
<file path=[Content_Types].xml><?xml version="1.0" encoding="utf-8"?>
<Types xmlns="http://schemas.openxmlformats.org/package/2006/content-type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Ex6.xml" ContentType="application/vnd.ms-office.chartex+xml"/>
  <Override PartName="/xl/charts/style11.xml" ContentType="application/vnd.ms-office.chartstyle+xml"/>
  <Override PartName="/xl/charts/colors11.xml" ContentType="application/vnd.ms-office.chartcolorstyle+xml"/>
  <Override PartName="/xl/charts/chart7.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C:\Users\izong-naba\Downloads\"/>
    </mc:Choice>
  </mc:AlternateContent>
  <xr:revisionPtr revIDLastSave="0" documentId="10_ncr:100000_{F0E4A9A9-8B1C-4D1E-BC59-C734EA8B3A77}" xr6:coauthVersionLast="31" xr6:coauthVersionMax="31" xr10:uidLastSave="{00000000-0000-0000-0000-000000000000}"/>
  <bookViews>
    <workbookView xWindow="0" yWindow="465" windowWidth="28800" windowHeight="16200" xr2:uid="{00000000-000D-0000-FFFF-FFFF00000000}"/>
  </bookViews>
  <sheets>
    <sheet name="Annexe_C_FMR_Djibouti_v4" sheetId="1" r:id="rId1"/>
    <sheet name="Pivot" sheetId="5" r:id="rId2"/>
    <sheet name="ByPoints" sheetId="8" r:id="rId3"/>
  </sheets>
  <definedNames>
    <definedName name="_xlchart.v2.0" hidden="1">Pivot!$F$68:$F$71</definedName>
    <definedName name="_xlchart.v2.1" hidden="1">Pivot!$G$68:$G$71</definedName>
    <definedName name="_xlchart.v2.14" hidden="1">Pivot!$F$68:$F$71</definedName>
    <definedName name="_xlchart.v2.15" hidden="1">Pivot!$G$68:$G$71</definedName>
    <definedName name="_xlchart.v5.10" hidden="1">Pivot!$D$31</definedName>
    <definedName name="_xlchart.v5.11" hidden="1">Pivot!$D$32:$D$40</definedName>
    <definedName name="_xlchart.v5.12" hidden="1">Pivot!$E$31</definedName>
    <definedName name="_xlchart.v5.13" hidden="1">Pivot!$E$32:$E$40</definedName>
    <definedName name="_xlchart.v5.16" hidden="1">Pivot!$E$17</definedName>
    <definedName name="_xlchart.v5.17" hidden="1">Pivot!$E$18:$E$20</definedName>
    <definedName name="_xlchart.v5.18" hidden="1">Pivot!$F$17</definedName>
    <definedName name="_xlchart.v5.19" hidden="1">Pivot!$F$18:$F$19</definedName>
    <definedName name="_xlchart.v5.2" hidden="1">Pivot!$D$32</definedName>
    <definedName name="_xlchart.v5.3" hidden="1">Pivot!$D$33</definedName>
    <definedName name="_xlchart.v5.4" hidden="1">Pivot!$E$33</definedName>
    <definedName name="_xlchart.v5.5" hidden="1">Pivot!$E$34</definedName>
    <definedName name="_xlchart.v5.6" hidden="1">Pivot!$E$17</definedName>
    <definedName name="_xlchart.v5.7" hidden="1">Pivot!$E$18:$E$20</definedName>
    <definedName name="_xlchart.v5.8" hidden="1">Pivot!$F$17</definedName>
    <definedName name="_xlchart.v5.9" hidden="1">Pivot!$F$18:$F$20</definedName>
    <definedName name="Slicer_Info__4_FMP_code">#N/A</definedName>
  </definedNames>
  <calcPr calcId="179017"/>
  <pivotCaches>
    <pivotCache cacheId="3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50" i="5" l="1"/>
  <c r="F51" i="5"/>
  <c r="F49" i="5"/>
  <c r="E60" i="5"/>
  <c r="D35" i="5"/>
  <c r="F59" i="5"/>
  <c r="F60" i="5"/>
  <c r="B51" i="5" l="1"/>
  <c r="F57" i="5"/>
  <c r="E39" i="5"/>
  <c r="E36" i="5"/>
  <c r="E35" i="5"/>
  <c r="F19" i="5"/>
  <c r="F58" i="5"/>
  <c r="E50" i="5"/>
  <c r="E45" i="5"/>
  <c r="F20" i="5"/>
  <c r="E33" i="5"/>
  <c r="E38" i="5"/>
  <c r="E37" i="5"/>
  <c r="F32" i="5"/>
  <c r="E34" i="5"/>
  <c r="F18" i="5"/>
  <c r="G50" i="5" l="1"/>
  <c r="G51" i="5"/>
  <c r="J33" i="5"/>
  <c r="D40" i="5"/>
  <c r="E47" i="5"/>
  <c r="K33" i="5"/>
  <c r="K32" i="5"/>
  <c r="C25" i="5"/>
  <c r="E40" i="5"/>
  <c r="E49" i="5"/>
  <c r="K34" i="5"/>
  <c r="E48" i="5"/>
  <c r="G49" i="5" l="1"/>
  <c r="J34" i="5"/>
  <c r="J32" i="5"/>
  <c r="M32" i="5"/>
  <c r="M33" i="5"/>
  <c r="M35" i="5"/>
  <c r="M29" i="5"/>
  <c r="F75" i="5"/>
  <c r="F81" i="5" s="1"/>
  <c r="E23" i="5"/>
  <c r="F62" i="5"/>
  <c r="E24" i="5"/>
  <c r="E67" i="5" l="1"/>
  <c r="G81" i="5"/>
  <c r="F63" i="5"/>
  <c r="G58" i="5"/>
  <c r="F5" i="5"/>
  <c r="H68" i="5"/>
  <c r="H81" i="5"/>
  <c r="I5" i="5"/>
  <c r="G5" i="5"/>
  <c r="F61" i="5"/>
  <c r="J5" i="5"/>
  <c r="H5" i="5"/>
  <c r="E5" i="5"/>
  <c r="N32" i="5" l="1"/>
  <c r="G46" i="5"/>
  <c r="N31" i="5" s="1"/>
  <c r="K5" i="5"/>
  <c r="G85" i="5"/>
  <c r="H70" i="5"/>
  <c r="H69" i="5"/>
  <c r="F45" i="5" l="1"/>
  <c r="D63" i="5"/>
  <c r="A78" i="5"/>
  <c r="N33" i="5" l="1"/>
  <c r="N34" i="5"/>
  <c r="G45" i="5"/>
  <c r="N29" i="5" s="1"/>
  <c r="G47" i="5"/>
  <c r="N35" i="5" s="1"/>
  <c r="N30" i="5"/>
  <c r="H91" i="5" l="1"/>
  <c r="H92" i="5" s="1"/>
  <c r="E12" i="5"/>
  <c r="D78" i="5"/>
  <c r="E9" i="5"/>
  <c r="E11" i="5"/>
  <c r="E8" i="5"/>
  <c r="C78" i="5"/>
  <c r="B78" i="5"/>
  <c r="E10" i="5"/>
  <c r="E78" i="5"/>
  <c r="G14" i="8" l="1"/>
  <c r="E14" i="8"/>
  <c r="H62" i="8"/>
  <c r="I62" i="8"/>
  <c r="J62" i="8"/>
  <c r="K62" i="8"/>
  <c r="L62" i="8"/>
  <c r="D71" i="5"/>
  <c r="D58" i="5"/>
  <c r="H14" i="8" l="1"/>
  <c r="C14" i="8"/>
  <c r="G68" i="5"/>
  <c r="G71" i="5"/>
  <c r="G70" i="5"/>
  <c r="G69" i="5"/>
  <c r="G67" i="5" l="1"/>
</calcChain>
</file>

<file path=xl/sharedStrings.xml><?xml version="1.0" encoding="utf-8"?>
<sst xmlns="http://schemas.openxmlformats.org/spreadsheetml/2006/main" count="10248" uniqueCount="2422">
  <si>
    <t>Info/_1_COUNTRY_Admin_0</t>
  </si>
  <si>
    <t>Info/_4_FMP_code</t>
  </si>
  <si>
    <t>Info/_5_FMP_name</t>
  </si>
  <si>
    <t>Info/_7_Enumerator_Sex</t>
  </si>
  <si>
    <t>Info/survey_data_entry_date</t>
  </si>
  <si>
    <t>Info/survey_data_entry_min_date</t>
  </si>
  <si>
    <t>Info/survey_data_entry_date_formatted</t>
  </si>
  <si>
    <t>Info/survey_data_entry_min_date_formatted</t>
  </si>
  <si>
    <t>Info/_8_DATE</t>
  </si>
  <si>
    <t>note1</t>
  </si>
  <si>
    <t>_9_GROUP_NO</t>
  </si>
  <si>
    <t>_10_MEAN_OF_TRANSPORT</t>
  </si>
  <si>
    <t>_10_MEAN_OF_TRANSPORT_OTHER</t>
  </si>
  <si>
    <t>_12_DESTINATION/_12_1_DESTINATION_COUNTRY</t>
  </si>
  <si>
    <t>_12_DESTINATION/_12_1_DESTINATION_COUNTRY_OTHER</t>
  </si>
  <si>
    <t>_12_DESTINATION/_12_2_DESTINATION_ADMIN_1</t>
  </si>
  <si>
    <t>_12_DESTINATION/_12_2_DESTINATION_ADMIN_1_OTHER</t>
  </si>
  <si>
    <t>_12_DESTINATION/_12_3_DESTINATION_CITY</t>
  </si>
  <si>
    <t>_12_DESTINATION/_12_3_DESTINATION_CITY_OTHER</t>
  </si>
  <si>
    <t>_13_TYPE_OF_FLOW_max_3_choice</t>
  </si>
  <si>
    <t>_13_TYPE_OF_FLOW_max_3_choice/seasonal</t>
  </si>
  <si>
    <t>_13_TYPE_OF_FLOW_max_3_choice/forced_movement_due_to_N_D</t>
  </si>
  <si>
    <t>_13_TYPE_OF_FLOW_max_3_choice/forced_movement_due_to_Conf</t>
  </si>
  <si>
    <t>_13_TYPE_OF_FLOW_max_3_choice/economic_migration_6_months</t>
  </si>
  <si>
    <t>_13_TYPE_OF_FLOW_max_3_choice/short_term_local_movement_6_months</t>
  </si>
  <si>
    <t>_13_TYPE_OF_FLOW_max_3_choice/tourism</t>
  </si>
  <si>
    <t>_13_TYPE_OF_FLOW_max_3_choice/dont_know</t>
  </si>
  <si>
    <t>_14_1_NATIONALITY/_14_a_NATIONALITY</t>
  </si>
  <si>
    <t>_14_1_NATIONALITY/_14_a1_NATIONALITY</t>
  </si>
  <si>
    <t>_14_1_NATIONALITY/_15a_No_PER_NATIONALITY</t>
  </si>
  <si>
    <t>_14_2_NATIONALITY/_14_b_NATIONALITY</t>
  </si>
  <si>
    <t>_14_2_NATIONALITY/_15b_No_PER_NATIONALITY</t>
  </si>
  <si>
    <t>_14_3_NATIONALITY/_14_c_NATIONALITY</t>
  </si>
  <si>
    <t>_14_3_NATIONALITY/_15c_No_PER_NATIONALITY</t>
  </si>
  <si>
    <t>_14_4_NATIONALITY/_14_d_NATIONALITY</t>
  </si>
  <si>
    <t>_14_4_NATIONALITY/_15d_No_PER_NATIONALITY</t>
  </si>
  <si>
    <t>_14_5_NATIONALITY/_14_e_NATIONALITY</t>
  </si>
  <si>
    <t>_14_5_NATIONALITY/_15e_No_PER_NATIONALITY</t>
  </si>
  <si>
    <t>_14_6_NATIONALITY/_14_f_NATIONALITY</t>
  </si>
  <si>
    <t>_14_6_NATIONALITY/_15f_No_PER_NATIONALITY</t>
  </si>
  <si>
    <t>total_number_nationality</t>
  </si>
  <si>
    <t>_16_DISAG_BY_SEX_and_AGE/_16_1_FEMALE/_16_1a_Children_below_18_</t>
  </si>
  <si>
    <t>_16_DISAG_BY_SEX_and_AGE/_16_1_FEMALE/_16_1b_Adults_18_and_above_</t>
  </si>
  <si>
    <t>_16_DISAG_BY_SEX_and_AGE/_16_2_MALE/_16_2a_Children_below_18_</t>
  </si>
  <si>
    <t>_16_DISAG_BY_SEX_and_AGE/note_total_persons</t>
  </si>
  <si>
    <t>fmr_version</t>
  </si>
  <si>
    <t>survey_country</t>
  </si>
  <si>
    <t>starttime</t>
  </si>
  <si>
    <t>endtime</t>
  </si>
  <si>
    <t>current_date</t>
  </si>
  <si>
    <t>deviceid</t>
  </si>
  <si>
    <t>username</t>
  </si>
  <si>
    <t>subscriberid</t>
  </si>
  <si>
    <t>simid</t>
  </si>
  <si>
    <t>devicephonenum</t>
  </si>
  <si>
    <t>meta/instanceID</t>
  </si>
  <si>
    <t>_id</t>
  </si>
  <si>
    <t>_uuid</t>
  </si>
  <si>
    <t>_submission_time</t>
  </si>
  <si>
    <t>_index</t>
  </si>
  <si>
    <t>_parent_table_name</t>
  </si>
  <si>
    <t>_parent_index</t>
  </si>
  <si>
    <t>_tags</t>
  </si>
  <si>
    <t>_notes</t>
  </si>
  <si>
    <t>Yoboki</t>
  </si>
  <si>
    <t>male</t>
  </si>
  <si>
    <t>foot</t>
  </si>
  <si>
    <t>ETH01</t>
  </si>
  <si>
    <t>unknown</t>
  </si>
  <si>
    <t>economic_migration_6_months</t>
  </si>
  <si>
    <t>3</t>
  </si>
  <si>
    <t>358161077516753</t>
  </si>
  <si>
    <t>dj_enum</t>
  </si>
  <si>
    <t>638010100926130</t>
  </si>
  <si>
    <t>8925301151101396049</t>
  </si>
  <si>
    <t/>
  </si>
  <si>
    <t>DJ01</t>
  </si>
  <si>
    <t>Assamo</t>
  </si>
  <si>
    <t>other</t>
  </si>
  <si>
    <t>12</t>
  </si>
  <si>
    <t>4</t>
  </si>
  <si>
    <t>7</t>
  </si>
  <si>
    <t>5</t>
  </si>
  <si>
    <t>short_term_local_movement_6_months</t>
  </si>
  <si>
    <t>Ar Oussa</t>
  </si>
  <si>
    <t>ETH04</t>
  </si>
  <si>
    <t>SA07</t>
  </si>
  <si>
    <t>ETH03</t>
  </si>
  <si>
    <t>19</t>
  </si>
  <si>
    <t>DJ05</t>
  </si>
  <si>
    <t>PK9</t>
  </si>
  <si>
    <t>6</t>
  </si>
  <si>
    <t>357656087620751</t>
  </si>
  <si>
    <t>Alamata</t>
  </si>
  <si>
    <t>15</t>
  </si>
  <si>
    <t>10</t>
  </si>
  <si>
    <t>638010101180761</t>
  </si>
  <si>
    <t>8925301170301751837</t>
  </si>
  <si>
    <t>8</t>
  </si>
  <si>
    <t>Adama</t>
  </si>
  <si>
    <t>Jimma Horo</t>
  </si>
  <si>
    <t>Kemissie City Administration</t>
  </si>
  <si>
    <t>358161077325007</t>
  </si>
  <si>
    <t>ETH13</t>
  </si>
  <si>
    <t>Harar</t>
  </si>
  <si>
    <t>ETH15</t>
  </si>
  <si>
    <t>Dire Dawa</t>
  </si>
  <si>
    <t>taxi_or_car</t>
  </si>
  <si>
    <t>Guaherre</t>
  </si>
  <si>
    <t>357656087549273</t>
  </si>
  <si>
    <t>638010100984042</t>
  </si>
  <si>
    <t>8925301160501335143</t>
  </si>
  <si>
    <t>DJ03</t>
  </si>
  <si>
    <t>Borama</t>
  </si>
  <si>
    <t>Balbala</t>
  </si>
  <si>
    <t>Loyada</t>
  </si>
  <si>
    <t>357656087549570</t>
  </si>
  <si>
    <t>638010100972986</t>
  </si>
  <si>
    <t>8925301160501224586</t>
  </si>
  <si>
    <t>Werei Leke</t>
  </si>
  <si>
    <t>Godoria</t>
  </si>
  <si>
    <t>357656087254775</t>
  </si>
  <si>
    <t>ETH05</t>
  </si>
  <si>
    <t>Waliso</t>
  </si>
  <si>
    <t>24</t>
  </si>
  <si>
    <t>Jijiga</t>
  </si>
  <si>
    <t>Fontehero</t>
  </si>
  <si>
    <t>female</t>
  </si>
  <si>
    <t>358161078056965</t>
  </si>
  <si>
    <t>bus</t>
  </si>
  <si>
    <t>Gueliléh</t>
  </si>
  <si>
    <t>Badaf</t>
  </si>
  <si>
    <t>638010100593498</t>
  </si>
  <si>
    <t>8925301110305934989</t>
  </si>
  <si>
    <t>9</t>
  </si>
  <si>
    <t>Babile</t>
  </si>
  <si>
    <t>Zigem</t>
  </si>
  <si>
    <t>357656087549521</t>
  </si>
  <si>
    <t>Jimma Rare</t>
  </si>
  <si>
    <t>tourism</t>
  </si>
  <si>
    <t>638010100880011</t>
  </si>
  <si>
    <t>8925301150601514853</t>
  </si>
  <si>
    <t>Personnes/Transport</t>
  </si>
  <si>
    <t>* Make sure you 'SUM' column 16 to get all totals</t>
  </si>
  <si>
    <t>Row Labels</t>
  </si>
  <si>
    <t>Grand Total</t>
  </si>
  <si>
    <t>Point</t>
  </si>
  <si>
    <t>Destination</t>
  </si>
  <si>
    <t xml:space="preserve">Type de Flux </t>
  </si>
  <si>
    <t>Make sure to change 'TRUE/FALSE' to '0/1'</t>
  </si>
  <si>
    <t>Démographie</t>
  </si>
  <si>
    <t>Replace all 'blanks' with '0'</t>
  </si>
  <si>
    <t>Econ (+6 mois)</t>
  </si>
  <si>
    <t>Conflit</t>
  </si>
  <si>
    <t>Casastrophe Nat.</t>
  </si>
  <si>
    <t>Saisonal</t>
  </si>
  <si>
    <t>Econ (-6 mois)</t>
  </si>
  <si>
    <t>Tourisme</t>
  </si>
  <si>
    <t>Female Above 18</t>
  </si>
  <si>
    <t>Male Below 18</t>
  </si>
  <si>
    <t>Female Belwo 18</t>
  </si>
  <si>
    <t>Vulnerabilities</t>
  </si>
  <si>
    <t>seasonal</t>
  </si>
  <si>
    <t>train</t>
  </si>
  <si>
    <t>638010100993767</t>
  </si>
  <si>
    <t>8925301160501432395</t>
  </si>
  <si>
    <t>Worebabu</t>
  </si>
  <si>
    <t>Bahirdar Zuria</t>
  </si>
  <si>
    <t>358161078126008</t>
  </si>
  <si>
    <t>DEPARTURE</t>
  </si>
  <si>
    <t>DESTINATION</t>
  </si>
  <si>
    <t>TYPE DE FLUX</t>
  </si>
  <si>
    <t>NATIONALITY</t>
  </si>
  <si>
    <t>VULNERABILITY</t>
  </si>
  <si>
    <t>TRANSPORT</t>
  </si>
  <si>
    <t>Demographic</t>
  </si>
  <si>
    <t>Truck</t>
  </si>
  <si>
    <t>Train</t>
  </si>
  <si>
    <t>Total</t>
  </si>
  <si>
    <t>Total Number</t>
  </si>
  <si>
    <t xml:space="preserve">Pregnant </t>
  </si>
  <si>
    <t>children Under 5</t>
  </si>
  <si>
    <t>PHYSICAL_DISABILITY</t>
  </si>
  <si>
    <t>ELDERLY_60</t>
  </si>
  <si>
    <t>F:Adult</t>
  </si>
  <si>
    <t>F:Young</t>
  </si>
  <si>
    <t>M:adult</t>
  </si>
  <si>
    <t>M:Young</t>
  </si>
  <si>
    <t>Adigrat Town</t>
  </si>
  <si>
    <t>17</t>
  </si>
  <si>
    <t>16</t>
  </si>
  <si>
    <t>27</t>
  </si>
  <si>
    <t>14</t>
  </si>
  <si>
    <t>11</t>
  </si>
  <si>
    <t>25</t>
  </si>
  <si>
    <t>20</t>
  </si>
  <si>
    <t>13</t>
  </si>
  <si>
    <t>harirad</t>
  </si>
  <si>
    <t>jiri</t>
  </si>
  <si>
    <t>Ethiopia</t>
  </si>
  <si>
    <t>Somalia</t>
  </si>
  <si>
    <t>2</t>
  </si>
  <si>
    <t>Jarso</t>
  </si>
  <si>
    <t>Fik</t>
  </si>
  <si>
    <t>Shilabo</t>
  </si>
  <si>
    <t>Warder</t>
  </si>
  <si>
    <t>Hargeissa</t>
  </si>
  <si>
    <t>Djibouti</t>
  </si>
  <si>
    <t>Ethiopie</t>
  </si>
  <si>
    <t>Departure</t>
  </si>
  <si>
    <t>Country</t>
  </si>
  <si>
    <t>Data</t>
  </si>
  <si>
    <t>Info/_4_FMP_OTHER_name</t>
  </si>
  <si>
    <t>Info/_4_FMP_OTHER_ADMIN_1</t>
  </si>
  <si>
    <t>Info/_4_FMP_OTHER_ADMIN_1_OTHER</t>
  </si>
  <si>
    <t>Info/_4_FMP_OTHER_ADMIN_2</t>
  </si>
  <si>
    <t>Info/_4_FMP_OTHER_ADMIN_2_OTHER</t>
  </si>
  <si>
    <t>_16_DISAG_BY_SEX_and_AGE/_16_2_MALE/_16_2b_Adults_18_and_above_</t>
  </si>
  <si>
    <t>_16_DISAG_BY_SEX_and_AGE/_16_3_total_number_persons</t>
  </si>
  <si>
    <t>meta/instanceName</t>
  </si>
  <si>
    <t>22</t>
  </si>
  <si>
    <t>33</t>
  </si>
  <si>
    <t>21</t>
  </si>
  <si>
    <t>31</t>
  </si>
  <si>
    <t>29</t>
  </si>
  <si>
    <t>23</t>
  </si>
  <si>
    <t>30</t>
  </si>
  <si>
    <t>Kebridehar</t>
  </si>
  <si>
    <t>18</t>
  </si>
  <si>
    <t>105</t>
  </si>
  <si>
    <t>91</t>
  </si>
  <si>
    <t>103</t>
  </si>
  <si>
    <t>95</t>
  </si>
  <si>
    <t>87</t>
  </si>
  <si>
    <t>51</t>
  </si>
  <si>
    <t>59</t>
  </si>
  <si>
    <t>36</t>
  </si>
  <si>
    <t>38</t>
  </si>
  <si>
    <t>64</t>
  </si>
  <si>
    <t>61</t>
  </si>
  <si>
    <t>35</t>
  </si>
  <si>
    <t>52</t>
  </si>
  <si>
    <t>26</t>
  </si>
  <si>
    <t>borama</t>
  </si>
  <si>
    <t>43</t>
  </si>
  <si>
    <t>2018-07-18</t>
  </si>
  <si>
    <t>18 - Jul - 2018</t>
  </si>
  <si>
    <t>111</t>
  </si>
  <si>
    <t>2018-07-19</t>
  </si>
  <si>
    <t>19 - Jul - 2018</t>
  </si>
  <si>
    <t>SA10</t>
  </si>
  <si>
    <t>41</t>
  </si>
  <si>
    <t>45</t>
  </si>
  <si>
    <t>50</t>
  </si>
  <si>
    <t>48</t>
  </si>
  <si>
    <t>97</t>
  </si>
  <si>
    <t>animals</t>
  </si>
  <si>
    <t>53</t>
  </si>
  <si>
    <t>39</t>
  </si>
  <si>
    <t>98</t>
  </si>
  <si>
    <t>37</t>
  </si>
  <si>
    <t>46</t>
  </si>
  <si>
    <t>65</t>
  </si>
  <si>
    <t>63</t>
  </si>
  <si>
    <t>57</t>
  </si>
  <si>
    <t>62</t>
  </si>
  <si>
    <t>82</t>
  </si>
  <si>
    <t>47</t>
  </si>
  <si>
    <t>71</t>
  </si>
  <si>
    <t>107</t>
  </si>
  <si>
    <t>112</t>
  </si>
  <si>
    <t>109</t>
  </si>
  <si>
    <t>49</t>
  </si>
  <si>
    <t>72</t>
  </si>
  <si>
    <t>56</t>
  </si>
  <si>
    <t>60</t>
  </si>
  <si>
    <t>127</t>
  </si>
  <si>
    <t>2018-08-01</t>
  </si>
  <si>
    <t>01 - Aug - 2018</t>
  </si>
  <si>
    <t>108</t>
  </si>
  <si>
    <t>76</t>
  </si>
  <si>
    <t>2018-08-02</t>
  </si>
  <si>
    <t>02 - Aug - 2018</t>
  </si>
  <si>
    <t>66</t>
  </si>
  <si>
    <t>110</t>
  </si>
  <si>
    <t>Sum of _16_DISAG_BY_SEX_and_AGE/_16_3_total_number_persons</t>
  </si>
  <si>
    <t>Animals</t>
  </si>
  <si>
    <t>Titel</t>
  </si>
  <si>
    <t>M adult</t>
  </si>
  <si>
    <t>Nationality</t>
  </si>
  <si>
    <t>_11_DEPARTED_FranceOM/_11_1_DEPARTURE_COUNTRY</t>
  </si>
  <si>
    <t>_11_DEPARTED_FranceOM/_11_1_DEPARTURE_COUNTRY_OTHER</t>
  </si>
  <si>
    <t>_11_DEPARTED_FranceOM/_11_2_DEPARTURE_ADMIN_1</t>
  </si>
  <si>
    <t>_11_DEPARTED_FranceOM/_11_2_DEPARTURE_ADMIN_1_OTHER</t>
  </si>
  <si>
    <t>_11_DEPARTED_FranceOM/_11_3_DEPARTURE_CITY</t>
  </si>
  <si>
    <t>_11_DEPARTED_FranceOM/_11_3_1_DEPARTURE_CITY_OTHER</t>
  </si>
  <si>
    <t>DJI</t>
  </si>
  <si>
    <t>DJI_004</t>
  </si>
  <si>
    <t>dji_enum</t>
  </si>
  <si>
    <t>DJI_024</t>
  </si>
  <si>
    <t>2018-08-09</t>
  </si>
  <si>
    <t>09 - Aug - 2018</t>
  </si>
  <si>
    <t>DJIBOUTI</t>
  </si>
  <si>
    <t>Djibouti City</t>
  </si>
  <si>
    <t>DJI_010</t>
  </si>
  <si>
    <t>DJI_014</t>
  </si>
  <si>
    <t>69</t>
  </si>
  <si>
    <t>73</t>
  </si>
  <si>
    <t>DJI_021</t>
  </si>
  <si>
    <t>93</t>
  </si>
  <si>
    <t>Raya Alamata</t>
  </si>
  <si>
    <t>2018-08-03</t>
  </si>
  <si>
    <t>03 - Aug - 2018</t>
  </si>
  <si>
    <t>150</t>
  </si>
  <si>
    <t>2018-08-05</t>
  </si>
  <si>
    <t>05 - Aug - 2018</t>
  </si>
  <si>
    <t>truck</t>
  </si>
  <si>
    <t>2018-08-06</t>
  </si>
  <si>
    <t>06 - Aug - 2018</t>
  </si>
  <si>
    <t>234</t>
  </si>
  <si>
    <t>2018-08-10</t>
  </si>
  <si>
    <t>10 - Aug - 2018</t>
  </si>
  <si>
    <t>DJI_001</t>
  </si>
  <si>
    <t>ETH02</t>
  </si>
  <si>
    <t>2018-08-15</t>
  </si>
  <si>
    <t>15 - Aug - 2018</t>
  </si>
  <si>
    <t>2018-08-16</t>
  </si>
  <si>
    <t>16 - Aug - 2018</t>
  </si>
  <si>
    <t>85</t>
  </si>
  <si>
    <t>DJI_015</t>
  </si>
  <si>
    <t>170</t>
  </si>
  <si>
    <t>86</t>
  </si>
  <si>
    <t>101</t>
  </si>
  <si>
    <t>DJI_025</t>
  </si>
  <si>
    <t>harirade</t>
  </si>
  <si>
    <t>78</t>
  </si>
  <si>
    <t>638010101262274</t>
  </si>
  <si>
    <t>8925301180101474761</t>
  </si>
  <si>
    <t>Kebribeyah</t>
  </si>
  <si>
    <t>Welkait</t>
  </si>
  <si>
    <t>2018-08-12</t>
  </si>
  <si>
    <t>12 - Aug - 2018</t>
  </si>
  <si>
    <t>2018-08-14T00:00:00.000+03</t>
  </si>
  <si>
    <t>14 - août - 2018</t>
  </si>
  <si>
    <t>638010101266189</t>
  </si>
  <si>
    <t>8925301180201013717</t>
  </si>
  <si>
    <t>55</t>
  </si>
  <si>
    <t>Abd i kader</t>
  </si>
  <si>
    <t>Gidan</t>
  </si>
  <si>
    <t>Tselemti</t>
  </si>
  <si>
    <t>2018-09-01</t>
  </si>
  <si>
    <t>01 - Sep - 2018</t>
  </si>
  <si>
    <t>123</t>
  </si>
  <si>
    <t>DJI_002</t>
  </si>
  <si>
    <t>2018-09-02</t>
  </si>
  <si>
    <t>02 - Sep - 2018</t>
  </si>
  <si>
    <t>359459066679171</t>
  </si>
  <si>
    <t>Argoba</t>
  </si>
  <si>
    <t xml:space="preserve"> </t>
  </si>
  <si>
    <t>sais pas</t>
  </si>
  <si>
    <t>Sais pas</t>
  </si>
  <si>
    <t>conflit</t>
  </si>
  <si>
    <t>Tourism</t>
  </si>
  <si>
    <t>2018-09-25</t>
  </si>
  <si>
    <t>2018-08-11</t>
  </si>
  <si>
    <t>25 - Sep - 2018</t>
  </si>
  <si>
    <t>11 - Aug - 2018</t>
  </si>
  <si>
    <t>Arabie saoudite</t>
  </si>
  <si>
    <t>2018-09-25T07:29:40.079+03</t>
  </si>
  <si>
    <t>2018-09-25T07:31:47.038+03</t>
  </si>
  <si>
    <t>uuid:38d96ebd-6fc1-44a4-ac2c-bd16d1da3f0e</t>
  </si>
  <si>
    <t>FMRDJI2018-09-25-dji_enum-5de5736c-0980-411c-a687-e5aa70e133dd</t>
  </si>
  <si>
    <t>38d96ebd-6fc1-44a4-ac2c-bd16d1da3f0e</t>
  </si>
  <si>
    <t>2018-09-27T07:13:36</t>
  </si>
  <si>
    <t>2018-09-25T07:32:24.330+03</t>
  </si>
  <si>
    <t>2018-09-25T07:34:20.628+03</t>
  </si>
  <si>
    <t>uuid:4a2de903-0c41-49c5-af6f-3bf00ffb7280</t>
  </si>
  <si>
    <t>FMRDJI2018-09-25-dji_enum-365ad65f-e7b2-474b-b300-b5b1c7ee642f</t>
  </si>
  <si>
    <t>4a2de903-0c41-49c5-af6f-3bf00ffb7280</t>
  </si>
  <si>
    <t>2018-09-27T07:13:44</t>
  </si>
  <si>
    <t>2018-09-25T07:34:37.947+03</t>
  </si>
  <si>
    <t>2018-09-25T07:36:55.776+03</t>
  </si>
  <si>
    <t>uuid:eec27ebe-5ba4-4470-85b3-0f53b49d35f8</t>
  </si>
  <si>
    <t>FMRDJI2018-09-25-dji_enum-df39f831-fa7b-4715-a7e6-942db9dd56b3</t>
  </si>
  <si>
    <t>eec27ebe-5ba4-4470-85b3-0f53b49d35f8</t>
  </si>
  <si>
    <t>2018-09-27T07:13:50</t>
  </si>
  <si>
    <t>2018-09-27</t>
  </si>
  <si>
    <t>2018-08-13</t>
  </si>
  <si>
    <t>27 - Sep - 2018</t>
  </si>
  <si>
    <t>13 - Aug - 2018</t>
  </si>
  <si>
    <t>2018-09-27T07:10:45.582+03</t>
  </si>
  <si>
    <t>2018-09-27T07:13:22.209+03</t>
  </si>
  <si>
    <t>uuid:eab70d4f-9e84-4c50-b921-21f3ef67420e</t>
  </si>
  <si>
    <t>FMRDJI2018-09-27-dji_enum-302daeb1-761b-4257-8e42-99b3095fa7b3</t>
  </si>
  <si>
    <t>eab70d4f-9e84-4c50-b921-21f3ef67420e</t>
  </si>
  <si>
    <t>2018-09-27T07:13:53</t>
  </si>
  <si>
    <t>2018-09-27T07:13:41.668+03</t>
  </si>
  <si>
    <t>2018-09-27T07:16:41.157+03</t>
  </si>
  <si>
    <t>uuid:a7e39686-2c95-4f25-a026-0c6d9c533d0c</t>
  </si>
  <si>
    <t>FMRDJI2018-09-27-dji_enum-5721f0da-0643-4fa9-9251-44a8570f277b</t>
  </si>
  <si>
    <t>a7e39686-2c95-4f25-a026-0c6d9c533d0c</t>
  </si>
  <si>
    <t>2018-09-27T07:13:57</t>
  </si>
  <si>
    <t>2018-09-20</t>
  </si>
  <si>
    <t>20 - Sep - 2018</t>
  </si>
  <si>
    <t>2018-09-20T22:10:18.003+03</t>
  </si>
  <si>
    <t>2018-09-20T22:12:15.701+03</t>
  </si>
  <si>
    <t>uuid:249ee99b-c9e4-4260-b107-6ab31a1983d3</t>
  </si>
  <si>
    <t>FMRDJI2018-09-20-dji_enum-f37758a9-b79a-4fb1-86f5-92d5840924b3</t>
  </si>
  <si>
    <t>249ee99b-c9e4-4260-b107-6ab31a1983d3</t>
  </si>
  <si>
    <t>2018-09-20T19:14:38</t>
  </si>
  <si>
    <t>2018-09-20T22:12:23.346+03</t>
  </si>
  <si>
    <t>2018-09-20T22:14:09.096+03</t>
  </si>
  <si>
    <t>uuid:68c33ac0-4f94-431d-8c04-7a04574e4361</t>
  </si>
  <si>
    <t>FMRDJI2018-09-20-dji_enum-8da621ec-6a76-44a5-ae11-b11e9c90184e</t>
  </si>
  <si>
    <t>68c33ac0-4f94-431d-8c04-7a04574e4361</t>
  </si>
  <si>
    <t>2018-09-20T19:14:43</t>
  </si>
  <si>
    <t>2018-09-19</t>
  </si>
  <si>
    <t>19 - Sep - 2018</t>
  </si>
  <si>
    <t>Wara Jarso</t>
  </si>
  <si>
    <t>2018-09-19T16:33:32.950+03</t>
  </si>
  <si>
    <t>2018-09-19T16:37:07.093+03</t>
  </si>
  <si>
    <t>uuid:687c122a-e3fa-4aba-9d73-268f162fe481</t>
  </si>
  <si>
    <t>FMRDJI2018-09-19-dji_enum-32a7e613-6a8d-4968-9e14-426f69677bac</t>
  </si>
  <si>
    <t>687c122a-e3fa-4aba-9d73-268f162fe481</t>
  </si>
  <si>
    <t>2018-09-19T13:59:08</t>
  </si>
  <si>
    <t>2018-09-19T16:37:16.486+03</t>
  </si>
  <si>
    <t>2018-09-19T16:39:35.778+03</t>
  </si>
  <si>
    <t>uuid:bbfc52ee-0a4d-4022-8e42-606113d070c9</t>
  </si>
  <si>
    <t>FMRDJI2018-09-19-dji_enum-cffec749-0aa6-4328-a69e-16dab96ec8a5</t>
  </si>
  <si>
    <t>bbfc52ee-0a4d-4022-8e42-606113d070c9</t>
  </si>
  <si>
    <t>2018-09-19T13:59:11</t>
  </si>
  <si>
    <t>2018-09-19T16:39:50.446+03</t>
  </si>
  <si>
    <t>2018-09-19T16:44:01.690+03</t>
  </si>
  <si>
    <t>uuid:95fe6f72-a294-4234-8366-fdf74447d9d0</t>
  </si>
  <si>
    <t>FMRDJI2018-09-19-dji_enum-6f06d53a-b697-4bf8-abb3-f0890603f4ca</t>
  </si>
  <si>
    <t>95fe6f72-a294-4234-8366-fdf74447d9d0</t>
  </si>
  <si>
    <t>2018-09-19T14:01:44</t>
  </si>
  <si>
    <t>2018-09-26</t>
  </si>
  <si>
    <t>26 - Sep - 2018</t>
  </si>
  <si>
    <t>2018-09-26T16:50:45.566+03</t>
  </si>
  <si>
    <t>2018-09-26T16:54:42.510+03</t>
  </si>
  <si>
    <t>uuid:1d21abb7-0432-4aeb-9aeb-46ac2ddc6cda</t>
  </si>
  <si>
    <t>FMRDJI2018-09-26-dji_enum-c895e9f8-7be6-4ccd-8bc2-0f348b264d59</t>
  </si>
  <si>
    <t>1d21abb7-0432-4aeb-9aeb-46ac2ddc6cda</t>
  </si>
  <si>
    <t>2018-09-26T14:19:35</t>
  </si>
  <si>
    <t>Jimma Arjo</t>
  </si>
  <si>
    <t>2018-09-26T16:54:51.416+03</t>
  </si>
  <si>
    <t>2018-09-26T16:56:35.685+03</t>
  </si>
  <si>
    <t>uuid:233b2c62-7eb2-4b8e-9df2-4c1fc0db898d</t>
  </si>
  <si>
    <t>FMRDJI2018-09-26-dji_enum-8ccabc6d-97a1-43eb-92bd-776c59340b61</t>
  </si>
  <si>
    <t>233b2c62-7eb2-4b8e-9df2-4c1fc0db898d</t>
  </si>
  <si>
    <t>2018-09-26T14:19:39</t>
  </si>
  <si>
    <t>2018-09-26T16:56:44.531+03</t>
  </si>
  <si>
    <t>2018-09-26T16:58:48.841+03</t>
  </si>
  <si>
    <t>uuid:d4f44444-0b50-4050-b14a-01db08f0986c</t>
  </si>
  <si>
    <t>FMRDJI2018-09-26-dji_enum-4de8afc9-b99d-4fe1-8cbc-b2892f0290f4</t>
  </si>
  <si>
    <t>d4f44444-0b50-4050-b14a-01db08f0986c</t>
  </si>
  <si>
    <t>2018-09-26T14:19:46</t>
  </si>
  <si>
    <t>Moyale</t>
  </si>
  <si>
    <t>2018-09-26T16:59:01.367+03</t>
  </si>
  <si>
    <t>2018-09-26T17:02:57.425+03</t>
  </si>
  <si>
    <t>uuid:d43d8bde-e762-4623-a092-6622cbc64461</t>
  </si>
  <si>
    <t>FMRDJI2018-09-26-dji_enum-79c5c762-097e-48fb-946d-086d5c301cde</t>
  </si>
  <si>
    <t>d43d8bde-e762-4623-a092-6622cbc64461</t>
  </si>
  <si>
    <t>2018-09-26T14:19:49</t>
  </si>
  <si>
    <t>2018-09-26T17:03:06.256+03</t>
  </si>
  <si>
    <t>2018-09-26T17:04:40.236+03</t>
  </si>
  <si>
    <t>uuid:91402065-e3dd-4c28-8b84-e4ac44c645be</t>
  </si>
  <si>
    <t>FMRDJI2018-09-26-dji_enum-4298bcec-b131-44da-aca5-4ee1d99438f2</t>
  </si>
  <si>
    <t>91402065-e3dd-4c28-8b84-e4ac44c645be</t>
  </si>
  <si>
    <t>2018-09-26T14:19:54</t>
  </si>
  <si>
    <t>2018-09-27T13:20:23.807+03</t>
  </si>
  <si>
    <t>2018-09-27T13:22:00.698+03</t>
  </si>
  <si>
    <t>uuid:e7a343b4-960a-4df9-a42d-c74bd9a80502</t>
  </si>
  <si>
    <t>FMRDJI2018-09-27-dji_enum-ee3e9759-2c39-4472-8d26-92eb0f2233c1</t>
  </si>
  <si>
    <t>e7a343b4-960a-4df9-a42d-c74bd9a80502</t>
  </si>
  <si>
    <t>2018-09-27T10:52:34</t>
  </si>
  <si>
    <t>2018-09-27T13:22:58.729+03</t>
  </si>
  <si>
    <t>2018-09-27T13:24:35.902+03</t>
  </si>
  <si>
    <t>uuid:c08423d2-8618-4f81-b94a-521d3f591b45</t>
  </si>
  <si>
    <t>FMRDJI2018-09-27-dji_enum-0ccd72bf-c9da-4a64-a668-ef99609e8948</t>
  </si>
  <si>
    <t>c08423d2-8618-4f81-b94a-521d3f591b45</t>
  </si>
  <si>
    <t>2018-09-27T10:52:45</t>
  </si>
  <si>
    <t>2018-09-27T13:25:28.766+03</t>
  </si>
  <si>
    <t>2018-09-27T13:28:40.326+03</t>
  </si>
  <si>
    <t>uuid:3b04a02f-edb6-4f6f-bc98-b257fa0ec9e4</t>
  </si>
  <si>
    <t>FMRDJI2018-09-27-dji_enum-39b5291d-bb12-462b-a713-8a324d1ba341</t>
  </si>
  <si>
    <t>3b04a02f-edb6-4f6f-bc98-b257fa0ec9e4</t>
  </si>
  <si>
    <t>2018-09-27T10:52:49</t>
  </si>
  <si>
    <t>2018-09-27T13:28:48.197+03</t>
  </si>
  <si>
    <t>2018-09-27T13:30:52.085+03</t>
  </si>
  <si>
    <t>uuid:b94b6958-806f-4ed5-8a9d-e7bdd335cf48</t>
  </si>
  <si>
    <t>FMRDJI2018-09-27-dji_enum-2f4221ee-3e11-4849-b324-1085d42ba51d</t>
  </si>
  <si>
    <t>b94b6958-806f-4ed5-8a9d-e7bdd335cf48</t>
  </si>
  <si>
    <t>2018-09-27T10:52:55</t>
  </si>
  <si>
    <t>2018-09-27T13:31:20.964+03</t>
  </si>
  <si>
    <t>2018-09-27T13:35:12.447+03</t>
  </si>
  <si>
    <t>uuid:d37cbf2c-752a-4149-b216-dbfbbc26c2c9</t>
  </si>
  <si>
    <t>FMRDJI2018-09-27-dji_enum-5a4a34e5-3f12-46a8-85cf-e6559ccbb550</t>
  </si>
  <si>
    <t>d37cbf2c-752a-4149-b216-dbfbbc26c2c9</t>
  </si>
  <si>
    <t>2018-09-27T10:53:01</t>
  </si>
  <si>
    <t>2018-09-27T13:35:34.155+03</t>
  </si>
  <si>
    <t>2018-09-27T13:38:33.372+03</t>
  </si>
  <si>
    <t>uuid:b089e07e-00b6-4c1e-90ad-df37a7adba8f</t>
  </si>
  <si>
    <t>FMRDJI2018-09-27-dji_enum-13fdc3f4-42ec-48f1-ad60-f3289cbf3eb1</t>
  </si>
  <si>
    <t>b089e07e-00b6-4c1e-90ad-df37a7adba8f</t>
  </si>
  <si>
    <t>2018-09-27T10:53:05</t>
  </si>
  <si>
    <t>83</t>
  </si>
  <si>
    <t>2018-09-27T13:41:12.166+03</t>
  </si>
  <si>
    <t>2018-09-27T13:43:20.410+03</t>
  </si>
  <si>
    <t>uuid:16f916ac-eafd-4299-98e8-fdb0ffbdc413</t>
  </si>
  <si>
    <t>FMRDJI2018-09-27-dji_enum-76b9c6af-a758-4c2b-b394-987e884132f6</t>
  </si>
  <si>
    <t>16f916ac-eafd-4299-98e8-fdb0ffbdc413</t>
  </si>
  <si>
    <t>2018-09-27T10:53:09</t>
  </si>
  <si>
    <t>2018-09-27T13:43:35.610+03</t>
  </si>
  <si>
    <t>2018-09-27T13:46:15.373+03</t>
  </si>
  <si>
    <t>uuid:7831bff4-5cb2-4f3d-8410-589fac86c092</t>
  </si>
  <si>
    <t>FMRDJI2018-09-27-dji_enum-d179d066-92be-47e8-b935-dca96c78fc90</t>
  </si>
  <si>
    <t>7831bff4-5cb2-4f3d-8410-589fac86c092</t>
  </si>
  <si>
    <t>2018-09-27T10:53:13</t>
  </si>
  <si>
    <t>2018-09-27T13:48:41.133+03</t>
  </si>
  <si>
    <t>2018-09-27T13:50:53.616+03</t>
  </si>
  <si>
    <t>uuid:d1b08c18-2337-4565-af5f-563ec7ccc7cf</t>
  </si>
  <si>
    <t>FMRDJI2018-09-27-dji_enum-357eb587-8d36-4bf7-92db-6c7adf22a8c1</t>
  </si>
  <si>
    <t>d1b08c18-2337-4565-af5f-563ec7ccc7cf</t>
  </si>
  <si>
    <t>2018-09-27T10:53:16</t>
  </si>
  <si>
    <t>2018-09-27T13:53:32.534+03</t>
  </si>
  <si>
    <t>2018-09-27T13:55:18.159+03</t>
  </si>
  <si>
    <t>uuid:a52d1333-81b0-4826-b353-10d1cc0f9789</t>
  </si>
  <si>
    <t>FMRDJI2018-09-27-dji_enum-e9fdefde-eafa-4b3f-a98b-29d928c92054</t>
  </si>
  <si>
    <t>a52d1333-81b0-4826-b353-10d1cc0f9789</t>
  </si>
  <si>
    <t>2018-09-27T10:55:28</t>
  </si>
  <si>
    <t>2018-09-27T16:25:40.190+03</t>
  </si>
  <si>
    <t>2018-09-27T16:27:38.261+03</t>
  </si>
  <si>
    <t>uuid:36e21c3c-adcd-4cb9-80b4-088457abc276</t>
  </si>
  <si>
    <t>FMRDJI2018-09-27-dji_enum-0b3ccad1-f3cc-40c5-8de7-10803d6516b4</t>
  </si>
  <si>
    <t>36e21c3c-adcd-4cb9-80b4-088457abc276</t>
  </si>
  <si>
    <t>2018-09-27T13:33:10</t>
  </si>
  <si>
    <t>2018-09-17</t>
  </si>
  <si>
    <t>17 - Sep - 2018</t>
  </si>
  <si>
    <t>2018-09-17T09:00:08.548+03</t>
  </si>
  <si>
    <t>2018-09-17T09:02:26.816+03</t>
  </si>
  <si>
    <t>uuid:9337d17e-bafd-4d65-82d9-b06f160e27d4</t>
  </si>
  <si>
    <t>FMRDJI2018-09-17-dji_enum-2c74924a-ca06-4152-afef-7ca4626ba6e9</t>
  </si>
  <si>
    <t>9337d17e-bafd-4d65-82d9-b06f160e27d4</t>
  </si>
  <si>
    <t>2018-09-17T17:04:45</t>
  </si>
  <si>
    <t>2018-09-17T09:02:40.925+03</t>
  </si>
  <si>
    <t>2018-09-17T09:05:50.088+03</t>
  </si>
  <si>
    <t>uuid:7d3ded1b-6685-4724-ba62-01eae0d2bbf8</t>
  </si>
  <si>
    <t>FMRDJI2018-09-17-dji_enum-5e0fb373-96cb-4715-8dbd-400a6fe8b726</t>
  </si>
  <si>
    <t>7d3ded1b-6685-4724-ba62-01eae0d2bbf8</t>
  </si>
  <si>
    <t>2018-09-17T17:04:49</t>
  </si>
  <si>
    <t>2018-09-17T09:05:59.118+03</t>
  </si>
  <si>
    <t>2018-09-17T09:08:57.742+03</t>
  </si>
  <si>
    <t>uuid:3034cc1c-4a8e-4378-bb51-2c1b2fac7f52</t>
  </si>
  <si>
    <t>FMRDJI2018-09-17-dji_enum-407ddf92-0463-498e-9916-deed54dffae2</t>
  </si>
  <si>
    <t>3034cc1c-4a8e-4378-bb51-2c1b2fac7f52</t>
  </si>
  <si>
    <t>2018-09-17T17:04:52</t>
  </si>
  <si>
    <t>2018-09-19T16:39:50.445+03</t>
  </si>
  <si>
    <t>2018-09-19T17:06:56.273+03</t>
  </si>
  <si>
    <t>uuid:c77d8aee-0ee7-44a7-b316-3812d8fc4c36</t>
  </si>
  <si>
    <t>FMRDJI2018-09-19-dji_enum-fa086aac-401a-464a-aec8-11c8b93fdaf1</t>
  </si>
  <si>
    <t>c77d8aee-0ee7-44a7-b316-3812d8fc4c36</t>
  </si>
  <si>
    <t>2018-09-19T14:08:41</t>
  </si>
  <si>
    <t>2018-09-19T08:57:21.838+03</t>
  </si>
  <si>
    <t>2018-09-19T08:58:57.185+03</t>
  </si>
  <si>
    <t>uuid:b5e0306d-692c-43b7-846f-e31401002abb</t>
  </si>
  <si>
    <t>FMRDJI2018-09-19-dji_enum-13b4734a-f1b0-4f61-9dd9-c766700e6bc8</t>
  </si>
  <si>
    <t>b5e0306d-692c-43b7-846f-e31401002abb</t>
  </si>
  <si>
    <t>2018-09-19T16:49:39</t>
  </si>
  <si>
    <t>2018-09-19T08:59:05.201+03</t>
  </si>
  <si>
    <t>2018-09-19T09:01:07.157+03</t>
  </si>
  <si>
    <t>uuid:f5a9faf7-8e2e-474f-a15f-830eebdf47a1</t>
  </si>
  <si>
    <t>FMRDJI2018-09-19-dji_enum-d1517177-308b-4f85-87e4-c6be50e03f92</t>
  </si>
  <si>
    <t>f5a9faf7-8e2e-474f-a15f-830eebdf47a1</t>
  </si>
  <si>
    <t>2018-09-19T16:49:48</t>
  </si>
  <si>
    <t>2018-09-19T09:01:17.036+03</t>
  </si>
  <si>
    <t>2018-09-19T09:02:54.922+03</t>
  </si>
  <si>
    <t>uuid:da3916f1-560a-443b-810c-3f8fd4b3a11e</t>
  </si>
  <si>
    <t>FMRDJI2018-09-19-dji_enum-894f9b6b-337b-4ba5-9470-65c7305d86c9</t>
  </si>
  <si>
    <t>da3916f1-560a-443b-810c-3f8fd4b3a11e</t>
  </si>
  <si>
    <t>2018-09-19T16:49:56</t>
  </si>
  <si>
    <t>2018-09-18</t>
  </si>
  <si>
    <t>2018-08-04</t>
  </si>
  <si>
    <t>18 - Sep - 2018</t>
  </si>
  <si>
    <t>04 - Aug - 2018</t>
  </si>
  <si>
    <t>2018-09-18T15:27:47.486+03</t>
  </si>
  <si>
    <t>2018-09-18T15:29:34.890+03</t>
  </si>
  <si>
    <t>uuid:efc443e5-24e2-42e8-b989-d5a7bfc463d4</t>
  </si>
  <si>
    <t>FMRDJI2018-09-18-dji_enum-85fed576-500e-4744-ae00-61e36bf510aa</t>
  </si>
  <si>
    <t>efc443e5-24e2-42e8-b989-d5a7bfc463d4</t>
  </si>
  <si>
    <t>2018-09-20T10:03:24</t>
  </si>
  <si>
    <t>2018-09-18T15:30:03.312+03</t>
  </si>
  <si>
    <t>2018-09-18T15:31:51.363+03</t>
  </si>
  <si>
    <t>uuid:79a3ef3c-45fd-4e3d-b4f9-68603885be7a</t>
  </si>
  <si>
    <t>FMRDJI2018-09-18-dji_enum-f8f6106b-ad1c-489b-bfc7-bc5841663322</t>
  </si>
  <si>
    <t>79a3ef3c-45fd-4e3d-b4f9-68603885be7a</t>
  </si>
  <si>
    <t>2018-09-20T10:03:28</t>
  </si>
  <si>
    <t>2018-09-18T15:32:10.924+03</t>
  </si>
  <si>
    <t>2018-09-18T15:34:45.171+03</t>
  </si>
  <si>
    <t>uuid:0c0b5a2b-8a22-44ea-b097-94d5317509d4</t>
  </si>
  <si>
    <t>FMRDJI2018-09-18-dji_enum-e06fd8e1-5652-4a66-b886-a93882e1107a</t>
  </si>
  <si>
    <t>0c0b5a2b-8a22-44ea-b097-94d5317509d4</t>
  </si>
  <si>
    <t>2018-09-20T10:03:33</t>
  </si>
  <si>
    <t>2018-09-18T15:35:09.301+03</t>
  </si>
  <si>
    <t>2018-09-18T15:36:54.927+03</t>
  </si>
  <si>
    <t>uuid:78eda33e-9825-453d-ab58-ddd47c56d39b</t>
  </si>
  <si>
    <t>FMRDJI2018-09-18-dji_enum-70d3278e-6caa-4ed2-ba3f-533bf63efb67</t>
  </si>
  <si>
    <t>78eda33e-9825-453d-ab58-ddd47c56d39b</t>
  </si>
  <si>
    <t>2018-09-20T10:03:36</t>
  </si>
  <si>
    <t>2018-09-18T15:37:17.660+03</t>
  </si>
  <si>
    <t>2018-09-18T15:39:28.114+03</t>
  </si>
  <si>
    <t>uuid:c121f0c2-ea3e-4157-a94f-86870efadd3e</t>
  </si>
  <si>
    <t>FMRDJI2018-09-18-dji_enum-188e54c3-6d61-41e5-b464-4418d32916a8</t>
  </si>
  <si>
    <t>c121f0c2-ea3e-4157-a94f-86870efadd3e</t>
  </si>
  <si>
    <t>2018-09-20T10:03:40</t>
  </si>
  <si>
    <t>2018-09-18T15:54:07.052+03</t>
  </si>
  <si>
    <t>2018-09-18T15:56:45.506+03</t>
  </si>
  <si>
    <t>uuid:0e653890-1303-4c2b-a7e9-0ec5e2af60ac</t>
  </si>
  <si>
    <t>FMRDJI2018-09-18-dji_enum-78b0dd1d-3f29-4a9f-9a8c-98dca581f504</t>
  </si>
  <si>
    <t>0e653890-1303-4c2b-a7e9-0ec5e2af60ac</t>
  </si>
  <si>
    <t>2018-09-20T10:03:43</t>
  </si>
  <si>
    <t>2018-09-18T15:57:35.977+03</t>
  </si>
  <si>
    <t>2018-09-18T15:59:36.928+03</t>
  </si>
  <si>
    <t>uuid:efc7500b-4624-456e-8ac8-91f665d81d66</t>
  </si>
  <si>
    <t>FMRDJI2018-09-18-dji_enum-675a3b9a-a82a-45c9-939f-7661fd4d7b57</t>
  </si>
  <si>
    <t>efc7500b-4624-456e-8ac8-91f665d81d66</t>
  </si>
  <si>
    <t>2018-09-20T10:03:47</t>
  </si>
  <si>
    <t>2018-09-18T15:59:48.032+03</t>
  </si>
  <si>
    <t>2018-09-18T16:02:12.754+03</t>
  </si>
  <si>
    <t>uuid:5e885fa5-080b-411a-95af-2d3f9cb630e8</t>
  </si>
  <si>
    <t>FMRDJI2018-09-18-dji_enum-da206531-5778-429e-b55e-38acb36a0fe1</t>
  </si>
  <si>
    <t>5e885fa5-080b-411a-95af-2d3f9cb630e8</t>
  </si>
  <si>
    <t>2018-09-20T10:03:50</t>
  </si>
  <si>
    <t>2018-09-18T16:02:29.448+03</t>
  </si>
  <si>
    <t>2018-09-18T16:04:58.497+03</t>
  </si>
  <si>
    <t>uuid:c376d552-7369-490d-ad6a-810fff0be13a</t>
  </si>
  <si>
    <t>FMRDJI2018-09-18-dji_enum-52796591-5b04-41b7-ba64-aad1b91c9890</t>
  </si>
  <si>
    <t>c376d552-7369-490d-ad6a-810fff0be13a</t>
  </si>
  <si>
    <t>2018-09-20T10:03:55</t>
  </si>
  <si>
    <t>2018-09-18T16:05:19.086+03</t>
  </si>
  <si>
    <t>2018-09-18T16:07:15.595+03</t>
  </si>
  <si>
    <t>uuid:0b601b49-4b84-4990-a675-4ee9c7b31259</t>
  </si>
  <si>
    <t>FMRDJI2018-09-18-dji_enum-a46d1368-a777-4580-bac7-f8baddb48cd1</t>
  </si>
  <si>
    <t>0b601b49-4b84-4990-a675-4ee9c7b31259</t>
  </si>
  <si>
    <t>2018-09-20T10:03:58</t>
  </si>
  <si>
    <t>2018-09-18T16:08:20.112+03</t>
  </si>
  <si>
    <t>2018-09-18T16:12:56.913+03</t>
  </si>
  <si>
    <t>uuid:78783d8f-3423-4374-b9f8-ee6bdcb7145a</t>
  </si>
  <si>
    <t>FMRDJI2018-09-18-dji_enum-194b2b31-f513-4986-aff1-88e1db3fdaf0</t>
  </si>
  <si>
    <t>78783d8f-3423-4374-b9f8-ee6bdcb7145a</t>
  </si>
  <si>
    <t>2018-09-20T10:04:02</t>
  </si>
  <si>
    <t>2018-09-18T16:13:13.933+03</t>
  </si>
  <si>
    <t>2018-09-18T16:15:59.922+03</t>
  </si>
  <si>
    <t>uuid:4ee8a627-b640-45a2-b60e-4865daba0dea</t>
  </si>
  <si>
    <t>FMRDJI2018-09-18-dji_enum-29a2cf9e-f0b4-428c-9b42-40069cccb0ff</t>
  </si>
  <si>
    <t>4ee8a627-b640-45a2-b60e-4865daba0dea</t>
  </si>
  <si>
    <t>2018-09-20T10:04:06</t>
  </si>
  <si>
    <t>2018-09-18T16:20:03.583+03</t>
  </si>
  <si>
    <t>2018-09-18T16:22:05.890+03</t>
  </si>
  <si>
    <t>uuid:8febff96-76b0-4e71-ad6d-c396703bd826</t>
  </si>
  <si>
    <t>FMRDJI2018-09-18-dji_enum-a6741a07-169d-4c26-b3bf-5903c847f343</t>
  </si>
  <si>
    <t>8febff96-76b0-4e71-ad6d-c396703bd826</t>
  </si>
  <si>
    <t>2018-09-20T10:04:09</t>
  </si>
  <si>
    <t>2018-09-18T16:22:12.640+03</t>
  </si>
  <si>
    <t>2018-09-18T16:25:20.473+03</t>
  </si>
  <si>
    <t>uuid:824e33b7-2feb-4e1b-a391-6b30b3dba4df</t>
  </si>
  <si>
    <t>FMRDJI2018-09-18-dji_enum-55988428-ff94-4068-8e0f-496790555411</t>
  </si>
  <si>
    <t>824e33b7-2feb-4e1b-a391-6b30b3dba4df</t>
  </si>
  <si>
    <t>2018-09-20T10:04:12</t>
  </si>
  <si>
    <t>2018-09-18T16:25:28.669+03</t>
  </si>
  <si>
    <t>2018-09-18T16:27:43.659+03</t>
  </si>
  <si>
    <t>uuid:83653939-b227-482e-8cb1-ba0a8d4a62fd</t>
  </si>
  <si>
    <t>FMRDJI2018-09-18-dji_enum-0152ace6-fb84-4559-9b47-a3a68b47b22c</t>
  </si>
  <si>
    <t>83653939-b227-482e-8cb1-ba0a8d4a62fd</t>
  </si>
  <si>
    <t>2018-09-20T10:04:16</t>
  </si>
  <si>
    <t>2018-09-18T16:27:50.052+03</t>
  </si>
  <si>
    <t>2018-09-18T16:30:31.007+03</t>
  </si>
  <si>
    <t>uuid:9fddda77-e51f-4efa-b9fa-fb26b856dcbe</t>
  </si>
  <si>
    <t>FMRDJI2018-09-18-dji_enum-bc617804-d8ab-437b-b55a-99f9771cb5c2</t>
  </si>
  <si>
    <t>9fddda77-e51f-4efa-b9fa-fb26b856dcbe</t>
  </si>
  <si>
    <t>2018-09-20T10:04:19</t>
  </si>
  <si>
    <t>2018-09-18T16:30:39.933+03</t>
  </si>
  <si>
    <t>2018-09-18T16:33:34.189+03</t>
  </si>
  <si>
    <t>uuid:3ba648a1-b3dc-42b1-94e2-9c17b675f2a9</t>
  </si>
  <si>
    <t>FMRDJI2018-09-18-dji_enum-69f85ee9-cbbc-4797-99ee-1c3b74c1bc03</t>
  </si>
  <si>
    <t>3ba648a1-b3dc-42b1-94e2-9c17b675f2a9</t>
  </si>
  <si>
    <t>2018-09-20T10:04:22</t>
  </si>
  <si>
    <t>2018-09-18T16:33:40.309+03</t>
  </si>
  <si>
    <t>2018-09-18T16:35:41.005+03</t>
  </si>
  <si>
    <t>uuid:1b408a37-3ee2-4d81-ad7d-1d4347bb1548</t>
  </si>
  <si>
    <t>FMRDJI2018-09-18-dji_enum-ea567808-4889-4e20-98f9-fd8ae013c3ca</t>
  </si>
  <si>
    <t>1b408a37-3ee2-4d81-ad7d-1d4347bb1548</t>
  </si>
  <si>
    <t>2018-09-20T10:04:26</t>
  </si>
  <si>
    <t>88</t>
  </si>
  <si>
    <t>2018-09-18T16:36:29.841+03</t>
  </si>
  <si>
    <t>2018-09-18T16:38:21.363+03</t>
  </si>
  <si>
    <t>uuid:f1c91ab5-a3a3-4486-b12c-dc69fcbbdf58</t>
  </si>
  <si>
    <t>FMRDJI2018-09-18-dji_enum-ae7638e7-cb45-4bef-8d07-ec070cc1b372</t>
  </si>
  <si>
    <t>f1c91ab5-a3a3-4486-b12c-dc69fcbbdf58</t>
  </si>
  <si>
    <t>2018-09-20T10:04:30</t>
  </si>
  <si>
    <t>2018-09-18T16:38:32.485+03</t>
  </si>
  <si>
    <t>2018-09-18T16:40:13.567+03</t>
  </si>
  <si>
    <t>uuid:7269cf16-dc5f-4458-9a69-10508f1d92e6</t>
  </si>
  <si>
    <t>FMRDJI2018-09-18-dji_enum-233d58a6-2230-4fb3-b930-ea182f2e0f58</t>
  </si>
  <si>
    <t>7269cf16-dc5f-4458-9a69-10508f1d92e6</t>
  </si>
  <si>
    <t>2018-09-20T10:04:33</t>
  </si>
  <si>
    <t>2018-09-18T16:40:59.399+03</t>
  </si>
  <si>
    <t>2018-09-18T16:43:30.306+03</t>
  </si>
  <si>
    <t>uuid:33123473-7190-4c40-92f2-8e9731474236</t>
  </si>
  <si>
    <t>FMRDJI2018-09-18-dji_enum-c34e15b6-da78-492b-9708-495f4e1d7f0e</t>
  </si>
  <si>
    <t>33123473-7190-4c40-92f2-8e9731474236</t>
  </si>
  <si>
    <t>2018-09-20T10:04:37</t>
  </si>
  <si>
    <t>2018-09-18T16:44:12.036+03</t>
  </si>
  <si>
    <t>2018-09-18T16:47:28.831+03</t>
  </si>
  <si>
    <t>uuid:85a1b5d6-239d-4b0b-b826-ec5cf29d91e4</t>
  </si>
  <si>
    <t>FMRDJI2018-09-18-dji_enum-a0df9896-a269-423a-9fad-b0d2a2ddc3d4</t>
  </si>
  <si>
    <t>85a1b5d6-239d-4b0b-b826-ec5cf29d91e4</t>
  </si>
  <si>
    <t>2018-09-20T10:04:41</t>
  </si>
  <si>
    <t>2018-09-18T16:48:02.147+03</t>
  </si>
  <si>
    <t>2018-09-18T16:50:52.440+03</t>
  </si>
  <si>
    <t>uuid:956fb1de-0a3d-44dc-bb04-71695c57af0f</t>
  </si>
  <si>
    <t>FMRDJI2018-09-18-dji_enum-0b5fa78d-6ec6-4be2-a981-468353449c80</t>
  </si>
  <si>
    <t>956fb1de-0a3d-44dc-bb04-71695c57af0f</t>
  </si>
  <si>
    <t>2018-09-20T10:04:44</t>
  </si>
  <si>
    <t>100</t>
  </si>
  <si>
    <t>2018-09-18T16:51:11.416+03</t>
  </si>
  <si>
    <t>2018-09-18T16:54:01.190+03</t>
  </si>
  <si>
    <t>uuid:72a3ab59-5af5-46af-9780-6e7bd6827bbf</t>
  </si>
  <si>
    <t>FMRDJI2018-09-18-dji_enum-d59e137b-0fcd-4e4b-af57-511b13142afe</t>
  </si>
  <si>
    <t>72a3ab59-5af5-46af-9780-6e7bd6827bbf</t>
  </si>
  <si>
    <t>2018-09-20T10:04:48</t>
  </si>
  <si>
    <t>2018-09-18T16:54:28.591+03</t>
  </si>
  <si>
    <t>2018-09-18T16:56:40.045+03</t>
  </si>
  <si>
    <t>uuid:3acdceeb-a3d8-40b0-b56c-999a31351c7e</t>
  </si>
  <si>
    <t>FMRDJI2018-09-18-dji_enum-26f0ed3f-9368-4043-8314-a573ae4b744b</t>
  </si>
  <si>
    <t>3acdceeb-a3d8-40b0-b56c-999a31351c7e</t>
  </si>
  <si>
    <t>2018-09-20T10:04:51</t>
  </si>
  <si>
    <t>2018-09-18T16:56:54.213+03</t>
  </si>
  <si>
    <t>2018-09-18T16:58:54.994+03</t>
  </si>
  <si>
    <t>uuid:8f8b23c9-236a-45ee-a180-b25b2b1e99ba</t>
  </si>
  <si>
    <t>FMRDJI2018-09-18-dji_enum-0cb8da2a-45a7-458f-9470-c33595b27b38</t>
  </si>
  <si>
    <t>8f8b23c9-236a-45ee-a180-b25b2b1e99ba</t>
  </si>
  <si>
    <t>2018-09-20T10:04:56</t>
  </si>
  <si>
    <t>2018-09-20T12:47:42.339+03</t>
  </si>
  <si>
    <t>2018-09-20T12:49:36.345+03</t>
  </si>
  <si>
    <t>uuid:d2eecaa6-0764-4f29-a1d0-9f94ed610ee3</t>
  </si>
  <si>
    <t>FMRDJI2018-09-20-dji_enum-009bbeac-9718-4d33-885c-147172f0a537</t>
  </si>
  <si>
    <t>d2eecaa6-0764-4f29-a1d0-9f94ed610ee3</t>
  </si>
  <si>
    <t>2018-09-20T10:05:03</t>
  </si>
  <si>
    <t>2018-09-20T12:49:48.611+03</t>
  </si>
  <si>
    <t>2018-09-20T12:52:08.140+03</t>
  </si>
  <si>
    <t>uuid:f176fc86-e537-4fb6-b926-a0e72c868ab2</t>
  </si>
  <si>
    <t>FMRDJI2018-09-20-dji_enum-6560fc45-5aa6-4620-ac2f-7713cc0a640c</t>
  </si>
  <si>
    <t>f176fc86-e537-4fb6-b926-a0e72c868ab2</t>
  </si>
  <si>
    <t>2018-09-20T10:05:06</t>
  </si>
  <si>
    <t>2018-09-20T12:52:43.515+03</t>
  </si>
  <si>
    <t>2018-09-20T12:55:56.277+03</t>
  </si>
  <si>
    <t>uuid:ded7c49c-6168-4dfc-a12f-421363a32d06</t>
  </si>
  <si>
    <t>FMRDJI2018-09-20-dji_enum-1cd38392-9677-4889-86d9-84ab35070515</t>
  </si>
  <si>
    <t>ded7c49c-6168-4dfc-a12f-421363a32d06</t>
  </si>
  <si>
    <t>2018-09-20T10:05:10</t>
  </si>
  <si>
    <t>2018-09-20T12:56:20.649+03</t>
  </si>
  <si>
    <t>2018-09-20T12:58:43.673+03</t>
  </si>
  <si>
    <t>uuid:cd1d47fe-8101-4cf3-af78-547eedd630ce</t>
  </si>
  <si>
    <t>FMRDJI2018-09-20-dji_enum-81c7c01d-8210-49d7-a956-f7935e62432f</t>
  </si>
  <si>
    <t>cd1d47fe-8101-4cf3-af78-547eedd630ce</t>
  </si>
  <si>
    <t>2018-09-20T10:05:13</t>
  </si>
  <si>
    <t>2018-09-20T11:10:59.081+03</t>
  </si>
  <si>
    <t>2018-09-20T11:13:06.812+03</t>
  </si>
  <si>
    <t>uuid:bbc4b13c-10c4-47bd-8d84-8a6d09147a33</t>
  </si>
  <si>
    <t>FMRDJI2018-09-20-dji_enum-587622ac-bf77-4fa0-bca9-4a4424333c23</t>
  </si>
  <si>
    <t>bbc4b13c-10c4-47bd-8d84-8a6d09147a33</t>
  </si>
  <si>
    <t>2018-09-20T10:31:20</t>
  </si>
  <si>
    <t>2018-09-20T11:13:17.248+03</t>
  </si>
  <si>
    <t>2018-09-20T11:15:14.620+03</t>
  </si>
  <si>
    <t>uuid:456b5e4f-6e2a-4445-a373-0559fa3ffbb7</t>
  </si>
  <si>
    <t>FMRDJI2018-09-20-dji_enum-bc5957b5-12bf-4aeb-b08b-39abb514e234</t>
  </si>
  <si>
    <t>456b5e4f-6e2a-4445-a373-0559fa3ffbb7</t>
  </si>
  <si>
    <t>2018-09-20T10:31:24</t>
  </si>
  <si>
    <t>2018-09-20T11:15:24.804+03</t>
  </si>
  <si>
    <t>2018-09-20T11:18:17.875+03</t>
  </si>
  <si>
    <t>uuid:f7d0e907-11ab-4020-8724-14c305ba97f5</t>
  </si>
  <si>
    <t>FMRDJI2018-09-20-dji_enum-f276dd25-31e1-44d5-803c-9178b62366bb</t>
  </si>
  <si>
    <t>f7d0e907-11ab-4020-8724-14c305ba97f5</t>
  </si>
  <si>
    <t>2018-09-20T10:31:30</t>
  </si>
  <si>
    <t>116</t>
  </si>
  <si>
    <t>2018-09-20T16:00:38.836+03</t>
  </si>
  <si>
    <t>2018-09-20T16:03:24.180+03</t>
  </si>
  <si>
    <t>uuid:08ea2c3b-6847-4018-8aea-db366d20d0e7</t>
  </si>
  <si>
    <t>FMRDJI2018-09-20-dj_enum-4acacc20-bb32-4b2f-bfd4-1cf363ab9e5d</t>
  </si>
  <si>
    <t>08ea2c3b-6847-4018-8aea-db366d20d0e7</t>
  </si>
  <si>
    <t>2018-09-20T13:14:43</t>
  </si>
  <si>
    <t>2018-09-15</t>
  </si>
  <si>
    <t>15 - Sep - 2018</t>
  </si>
  <si>
    <t>145</t>
  </si>
  <si>
    <t>2018-09-15T09:09:36.647+03</t>
  </si>
  <si>
    <t>2018-09-15T09:12:27.153+03</t>
  </si>
  <si>
    <t>uuid:9f14b99a-196e-414b-971e-4f531304d2d8</t>
  </si>
  <si>
    <t>FMRDJI2018-09-15-dji_enum-28b071ce-9edd-49d2-b6fc-9e5bf5721bea</t>
  </si>
  <si>
    <t>9f14b99a-196e-414b-971e-4f531304d2d8</t>
  </si>
  <si>
    <t>2018-09-20T16:25:59</t>
  </si>
  <si>
    <t>2018-09-15T09:12:50.167+03</t>
  </si>
  <si>
    <t>2018-09-15T09:16:17.560+03</t>
  </si>
  <si>
    <t>uuid:df0c8f8e-f730-4951-8815-b28c2e7d3562</t>
  </si>
  <si>
    <t>FMRDJI2018-09-15-dji_enum-ddc23562-bc51-41e5-a73b-700116a2065d</t>
  </si>
  <si>
    <t>df0c8f8e-f730-4951-8815-b28c2e7d3562</t>
  </si>
  <si>
    <t>2018-09-20T16:26:05</t>
  </si>
  <si>
    <t>2018-09-15T09:16:39.650+03</t>
  </si>
  <si>
    <t>2018-09-15T09:18:57.425+03</t>
  </si>
  <si>
    <t>uuid:54eb658f-28d5-44a6-a7b1-b57162948b92</t>
  </si>
  <si>
    <t>FMRDJI2018-09-15-dji_enum-fd681b2a-9b70-4a68-992c-b98d56148160</t>
  </si>
  <si>
    <t>54eb658f-28d5-44a6-a7b1-b57162948b92</t>
  </si>
  <si>
    <t>2018-09-20T16:26:08</t>
  </si>
  <si>
    <t>214</t>
  </si>
  <si>
    <t>2018-09-15T09:19:05.743+03</t>
  </si>
  <si>
    <t>2018-09-15T09:22:06.152+03</t>
  </si>
  <si>
    <t>uuid:60f15002-79f2-4e2f-a1b5-c495e2ff23d8</t>
  </si>
  <si>
    <t>FMRDJI2018-09-15-dji_enum-75759f57-aedf-43ab-acee-f54477118754</t>
  </si>
  <si>
    <t>60f15002-79f2-4e2f-a1b5-c495e2ff23d8</t>
  </si>
  <si>
    <t>2018-09-20T16:26:13</t>
  </si>
  <si>
    <t>2018-09-15T09:22:21.071+03</t>
  </si>
  <si>
    <t>2018-09-15T09:24:44.388+03</t>
  </si>
  <si>
    <t>uuid:a668605e-f601-4a5b-8c0c-b6808daba3b1</t>
  </si>
  <si>
    <t>FMRDJI2018-09-15-dji_enum-5002fa74-a822-4407-9d98-890ca33761d5</t>
  </si>
  <si>
    <t>a668605e-f601-4a5b-8c0c-b6808daba3b1</t>
  </si>
  <si>
    <t>2018-09-20T16:26:17</t>
  </si>
  <si>
    <t>221</t>
  </si>
  <si>
    <t>2018-09-15T09:24:54.559+03</t>
  </si>
  <si>
    <t>2018-09-15T09:47:56.767+03</t>
  </si>
  <si>
    <t>uuid:c0128c61-155f-4685-b776-0f4ced95a3f0</t>
  </si>
  <si>
    <t>FMRDJI2018-09-15-dji_enum-e18bc9d7-24b9-486b-8d0d-425c09c75679</t>
  </si>
  <si>
    <t>c0128c61-155f-4685-b776-0f4ced95a3f0</t>
  </si>
  <si>
    <t>2018-09-20T16:26:20</t>
  </si>
  <si>
    <t>2018-09-17T08:50:19.425+03</t>
  </si>
  <si>
    <t>2018-09-17T08:52:32.349+03</t>
  </si>
  <si>
    <t>uuid:bec55e2b-d7dc-4182-b52b-ad8192a2afb4</t>
  </si>
  <si>
    <t>FMRDJI2018-09-17-dji_enum-c6f7dbad-31d8-4473-9771-634e89508efb</t>
  </si>
  <si>
    <t>bec55e2b-d7dc-4182-b52b-ad8192a2afb4</t>
  </si>
  <si>
    <t>2018-09-20T16:26:24</t>
  </si>
  <si>
    <t>2018-09-17T08:53:08.753+03</t>
  </si>
  <si>
    <t>2018-09-17T08:55:53.648+03</t>
  </si>
  <si>
    <t>uuid:45fbaf18-9be2-440d-be6c-190cc1bf8733</t>
  </si>
  <si>
    <t>FMRDJI2018-09-17-dji_enum-8ba1b376-7e9d-4bef-9899-3315c48ddd32</t>
  </si>
  <si>
    <t>45fbaf18-9be2-440d-be6c-190cc1bf8733</t>
  </si>
  <si>
    <t>2018-09-20T16:26:26</t>
  </si>
  <si>
    <t>2018-09-17T08:56:14.409+03</t>
  </si>
  <si>
    <t>2018-09-17T09:01:09.548+03</t>
  </si>
  <si>
    <t>uuid:d730b349-d168-4b3e-962a-7d06efeceee9</t>
  </si>
  <si>
    <t>FMRDJI2018-09-17-dji_enum-39e7cf26-b024-4b8b-94d6-577d9e43197e</t>
  </si>
  <si>
    <t>d730b349-d168-4b3e-962a-7d06efeceee9</t>
  </si>
  <si>
    <t>2018-09-20T16:26:33</t>
  </si>
  <si>
    <t>2018-09-17T09:01:28.475+03</t>
  </si>
  <si>
    <t>2018-09-17T09:04:37.285+03</t>
  </si>
  <si>
    <t>uuid:f05e6c81-bc47-4ef1-9151-9237fc9a446b</t>
  </si>
  <si>
    <t>FMRDJI2018-09-17-dji_enum-3043f77c-a226-4eff-a4dd-e2e3648e4486</t>
  </si>
  <si>
    <t>f05e6c81-bc47-4ef1-9151-9237fc9a446b</t>
  </si>
  <si>
    <t>2018-09-20T16:26:37</t>
  </si>
  <si>
    <t>248</t>
  </si>
  <si>
    <t>2018-09-17T09:05:33.327+03</t>
  </si>
  <si>
    <t>2018-09-17T09:09:21.009+03</t>
  </si>
  <si>
    <t>uuid:a55e6236-b0f4-4114-a0cc-27273766d138</t>
  </si>
  <si>
    <t>FMRDJI2018-09-17-dji_enum-a159fa6b-14b6-461d-99ff-8dae27dbe37c</t>
  </si>
  <si>
    <t>a55e6236-b0f4-4114-a0cc-27273766d138</t>
  </si>
  <si>
    <t>2018-09-20T16:26:43</t>
  </si>
  <si>
    <t>137</t>
  </si>
  <si>
    <t>2018-09-18T06:28:52.796+03</t>
  </si>
  <si>
    <t>2018-09-18T06:32:01.821+03</t>
  </si>
  <si>
    <t>uuid:56578229-0ab1-4501-93a9-09f407d427c0</t>
  </si>
  <si>
    <t>FMRDJI2018-09-18-dji_enum-f1e1d602-0785-47af-b481-175c4cadfeaa</t>
  </si>
  <si>
    <t>56578229-0ab1-4501-93a9-09f407d427c0</t>
  </si>
  <si>
    <t>2018-09-20T16:26:46</t>
  </si>
  <si>
    <t>318</t>
  </si>
  <si>
    <t>2018-09-18T06:32:25.350+03</t>
  </si>
  <si>
    <t>2018-09-18T06:35:14.139+03</t>
  </si>
  <si>
    <t>uuid:8aedb525-1ac4-431e-8251-6254ba56d81a</t>
  </si>
  <si>
    <t>FMRDJI2018-09-18-dji_enum-05dba87a-4a91-41db-91d8-ba6082dc6a0e</t>
  </si>
  <si>
    <t>8aedb525-1ac4-431e-8251-6254ba56d81a</t>
  </si>
  <si>
    <t>2018-09-20T16:26:49</t>
  </si>
  <si>
    <t>142</t>
  </si>
  <si>
    <t>2018-09-20T16:31:36.294+03</t>
  </si>
  <si>
    <t>2018-09-20T16:33:58.032+03</t>
  </si>
  <si>
    <t>uuid:dedb86ff-17aa-4ab9-afd8-f08863611894</t>
  </si>
  <si>
    <t>FMRDJI2018-09-20-dji_enum-abf5ac9d-22ab-457f-ad85-4788a802d6c8</t>
  </si>
  <si>
    <t>dedb86ff-17aa-4ab9-afd8-f08863611894</t>
  </si>
  <si>
    <t>2018-09-20T16:26:53</t>
  </si>
  <si>
    <t>134</t>
  </si>
  <si>
    <t>2018-09-20T16:34:04.169+03</t>
  </si>
  <si>
    <t>2018-09-20T16:58:58.780+03</t>
  </si>
  <si>
    <t>uuid:dcc811a2-5d04-43d2-84c5-3dc70886d684</t>
  </si>
  <si>
    <t>FMRDJI2018-09-20-dji_enum-3635a5cb-91fc-4541-af1b-8da505e85b02</t>
  </si>
  <si>
    <t>dcc811a2-5d04-43d2-84c5-3dc70886d684</t>
  </si>
  <si>
    <t>2018-09-20T16:26:56</t>
  </si>
  <si>
    <t>2018-09-21T00:00:00.000+03</t>
  </si>
  <si>
    <t>2018-08-07T00:00:00.000+03</t>
  </si>
  <si>
    <t>21 - sept. - 2018</t>
  </si>
  <si>
    <t>07 - août - 2018</t>
  </si>
  <si>
    <t>2018-09-21T00:30:46.714+03</t>
  </si>
  <si>
    <t>2018-09-21T00:32:47.995+03</t>
  </si>
  <si>
    <t>uuid:78e2a618-83a6-46b3-ab1d-0b3da2b6684c</t>
  </si>
  <si>
    <t>FMRDJI2018-09-21-dji_enum-cc7707d2-3110-4e14-b9a2-30713d0942bd</t>
  </si>
  <si>
    <t>78e2a618-83a6-46b3-ab1d-0b3da2b6684c</t>
  </si>
  <si>
    <t>2018-09-20T21:46:46</t>
  </si>
  <si>
    <t>2018-09-21T00:33:06.202+03</t>
  </si>
  <si>
    <t>2018-09-21T00:35:28.963+03</t>
  </si>
  <si>
    <t>uuid:8f579228-1a46-427e-9159-d08024ba31f1</t>
  </si>
  <si>
    <t>FMRDJI2018-09-21-dji_enum-4a185b29-f12b-48c7-a000-0b1d4898e486</t>
  </si>
  <si>
    <t>8f579228-1a46-427e-9159-d08024ba31f1</t>
  </si>
  <si>
    <t>2018-09-20T21:46:50</t>
  </si>
  <si>
    <t>2018-09-21T00:35:46.497+03</t>
  </si>
  <si>
    <t>2018-09-21T00:38:20.100+03</t>
  </si>
  <si>
    <t>uuid:c72b9572-c502-417a-910b-49ef2482e8c7</t>
  </si>
  <si>
    <t>FMRDJI2018-09-21-dji_enum-8e1974d3-e879-4af1-ad7f-4a5d4faf9ee4</t>
  </si>
  <si>
    <t>c72b9572-c502-417a-910b-49ef2482e8c7</t>
  </si>
  <si>
    <t>2018-09-20T21:46:54</t>
  </si>
  <si>
    <t>East Belesa</t>
  </si>
  <si>
    <t>2018-09-21T00:38:36.940+03</t>
  </si>
  <si>
    <t>2018-09-21T00:41:08.096+03</t>
  </si>
  <si>
    <t>uuid:f3d6225a-fdc0-4652-8c36-f81d37d210b8</t>
  </si>
  <si>
    <t>FMRDJI2018-09-21-dji_enum-ac9556f5-2e71-44ee-99b5-8d608c8f3c5c</t>
  </si>
  <si>
    <t>f3d6225a-fdc0-4652-8c36-f81d37d210b8</t>
  </si>
  <si>
    <t>2018-09-20T21:46:58</t>
  </si>
  <si>
    <t>2018-09-21T00:41:25.780+03</t>
  </si>
  <si>
    <t>2018-09-21T00:43:13.077+03</t>
  </si>
  <si>
    <t>uuid:1336de48-aba2-4b9e-8c68-04f9b3f38ac2</t>
  </si>
  <si>
    <t>FMRDJI2018-09-21-dji_enum-460f5614-53ed-46f2-9a07-fc790cf5aeab</t>
  </si>
  <si>
    <t>1336de48-aba2-4b9e-8c68-04f9b3f38ac2</t>
  </si>
  <si>
    <t>2018-09-20T21:47:02</t>
  </si>
  <si>
    <t>2018-09-21T00:43:29.999+03</t>
  </si>
  <si>
    <t>2018-09-21T00:44:54.156+03</t>
  </si>
  <si>
    <t>uuid:305a1494-306c-40d0-97a5-dbdae03c48ce</t>
  </si>
  <si>
    <t>FMRDJI2018-09-21-dji_enum-d9134a0d-9bc7-4da0-bf2c-e801ee0933b4</t>
  </si>
  <si>
    <t>305a1494-306c-40d0-97a5-dbdae03c48ce</t>
  </si>
  <si>
    <t>2018-09-20T21:47:05</t>
  </si>
  <si>
    <t>2018-09-25T16:21:13.057+03</t>
  </si>
  <si>
    <t>2018-09-25T16:23:25.606+03</t>
  </si>
  <si>
    <t>uuid:2dc33852-2958-48a9-b018-05f844efa161</t>
  </si>
  <si>
    <t>FMRDJI2018-09-25-dj_enum-ed910903-c883-4483-8867-200edac5d934</t>
  </si>
  <si>
    <t>2dc33852-2958-48a9-b018-05f844efa161</t>
  </si>
  <si>
    <t>2018-09-25T13:28:53</t>
  </si>
  <si>
    <t>2018-09-25T16:35:00.080+03</t>
  </si>
  <si>
    <t>2018-09-25T16:38:04.672+03</t>
  </si>
  <si>
    <t>uuid:112406bf-cd90-48b5-bf7c-09a70418302a</t>
  </si>
  <si>
    <t>FMRDJI2018-09-25-dji_enum-84333c9e-b17e-42e5-95db-885588b5177a</t>
  </si>
  <si>
    <t>112406bf-cd90-48b5-bf7c-09a70418302a</t>
  </si>
  <si>
    <t>2018-09-25T13:55:34</t>
  </si>
  <si>
    <t>2018-09-25T16:38:14.005+03</t>
  </si>
  <si>
    <t>2018-09-25T16:40:03.541+03</t>
  </si>
  <si>
    <t>uuid:baf5c08d-be44-4481-8fae-6ec068fcc0ec</t>
  </si>
  <si>
    <t>FMRDJI2018-09-25-dji_enum-225ede37-6ada-410c-8435-6a70e3c8d8f1</t>
  </si>
  <si>
    <t>baf5c08d-be44-4481-8fae-6ec068fcc0ec</t>
  </si>
  <si>
    <t>2018-09-25T13:55:41</t>
  </si>
  <si>
    <t>2018-09-25T16:40:12.108+03</t>
  </si>
  <si>
    <t>2018-09-25T16:41:51.595+03</t>
  </si>
  <si>
    <t>uuid:8062dda7-fb92-4227-b47c-8291e7660c60</t>
  </si>
  <si>
    <t>FMRDJI2018-09-25-dji_enum-8f18f56f-c816-4137-a850-865b7d9d98b2</t>
  </si>
  <si>
    <t>8062dda7-fb92-4227-b47c-8291e7660c60</t>
  </si>
  <si>
    <t>2018-09-25T13:55:47</t>
  </si>
  <si>
    <t>159</t>
  </si>
  <si>
    <t>2018-09-26T09:15:08.703+03</t>
  </si>
  <si>
    <t>2018-09-26T09:18:43.598+03</t>
  </si>
  <si>
    <t>638010100578554</t>
  </si>
  <si>
    <t>8925301110305785548</t>
  </si>
  <si>
    <t>uuid:5ec882b5-7b28-44f4-8d71-d1845be00ec4</t>
  </si>
  <si>
    <t>FMRDJI2018-09-26-dji_enum-05ad9465-e53b-4a4f-a2fd-3a858e97318c</t>
  </si>
  <si>
    <t>5ec882b5-7b28-44f4-8d71-d1845be00ec4</t>
  </si>
  <si>
    <t>2018-09-26T06:34:00</t>
  </si>
  <si>
    <t>2018-09-26T11:55:37.611+03</t>
  </si>
  <si>
    <t>2018-09-26T11:59:15.088+03</t>
  </si>
  <si>
    <t>uuid:a8575b24-0f46-4a21-8a48-3a3c9fb6f163</t>
  </si>
  <si>
    <t>FMRDJI2018-09-26-dji_enum-d65530b2-43a1-42f8-8837-301c49677eee</t>
  </si>
  <si>
    <t>a8575b24-0f46-4a21-8a48-3a3c9fb6f163</t>
  </si>
  <si>
    <t>2018-09-26T09:50:53</t>
  </si>
  <si>
    <t>2018-09-26T11:59:22.727+03</t>
  </si>
  <si>
    <t>2018-09-26T12:02:55.865+03</t>
  </si>
  <si>
    <t>uuid:17050b42-fc16-48bb-8e55-1ad7d3e808b4</t>
  </si>
  <si>
    <t>FMRDJI2018-09-26-dji_enum-270e2db7-dad9-48d6-b45e-d133ef908451</t>
  </si>
  <si>
    <t>17050b42-fc16-48bb-8e55-1ad7d3e808b4</t>
  </si>
  <si>
    <t>2018-09-26T09:51:00</t>
  </si>
  <si>
    <t>2018-09-01T17:28:36.101+03</t>
  </si>
  <si>
    <t>2018-09-01T17:32:58.672+03</t>
  </si>
  <si>
    <t>uuid:36a374b5-5cbb-4233-aae7-e7d083a97826</t>
  </si>
  <si>
    <t>FMRDJI2018-09-01-dji_enum-673092d8-ff13-4686-bc4a-81a5c17a0a52</t>
  </si>
  <si>
    <t>36a374b5-5cbb-4233-aae7-e7d083a97826</t>
  </si>
  <si>
    <t>2018-09-02T05:22:35</t>
  </si>
  <si>
    <t>2018-09-02T08:23:37.815+03</t>
  </si>
  <si>
    <t>2018-09-02T08:26:12.201+03</t>
  </si>
  <si>
    <t>uuid:edd5e1d2-c900-49c9-bfca-3d58e0456215</t>
  </si>
  <si>
    <t>FMRDJI2018-09-02-dji_enum-f8141e84-7986-4271-be29-973d7e280f01</t>
  </si>
  <si>
    <t>edd5e1d2-c900-49c9-bfca-3d58e0456215</t>
  </si>
  <si>
    <t>2018-09-02T15:25:49</t>
  </si>
  <si>
    <t>Bati</t>
  </si>
  <si>
    <t>2018-09-02T08:26:23.412+03</t>
  </si>
  <si>
    <t>2018-09-02T08:29:58.887+03</t>
  </si>
  <si>
    <t>uuid:fe8604a8-8be1-4db8-935f-6212a0584b96</t>
  </si>
  <si>
    <t>FMRDJI2018-09-02-dji_enum-43868667-70c3-4a71-9759-28ecd12fd193</t>
  </si>
  <si>
    <t>fe8604a8-8be1-4db8-935f-6212a0584b96</t>
  </si>
  <si>
    <t>2018-09-02T15:25:54</t>
  </si>
  <si>
    <t>Ofla</t>
  </si>
  <si>
    <t>2018-09-02T08:30:07.057+03</t>
  </si>
  <si>
    <t>2018-09-02T08:32:37.033+03</t>
  </si>
  <si>
    <t>uuid:a27f3a93-970a-49c8-820f-e3b57b268563</t>
  </si>
  <si>
    <t>FMRDJI2018-09-02-dji_enum-966743c6-74fd-48b2-bc04-2ca5eaeaf091</t>
  </si>
  <si>
    <t>a27f3a93-970a-49c8-820f-e3b57b268563</t>
  </si>
  <si>
    <t>2018-09-02T15:26:03</t>
  </si>
  <si>
    <t>2018-09-03</t>
  </si>
  <si>
    <t>2018-07-20</t>
  </si>
  <si>
    <t>03 - Sep - 2018</t>
  </si>
  <si>
    <t>20 - Jul - 2018</t>
  </si>
  <si>
    <t>2018-09-03T16:17:25.607+03</t>
  </si>
  <si>
    <t>2018-09-03T16:20:48.070+03</t>
  </si>
  <si>
    <t>uuid:c33a4b47-f42c-49dd-82b0-75e7e5ddd5cd</t>
  </si>
  <si>
    <t>FMRDJI2018-09-03-dj_enum-c4c142f7-c610-441e-8c84-c0b64e0e5dc6</t>
  </si>
  <si>
    <t>c33a4b47-f42c-49dd-82b0-75e7e5ddd5cd</t>
  </si>
  <si>
    <t>2018-09-03T13:27:08</t>
  </si>
  <si>
    <t>2018-09-03T16:21:00.651+03</t>
  </si>
  <si>
    <t>2018-09-03T16:23:43.882+03</t>
  </si>
  <si>
    <t>uuid:33bc4ef8-efd7-4d18-aa47-5b81a54fb155</t>
  </si>
  <si>
    <t>FMRDJI2018-09-03-dj_enum-1b2522fd-e296-4cd9-b562-f4315710696d</t>
  </si>
  <si>
    <t>33bc4ef8-efd7-4d18-aa47-5b81a54fb155</t>
  </si>
  <si>
    <t>2018-09-03T13:27:51</t>
  </si>
  <si>
    <t>2018-09-03T08:33:11.577+03</t>
  </si>
  <si>
    <t>2018-09-03T08:35:08.016+03</t>
  </si>
  <si>
    <t>uuid:bb7ba87c-1d2b-4d1d-9efe-b38729f51cd1</t>
  </si>
  <si>
    <t>FMRDJI2018-09-03-dji_enum-02df844a-1893-4633-be54-b9adf459e568</t>
  </si>
  <si>
    <t>bb7ba87c-1d2b-4d1d-9efe-b38729f51cd1</t>
  </si>
  <si>
    <t>2018-09-03T15:15:20</t>
  </si>
  <si>
    <t>2018-09-03T08:35:19.235+03</t>
  </si>
  <si>
    <t>2018-09-03T08:37:50.040+03</t>
  </si>
  <si>
    <t>uuid:018aea7d-3d7c-4d92-ac41-b6a778aa821d</t>
  </si>
  <si>
    <t>FMRDJI2018-09-03-dji_enum-e3938aae-bc06-4b0d-a6fc-9a5d05dd321c</t>
  </si>
  <si>
    <t>018aea7d-3d7c-4d92-ac41-b6a778aa821d</t>
  </si>
  <si>
    <t>2018-09-03T15:15:25</t>
  </si>
  <si>
    <t>2018-09-04</t>
  </si>
  <si>
    <t>2018-07-21</t>
  </si>
  <si>
    <t>04 - Sep - 2018</t>
  </si>
  <si>
    <t>21 - Jul - 2018</t>
  </si>
  <si>
    <t>Yaya Gulele</t>
  </si>
  <si>
    <t>2018-09-04T17:50:43.818+03</t>
  </si>
  <si>
    <t>2018-09-04T17:53:39.599+03</t>
  </si>
  <si>
    <t>uuid:ee8df706-ad6e-44f8-9139-4f3797ad734a</t>
  </si>
  <si>
    <t>FMRDJI2018-09-04-dji_enum-14b454d0-c0a2-48a4-9c4b-1a23fa8b799a</t>
  </si>
  <si>
    <t>ee8df706-ad6e-44f8-9139-4f3797ad734a</t>
  </si>
  <si>
    <t>2018-09-04T16:16:28</t>
  </si>
  <si>
    <t>Adwa</t>
  </si>
  <si>
    <t>2018-09-04T17:53:49.484+03</t>
  </si>
  <si>
    <t>2018-09-04T17:56:59.521+03</t>
  </si>
  <si>
    <t>uuid:cf466515-fe19-4854-a827-5b77cb2a929a</t>
  </si>
  <si>
    <t>FMRDJI2018-09-04-dji_enum-226d4715-8ec6-4921-90c3-7aaf52791625</t>
  </si>
  <si>
    <t>cf466515-fe19-4854-a827-5b77cb2a929a</t>
  </si>
  <si>
    <t>2018-09-04T16:16:34</t>
  </si>
  <si>
    <t>2018-09-04T17:57:12.956+03</t>
  </si>
  <si>
    <t>2018-09-04T18:01:10.065+03</t>
  </si>
  <si>
    <t>uuid:b439b7dd-6e33-497e-9be6-bc2638d14f6a</t>
  </si>
  <si>
    <t>FMRDJI2018-09-04-dji_enum-0cddfb35-e863-44ce-84d2-647e28855c33</t>
  </si>
  <si>
    <t>b439b7dd-6e33-497e-9be6-bc2638d14f6a</t>
  </si>
  <si>
    <t>2018-09-04T16:16:36</t>
  </si>
  <si>
    <t>Gonder Zuria</t>
  </si>
  <si>
    <t>2018-09-04T18:38:34.280+03</t>
  </si>
  <si>
    <t>2018-09-04T18:41:27.889+03</t>
  </si>
  <si>
    <t>uuid:54c539c3-b1e4-4115-9f39-d531b445acf6</t>
  </si>
  <si>
    <t>FMRDJI2018-09-04-dji_enum-a0885395-c2dd-4e7e-8d2e-77d297bcd89e</t>
  </si>
  <si>
    <t>54c539c3-b1e4-4115-9f39-d531b445acf6</t>
  </si>
  <si>
    <t>2018-09-04T16:16:49</t>
  </si>
  <si>
    <t>2018-09-04T18:41:36.533+03</t>
  </si>
  <si>
    <t>2018-09-04T18:44:13.880+03</t>
  </si>
  <si>
    <t>uuid:08efc561-b6a6-499c-9f7b-8ab9d4560a24</t>
  </si>
  <si>
    <t>FMRDJI2018-09-04-dji_enum-6941b527-97e2-4d07-bbb2-641bc574aee6</t>
  </si>
  <si>
    <t>08efc561-b6a6-499c-9f7b-8ab9d4560a24</t>
  </si>
  <si>
    <t>2018-09-04T16:16:54</t>
  </si>
  <si>
    <t>2018-09-04T18:52:11.888+03</t>
  </si>
  <si>
    <t>2018-09-04T18:54:20.336+03</t>
  </si>
  <si>
    <t>uuid:0ce95365-2f76-45c1-ba3b-4a7782b2737d</t>
  </si>
  <si>
    <t>FMRDJI2018-09-04-dji_enum-bc5aee16-c88e-42ed-99cc-68b1ff2af367</t>
  </si>
  <si>
    <t>0ce95365-2f76-45c1-ba3b-4a7782b2737d</t>
  </si>
  <si>
    <t>2018-09-04T16:17:07</t>
  </si>
  <si>
    <t>2018-09-04T18:54:28.979+03</t>
  </si>
  <si>
    <t>2018-09-04T18:56:39.047+03</t>
  </si>
  <si>
    <t>uuid:6982145f-b0a0-4ad5-aea2-5b20f4cf32aa</t>
  </si>
  <si>
    <t>FMRDJI2018-09-04-dji_enum-74c2d685-d00c-47f4-8b65-fadfd21eddbc</t>
  </si>
  <si>
    <t>6982145f-b0a0-4ad5-aea2-5b20f4cf32aa</t>
  </si>
  <si>
    <t>2018-09-04T16:17:17</t>
  </si>
  <si>
    <t>2018-09-04T18:56:47.850+03</t>
  </si>
  <si>
    <t>2018-09-04T18:59:11.453+03</t>
  </si>
  <si>
    <t>uuid:d530ea6a-1e78-4282-b57b-eb33811ffeab</t>
  </si>
  <si>
    <t>FMRDJI2018-09-04-dji_enum-cf393dfd-a890-401f-9fbb-539d6997ffae</t>
  </si>
  <si>
    <t>d530ea6a-1e78-4282-b57b-eb33811ffeab</t>
  </si>
  <si>
    <t>2018-09-04T16:17:22</t>
  </si>
  <si>
    <t>2018-09-05</t>
  </si>
  <si>
    <t>2018-07-22</t>
  </si>
  <si>
    <t>05 - Sep - 2018</t>
  </si>
  <si>
    <t>22 - Jul - 2018</t>
  </si>
  <si>
    <t>Harar Town</t>
  </si>
  <si>
    <t>2018-09-05T13:08:48.779+03</t>
  </si>
  <si>
    <t>2018-09-05T13:11:07.462+03</t>
  </si>
  <si>
    <t>uuid:af2c4465-67ff-4d6f-b63e-bf93f67ba0c8</t>
  </si>
  <si>
    <t>FMRDJI2018-09-05-dji_enum-a3fcc9dd-0c8a-4736-97ee-259a99c61efd</t>
  </si>
  <si>
    <t>af2c4465-67ff-4d6f-b63e-bf93f67ba0c8</t>
  </si>
  <si>
    <t>2018-09-05T13:01:36</t>
  </si>
  <si>
    <t>2018-09-05T13:11:14.884+03</t>
  </si>
  <si>
    <t>2018-09-05T13:13:01.972+03</t>
  </si>
  <si>
    <t>uuid:24a49d5f-6b5b-44b2-b2d5-d291587a1075</t>
  </si>
  <si>
    <t>FMRDJI2018-09-05-dji_enum-f3f24e45-4954-497e-8306-52c5677c2340</t>
  </si>
  <si>
    <t>24a49d5f-6b5b-44b2-b2d5-d291587a1075</t>
  </si>
  <si>
    <t>2018-09-05T13:01:45</t>
  </si>
  <si>
    <t>2018-09-05T13:13:11.285+03</t>
  </si>
  <si>
    <t>2018-09-05T13:15:10.859+03</t>
  </si>
  <si>
    <t>uuid:a8c3b425-e924-4577-9d5d-168b50a4ce62</t>
  </si>
  <si>
    <t>FMRDJI2018-09-05-dji_enum-6998b712-d655-4344-aacc-99db391f3a0d</t>
  </si>
  <si>
    <t>a8c3b425-e924-4577-9d5d-168b50a4ce62</t>
  </si>
  <si>
    <t>2018-09-05T13:01:52</t>
  </si>
  <si>
    <t>2018-09-05T16:54:27.710+03</t>
  </si>
  <si>
    <t>2018-09-05T16:56:45.609+03</t>
  </si>
  <si>
    <t>uuid:bd7e2cbe-75e2-44bd-914d-b98c2037e578</t>
  </si>
  <si>
    <t>FMRDJI2018-09-05-dj_enum-283817a3-140c-4a96-94e1-08cd74a1982a</t>
  </si>
  <si>
    <t>bd7e2cbe-75e2-44bd-914d-b98c2037e578</t>
  </si>
  <si>
    <t>2018-09-05T14:03:11</t>
  </si>
  <si>
    <t>2018-09-05T16:56:58.473+03</t>
  </si>
  <si>
    <t>2018-09-05T16:59:42.425+03</t>
  </si>
  <si>
    <t>uuid:f5eb01f5-937c-4581-a802-79d14f7583aa</t>
  </si>
  <si>
    <t>FMRDJI2018-09-05-dj_enum-9ae9fcd1-86ee-45d4-b3d7-aa1572b9ac6a</t>
  </si>
  <si>
    <t>f5eb01f5-937c-4581-a802-79d14f7583aa</t>
  </si>
  <si>
    <t>2018-09-05T14:03:26</t>
  </si>
  <si>
    <t>2018-09-04T08:23:10.945+03</t>
  </si>
  <si>
    <t>2018-09-04T08:26:42.649+03</t>
  </si>
  <si>
    <t>uuid:7b9da580-e019-462f-b5b0-e58dc13aba0c</t>
  </si>
  <si>
    <t>FMRDJI2018-09-04-dji_enum-635886b3-c10b-4e8a-b0d7-f438fb55fb4b</t>
  </si>
  <si>
    <t>7b9da580-e019-462f-b5b0-e58dc13aba0c</t>
  </si>
  <si>
    <t>2018-09-05T15:09:20</t>
  </si>
  <si>
    <t>Dihun</t>
  </si>
  <si>
    <t>2018-09-04T08:26:55.608+03</t>
  </si>
  <si>
    <t>2018-09-04T08:32:14.540+03</t>
  </si>
  <si>
    <t>uuid:4c3e8ed4-0f26-436c-b894-dfddd7a6abf6</t>
  </si>
  <si>
    <t>FMRDJI2018-09-04-dji_enum-a0d31d3f-d1c3-4b40-9fda-79d89d0bbb50</t>
  </si>
  <si>
    <t>4c3e8ed4-0f26-436c-b894-dfddd7a6abf6</t>
  </si>
  <si>
    <t>2018-09-05T15:09:28</t>
  </si>
  <si>
    <t>Mereb Leke</t>
  </si>
  <si>
    <t>2018-09-04T08:32:24.204+03</t>
  </si>
  <si>
    <t>2018-09-04T08:34:26.647+03</t>
  </si>
  <si>
    <t>uuid:ce64ac29-4522-4440-aa69-39e462d14233</t>
  </si>
  <si>
    <t>FMRDJI2018-09-04-dji_enum-de224049-2cd7-4190-a89a-cf49e2179a79</t>
  </si>
  <si>
    <t>ce64ac29-4522-4440-aa69-39e462d14233</t>
  </si>
  <si>
    <t>2018-09-05T18:57:34</t>
  </si>
  <si>
    <t>2018-09-05T07:54:24.833+03</t>
  </si>
  <si>
    <t>2018-09-05T07:56:14.039+03</t>
  </si>
  <si>
    <t>uuid:2a5c5aa1-a4ae-4b2c-9cf7-592bad1ca359</t>
  </si>
  <si>
    <t>FMRDJI2018-09-05-dji_enum-f1936cd1-cf2a-470a-b37f-036eeabf1c95</t>
  </si>
  <si>
    <t>2a5c5aa1-a4ae-4b2c-9cf7-592bad1ca359</t>
  </si>
  <si>
    <t>2018-09-05T18:57:38</t>
  </si>
  <si>
    <t>2018-09-05T07:56:22.086+03</t>
  </si>
  <si>
    <t>2018-09-05T07:58:17.454+03</t>
  </si>
  <si>
    <t>uuid:9f599fae-2ef9-4f24-886a-1ca4833e168b</t>
  </si>
  <si>
    <t>FMRDJI2018-09-05-dji_enum-3559706a-5d7f-4b27-8c34-11db9aaf854d</t>
  </si>
  <si>
    <t>9f599fae-2ef9-4f24-886a-1ca4833e168b</t>
  </si>
  <si>
    <t>2018-09-05T18:57:44</t>
  </si>
  <si>
    <t>2018-09-05T07:58:30.282+03</t>
  </si>
  <si>
    <t>2018-09-05T08:00:54.233+03</t>
  </si>
  <si>
    <t>uuid:e0252ae7-8d54-4c76-b90b-48a56ea2c2e1</t>
  </si>
  <si>
    <t>FMRDJI2018-09-05-dji_enum-13561b9c-c773-43d9-b320-c948eb5f28da</t>
  </si>
  <si>
    <t>e0252ae7-8d54-4c76-b90b-48a56ea2c2e1</t>
  </si>
  <si>
    <t>2018-09-05T18:57:51</t>
  </si>
  <si>
    <t>2018-09-05T12:04:23.691+03</t>
  </si>
  <si>
    <t>2018-09-05T14:19:19.188+03</t>
  </si>
  <si>
    <t>uuid:4f6c89eb-c7c5-4cb8-bdb1-f89bfb79d036</t>
  </si>
  <si>
    <t>FMRDJI2018-09-05-dji_enum-21e7d4fa-7a9a-4316-a90b-e003223d72c1</t>
  </si>
  <si>
    <t>4f6c89eb-c7c5-4cb8-bdb1-f89bfb79d036</t>
  </si>
  <si>
    <t>2018-09-05T18:58:07</t>
  </si>
  <si>
    <t>2018-09-06</t>
  </si>
  <si>
    <t>2018-07-23</t>
  </si>
  <si>
    <t>06 - Sep - 2018</t>
  </si>
  <si>
    <t>23 - Jul - 2018</t>
  </si>
  <si>
    <t>2018-09-06T12:10:32.488+03</t>
  </si>
  <si>
    <t>2018-09-06T12:13:14.728+03</t>
  </si>
  <si>
    <t>uuid:2f5f331c-dd25-433c-9abe-10954e9cfcc2</t>
  </si>
  <si>
    <t>FMRDJI2018-09-06-dji_enum-646d2b7e-e716-4178-9a93-2d23a76ee10b</t>
  </si>
  <si>
    <t>2f5f331c-dd25-433c-9abe-10954e9cfcc2</t>
  </si>
  <si>
    <t>2018-09-06T12:09:14</t>
  </si>
  <si>
    <t>2018-09-06T12:13:24.004+03</t>
  </si>
  <si>
    <t>2018-09-06T12:15:52.298+03</t>
  </si>
  <si>
    <t>uuid:f760e31c-ed97-4f82-9dda-1cf80b7ffd33</t>
  </si>
  <si>
    <t>FMRDJI2018-09-06-dji_enum-9089967c-9b07-493a-a9d1-2fad17717bfc</t>
  </si>
  <si>
    <t>f760e31c-ed97-4f82-9dda-1cf80b7ffd33</t>
  </si>
  <si>
    <t>2018-09-06T12:09:27</t>
  </si>
  <si>
    <t>2018-09-06T12:16:01.995+03</t>
  </si>
  <si>
    <t>2018-09-06T12:18:11.890+03</t>
  </si>
  <si>
    <t>uuid:455e0d87-d479-4ea4-8555-ba2516d8eb6d</t>
  </si>
  <si>
    <t>FMRDJI2018-09-06-dji_enum-a2203b04-cf93-4a29-9c5c-de8b6ecd3484</t>
  </si>
  <si>
    <t>455e0d87-d479-4ea4-8555-ba2516d8eb6d</t>
  </si>
  <si>
    <t>2018-09-06T12:09:37</t>
  </si>
  <si>
    <t>2018-09-06T12:18:21.292+03</t>
  </si>
  <si>
    <t>2018-09-06T12:20:12.600+03</t>
  </si>
  <si>
    <t>uuid:006412b2-a0ee-467a-8e7d-43fba81a4efb</t>
  </si>
  <si>
    <t>FMRDJI2018-09-06-dji_enum-7b79392b-4f5b-4618-8ab5-e6dd0bc6cea7</t>
  </si>
  <si>
    <t>006412b2-a0ee-467a-8e7d-43fba81a4efb</t>
  </si>
  <si>
    <t>2018-09-06T12:10:55</t>
  </si>
  <si>
    <t>2018-09-06T08:44:01.626+03</t>
  </si>
  <si>
    <t>2018-09-06T08:46:47.718+03</t>
  </si>
  <si>
    <t>uuid:8c4914f2-e471-4a15-9529-bf58e18c38af</t>
  </si>
  <si>
    <t>FMRDJI2018-09-06-dji_enum-7a36ca39-cb72-4a34-a6ca-a8173d6b2e5f</t>
  </si>
  <si>
    <t>8c4914f2-e471-4a15-9529-bf58e18c38af</t>
  </si>
  <si>
    <t>2018-09-06T13:50:11</t>
  </si>
  <si>
    <t>2018-09-06T08:46:54.615+03</t>
  </si>
  <si>
    <t>2018-09-06T08:49:36.393+03</t>
  </si>
  <si>
    <t>uuid:5ddb9f33-203a-493b-904f-f060ed7f436f</t>
  </si>
  <si>
    <t>FMRDJI2018-09-06-dji_enum-338c8a63-9d48-4770-942f-7b933fc37671</t>
  </si>
  <si>
    <t>5ddb9f33-203a-493b-904f-f060ed7f436f</t>
  </si>
  <si>
    <t>2018-09-06T13:50:15</t>
  </si>
  <si>
    <t>2018-09-06T08:49:47.767+03</t>
  </si>
  <si>
    <t>2018-09-06T08:52:39.829+03</t>
  </si>
  <si>
    <t>uuid:858b732b-740b-4a36-9b1f-0d3e1b9feeed</t>
  </si>
  <si>
    <t>FMRDJI2018-09-06-dji_enum-e0ae549b-8589-4dc2-992c-14611e67a251</t>
  </si>
  <si>
    <t>858b732b-740b-4a36-9b1f-0d3e1b9feeed</t>
  </si>
  <si>
    <t>2018-09-06T13:50:20</t>
  </si>
  <si>
    <t>2018-09-06T16:59:42.451+03</t>
  </si>
  <si>
    <t>2018-09-06T17:02:03.618+03</t>
  </si>
  <si>
    <t>uuid:3a5a9e98-0d09-4cc0-8c08-0518d9232421</t>
  </si>
  <si>
    <t>FMRDJI2018-09-06-dj_enum-3f2ec8f1-d857-4168-8b79-890549e8abc7</t>
  </si>
  <si>
    <t>3a5a9e98-0d09-4cc0-8c08-0518d9232421</t>
  </si>
  <si>
    <t>2018-09-06T14:27:07</t>
  </si>
  <si>
    <t>2018-09-07T00:00:00.000+03</t>
  </si>
  <si>
    <t>2018-07-24T00:00:00.000+03</t>
  </si>
  <si>
    <t>07 - sept. - 2018</t>
  </si>
  <si>
    <t>24 - juil. - 2018</t>
  </si>
  <si>
    <t>2018-09-07T21:26:43.795+03</t>
  </si>
  <si>
    <t>2018-09-07T21:28:16.954+03</t>
  </si>
  <si>
    <t>uuid:f062381f-c088-42d6-998e-f32b459244d2</t>
  </si>
  <si>
    <t>FMRDJI2018-09-07-dji_enum-34150485-2111-49f5-b7b2-22e2522fec65</t>
  </si>
  <si>
    <t>f062381f-c088-42d6-998e-f32b459244d2</t>
  </si>
  <si>
    <t>2018-09-07T19:36:21</t>
  </si>
  <si>
    <t>2018-09-07T21:28:29.868+03</t>
  </si>
  <si>
    <t>2018-09-07T21:29:52.702+03</t>
  </si>
  <si>
    <t>uuid:49b09bc6-0bbc-4168-9fdf-572eb953a2c4</t>
  </si>
  <si>
    <t>FMRDJI2018-09-07-dji_enum-146d2659-2d69-4b02-add0-d72ed740ecb1</t>
  </si>
  <si>
    <t>49b09bc6-0bbc-4168-9fdf-572eb953a2c4</t>
  </si>
  <si>
    <t>2018-09-07T19:36:27</t>
  </si>
  <si>
    <t>2018-09-07T21:30:05.194+03</t>
  </si>
  <si>
    <t>2018-09-07T21:31:38.579+03</t>
  </si>
  <si>
    <t>uuid:c8517911-2678-4fc8-aeea-d97cff2e5d21</t>
  </si>
  <si>
    <t>FMRDJI2018-09-07-dji_enum-28044b70-7029-4eb9-ab8e-389a744a6d29</t>
  </si>
  <si>
    <t>c8517911-2678-4fc8-aeea-d97cff2e5d21</t>
  </si>
  <si>
    <t>2018-09-07T19:36:38</t>
  </si>
  <si>
    <t>2018-09-07T21:31:52.818+03</t>
  </si>
  <si>
    <t>2018-09-07T21:33:40.117+03</t>
  </si>
  <si>
    <t>uuid:f83dd55f-c6d2-4bc2-a160-87a54484cd74</t>
  </si>
  <si>
    <t>FMRDJI2018-09-07-dji_enum-271459ff-a2f1-40c3-a821-5ad48856ba73</t>
  </si>
  <si>
    <t>f83dd55f-c6d2-4bc2-a160-87a54484cd74</t>
  </si>
  <si>
    <t>2018-09-07T19:36:48</t>
  </si>
  <si>
    <t>Artuma Fursi</t>
  </si>
  <si>
    <t>2018-09-07T21:33:51.939+03</t>
  </si>
  <si>
    <t>2018-09-07T21:36:05.666+03</t>
  </si>
  <si>
    <t>uuid:89dbe6ae-f5b0-41e0-82d5-0edfb838048a</t>
  </si>
  <si>
    <t>FMRDJI2018-09-07-dji_enum-b0afbb09-08e7-4b16-9d00-bb246f55c0b1</t>
  </si>
  <si>
    <t>89dbe6ae-f5b0-41e0-82d5-0edfb838048a</t>
  </si>
  <si>
    <t>2018-09-07T19:36:53</t>
  </si>
  <si>
    <t>2018-09-07T21:36:40.164+03</t>
  </si>
  <si>
    <t>2018-09-07T21:40:07.481+03</t>
  </si>
  <si>
    <t>uuid:66cf928b-4aa0-4052-887b-9f2c62dcc943</t>
  </si>
  <si>
    <t>FMRDJI2018-09-07-dji_enum-70cb7577-cd2f-4ebc-a2eb-9f6f3fb0d4be</t>
  </si>
  <si>
    <t>66cf928b-4aa0-4052-887b-9f2c62dcc943</t>
  </si>
  <si>
    <t>2018-09-07T19:36:56</t>
  </si>
  <si>
    <t>2018-09-09</t>
  </si>
  <si>
    <t>2018-07-26</t>
  </si>
  <si>
    <t>09 - Sep - 2018</t>
  </si>
  <si>
    <t>26 - Jul - 2018</t>
  </si>
  <si>
    <t>Metema</t>
  </si>
  <si>
    <t>2018-09-09T10:50:19.050+03</t>
  </si>
  <si>
    <t>2018-09-09T10:54:17.458+03</t>
  </si>
  <si>
    <t>uuid:80885e51-fb29-4a2d-a807-63391df7fe4f</t>
  </si>
  <si>
    <t>FMRDJI2018-09-09-dji_enum-b6b1133a-b861-4a44-8047-fc814e3fb5a7</t>
  </si>
  <si>
    <t>80885e51-fb29-4a2d-a807-63391df7fe4f</t>
  </si>
  <si>
    <t>2018-09-09T13:26:49</t>
  </si>
  <si>
    <t>2018-09-09T10:54:36.236+03</t>
  </si>
  <si>
    <t>2018-09-09T10:57:59.008+03</t>
  </si>
  <si>
    <t>uuid:227a6682-a1ed-4b46-adcc-99da8348cacd</t>
  </si>
  <si>
    <t>FMRDJI2018-09-09-dji_enum-e97e392d-afd1-4d6a-a692-9cb3d6889772</t>
  </si>
  <si>
    <t>227a6682-a1ed-4b46-adcc-99da8348cacd</t>
  </si>
  <si>
    <t>2018-09-09T13:27:19</t>
  </si>
  <si>
    <t>2018-09-09T10:58:07.612+03</t>
  </si>
  <si>
    <t>2018-09-09T11:00:32.042+03</t>
  </si>
  <si>
    <t>uuid:a4beebba-0e86-4015-b2cd-a27484a8ef0b</t>
  </si>
  <si>
    <t>FMRDJI2018-09-09-dji_enum-75886238-8b01-4973-986e-dad8626c3005</t>
  </si>
  <si>
    <t>a4beebba-0e86-4015-b2cd-a27484a8ef0b</t>
  </si>
  <si>
    <t>2018-09-09T13:40:34</t>
  </si>
  <si>
    <t>2018-09-09T11:00:41.290+03</t>
  </si>
  <si>
    <t>2018-09-09T11:05:22.141+03</t>
  </si>
  <si>
    <t>uuid:d1bc8287-62e0-468f-8cfe-50c47a71c09a</t>
  </si>
  <si>
    <t>FMRDJI2018-09-09-dji_enum-600ab2da-c5b4-4613-a699-043d66ed7c13</t>
  </si>
  <si>
    <t>d1bc8287-62e0-468f-8cfe-50c47a71c09a</t>
  </si>
  <si>
    <t>2018-09-09T13:40:53</t>
  </si>
  <si>
    <t>2018-09-09T11:05:31.552+03</t>
  </si>
  <si>
    <t>2018-09-09T11:07:59.667+03</t>
  </si>
  <si>
    <t>uuid:fb49b413-bbe7-4bee-8d7e-dc54a5f44a97</t>
  </si>
  <si>
    <t>FMRDJI2018-09-09-dji_enum-23a90917-d6a6-464a-ab8b-eb7b9e5cb544</t>
  </si>
  <si>
    <t>fb49b413-bbe7-4bee-8d7e-dc54a5f44a97</t>
  </si>
  <si>
    <t>2018-09-09T13:41:24</t>
  </si>
  <si>
    <t>2018-09-09T09:11:55.295+03</t>
  </si>
  <si>
    <t>2018-09-09T09:13:38.315+03</t>
  </si>
  <si>
    <t>uuid:0e7a7090-c72f-4de5-930e-dc28334b2862</t>
  </si>
  <si>
    <t>FMRDJI2018-09-09-dji_enum-fb63ec34-6630-4b44-8f9f-88abc51d1570</t>
  </si>
  <si>
    <t>0e7a7090-c72f-4de5-930e-dc28334b2862</t>
  </si>
  <si>
    <t>2018-09-09T14:09:06</t>
  </si>
  <si>
    <t>2018-09-09T09:13:51.106+03</t>
  </si>
  <si>
    <t>2018-09-09T09:15:37.342+03</t>
  </si>
  <si>
    <t>uuid:47c28f81-724f-4918-9455-f707d6a813b3</t>
  </si>
  <si>
    <t>FMRDJI2018-09-09-dji_enum-2ccd6608-3c59-4869-8e19-f381760a15f3</t>
  </si>
  <si>
    <t>47c28f81-724f-4918-9455-f707d6a813b3</t>
  </si>
  <si>
    <t>2018-09-09T14:09:14</t>
  </si>
  <si>
    <t>2018-09-11</t>
  </si>
  <si>
    <t>2018-07-28</t>
  </si>
  <si>
    <t>11 - Sep - 2018</t>
  </si>
  <si>
    <t>28 - Jul - 2018</t>
  </si>
  <si>
    <t>2018-09-11T16:21:43.646+03</t>
  </si>
  <si>
    <t>2018-09-11T16:24:10.040+03</t>
  </si>
  <si>
    <t>uuid:4f4b7a9b-3f6e-474c-abbc-8d0a6b7bc64d</t>
  </si>
  <si>
    <t>FMRDJI2018-09-11-dji_enum-6caddfb7-f502-4ae2-bb69-a03db2c94ad0</t>
  </si>
  <si>
    <t>4f4b7a9b-3f6e-474c-abbc-8d0a6b7bc64d</t>
  </si>
  <si>
    <t>2018-09-11T13:38:43</t>
  </si>
  <si>
    <t>2018-09-11T16:24:18.600+03</t>
  </si>
  <si>
    <t>2018-09-11T16:26:26.758+03</t>
  </si>
  <si>
    <t>uuid:8914e785-53d2-4f74-b604-b549d5ff3a6f</t>
  </si>
  <si>
    <t>FMRDJI2018-09-11-dji_enum-55897c1f-c271-4dfa-9821-b6ab229c7054</t>
  </si>
  <si>
    <t>8914e785-53d2-4f74-b604-b549d5ff3a6f</t>
  </si>
  <si>
    <t>2018-09-11T13:38:49</t>
  </si>
  <si>
    <t>2018-09-12</t>
  </si>
  <si>
    <t>2018-07-29</t>
  </si>
  <si>
    <t>12 - Sep - 2018</t>
  </si>
  <si>
    <t>29 - Jul - 2018</t>
  </si>
  <si>
    <t>2018-09-12T12:37:57.359+03</t>
  </si>
  <si>
    <t>2018-09-12T12:40:15.560+03</t>
  </si>
  <si>
    <t>uuid:d51160e2-9318-4fdc-98ac-241861ad43d7</t>
  </si>
  <si>
    <t>FMRDJI2018-09-12-dji_enum-d5fdd685-eacb-48a3-9592-b293b48050e0</t>
  </si>
  <si>
    <t>d51160e2-9318-4fdc-98ac-241861ad43d7</t>
  </si>
  <si>
    <t>2018-09-12T13:25:22</t>
  </si>
  <si>
    <t>Ferfer</t>
  </si>
  <si>
    <t>2018-09-12T12:41:07.527+03</t>
  </si>
  <si>
    <t>2018-09-12T12:43:57.300+03</t>
  </si>
  <si>
    <t>uuid:a92188ec-d729-4f1e-a3d8-8b94e1002681</t>
  </si>
  <si>
    <t>FMRDJI2018-09-12-dji_enum-472c87cd-ea48-4397-ae4d-46d776c28a94</t>
  </si>
  <si>
    <t>a92188ec-d729-4f1e-a3d8-8b94e1002681</t>
  </si>
  <si>
    <t>2018-09-12T13:25:31</t>
  </si>
  <si>
    <t>2018-09-12T12:44:07.041+03</t>
  </si>
  <si>
    <t>2018-09-12T12:46:26.154+03</t>
  </si>
  <si>
    <t>uuid:4212a5bc-1676-4d1a-8ac2-9a9a2fa4e9c4</t>
  </si>
  <si>
    <t>FMRDJI2018-09-12-dji_enum-cd614c85-2bcc-4f6b-be19-9e5058769396</t>
  </si>
  <si>
    <t>4212a5bc-1676-4d1a-8ac2-9a9a2fa4e9c4</t>
  </si>
  <si>
    <t>2018-09-12T13:25:36</t>
  </si>
  <si>
    <t>2018-09-12T08:15:02.814+03</t>
  </si>
  <si>
    <t>2018-09-12T08:17:20.914+03</t>
  </si>
  <si>
    <t>uuid:2e9ad27c-8733-4ad0-8d7b-8eb98800b7c5</t>
  </si>
  <si>
    <t>FMRDJI2018-09-12-dji_enum-03682e94-55c7-4437-9f35-9c66590d0212</t>
  </si>
  <si>
    <t>2e9ad27c-8733-4ad0-8d7b-8eb98800b7c5</t>
  </si>
  <si>
    <t>2018-09-12T14:02:28</t>
  </si>
  <si>
    <t>2018-09-12T08:22:54.931+03</t>
  </si>
  <si>
    <t>2018-09-12T08:25:09.353+03</t>
  </si>
  <si>
    <t>uuid:2e6c4a50-c449-4a39-b9bc-2310539d70ee</t>
  </si>
  <si>
    <t>FMRDJI2018-09-12-dji_enum-9309f407-e067-4481-b1e9-591fadb528c0</t>
  </si>
  <si>
    <t>2e6c4a50-c449-4a39-b9bc-2310539d70ee</t>
  </si>
  <si>
    <t>2018-09-12T14:02:34</t>
  </si>
  <si>
    <t>Salahad</t>
  </si>
  <si>
    <t>2018-09-12T08:25:17.536+03</t>
  </si>
  <si>
    <t>2018-09-12T08:28:17.524+03</t>
  </si>
  <si>
    <t>uuid:14ff5753-f952-4394-a8fd-c37f2484e8ee</t>
  </si>
  <si>
    <t>FMRDJI2018-09-12-dji_enum-c47c6a4f-196f-4f35-9039-0007bf326255</t>
  </si>
  <si>
    <t>14ff5753-f952-4394-a8fd-c37f2484e8ee</t>
  </si>
  <si>
    <t>2018-09-12T14:02:40</t>
  </si>
  <si>
    <t>2018-09-12T08:28:26.644+03</t>
  </si>
  <si>
    <t>2018-09-12T08:30:34.414+03</t>
  </si>
  <si>
    <t>uuid:6c673cfe-f52f-420e-a364-57fc26f4638e</t>
  </si>
  <si>
    <t>FMRDJI2018-09-12-dji_enum-e5f6c780-4443-40f7-a0a0-8e8ca148d215</t>
  </si>
  <si>
    <t>6c673cfe-f52f-420e-a364-57fc26f4638e</t>
  </si>
  <si>
    <t>2018-09-12T14:02:48</t>
  </si>
  <si>
    <t>2018-09-13</t>
  </si>
  <si>
    <t>2018-07-30</t>
  </si>
  <si>
    <t>13 - Sep - 2018</t>
  </si>
  <si>
    <t>30 - Jul - 2018</t>
  </si>
  <si>
    <t>2018-09-13T12:10:19.041+03</t>
  </si>
  <si>
    <t>2018-09-13T12:12:21.840+03</t>
  </si>
  <si>
    <t>uuid:5dbcb74c-e68f-4315-86ee-4db90fcec5b8</t>
  </si>
  <si>
    <t>FMRDJI2018-09-13-dji_enum-8da053f3-a914-411a-868e-90d2536f42dd</t>
  </si>
  <si>
    <t>5dbcb74c-e68f-4315-86ee-4db90fcec5b8</t>
  </si>
  <si>
    <t>2018-09-13T13:28:30</t>
  </si>
  <si>
    <t>2018-09-13T12:12:30.745+03</t>
  </si>
  <si>
    <t>2018-09-13T12:14:49.550+03</t>
  </si>
  <si>
    <t>uuid:9e0c83cb-b1af-475c-a867-c4874e8a0d61</t>
  </si>
  <si>
    <t>FMRDJI2018-09-13-dji_enum-0a633f58-472f-4f9e-bacb-c76005b8f03e</t>
  </si>
  <si>
    <t>9e0c83cb-b1af-475c-a867-c4874e8a0d61</t>
  </si>
  <si>
    <t>2018-09-13T13:28:36</t>
  </si>
  <si>
    <t>2018-09-13T12:14:58.884+03</t>
  </si>
  <si>
    <t>2018-09-13T12:16:28.101+03</t>
  </si>
  <si>
    <t>uuid:3979a48f-3299-4f01-9d45-7c91061c67f7</t>
  </si>
  <si>
    <t>FMRDJI2018-09-13-dji_enum-89a35b84-13b7-4ee6-95ec-dcd9b089c848</t>
  </si>
  <si>
    <t>3979a48f-3299-4f01-9d45-7c91061c67f7</t>
  </si>
  <si>
    <t>2018-09-13T13:28:44</t>
  </si>
  <si>
    <t>2018-09-13T08:41:20.827+03</t>
  </si>
  <si>
    <t>2018-09-13T08:43:08.572+03</t>
  </si>
  <si>
    <t>uuid:704ec39d-ec1a-4e53-96bb-f9d571c848e1</t>
  </si>
  <si>
    <t>FMRDJI2018-09-13-dji_enum-4d448fa1-2d62-4083-883e-7bb38e5abf11</t>
  </si>
  <si>
    <t>704ec39d-ec1a-4e53-96bb-f9d571c848e1</t>
  </si>
  <si>
    <t>2018-09-13T14:11:57</t>
  </si>
  <si>
    <t>2018-09-13T08:43:16.860+03</t>
  </si>
  <si>
    <t>2018-09-13T08:44:49.180+03</t>
  </si>
  <si>
    <t>uuid:38ac0426-abac-40a8-8560-520a05a0f587</t>
  </si>
  <si>
    <t>FMRDJI2018-09-13-dji_enum-f6c9b2ae-f3d5-478a-b50b-c87b4536f298</t>
  </si>
  <si>
    <t>38ac0426-abac-40a8-8560-520a05a0f587</t>
  </si>
  <si>
    <t>2018-09-13T14:12:01</t>
  </si>
  <si>
    <t>2018-09-13T08:44:59.983+03</t>
  </si>
  <si>
    <t>2018-09-13T08:46:53.002+03</t>
  </si>
  <si>
    <t>uuid:0bd63379-91b6-4521-a6d4-af920bf90c6c</t>
  </si>
  <si>
    <t>FMRDJI2018-09-13-dji_enum-bf56dd2e-203d-421b-b113-98a390f32aec</t>
  </si>
  <si>
    <t>0bd63379-91b6-4521-a6d4-af920bf90c6c</t>
  </si>
  <si>
    <t>2018-09-13T14:12:09</t>
  </si>
  <si>
    <t>2018-09-13T19:30:08.862+03</t>
  </si>
  <si>
    <t>2018-09-13T19:33:49.418+03</t>
  </si>
  <si>
    <t>uuid:e62b8ebb-7f1c-4e83-9659-4282c6f16d7a</t>
  </si>
  <si>
    <t>FMRDJI2018-09-13-dj_enum-2a16bafe-b641-404b-a59e-caf73502e353</t>
  </si>
  <si>
    <t>e62b8ebb-7f1c-4e83-9659-4282c6f16d7a</t>
  </si>
  <si>
    <t>2018-09-13T16:43:09</t>
  </si>
  <si>
    <t>2018-09-13T19:34:05.127+03</t>
  </si>
  <si>
    <t>2018-09-13T19:36:58.416+03</t>
  </si>
  <si>
    <t>uuid:910113fe-c5a7-4323-bc8a-0003542cfb6b</t>
  </si>
  <si>
    <t>FMRDJI2018-09-13-dj_enum-8a28dd9a-108d-4221-a617-fc2b4d3240b8</t>
  </si>
  <si>
    <t>910113fe-c5a7-4323-bc8a-0003542cfb6b</t>
  </si>
  <si>
    <t>2018-09-13T16:43:15</t>
  </si>
  <si>
    <t>2018-09-13T19:37:17.074+03</t>
  </si>
  <si>
    <t>2018-09-13T19:40:38.610+03</t>
  </si>
  <si>
    <t>uuid:5ca14f79-56bf-425f-8630-e8049be80d87</t>
  </si>
  <si>
    <t>FMRDJI2018-09-13-dj_enum-9f49eaf7-e343-4821-a394-fcd6f9923434</t>
  </si>
  <si>
    <t>5ca14f79-56bf-425f-8630-e8049be80d87</t>
  </si>
  <si>
    <t>2018-09-13T16:43:21</t>
  </si>
  <si>
    <t>2018-09-14T00:00:00.000+03</t>
  </si>
  <si>
    <t>2018-07-31T00:00:00.000+03</t>
  </si>
  <si>
    <t>14 - sept. - 2018</t>
  </si>
  <si>
    <t>31 - juil. - 2018</t>
  </si>
  <si>
    <t>2018-09-14T22:38:39.097+03</t>
  </si>
  <si>
    <t>2018-09-14T22:41:13.553+03</t>
  </si>
  <si>
    <t>uuid:21dc0867-7599-4ae5-9182-674d5791d5ef</t>
  </si>
  <si>
    <t>FMRDJI2018-09-14-dji_enum-a4a665d9-738c-47c3-abd2-29c7f6227cd3</t>
  </si>
  <si>
    <t>21dc0867-7599-4ae5-9182-674d5791d5ef</t>
  </si>
  <si>
    <t>2018-09-14T19:59:16</t>
  </si>
  <si>
    <t>2018-09-14T22:41:54.333+03</t>
  </si>
  <si>
    <t>2018-09-14T22:43:42.985+03</t>
  </si>
  <si>
    <t>uuid:55e57a46-1053-402d-b1b3-407a7b14c428</t>
  </si>
  <si>
    <t>FMRDJI2018-09-14-dji_enum-ec000c6f-3c26-48e5-ab65-e322e7ae0a47</t>
  </si>
  <si>
    <t>55e57a46-1053-402d-b1b3-407a7b14c428</t>
  </si>
  <si>
    <t>2018-09-14T19:59:23</t>
  </si>
  <si>
    <t>2018-09-14T22:43:59.029+03</t>
  </si>
  <si>
    <t>2018-09-14T22:45:50.656+03</t>
  </si>
  <si>
    <t>uuid:1b84def5-4b87-48c9-b286-57956e44e425</t>
  </si>
  <si>
    <t>FMRDJI2018-09-14-dji_enum-f794d546-de26-478a-8890-5f06e83db498</t>
  </si>
  <si>
    <t>1b84def5-4b87-48c9-b286-57956e44e425</t>
  </si>
  <si>
    <t>2018-09-14T19:59:27</t>
  </si>
  <si>
    <t>2018-09-14T22:46:09.891+03</t>
  </si>
  <si>
    <t>2018-09-14T22:48:49.845+03</t>
  </si>
  <si>
    <t>uuid:3b2fd5de-7052-44ec-8c70-5c85982dcf17</t>
  </si>
  <si>
    <t>FMRDJI2018-09-14-dji_enum-8f66e2f0-e29d-44f9-bc6b-bf14aceacdf5</t>
  </si>
  <si>
    <t>3b2fd5de-7052-44ec-8c70-5c85982dcf17</t>
  </si>
  <si>
    <t>2018-09-14T19:59:34</t>
  </si>
  <si>
    <t>ETH14</t>
  </si>
  <si>
    <t>Yeka</t>
  </si>
  <si>
    <t>2018-09-14T22:49:05.223+03</t>
  </si>
  <si>
    <t>2018-09-14T22:51:11.087+03</t>
  </si>
  <si>
    <t>uuid:506091da-85e7-484c-bf1c-0df41eb94898</t>
  </si>
  <si>
    <t>FMRDJI2018-09-14-dji_enum-caec48fa-e2eb-4e9a-baf3-f1300b7eadf9</t>
  </si>
  <si>
    <t>506091da-85e7-484c-bf1c-0df41eb94898</t>
  </si>
  <si>
    <t>2018-09-14T19:59:38</t>
  </si>
  <si>
    <t>2018-09-14T22:51:28.459+03</t>
  </si>
  <si>
    <t>2018-09-14T22:53:31.336+03</t>
  </si>
  <si>
    <t>uuid:6bdd4282-21e5-410a-8cd3-4f4da324d059</t>
  </si>
  <si>
    <t>FMRDJI2018-09-14-dji_enum-6114eeb6-660a-4d97-9b5e-048078c2ba24</t>
  </si>
  <si>
    <t>6bdd4282-21e5-410a-8cd3-4f4da324d059</t>
  </si>
  <si>
    <t>2018-09-14T19:59:44</t>
  </si>
  <si>
    <t>2018-09-16</t>
  </si>
  <si>
    <t>16 - Sep - 2018</t>
  </si>
  <si>
    <t>2018-09-16T15:58:43.982+03</t>
  </si>
  <si>
    <t>2018-09-16T16:01:02.621+03</t>
  </si>
  <si>
    <t>uuid:73f18ea2-28f8-4804-8c0e-5f5096a326f9</t>
  </si>
  <si>
    <t>FMRDJI2018-09-16-dj_enum-dd53aded-a88f-4693-80e0-287382d3b4c2</t>
  </si>
  <si>
    <t>73f18ea2-28f8-4804-8c0e-5f5096a326f9</t>
  </si>
  <si>
    <t>2018-09-16T13:04:30</t>
  </si>
  <si>
    <t>2018-09-16T16:35:49.132+03</t>
  </si>
  <si>
    <t>2018-09-16T16:38:21.249+03</t>
  </si>
  <si>
    <t>uuid:0a0cd66d-2c68-4eda-9bf0-3f47ce6032b5</t>
  </si>
  <si>
    <t>FMRDJI2018-09-16-dji_enum-115a2543-d4e0-42c1-8f51-bc76d78e26fa</t>
  </si>
  <si>
    <t>0a0cd66d-2c68-4eda-9bf0-3f47ce6032b5</t>
  </si>
  <si>
    <t>2018-09-16T13:44:36</t>
  </si>
  <si>
    <t>2018-09-16T16:38:30.356+03</t>
  </si>
  <si>
    <t>2018-09-16T16:40:40.398+03</t>
  </si>
  <si>
    <t>uuid:fc222c92-501a-4581-ae0d-5e0f20daa24b</t>
  </si>
  <si>
    <t>FMRDJI2018-09-16-dji_enum-2730d280-57da-43ed-bf19-1533b6520d45</t>
  </si>
  <si>
    <t>fc222c92-501a-4581-ae0d-5e0f20daa24b</t>
  </si>
  <si>
    <t>2018-09-16T13:44:45</t>
  </si>
  <si>
    <t>2018-09-16T16:41:03.751+03</t>
  </si>
  <si>
    <t>2018-09-16T16:42:53.336+03</t>
  </si>
  <si>
    <t>uuid:4fc72970-9eee-4c59-9831-6a89d1eff578</t>
  </si>
  <si>
    <t>FMRDJI2018-09-16-dji_enum-73826213-fced-4794-955d-5f172cb9bf98</t>
  </si>
  <si>
    <t>4fc72970-9eee-4c59-9831-6a89d1eff578</t>
  </si>
  <si>
    <t>2018-09-16T13:44:55</t>
  </si>
  <si>
    <t>2018-09-16T08:10:25.410+03</t>
  </si>
  <si>
    <t>2018-09-16T08:12:23.897+03</t>
  </si>
  <si>
    <t>uuid:3bb0e07f-f351-4fd0-88be-06c1e85fef89</t>
  </si>
  <si>
    <t>FMRDJI2018-09-16-dji_enum-c581da8f-2fcd-4315-933b-98ae5fd2d5f9</t>
  </si>
  <si>
    <t>3bb0e07f-f351-4fd0-88be-06c1e85fef89</t>
  </si>
  <si>
    <t>2018-09-17T08:03:35</t>
  </si>
  <si>
    <t>2018-09-16T08:12:32.514+03</t>
  </si>
  <si>
    <t>2018-09-16T08:14:14.019+03</t>
  </si>
  <si>
    <t>uuid:52c5358b-62ef-4189-98fd-3822b2324140</t>
  </si>
  <si>
    <t>FMRDJI2018-09-16-dji_enum-2ee15850-0b52-4822-b40f-0672863d7d56</t>
  </si>
  <si>
    <t>52c5358b-62ef-4189-98fd-3822b2324140</t>
  </si>
  <si>
    <t>2018-09-17T08:03:44</t>
  </si>
  <si>
    <t>2018-09-16T08:14:22.093+03</t>
  </si>
  <si>
    <t>2018-09-16T08:16:28.741+03</t>
  </si>
  <si>
    <t>uuid:713bfe7d-2eb4-4cfc-933a-ad853bcfc0c2</t>
  </si>
  <si>
    <t>FMRDJI2018-09-16-dji_enum-e4d4a00c-ea42-41fa-b687-9f5d95defe9d</t>
  </si>
  <si>
    <t>713bfe7d-2eb4-4cfc-933a-ad853bcfc0c2</t>
  </si>
  <si>
    <t>2018-09-17T08:03:52</t>
  </si>
  <si>
    <t>135</t>
  </si>
  <si>
    <t>2018-09-17T15:21:24.756+03</t>
  </si>
  <si>
    <t>2018-09-17T15:24:27.516+03</t>
  </si>
  <si>
    <t>uuid:5bc2e0f9-a3ae-4ba6-b448-fb7fe42bbb49</t>
  </si>
  <si>
    <t>FMRDJI2018-09-17-dj_enum-b3179a23-9d57-4978-9f76-b712c8daa8df</t>
  </si>
  <si>
    <t>5bc2e0f9-a3ae-4ba6-b448-fb7fe42bbb49</t>
  </si>
  <si>
    <t>2018-09-17T15:03:51</t>
  </si>
  <si>
    <t>130</t>
  </si>
  <si>
    <t>2018-09-18T16:15:27.957+03</t>
  </si>
  <si>
    <t>2018-09-18T16:17:56.012+03</t>
  </si>
  <si>
    <t>uuid:4e9c17b4-6add-4b55-b341-7b6066b37159</t>
  </si>
  <si>
    <t>FMRDJI2018-09-18-dj_enum-1be34e2c-2e7e-4ae5-bdf1-6e6ee901494c</t>
  </si>
  <si>
    <t>4e9c17b4-6add-4b55-b341-7b6066b37159</t>
  </si>
  <si>
    <t>2018-09-18T13:26:02</t>
  </si>
  <si>
    <t>2018-09-18T08:25:20.731+03</t>
  </si>
  <si>
    <t>2018-09-18T08:27:34.150+03</t>
  </si>
  <si>
    <t>uuid:080703a8-f0c3-49f5-87cc-372a2759c55d</t>
  </si>
  <si>
    <t>FMRDJI2018-09-18-dji_enum-7f041437-b6f3-4c4e-91bd-9b2ec8c47a85</t>
  </si>
  <si>
    <t>080703a8-f0c3-49f5-87cc-372a2759c55d</t>
  </si>
  <si>
    <t>2018-09-18T13:29:04</t>
  </si>
  <si>
    <t>2018-09-18T08:27:42.843+03</t>
  </si>
  <si>
    <t>2018-09-18T08:29:53.821+03</t>
  </si>
  <si>
    <t>uuid:05427f65-7dea-4505-8427-e6cdf5c757e1</t>
  </si>
  <si>
    <t>FMRDJI2018-09-18-dji_enum-42a4982a-ef07-4339-8b78-2fddca1a2793</t>
  </si>
  <si>
    <t>05427f65-7dea-4505-8427-e6cdf5c757e1</t>
  </si>
  <si>
    <t>2018-09-18T13:29:09</t>
  </si>
  <si>
    <t>forced_movement_due_to_N_D economic_migration_6_months</t>
  </si>
  <si>
    <t>2018-09-18T08:30:03.729+03</t>
  </si>
  <si>
    <t>2018-09-18T08:32:19.598+03</t>
  </si>
  <si>
    <t>uuid:e683d2c7-5149-4b03-a841-e6db109b9f1a</t>
  </si>
  <si>
    <t>FMRDJI2018-09-18-dji_enum-962e92a2-b130-45e2-be50-40528ccc6e50</t>
  </si>
  <si>
    <t>e683d2c7-5149-4b03-a841-e6db109b9f1a</t>
  </si>
  <si>
    <t>2018-09-18T13:29:16</t>
  </si>
  <si>
    <t>2018-09-18T16:39:50.708+03</t>
  </si>
  <si>
    <t>2018-09-18T16:42:36.158+03</t>
  </si>
  <si>
    <t>uuid:36c0a2ce-ea77-46d8-84ae-d4b049a5a484</t>
  </si>
  <si>
    <t>FMRDJI2018-09-18-dji_enum-737a4654-d037-418e-8646-f13b68f857b8</t>
  </si>
  <si>
    <t>36c0a2ce-ea77-46d8-84ae-d4b049a5a484</t>
  </si>
  <si>
    <t>2018-09-18T13:56:33</t>
  </si>
  <si>
    <t>2018-09-18T16:42:44.654+03</t>
  </si>
  <si>
    <t>2018-09-18T16:44:46.536+03</t>
  </si>
  <si>
    <t>uuid:22692d7a-a135-4f53-9153-ce56d7b186ac</t>
  </si>
  <si>
    <t>FMRDJI2018-09-18-dji_enum-a598f908-5753-4329-a95d-3824020b1834</t>
  </si>
  <si>
    <t>22692d7a-a135-4f53-9153-ce56d7b186ac</t>
  </si>
  <si>
    <t>2018-09-18T13:56:36</t>
  </si>
  <si>
    <t>2018-09-18T16:44:55.150+03</t>
  </si>
  <si>
    <t>2018-09-18T16:46:46.885+03</t>
  </si>
  <si>
    <t>uuid:ae98ed8d-178e-49f1-affa-68a46ac5c159</t>
  </si>
  <si>
    <t>FMRDJI2018-09-18-dji_enum-cf7c709c-f6c3-466f-92b8-3ead0f95cb73</t>
  </si>
  <si>
    <t>ae98ed8d-178e-49f1-affa-68a46ac5c159</t>
  </si>
  <si>
    <t>2018-09-18T13:56:40</t>
  </si>
  <si>
    <t>SA11</t>
  </si>
  <si>
    <t>2018-09-19T08:25:45.160+03</t>
  </si>
  <si>
    <t>2018-09-19T08:29:21.771+03</t>
  </si>
  <si>
    <t>uuid:39fa7615-6b5a-4ab0-b73d-f4b22929a0f7</t>
  </si>
  <si>
    <t>FMRDJI2018-09-19-dji_enum-56606fd8-7013-4e81-9d65-fb0a51dce571</t>
  </si>
  <si>
    <t>39fa7615-6b5a-4ab0-b73d-f4b22929a0f7</t>
  </si>
  <si>
    <t>2018-09-19T07:31:00</t>
  </si>
  <si>
    <t>France</t>
  </si>
  <si>
    <t>2018-09-19T08:29:28.810+03</t>
  </si>
  <si>
    <t>2018-09-19T08:33:08.525+03</t>
  </si>
  <si>
    <t>uuid:fd407ee2-2827-4d97-8e9b-634ec4f7a5fe</t>
  </si>
  <si>
    <t>FMRDJI2018-09-19-dji_enum-81ab1511-4278-4684-a3ef-fe3d0ef408cb</t>
  </si>
  <si>
    <t>fd407ee2-2827-4d97-8e9b-634ec4f7a5fe</t>
  </si>
  <si>
    <t>2018-09-19T07:31:08</t>
  </si>
  <si>
    <t>2018-09-19T08:33:16.184+03</t>
  </si>
  <si>
    <t>2018-09-19T08:36:11.551+03</t>
  </si>
  <si>
    <t>uuid:e370b84e-0118-4640-a4e6-459ed248d2f0</t>
  </si>
  <si>
    <t>FMRDJI2018-09-19-dji_enum-9b79060b-5317-4052-8c7b-0b2b45400f9e</t>
  </si>
  <si>
    <t>e370b84e-0118-4640-a4e6-459ed248d2f0</t>
  </si>
  <si>
    <t>2018-09-19T07:31:14</t>
  </si>
  <si>
    <t>Somalie</t>
  </si>
  <si>
    <t>2018-09-19T08:36:19.550+03</t>
  </si>
  <si>
    <t>2018-09-19T08:39:26.783+03</t>
  </si>
  <si>
    <t>uuid:8a269191-cd38-4451-a0e8-a480d9845085</t>
  </si>
  <si>
    <t>FMRDJI2018-09-19-dji_enum-69b407d6-9765-4044-bf76-ed02249f394d</t>
  </si>
  <si>
    <t>8a269191-cd38-4451-a0e8-a480d9845085</t>
  </si>
  <si>
    <t>2018-09-19T07:31:21</t>
  </si>
  <si>
    <t>2018-09-19T08:39:35.815+03</t>
  </si>
  <si>
    <t>2018-09-19T08:43:28.665+03</t>
  </si>
  <si>
    <t>uuid:0a3a3dcd-daa8-43f2-b0cf-c24a1d48dade</t>
  </si>
  <si>
    <t>FMRDJI2018-09-19-dji_enum-109010a7-7703-47f1-a90b-616c5a85bb1e</t>
  </si>
  <si>
    <t>0a3a3dcd-daa8-43f2-b0cf-c24a1d48dade</t>
  </si>
  <si>
    <t>2018-09-19T07:31:29</t>
  </si>
  <si>
    <t>2018-09-19T08:43:37.788+03</t>
  </si>
  <si>
    <t>2018-09-19T08:47:15.058+03</t>
  </si>
  <si>
    <t>uuid:1c78c1e9-fe52-447e-bd4a-8b16d5777ef7</t>
  </si>
  <si>
    <t>FMRDJI2018-09-19-dji_enum-23f36312-650c-4632-90ad-36a3314c81cd</t>
  </si>
  <si>
    <t>1c78c1e9-fe52-447e-bd4a-8b16d5777ef7</t>
  </si>
  <si>
    <t>2018-09-19T07:31:36</t>
  </si>
  <si>
    <t>2018-09-19T08:47:28.657+03</t>
  </si>
  <si>
    <t>2018-09-19T08:52:19.673+03</t>
  </si>
  <si>
    <t>uuid:020b1651-2f1b-4e1e-867a-cf949e60acbb</t>
  </si>
  <si>
    <t>FMRDJI2018-09-19-dji_enum-003b575f-e313-4868-86b9-7b3d167df093</t>
  </si>
  <si>
    <t>020b1651-2f1b-4e1e-867a-cf949e60acbb</t>
  </si>
  <si>
    <t>2018-09-19T07:31:42</t>
  </si>
  <si>
    <t>2018-09-19T08:52:32.997+03</t>
  </si>
  <si>
    <t>2018-09-19T08:57:55.261+03</t>
  </si>
  <si>
    <t>uuid:b3b75a5a-d887-4c6f-8fdc-02eb3dc0bf52</t>
  </si>
  <si>
    <t>FMRDJI2018-09-19-dji_enum-2b89e3d3-0008-4ea9-aa56-791b2c0dc5a5</t>
  </si>
  <si>
    <t>b3b75a5a-d887-4c6f-8fdc-02eb3dc0bf52</t>
  </si>
  <si>
    <t>2018-09-19T07:31:48</t>
  </si>
  <si>
    <t>2018-09-19T08:58:05.378+03</t>
  </si>
  <si>
    <t>2018-09-19T09:04:45.082+03</t>
  </si>
  <si>
    <t>uuid:342f831e-b0dc-4f3b-8884-7899b48e3afe</t>
  </si>
  <si>
    <t>FMRDJI2018-09-19-dji_enum-3c6e2260-63ed-4432-a199-4190b95636e0</t>
  </si>
  <si>
    <t>342f831e-b0dc-4f3b-8884-7899b48e3afe</t>
  </si>
  <si>
    <t>2018-09-19T07:31:50</t>
  </si>
  <si>
    <t>2018-09-19T10:17:20.143+03</t>
  </si>
  <si>
    <t>2018-09-19T10:25:28.529+03</t>
  </si>
  <si>
    <t>uuid:8f562480-1dcc-4944-936b-e5d0b82d1ef6</t>
  </si>
  <si>
    <t>FMRDJI2018-09-19-dji_enum-cb63865a-df1e-486f-b153-8daa674f313b</t>
  </si>
  <si>
    <t>8f562480-1dcc-4944-936b-e5d0b82d1ef6</t>
  </si>
  <si>
    <t>2018-09-19T07:32:22</t>
  </si>
  <si>
    <t>2018-09-19T14:05:12.580+03</t>
  </si>
  <si>
    <t>2018-09-19T14:08:25.072+03</t>
  </si>
  <si>
    <t>uuid:964a632b-67d7-4b76-b064-ebc87b394f80</t>
  </si>
  <si>
    <t>FMRDJI2018-09-19-dji_enum-ca9813c1-643f-41ec-9306-6bb8388b96e0</t>
  </si>
  <si>
    <t>964a632b-67d7-4b76-b064-ebc87b394f80</t>
  </si>
  <si>
    <t>2018-09-19T11:39:09</t>
  </si>
  <si>
    <t>2018-09-19T14:08:39.157+03</t>
  </si>
  <si>
    <t>2018-09-19T14:11:22.522+03</t>
  </si>
  <si>
    <t>uuid:c3b264c1-9f56-4b84-82a5-535bfe17fe95</t>
  </si>
  <si>
    <t>FMRDJI2018-09-19-dji_enum-8b8b5135-a99f-4e76-87af-b34f8971fcd7</t>
  </si>
  <si>
    <t>c3b264c1-9f56-4b84-82a5-535bfe17fe95</t>
  </si>
  <si>
    <t>2018-09-19T11:39:15</t>
  </si>
  <si>
    <t>2018-09-19T14:11:33.082+03</t>
  </si>
  <si>
    <t>2018-09-19T14:14:11.706+03</t>
  </si>
  <si>
    <t>uuid:cd7bd3fb-bd3d-47d3-b06c-ff61a6aab37a</t>
  </si>
  <si>
    <t>FMRDJI2018-09-19-dji_enum-e3c7d66a-0c58-44bc-a699-0a8b6f1fc900</t>
  </si>
  <si>
    <t>cd7bd3fb-bd3d-47d3-b06c-ff61a6aab37a</t>
  </si>
  <si>
    <t>2018-09-19T11:39:22</t>
  </si>
  <si>
    <t>90</t>
  </si>
  <si>
    <t>2018-09-19T14:14:28.845+03</t>
  </si>
  <si>
    <t>2018-09-19T14:17:59.200+03</t>
  </si>
  <si>
    <t>uuid:a4d4bc1f-f8f1-4872-8322-c0126e2fa4a3</t>
  </si>
  <si>
    <t>FMRDJI2018-09-19-dji_enum-6a9308f9-6d27-4e6a-86be-ee578598a906</t>
  </si>
  <si>
    <t>a4d4bc1f-f8f1-4872-8322-c0126e2fa4a3</t>
  </si>
  <si>
    <t>2018-09-19T11:39:26</t>
  </si>
  <si>
    <t>2018-09-19T14:18:21.971+03</t>
  </si>
  <si>
    <t>2018-09-19T14:21:05.401+03</t>
  </si>
  <si>
    <t>uuid:ba346a97-ec8d-47c3-84a9-0fd57b390af8</t>
  </si>
  <si>
    <t>FMRDJI2018-09-19-dji_enum-1269e260-9631-4139-b1e8-8383ea81e7a5</t>
  </si>
  <si>
    <t>ba346a97-ec8d-47c3-84a9-0fd57b390af8</t>
  </si>
  <si>
    <t>2018-09-19T11:39:34</t>
  </si>
  <si>
    <t>79</t>
  </si>
  <si>
    <t>2018-09-19T14:21:14.415+03</t>
  </si>
  <si>
    <t>2018-09-19T14:23:38.850+03</t>
  </si>
  <si>
    <t>uuid:1ac12f91-9294-4866-907c-819eb2512c87</t>
  </si>
  <si>
    <t>FMRDJI2018-09-19-dji_enum-86658b31-35a5-4a69-8c96-a1b7aa1fe3c2</t>
  </si>
  <si>
    <t>1ac12f91-9294-4866-907c-819eb2512c87</t>
  </si>
  <si>
    <t>2018-09-19T11:39:41</t>
  </si>
  <si>
    <t>2018-09-19T14:23:51.346+03</t>
  </si>
  <si>
    <t>2018-09-19T14:26:26.857+03</t>
  </si>
  <si>
    <t>uuid:97dc3f3c-d8c4-41dc-afa7-65f9b31bb229</t>
  </si>
  <si>
    <t>FMRDJI2018-09-19-dji_enum-7fdb521d-d6a1-4577-a2c6-62688000c0d5</t>
  </si>
  <si>
    <t>97dc3f3c-d8c4-41dc-afa7-65f9b31bb229</t>
  </si>
  <si>
    <t>2018-09-19T11:39:43</t>
  </si>
  <si>
    <t>2018-09-19T14:26:38.724+03</t>
  </si>
  <si>
    <t>2018-09-19T14:28:56.369+03</t>
  </si>
  <si>
    <t>uuid:84e592ae-64e1-46cd-bd02-c471c7f73a5c</t>
  </si>
  <si>
    <t>FMRDJI2018-09-19-dji_enum-db45f0cc-ab78-4653-838f-646b643e4ea6</t>
  </si>
  <si>
    <t>84e592ae-64e1-46cd-bd02-c471c7f73a5c</t>
  </si>
  <si>
    <t>2018-09-19T11:39:49</t>
  </si>
  <si>
    <t>131</t>
  </si>
  <si>
    <t>2018-09-19T14:29:11.039+03</t>
  </si>
  <si>
    <t>2018-09-19T14:31:41.822+03</t>
  </si>
  <si>
    <t>uuid:ab0c3eba-8448-42db-b00f-f9280dc14992</t>
  </si>
  <si>
    <t>FMRDJI2018-09-19-dji_enum-2e29a080-ef10-48af-8ae9-aea1b0d9e3c5</t>
  </si>
  <si>
    <t>ab0c3eba-8448-42db-b00f-f9280dc14992</t>
  </si>
  <si>
    <t>2018-09-19T11:39:55</t>
  </si>
  <si>
    <t>2018-09-19T14:32:01.267+03</t>
  </si>
  <si>
    <t>2018-09-19T14:34:32.135+03</t>
  </si>
  <si>
    <t>uuid:21806a0b-6aa0-49f8-bc85-2682cac6dec4</t>
  </si>
  <si>
    <t>FMRDJI2018-09-19-dji_enum-56feaf3f-9ff9-4095-a55a-7422d32ce8c3</t>
  </si>
  <si>
    <t>21806a0b-6aa0-49f8-bc85-2682cac6dec4</t>
  </si>
  <si>
    <t>2018-09-19T11:40:04</t>
  </si>
  <si>
    <t>2018-09-19T14:34:41.331+03</t>
  </si>
  <si>
    <t>2018-09-19T14:36:54.107+03</t>
  </si>
  <si>
    <t>uuid:29175c7f-f6fd-41f0-8b52-f1af75520528</t>
  </si>
  <si>
    <t>FMRDJI2018-09-19-dji_enum-90828ffd-bbd4-40bf-be91-1b19c6618205</t>
  </si>
  <si>
    <t>29175c7f-f6fd-41f0-8b52-f1af75520528</t>
  </si>
  <si>
    <t>2018-09-19T11:40:09</t>
  </si>
  <si>
    <t>2018-09-19T16:24:04.282+03</t>
  </si>
  <si>
    <t>2018-09-19T16:27:02.153+03</t>
  </si>
  <si>
    <t>uuid:0bab3f39-1f5f-4750-8fc3-b29368380d26</t>
  </si>
  <si>
    <t>FMRDJI2018-09-19-dj_enum-9c4f9430-b259-4eba-9d20-70da55fc238d</t>
  </si>
  <si>
    <t>0bab3f39-1f5f-4750-8fc3-b29368380d26</t>
  </si>
  <si>
    <t>2018-09-19T13:35:20</t>
  </si>
  <si>
    <t>2018-09-23</t>
  </si>
  <si>
    <t>23 - Sep - 2018</t>
  </si>
  <si>
    <t>179</t>
  </si>
  <si>
    <t>2018-09-23T16:00:32.802+03</t>
  </si>
  <si>
    <t>2018-09-23T16:02:43.010+03</t>
  </si>
  <si>
    <t>uuid:6f9f0d53-4cf5-4e56-b356-2935cce257d8</t>
  </si>
  <si>
    <t>FMRDJI2018-09-23-dj_enum-2a695244-b01c-4bdb-8298-10946d52807b</t>
  </si>
  <si>
    <t>6f9f0d53-4cf5-4e56-b356-2935cce257d8</t>
  </si>
  <si>
    <t>2018-09-23T13:04:04</t>
  </si>
  <si>
    <t>2018-09-23T00:00:00.000+03</t>
  </si>
  <si>
    <t>2018-08-09T00:00:00.000+03</t>
  </si>
  <si>
    <t>23 - sept. - 2018</t>
  </si>
  <si>
    <t>09 - août - 2018</t>
  </si>
  <si>
    <t>Didu</t>
  </si>
  <si>
    <t>SA12</t>
  </si>
  <si>
    <t>2018-09-23T15:07:11.481+03</t>
  </si>
  <si>
    <t>2018-09-23T15:16:32.691+03</t>
  </si>
  <si>
    <t>uuid:11111a20-ee81-48fb-a83e-45282aebb1e9</t>
  </si>
  <si>
    <t>FMRDJI2018-09-23-dji_enum-f6cefda0-d801-4b38-8ce2-b39530d09bf2</t>
  </si>
  <si>
    <t>11111a20-ee81-48fb-a83e-45282aebb1e9</t>
  </si>
  <si>
    <t>2018-09-23T13:06:44</t>
  </si>
  <si>
    <t>2018-09-23T14:33:34.055+03</t>
  </si>
  <si>
    <t>2018-09-23T14:42:50.928+03</t>
  </si>
  <si>
    <t>uuid:09c01a0f-f821-4fda-aa94-b3c9bf9ec57d</t>
  </si>
  <si>
    <t>FMRDJI2018-09-23-dji_enum-4bd59b8e-8577-4c28-bdff-870a94e17886</t>
  </si>
  <si>
    <t>09c01a0f-f821-4fda-aa94-b3c9bf9ec57d</t>
  </si>
  <si>
    <t>2018-09-23T13:32:57</t>
  </si>
  <si>
    <t>133</t>
  </si>
  <si>
    <t>2018-09-23T14:42:58.693+03</t>
  </si>
  <si>
    <t>2018-09-23T14:45:02.617+03</t>
  </si>
  <si>
    <t>uuid:29544de0-a88f-42ac-a514-527f1b4a2daf</t>
  </si>
  <si>
    <t>FMRDJI2018-09-23-dji_enum-f62113d6-740c-4b55-83d3-d77471ed32db</t>
  </si>
  <si>
    <t>29544de0-a88f-42ac-a514-527f1b4a2daf</t>
  </si>
  <si>
    <t>2018-09-23T13:33:03</t>
  </si>
  <si>
    <t>180</t>
  </si>
  <si>
    <t>2018-09-23T14:45:14.070+03</t>
  </si>
  <si>
    <t>2018-09-23T14:47:57.109+03</t>
  </si>
  <si>
    <t>uuid:9a47bde6-5efd-45a1-b784-7defcf7f41c5</t>
  </si>
  <si>
    <t>FMRDJI2018-09-23-dji_enum-c701a2c7-49b5-4689-8e4e-19781db2aef4</t>
  </si>
  <si>
    <t>9a47bde6-5efd-45a1-b784-7defcf7f41c5</t>
  </si>
  <si>
    <t>2018-09-23T13:33:07</t>
  </si>
  <si>
    <t>2018-09-23T14:48:07.253+03</t>
  </si>
  <si>
    <t>2018-09-23T14:50:24.791+03</t>
  </si>
  <si>
    <t>uuid:60613d43-fe2c-4b61-8679-49d779059add</t>
  </si>
  <si>
    <t>FMRDJI2018-09-23-dji_enum-e31e5b03-49b0-46ae-86f2-6c9854b7be1c</t>
  </si>
  <si>
    <t>60613d43-fe2c-4b61-8679-49d779059add</t>
  </si>
  <si>
    <t>2018-09-23T13:33:10</t>
  </si>
  <si>
    <t>2018-09-23T14:51:05.383+03</t>
  </si>
  <si>
    <t>2018-09-23T14:53:55.398+03</t>
  </si>
  <si>
    <t>uuid:2ce583a1-8e0c-41a0-b63e-ded4575e671d</t>
  </si>
  <si>
    <t>FMRDJI2018-09-23-dji_enum-d66f681d-1d45-48a7-b340-ae55899c1357</t>
  </si>
  <si>
    <t>2ce583a1-8e0c-41a0-b63e-ded4575e671d</t>
  </si>
  <si>
    <t>2018-09-23T13:33:15</t>
  </si>
  <si>
    <t>2018-09-23T14:54:29.412+03</t>
  </si>
  <si>
    <t>2018-09-23T14:58:12.282+03</t>
  </si>
  <si>
    <t>uuid:5d3c9d77-20c2-432d-84a4-a7905dfc1820</t>
  </si>
  <si>
    <t>FMRDJI2018-09-23-dji_enum-c6bd9b01-3c06-4c7d-af98-dfc7b072cfa9</t>
  </si>
  <si>
    <t>5d3c9d77-20c2-432d-84a4-a7905dfc1820</t>
  </si>
  <si>
    <t>2018-09-23T13:33:17</t>
  </si>
  <si>
    <t>2018-09-23T15:40:36.261+03</t>
  </si>
  <si>
    <t>2018-09-23T15:50:36.142+03</t>
  </si>
  <si>
    <t>uuid:d050bbbc-efc2-49d8-9eed-16f696deca05</t>
  </si>
  <si>
    <t>FMRDJI2018-09-23-dji_enum-4d71e075-f95b-44c0-b69a-cbad8f172c54</t>
  </si>
  <si>
    <t>d050bbbc-efc2-49d8-9eed-16f696deca05</t>
  </si>
  <si>
    <t>2018-09-23T13:33:21</t>
  </si>
  <si>
    <t>2018-09-23T15:50:58.112+03</t>
  </si>
  <si>
    <t>2018-09-23T15:54:23.264+03</t>
  </si>
  <si>
    <t>uuid:4634facf-99d6-458d-8031-23fa1ab14471</t>
  </si>
  <si>
    <t>FMRDJI2018-09-23-dji_enum-01346547-599b-443f-832f-e8662b59b5a2</t>
  </si>
  <si>
    <t>4634facf-99d6-458d-8031-23fa1ab14471</t>
  </si>
  <si>
    <t>2018-09-23T13:33:31</t>
  </si>
  <si>
    <t>2018-09-23T15:54:35.437+03</t>
  </si>
  <si>
    <t>2018-09-23T15:56:51.596+03</t>
  </si>
  <si>
    <t>uuid:93349de3-94a1-4b01-aa67-7ca148b3a4c4</t>
  </si>
  <si>
    <t>FMRDJI2018-09-23-dji_enum-77989844-ebd8-47b2-878a-effa3d8dc752</t>
  </si>
  <si>
    <t>93349de3-94a1-4b01-aa67-7ca148b3a4c4</t>
  </si>
  <si>
    <t>2018-09-23T13:33:34</t>
  </si>
  <si>
    <t>2018-09-23T15:57:32.078+03</t>
  </si>
  <si>
    <t>2018-09-23T16:02:28.754+03</t>
  </si>
  <si>
    <t>uuid:59a5d789-2ec1-4ffa-a299-bd0805caa343</t>
  </si>
  <si>
    <t>FMRDJI2018-09-23-dji_enum-5419442d-abeb-4ecf-805d-e6672a7092de</t>
  </si>
  <si>
    <t>59a5d789-2ec1-4ffa-a299-bd0805caa343</t>
  </si>
  <si>
    <t>2018-09-23T13:33:37</t>
  </si>
  <si>
    <t>2018-09-23T16:02:37.534+03</t>
  </si>
  <si>
    <t>2018-09-23T16:07:50.879+03</t>
  </si>
  <si>
    <t>uuid:588c4908-3020-40ef-926f-7f5692cca569</t>
  </si>
  <si>
    <t>FMRDJI2018-09-23-dji_enum-9d2e56f5-d0a8-41dc-af7f-0564f5a6313d</t>
  </si>
  <si>
    <t>588c4908-3020-40ef-926f-7f5692cca569</t>
  </si>
  <si>
    <t>2018-09-23T13:34:41</t>
  </si>
  <si>
    <t>2018-09-23T16:08:07.688+03</t>
  </si>
  <si>
    <t>2018-09-23T16:15:09.900+03</t>
  </si>
  <si>
    <t>uuid:d65f6c16-fd8f-4948-8a17-4054fb311f52</t>
  </si>
  <si>
    <t>FMRDJI2018-09-23-dji_enum-dca74dcc-67a5-4959-a6ed-51545e26ae9f</t>
  </si>
  <si>
    <t>d65f6c16-fd8f-4948-8a17-4054fb311f52</t>
  </si>
  <si>
    <t>2018-09-23T13:34:45</t>
  </si>
  <si>
    <t>2018-09-23T16:15:37.429+03</t>
  </si>
  <si>
    <t>2018-09-23T16:21:27.406+03</t>
  </si>
  <si>
    <t>uuid:7dcce910-f857-4f77-ae86-e231da1d07af</t>
  </si>
  <si>
    <t>FMRDJI2018-09-23-dji_enum-7b918f6a-f7fa-45cd-b1d6-10b268d1fdef</t>
  </si>
  <si>
    <t>7dcce910-f857-4f77-ae86-e231da1d07af</t>
  </si>
  <si>
    <t>2018-09-23T13:34:49</t>
  </si>
  <si>
    <t>2018-09-23T16:21:34.904+03</t>
  </si>
  <si>
    <t>2018-09-23T16:32:43.236+03</t>
  </si>
  <si>
    <t>uuid:5d2d14d7-307e-4dd0-a6ef-1c9627f13680</t>
  </si>
  <si>
    <t>FMRDJI2018-09-23-dji_enum-be4c78ca-fbf4-4dc8-93d0-3f02f11dd34c</t>
  </si>
  <si>
    <t>5d2d14d7-307e-4dd0-a6ef-1c9627f13680</t>
  </si>
  <si>
    <t>2018-09-23T13:34:54</t>
  </si>
  <si>
    <t>2018-09-23T10:18:36.045+03</t>
  </si>
  <si>
    <t>2018-09-23T10:20:31.272+03</t>
  </si>
  <si>
    <t>uuid:2bfdf518-d8fc-4324-afd2-c66c7be2309a</t>
  </si>
  <si>
    <t>FMRDJI2018-09-23-dji_enum-c6f63954-6934-45b5-9a73-cf10f1ebe652</t>
  </si>
  <si>
    <t>2bfdf518-d8fc-4324-afd2-c66c7be2309a</t>
  </si>
  <si>
    <t>2018-09-23T18:01:26</t>
  </si>
  <si>
    <t>2018-09-23T10:20:42.990+03</t>
  </si>
  <si>
    <t>2018-09-23T10:22:55.562+03</t>
  </si>
  <si>
    <t>uuid:4327d6d9-f0e7-488c-9d63-3282063d7eb6</t>
  </si>
  <si>
    <t>FMRDJI2018-09-23-dji_enum-2908be8f-8f5f-4adf-b6f6-82340ff10876</t>
  </si>
  <si>
    <t>4327d6d9-f0e7-488c-9d63-3282063d7eb6</t>
  </si>
  <si>
    <t>2018-09-23T18:01:30</t>
  </si>
  <si>
    <t>2018-09-24</t>
  </si>
  <si>
    <t>24 - Sep - 2018</t>
  </si>
  <si>
    <t>2018-09-24T07:35:28.241+03</t>
  </si>
  <si>
    <t>2018-09-24T07:37:28.402+03</t>
  </si>
  <si>
    <t>uuid:a8d295a2-7b53-474f-9272-893b1a012cd1</t>
  </si>
  <si>
    <t>FMRDJI2018-09-24-dji_enum-fe1d3171-c905-4530-8781-7db26381393d</t>
  </si>
  <si>
    <t>a8d295a2-7b53-474f-9272-893b1a012cd1</t>
  </si>
  <si>
    <t>2018-09-24T08:22:35</t>
  </si>
  <si>
    <t>Gonje</t>
  </si>
  <si>
    <t>2018-09-24T07:37:36.163+03</t>
  </si>
  <si>
    <t>2018-09-24T07:41:15.713+03</t>
  </si>
  <si>
    <t>uuid:fac307ef-f25f-4ac5-8dc9-34beadbce155</t>
  </si>
  <si>
    <t>FMRDJI2018-09-24-dji_enum-846cd9bb-814e-49c1-bcb3-ac1f58c932d9</t>
  </si>
  <si>
    <t>fac307ef-f25f-4ac5-8dc9-34beadbce155</t>
  </si>
  <si>
    <t>2018-09-24T08:22:42</t>
  </si>
  <si>
    <t>2018-09-24T07:41:24.036+03</t>
  </si>
  <si>
    <t>2018-09-24T07:43:43.237+03</t>
  </si>
  <si>
    <t>uuid:529b406c-a9d7-447f-8e25-2151fe1fbfe6</t>
  </si>
  <si>
    <t>FMRDJI2018-09-24-dji_enum-09ba59d5-43c5-4ea4-9639-fbd09fd60ea6</t>
  </si>
  <si>
    <t>529b406c-a9d7-447f-8e25-2151fe1fbfe6</t>
  </si>
  <si>
    <t>2018-09-24T08:22:49</t>
  </si>
  <si>
    <t>2018-09-24T16:27:36.229+03</t>
  </si>
  <si>
    <t>2018-09-24T16:31:14.591+03</t>
  </si>
  <si>
    <t>uuid:6c8beba6-b462-436a-87db-96642f4c5745</t>
  </si>
  <si>
    <t>FMRDJI2018-09-24-dj_enum-fc702d81-bed6-43b5-9adb-ebb107eea935</t>
  </si>
  <si>
    <t>6c8beba6-b462-436a-87db-96642f4c5745</t>
  </si>
  <si>
    <t>2018-09-24T13:32:27</t>
  </si>
  <si>
    <t>2018-09-24T16:32:56.600+03</t>
  </si>
  <si>
    <t>2018-09-24T16:35:01.027+03</t>
  </si>
  <si>
    <t>uuid:0136ea2d-7f3b-472a-baa6-99a2be698560</t>
  </si>
  <si>
    <t>FMRDJI2018-09-24-dji_enum-20425d39-9cba-41f5-ac6c-450255032356</t>
  </si>
  <si>
    <t>0136ea2d-7f3b-472a-baa6-99a2be698560</t>
  </si>
  <si>
    <t>2018-09-24T14:12:58</t>
  </si>
  <si>
    <t>2018-09-24T16:35:09.734+03</t>
  </si>
  <si>
    <t>2018-09-24T16:37:35.572+03</t>
  </si>
  <si>
    <t>uuid:7ddf2cda-c505-4eae-913f-f257bce61546</t>
  </si>
  <si>
    <t>FMRDJI2018-09-24-dji_enum-a7b825f6-8347-44b1-9bba-22aa74bca9cd</t>
  </si>
  <si>
    <t>7ddf2cda-c505-4eae-913f-f257bce61546</t>
  </si>
  <si>
    <t>2018-09-24T14:13:04</t>
  </si>
  <si>
    <t>2018-09-24T16:37:47.478+03</t>
  </si>
  <si>
    <t>2018-09-24T16:39:48.209+03</t>
  </si>
  <si>
    <t>uuid:76c91ec8-c086-4b16-8ade-7e9fd10faf21</t>
  </si>
  <si>
    <t>FMRDJI2018-09-24-dji_enum-678ee3c2-9d52-432d-b00a-d50fa155b1cc</t>
  </si>
  <si>
    <t>76c91ec8-c086-4b16-8ade-7e9fd10faf21</t>
  </si>
  <si>
    <t>2018-09-24T14:13:06</t>
  </si>
  <si>
    <t>2018-09-24T16:51:17.223+03</t>
  </si>
  <si>
    <t>2018-09-24T16:53:33.279+03</t>
  </si>
  <si>
    <t>uuid:b790b8b0-f90d-481c-926b-b6d94548e64a</t>
  </si>
  <si>
    <t>FMRDJI2018-09-24-dji_enum-53f3f402-44f2-4690-a556-1fb2aa244236</t>
  </si>
  <si>
    <t>b790b8b0-f90d-481c-926b-b6d94548e64a</t>
  </si>
  <si>
    <t>2018-09-24T14:13:23</t>
  </si>
  <si>
    <t>2018-09-24T16:53:42.220+03</t>
  </si>
  <si>
    <t>2018-09-24T16:55:40.410+03</t>
  </si>
  <si>
    <t>uuid:b2711fae-d8e0-4ba3-98c9-bd6efc0b4c39</t>
  </si>
  <si>
    <t>FMRDJI2018-09-24-dji_enum-b6eec7c4-dace-436d-8042-2c31b34657de</t>
  </si>
  <si>
    <t>b2711fae-d8e0-4ba3-98c9-bd6efc0b4c39</t>
  </si>
  <si>
    <t>2018-09-24T14:13:28</t>
  </si>
  <si>
    <t>2018-09-24T16:55:50.256+03</t>
  </si>
  <si>
    <t>2018-09-24T16:57:44.607+03</t>
  </si>
  <si>
    <t>uuid:b765fc07-5a0f-45c6-994f-dfcf3221f515</t>
  </si>
  <si>
    <t>FMRDJI2018-09-24-dji_enum-b5b3869f-728e-43ef-8e74-5da7b80ebe01</t>
  </si>
  <si>
    <t>b765fc07-5a0f-45c6-994f-dfcf3221f515</t>
  </si>
  <si>
    <t>2018-09-24T14:13:32</t>
  </si>
  <si>
    <t>Tulo</t>
  </si>
  <si>
    <t>2018-09-24T13:48:31.709+03</t>
  </si>
  <si>
    <t>2018-09-24T13:51:48.900+03</t>
  </si>
  <si>
    <t>uuid:c75eecfe-a511-434c-b0ac-373aaa6a78f2</t>
  </si>
  <si>
    <t>FMRDJI2018-09-24-dji_enum-4ff0d2aa-fb2b-417d-93d1-38dbcb2b84a3</t>
  </si>
  <si>
    <t>c75eecfe-a511-434c-b0ac-373aaa6a78f2</t>
  </si>
  <si>
    <t>2018-09-25T08:08:53</t>
  </si>
  <si>
    <t>2018-09-24T13:51:58.135+03</t>
  </si>
  <si>
    <t>2018-09-24T13:54:43.693+03</t>
  </si>
  <si>
    <t>uuid:7ba6844a-b30b-487e-bebb-608dfae4fd53</t>
  </si>
  <si>
    <t>FMRDJI2018-09-24-dji_enum-c48706f6-d94e-49f6-a2c3-0f85a4f48879</t>
  </si>
  <si>
    <t>7ba6844a-b30b-487e-bebb-608dfae4fd53</t>
  </si>
  <si>
    <t>2018-09-25T08:09:02</t>
  </si>
  <si>
    <t>2018-09-24T13:54:52.531+03</t>
  </si>
  <si>
    <t>2018-09-24T14:00:06.598+03</t>
  </si>
  <si>
    <t>uuid:361ba4f8-228d-4bce-b952-df5109f77f95</t>
  </si>
  <si>
    <t>FMRDJI2018-09-24-dji_enum-7fbf4ddd-e126-4bf1-a17b-48961deba964</t>
  </si>
  <si>
    <t>361ba4f8-228d-4bce-b952-df5109f77f95</t>
  </si>
  <si>
    <t>2018-09-25T08:09:09</t>
  </si>
  <si>
    <t>2018-09-24T14:00:18.409+03</t>
  </si>
  <si>
    <t>2018-09-24T14:02:46.825+03</t>
  </si>
  <si>
    <t>uuid:ecfbae01-8f3e-494e-ad3d-ebfeb8e50e5f</t>
  </si>
  <si>
    <t>FMRDJI2018-09-24-dji_enum-f7b15a33-ce99-4d2f-86c2-a7cc88322fcc</t>
  </si>
  <si>
    <t>ecfbae01-8f3e-494e-ad3d-ebfeb8e50e5f</t>
  </si>
  <si>
    <t>2018-09-25T08:09:18</t>
  </si>
  <si>
    <t>2018-09-25T09:53:41.777+03</t>
  </si>
  <si>
    <t>2018-09-25T09:57:33.146+03</t>
  </si>
  <si>
    <t>uuid:c9381377-4aab-47e7-a603-8943b1d6fc3a</t>
  </si>
  <si>
    <t>FMRDJI2018-09-25-dji_enum-b64698e2-09f1-4c55-ae71-82eb55833532</t>
  </si>
  <si>
    <t>c9381377-4aab-47e7-a603-8943b1d6fc3a</t>
  </si>
  <si>
    <t>2018-09-25T08:09:38</t>
  </si>
  <si>
    <t>abdi kader</t>
  </si>
  <si>
    <t>2018-09-25T09:57:41.258+03</t>
  </si>
  <si>
    <t>2018-09-25T10:02:33.353+03</t>
  </si>
  <si>
    <t>uuid:a91ff29e-c8c5-406b-85e8-ce8483cb121c</t>
  </si>
  <si>
    <t>FMRDJI2018-09-25-dji_enum-f02a2bc4-68f2-4220-93b0-cdb93bdae791</t>
  </si>
  <si>
    <t>a91ff29e-c8c5-406b-85e8-ce8483cb121c</t>
  </si>
  <si>
    <t>2018-09-25T08:09:44</t>
  </si>
  <si>
    <t>2018-09-25T10:33:22.292+03</t>
  </si>
  <si>
    <t>2018-09-25T10:40:21.454+03</t>
  </si>
  <si>
    <t>uuid:446bede2-7d07-4da3-9c1e-ae93ce4cb27a</t>
  </si>
  <si>
    <t>FMRDJI2018-09-25-dji_enum-5a84425e-0030-4f3a-9b3c-1329854e0fa1</t>
  </si>
  <si>
    <t>446bede2-7d07-4da3-9c1e-ae93ce4cb27a</t>
  </si>
  <si>
    <t>2018-09-25T08:10:11</t>
  </si>
  <si>
    <t>2018-09-25T10:40:52.559+03</t>
  </si>
  <si>
    <t>2018-09-25T10:43:41.846+03</t>
  </si>
  <si>
    <t>uuid:44162c64-f847-4101-aa97-541ee8af5cce</t>
  </si>
  <si>
    <t>FMRDJI2018-09-25-dji_enum-af7e57ce-47ab-4e27-82b1-df8c714aba99</t>
  </si>
  <si>
    <t>44162c64-f847-4101-aa97-541ee8af5cce</t>
  </si>
  <si>
    <t>2018-09-25T08:10:24</t>
  </si>
  <si>
    <t>2018-09-25T16:35:57.370+03</t>
  </si>
  <si>
    <t>2018-09-25T16:37:56.373+03</t>
  </si>
  <si>
    <t>uuid:c98b7cea-3dc5-42d7-b9bf-2106d19b4bab</t>
  </si>
  <si>
    <t>FMRDJI2018-09-25-dji_enum-06964593-8068-497f-965a-8f853c07a1dc</t>
  </si>
  <si>
    <t>c98b7cea-3dc5-42d7-b9bf-2106d19b4bab</t>
  </si>
  <si>
    <t>2018-09-28T15:55:12</t>
  </si>
  <si>
    <t>2018-09-25T16:38:08.754+03</t>
  </si>
  <si>
    <t>2018-09-25T16:40:12.023+03</t>
  </si>
  <si>
    <t>uuid:0397c7a5-c168-45a0-80a6-27d85d946768</t>
  </si>
  <si>
    <t>FMRDJI2018-09-25-dji_enum-0177313b-185c-43ce-8181-1798e2f76cd2</t>
  </si>
  <si>
    <t>0397c7a5-c168-45a0-80a6-27d85d946768</t>
  </si>
  <si>
    <t>2018-09-28T15:55:19</t>
  </si>
  <si>
    <t>2018-09-26T08:33:03.814+03</t>
  </si>
  <si>
    <t>2018-09-26T08:36:18.820+03</t>
  </si>
  <si>
    <t>uuid:ed7ac43f-8b05-4501-9338-021be4f6a1f7</t>
  </si>
  <si>
    <t>FMRDJI2018-09-26-dji_enum-b44c258e-f815-4030-8b4f-8e10bcc3253c</t>
  </si>
  <si>
    <t>ed7ac43f-8b05-4501-9338-021be4f6a1f7</t>
  </si>
  <si>
    <t>2018-09-28T15:55:26</t>
  </si>
  <si>
    <t>2018-09-26T08:36:27.929+03</t>
  </si>
  <si>
    <t>2018-09-26T08:38:13.884+03</t>
  </si>
  <si>
    <t>uuid:d36c2a31-8c62-4cdb-8348-4ebcd80e4375</t>
  </si>
  <si>
    <t>FMRDJI2018-09-26-dji_enum-a3c36d85-deb9-44c0-9638-4ff4926463c5</t>
  </si>
  <si>
    <t>d36c2a31-8c62-4cdb-8348-4ebcd80e4375</t>
  </si>
  <si>
    <t>2018-09-28T15:55:29</t>
  </si>
  <si>
    <t>2018-09-26T08:38:22.025+03</t>
  </si>
  <si>
    <t>2018-09-26T08:40:06.734+03</t>
  </si>
  <si>
    <t>uuid:272da2bf-e88c-4140-b1ba-d0386bf6e0c2</t>
  </si>
  <si>
    <t>FMRDJI2018-09-26-dji_enum-caa676c1-15d2-4410-8ebc-d0cc650f887a</t>
  </si>
  <si>
    <t>272da2bf-e88c-4140-b1ba-d0386bf6e0c2</t>
  </si>
  <si>
    <t>2018-09-28T15:55:32</t>
  </si>
  <si>
    <t>2018-09-27T08:37:37.015+03</t>
  </si>
  <si>
    <t>2018-09-27T08:39:40.542+03</t>
  </si>
  <si>
    <t>uuid:230c29b8-5642-447d-8647-4d320bfedd96</t>
  </si>
  <si>
    <t>FMRDJI2018-09-27-dji_enum-d774c50e-7845-4d3f-b33a-2dc8d35776b2</t>
  </si>
  <si>
    <t>230c29b8-5642-447d-8647-4d320bfedd96</t>
  </si>
  <si>
    <t>2018-09-28T15:55:37</t>
  </si>
  <si>
    <t>2018-09-27T08:39:51.196+03</t>
  </si>
  <si>
    <t>2018-09-27T08:42:45.845+03</t>
  </si>
  <si>
    <t>uuid:7616da04-576a-4c29-98dd-5b47e0c77ec3</t>
  </si>
  <si>
    <t>FMRDJI2018-09-27-dji_enum-57c124e6-5f8a-4588-9cb1-fd9b9954a35a</t>
  </si>
  <si>
    <t>7616da04-576a-4c29-98dd-5b47e0c77ec3</t>
  </si>
  <si>
    <t>2018-09-28T15:55:41</t>
  </si>
  <si>
    <t>2018-09-27T08:42:52.342+03</t>
  </si>
  <si>
    <t>2018-09-27T08:44:58.270+03</t>
  </si>
  <si>
    <t>uuid:1e6af08c-2670-4367-b4a9-7f04fd0d421a</t>
  </si>
  <si>
    <t>FMRDJI2018-09-27-dji_enum-500e0fd6-23c2-4cc4-b457-88cfebf3dba5</t>
  </si>
  <si>
    <t>1e6af08c-2670-4367-b4a9-7f04fd0d421a</t>
  </si>
  <si>
    <t>2018-09-28T15:55:44</t>
  </si>
  <si>
    <t>2018-09-28T00:00:00.000+03</t>
  </si>
  <si>
    <t>28 - sept. - 2018</t>
  </si>
  <si>
    <t>2018-09-28T21:20:04.084+03</t>
  </si>
  <si>
    <t>2018-09-28T21:24:56.075+03</t>
  </si>
  <si>
    <t>uuid:8fb2e517-b2bd-4d10-8393-a60a874f1774</t>
  </si>
  <si>
    <t>FMRDJI2018-09-28-dji_enum-9a282a12-8721-4927-8de1-3aa2233dbc13</t>
  </si>
  <si>
    <t>8fb2e517-b2bd-4d10-8393-a60a874f1774</t>
  </si>
  <si>
    <t>2018-09-28T18:38:51</t>
  </si>
  <si>
    <t>2018-09-28T21:25:26.677+03</t>
  </si>
  <si>
    <t>2018-09-28T21:27:59.483+03</t>
  </si>
  <si>
    <t>uuid:c7800b2d-3caf-4375-9e52-f514080f8ec6</t>
  </si>
  <si>
    <t>FMRDJI2018-09-28-dji_enum-79fd7d17-4eeb-4607-b594-0f4ac55befb7</t>
  </si>
  <si>
    <t>c7800b2d-3caf-4375-9e52-f514080f8ec6</t>
  </si>
  <si>
    <t>2018-09-28T18:39:04</t>
  </si>
  <si>
    <t>Jimma Genete</t>
  </si>
  <si>
    <t>jizan</t>
  </si>
  <si>
    <t xml:space="preserve">A riyad </t>
  </si>
  <si>
    <t>2018-09-28T21:29:05.002+03</t>
  </si>
  <si>
    <t>2018-09-28T21:32:43.018+03</t>
  </si>
  <si>
    <t>uuid:9a5b66ee-3ca6-4ce5-bd9e-1bb857017e5d</t>
  </si>
  <si>
    <t>FMRDJI2018-09-28-dji_enum-b59946d6-43cf-41e5-89a2-7b21355ffffa</t>
  </si>
  <si>
    <t>9a5b66ee-3ca6-4ce5-bd9e-1bb857017e5d</t>
  </si>
  <si>
    <t>2018-09-28T18:39:09</t>
  </si>
  <si>
    <t>2018-09-28T21:33:01.502+03</t>
  </si>
  <si>
    <t>2018-09-28T21:34:34.085+03</t>
  </si>
  <si>
    <t>uuid:d2360966-4743-47bd-9171-a698ef04c225</t>
  </si>
  <si>
    <t>FMRDJI2018-09-28-dji_enum-74a3da0c-e36f-4fe7-9b63-0076924e072e</t>
  </si>
  <si>
    <t>d2360966-4743-47bd-9171-a698ef04c225</t>
  </si>
  <si>
    <t>2018-09-28T18:39:14</t>
  </si>
  <si>
    <t>2018-09-28T21:34:50.184+03</t>
  </si>
  <si>
    <t>2018-09-28T21:38:07.822+03</t>
  </si>
  <si>
    <t>uuid:a7ec4064-e4f2-4304-9c21-ff441f97dcdd</t>
  </si>
  <si>
    <t>FMRDJI2018-09-28-dji_enum-00ccbe29-6733-45a0-9f53-f46299077740</t>
  </si>
  <si>
    <t>a7ec4064-e4f2-4304-9c21-ff441f97dcdd</t>
  </si>
  <si>
    <t>2018-09-28T18:39:18</t>
  </si>
  <si>
    <t>DJI_018</t>
  </si>
  <si>
    <t>Kalakanley</t>
  </si>
  <si>
    <t>2018-09-27T12:41:35.028+03</t>
  </si>
  <si>
    <t>2018-09-27T12:44:18.823+03</t>
  </si>
  <si>
    <t>uuid:fd89c519-e446-470b-b464-392092b68d9a</t>
  </si>
  <si>
    <t>FMRDJI2018-09-27-dji_enum-8c40c60a-9f1f-47e8-bd7a-e8649949b3c8</t>
  </si>
  <si>
    <t>fd89c519-e446-470b-b464-392092b68d9a</t>
  </si>
  <si>
    <t>2018-09-29T18:20:33</t>
  </si>
  <si>
    <t>2018-09-29</t>
  </si>
  <si>
    <t>29 - Sep - 2018</t>
  </si>
  <si>
    <t>2018-09-29T18:39:05.657+03</t>
  </si>
  <si>
    <t>2018-09-29T18:44:45.911+03</t>
  </si>
  <si>
    <t>uuid:7eade68c-c1e5-44f9-83de-7063425823b9</t>
  </si>
  <si>
    <t>FMRDJI2018-09-29-dji_enum-068c8140-7b7a-4b3c-baf4-1d78d979e362</t>
  </si>
  <si>
    <t>7eade68c-c1e5-44f9-83de-7063425823b9</t>
  </si>
  <si>
    <t>2018-09-29T18:20:38</t>
  </si>
  <si>
    <t>2018-09-29T18:45:11.340+03</t>
  </si>
  <si>
    <t>2018-09-29T18:51:44.162+03</t>
  </si>
  <si>
    <t>uuid:41ecf2b3-c1ed-4548-9cd9-8530d460caee</t>
  </si>
  <si>
    <t>FMRDJI2018-09-29-dji_enum-ef672949-2078-43d4-993f-87f1947de911</t>
  </si>
  <si>
    <t>41ecf2b3-c1ed-4548-9cd9-8530d460caee</t>
  </si>
  <si>
    <t>2018-09-29T18:20:43</t>
  </si>
  <si>
    <t>44</t>
  </si>
  <si>
    <t>2018-09-29T18:51:53.864+03</t>
  </si>
  <si>
    <t>2018-09-29T18:55:11.381+03</t>
  </si>
  <si>
    <t>uuid:064e8362-f9bd-4a7d-8190-c92808884f1a</t>
  </si>
  <si>
    <t>FMRDJI2018-09-29-dji_enum-79c4c111-7c08-4afe-bbd6-67ba1d3a1568</t>
  </si>
  <si>
    <t>064e8362-f9bd-4a7d-8190-c92808884f1a</t>
  </si>
  <si>
    <t>2018-09-29T18:20:46</t>
  </si>
  <si>
    <t>2018-09-29T18:55:21.588+03</t>
  </si>
  <si>
    <t>2018-09-29T18:59:00.870+03</t>
  </si>
  <si>
    <t>uuid:aca852b2-9298-4977-b9ee-865b66c171f3</t>
  </si>
  <si>
    <t>FMRDJI2018-09-29-dji_enum-be95432d-b14f-48c1-a4d2-d772ee36f1e9</t>
  </si>
  <si>
    <t>aca852b2-9298-4977-b9ee-865b66c171f3</t>
  </si>
  <si>
    <t>2018-09-29T18:20:50</t>
  </si>
  <si>
    <t>2018-09-29T18:59:09.613+03</t>
  </si>
  <si>
    <t>2018-09-29T19:05:40.647+03</t>
  </si>
  <si>
    <t>uuid:0994e8a1-90bb-43c3-aa0e-bd2214641f06</t>
  </si>
  <si>
    <t>FMRDJI2018-09-29-dji_enum-283c6653-17e0-40ff-ba1d-1d1ba76485f3</t>
  </si>
  <si>
    <t>0994e8a1-90bb-43c3-aa0e-bd2214641f06</t>
  </si>
  <si>
    <t>2018-09-29T18:20:53</t>
  </si>
  <si>
    <t>2018-09-29T19:06:15.606+03</t>
  </si>
  <si>
    <t>2018-09-29T19:09:47.614+03</t>
  </si>
  <si>
    <t>uuid:da9ffa00-2f6f-49ce-9200-a6e7d5daa8ce</t>
  </si>
  <si>
    <t>FMRDJI2018-09-29-dji_enum-5baeac83-1901-456d-9982-24a87394a25e</t>
  </si>
  <si>
    <t>da9ffa00-2f6f-49ce-9200-a6e7d5daa8ce</t>
  </si>
  <si>
    <t>2018-09-29T18:20:57</t>
  </si>
  <si>
    <t>2018-09-29T19:10:25.408+03</t>
  </si>
  <si>
    <t>2018-09-29T19:12:53.220+03</t>
  </si>
  <si>
    <t>uuid:97f82b61-5856-422f-9561-061bac90792b</t>
  </si>
  <si>
    <t>FMRDJI2018-09-29-dji_enum-7cb89ecf-9932-4c32-a49d-a94e5cc7a9bf</t>
  </si>
  <si>
    <t>97f82b61-5856-422f-9561-061bac90792b</t>
  </si>
  <si>
    <t>2018-09-29T18:21:03</t>
  </si>
  <si>
    <t>2018-09-29T19:14:35.332+03</t>
  </si>
  <si>
    <t>2018-09-29T19:16:37.947+03</t>
  </si>
  <si>
    <t>uuid:6b5140d1-cbce-44b6-a091-34404292d2d3</t>
  </si>
  <si>
    <t>FMRDJI2018-09-29-dji_enum-50611d0d-20cd-4ab2-a954-670aea1e0372</t>
  </si>
  <si>
    <t>6b5140d1-cbce-44b6-a091-34404292d2d3</t>
  </si>
  <si>
    <t>2018-09-29T18:21:07</t>
  </si>
  <si>
    <t>2018-09-29T19:16:56.891+03</t>
  </si>
  <si>
    <t>2018-09-29T19:20:07.626+03</t>
  </si>
  <si>
    <t>uuid:1d716a9d-b59e-4413-8bcc-1784dcd5cb1b</t>
  </si>
  <si>
    <t>FMRDJI2018-09-29-dji_enum-6bd9c5ed-7cfa-4ea8-adf4-859d551f3bc4</t>
  </si>
  <si>
    <t>1d716a9d-b59e-4413-8bcc-1784dcd5cb1b</t>
  </si>
  <si>
    <t>2018-09-29T18:21:11</t>
  </si>
  <si>
    <t>2018-09-29T19:20:47.368+03</t>
  </si>
  <si>
    <t>2018-09-29T19:24:21.744+03</t>
  </si>
  <si>
    <t>uuid:e73cbd00-2e32-4bea-93ad-4d1307a701ba</t>
  </si>
  <si>
    <t>FMRDJI2018-09-29-dji_enum-02acf6e9-7bad-4773-a3cd-c1206b1ee3de</t>
  </si>
  <si>
    <t>e73cbd00-2e32-4bea-93ad-4d1307a701ba</t>
  </si>
  <si>
    <t>2018-09-29T18:21:14</t>
  </si>
  <si>
    <t>2018-09-29T19:24:31.893+03</t>
  </si>
  <si>
    <t>2018-09-29T20:08:53.511+03</t>
  </si>
  <si>
    <t>uuid:dde152d2-8bba-48c1-a35b-15d9a86be327</t>
  </si>
  <si>
    <t>FMRDJI2018-09-29-dji_enum-b6074ed6-e60b-4101-a89b-08b34a1565d4</t>
  </si>
  <si>
    <t>dde152d2-8bba-48c1-a35b-15d9a86be327</t>
  </si>
  <si>
    <t>2018-09-29T18:21:18</t>
  </si>
  <si>
    <t>2018-09-29T20:09:01.494+03</t>
  </si>
  <si>
    <t>2018-09-29T20:17:44.462+03</t>
  </si>
  <si>
    <t>uuid:99e05250-3404-47f7-bb84-972d1a6af731</t>
  </si>
  <si>
    <t>FMRDJI2018-09-29-dji_enum-858378e7-acd5-48bd-bb21-c70b78f40255</t>
  </si>
  <si>
    <t>99e05250-3404-47f7-bb84-972d1a6af731</t>
  </si>
  <si>
    <t>2018-09-29T18:21:22</t>
  </si>
  <si>
    <t>2018-09-29T20:18:07.875+03</t>
  </si>
  <si>
    <t>2018-09-29T20:19:49.430+03</t>
  </si>
  <si>
    <t>uuid:64cd54ff-b446-4121-9606-579fec81f866</t>
  </si>
  <si>
    <t>FMRDJI2018-09-29-dji_enum-573d1dd1-b3e4-49b6-bfe4-d0a0a40dabeb</t>
  </si>
  <si>
    <t>64cd54ff-b446-4121-9606-579fec81f866</t>
  </si>
  <si>
    <t>2018-09-29T18:21:25</t>
  </si>
  <si>
    <t>2018-09-29T20:19:56.878+03</t>
  </si>
  <si>
    <t>2018-09-29T20:22:54.099+03</t>
  </si>
  <si>
    <t>uuid:792ccecc-d678-4212-af09-6a095ef387c6</t>
  </si>
  <si>
    <t>FMRDJI2018-09-29-dji_enum-140e55ea-a720-4992-9e3c-c36667a943b7</t>
  </si>
  <si>
    <t>792ccecc-d678-4212-af09-6a095ef387c6</t>
  </si>
  <si>
    <t>2018-09-29T18:21:30</t>
  </si>
  <si>
    <t>2018-09-29T20:23:03.374+03</t>
  </si>
  <si>
    <t>2018-09-29T20:25:18.333+03</t>
  </si>
  <si>
    <t>uuid:7406e112-83e7-47bc-b5bb-69a5073bc302</t>
  </si>
  <si>
    <t>FMRDJI2018-09-29-dji_enum-42dafa7c-1ebe-47c7-acf2-05d07868ccb4</t>
  </si>
  <si>
    <t>7406e112-83e7-47bc-b5bb-69a5073bc302</t>
  </si>
  <si>
    <t>2018-09-29T18:21:33</t>
  </si>
  <si>
    <t>2018-09-29T20:25:32.490+03</t>
  </si>
  <si>
    <t>2018-09-29T20:27:32.084+03</t>
  </si>
  <si>
    <t>uuid:a9d58e29-afb9-4e94-9d65-adf0ff23ec1c</t>
  </si>
  <si>
    <t>FMRDJI2018-09-29-dji_enum-0f29323e-2b34-4132-b042-401a5d2a36f9</t>
  </si>
  <si>
    <t>a9d58e29-afb9-4e94-9d65-adf0ff23ec1c</t>
  </si>
  <si>
    <t>2018-09-29T18:21:39</t>
  </si>
  <si>
    <t>2018-09-29T20:29:27.076+03</t>
  </si>
  <si>
    <t>2018-09-29T20:54:40.488+03</t>
  </si>
  <si>
    <t>uuid:83abd68c-be81-45b7-ac86-925e8c7ad97e</t>
  </si>
  <si>
    <t>FMRDJI2018-09-29-dji_enum-0566e195-ce32-4076-8429-14ac7948436b</t>
  </si>
  <si>
    <t>83abd68c-be81-45b7-ac86-925e8c7ad97e</t>
  </si>
  <si>
    <t>2018-09-29T18:21:43</t>
  </si>
  <si>
    <t>2018-09-29T20:54:51.280+03</t>
  </si>
  <si>
    <t>2018-09-29T20:56:45.535+03</t>
  </si>
  <si>
    <t>uuid:310d944f-3bfd-42ca-85b6-55b36a01e4e0</t>
  </si>
  <si>
    <t>FMRDJI2018-09-29-dji_enum-8eca5798-de9d-4c9a-a49f-60f5183810f5</t>
  </si>
  <si>
    <t>310d944f-3bfd-42ca-85b6-55b36a01e4e0</t>
  </si>
  <si>
    <t>2018-09-29T18:21:48</t>
  </si>
  <si>
    <t>2018-09-29T20:57:10.769+03</t>
  </si>
  <si>
    <t>2018-09-29T21:00:13.513+03</t>
  </si>
  <si>
    <t>uuid:66d1dafa-0707-4892-8de1-76b9b697718a</t>
  </si>
  <si>
    <t>FMRDJI2018-09-29-dji_enum-e0384f7f-450d-4689-bd2c-c5bba722acbd</t>
  </si>
  <si>
    <t>66d1dafa-0707-4892-8de1-76b9b697718a</t>
  </si>
  <si>
    <t>2018-09-29T18:21:53</t>
  </si>
  <si>
    <t>2018-09-29T21:00:26.382+03</t>
  </si>
  <si>
    <t>2018-09-29T21:02:33.985+03</t>
  </si>
  <si>
    <t>uuid:d076e72a-775e-4913-9c11-fe8940933689</t>
  </si>
  <si>
    <t>FMRDJI2018-09-29-dji_enum-13b1cb8a-abfd-4923-9eac-b8baf21d15a9</t>
  </si>
  <si>
    <t>d076e72a-775e-4913-9c11-fe8940933689</t>
  </si>
  <si>
    <t>2018-09-29T18:21:57</t>
  </si>
  <si>
    <t>2018-09-29T21:02:41.242+03</t>
  </si>
  <si>
    <t>2018-09-29T21:05:38.216+03</t>
  </si>
  <si>
    <t>uuid:5924e35d-5f7a-4652-a792-33ed70328bcc</t>
  </si>
  <si>
    <t>FMRDJI2018-09-29-dji_enum-a17e898e-971c-43e9-9e94-5a50ed3ce761</t>
  </si>
  <si>
    <t>5924e35d-5f7a-4652-a792-33ed70328bcc</t>
  </si>
  <si>
    <t>2018-09-29T18:22:02</t>
  </si>
  <si>
    <t>2018-09-29T21:14:31.286+03</t>
  </si>
  <si>
    <t>2018-09-29T21:16:30.540+03</t>
  </si>
  <si>
    <t>uuid:35933419-b9ad-4ecb-9b15-178d6e846826</t>
  </si>
  <si>
    <t>FMRDJI2018-09-29-dji_enum-1d2f0f5d-bb7e-4213-b43f-8f81685b840f</t>
  </si>
  <si>
    <t>35933419-b9ad-4ecb-9b15-178d6e846826</t>
  </si>
  <si>
    <t>2018-09-29T18:22:05</t>
  </si>
  <si>
    <t>2018-09-29T21:16:50.105+03</t>
  </si>
  <si>
    <t>2018-09-29T21:19:51.661+03</t>
  </si>
  <si>
    <t>uuid:548ed406-e08f-4425-9b5c-8c57467e1b8c</t>
  </si>
  <si>
    <t>FMRDJI2018-09-29-dji_enum-019023dc-fddc-460d-bacd-2d7174f3c5f2</t>
  </si>
  <si>
    <t>548ed406-e08f-4425-9b5c-8c57467e1b8c</t>
  </si>
  <si>
    <t>2018-09-29T18:22:10</t>
  </si>
  <si>
    <t>2018-09-30</t>
  </si>
  <si>
    <t>30 - Sep - 2018</t>
  </si>
  <si>
    <t>84</t>
  </si>
  <si>
    <t>2018-09-30T15:56:39.876+03</t>
  </si>
  <si>
    <t>2018-09-30T15:59:37.202+03</t>
  </si>
  <si>
    <t>uuid:85cb237d-8192-4087-b8e1-4eceb92004b3</t>
  </si>
  <si>
    <t>FMRDJI2018-09-30-dji_enum-65a3e5f5-51f4-409c-b94f-63cc28d2abbf</t>
  </si>
  <si>
    <t>85cb237d-8192-4087-b8e1-4eceb92004b3</t>
  </si>
  <si>
    <t>2018-09-30T13:07:37</t>
  </si>
  <si>
    <t>2018-09-30T15:59:44.395+03</t>
  </si>
  <si>
    <t>2018-09-30T16:01:31.622+03</t>
  </si>
  <si>
    <t>uuid:be11d1da-e6ed-45df-99b3-1503d4214e0f</t>
  </si>
  <si>
    <t>FMRDJI2018-09-30-dji_enum-44a49b96-ebac-45c6-9d57-0b009f21f673</t>
  </si>
  <si>
    <t>be11d1da-e6ed-45df-99b3-1503d4214e0f</t>
  </si>
  <si>
    <t>2018-09-30T13:07:42</t>
  </si>
  <si>
    <t>2018-09-30T08:57:47.200+03</t>
  </si>
  <si>
    <t>2018-09-30T09:00:00.660+03</t>
  </si>
  <si>
    <t>uuid:e59f9cb4-0ab0-47fa-bb7a-465f95641316</t>
  </si>
  <si>
    <t>FMRDJI2018-09-30-dji_enum-d42d6b4d-ecab-476c-9e88-aedc1ac773dc</t>
  </si>
  <si>
    <t>e59f9cb4-0ab0-47fa-bb7a-465f95641316</t>
  </si>
  <si>
    <t>2018-09-30T14:07:07</t>
  </si>
  <si>
    <t>2018-09-30T09:00:08.869+03</t>
  </si>
  <si>
    <t>2018-09-30T09:01:46.330+03</t>
  </si>
  <si>
    <t>uuid:77d5712e-2b94-4b9f-9381-65b36a01c6b4</t>
  </si>
  <si>
    <t>FMRDJI2018-09-30-dji_enum-1b0f2784-1e26-4b6c-bd6a-a38d1cd197e5</t>
  </si>
  <si>
    <t>77d5712e-2b94-4b9f-9381-65b36a01c6b4</t>
  </si>
  <si>
    <t>2018-09-30T14:07:13</t>
  </si>
  <si>
    <t>2018-09-30T17:39:20.081+03</t>
  </si>
  <si>
    <t>2018-09-30T17:41:15.385+03</t>
  </si>
  <si>
    <t>uuid:b5afda64-84ad-4cfc-825c-79f7d4e6df9a</t>
  </si>
  <si>
    <t>FMRDJI2018-09-30-dji_enum-e2bac0cb-7f83-4051-b7b6-1de1c696fe5d</t>
  </si>
  <si>
    <t>b5afda64-84ad-4cfc-825c-79f7d4e6df9a</t>
  </si>
  <si>
    <t>2018-09-30T14:52:39</t>
  </si>
  <si>
    <t>2018-09-30T17:41:24.060+03</t>
  </si>
  <si>
    <t>2018-09-30T17:43:20.898+03</t>
  </si>
  <si>
    <t>uuid:e3d62c66-cf45-4e4b-bc19-666914a0fc30</t>
  </si>
  <si>
    <t>FMRDJI2018-09-30-dji_enum-1652cc42-498a-4de3-81ff-52b28bd8e430</t>
  </si>
  <si>
    <t>e3d62c66-cf45-4e4b-bc19-666914a0fc30</t>
  </si>
  <si>
    <t>2018-09-30T14:52:45</t>
  </si>
  <si>
    <t>28</t>
  </si>
  <si>
    <t>2018-09-30T17:43:29.738+03</t>
  </si>
  <si>
    <t>2018-09-30T17:45:42.386+03</t>
  </si>
  <si>
    <t>uuid:60350720-02a9-4506-bacc-d9fbd8ef7f0e</t>
  </si>
  <si>
    <t>FMRDJI2018-09-30-dji_enum-078ab059-142f-4cf7-a5da-86b90cf14c4b</t>
  </si>
  <si>
    <t>60350720-02a9-4506-bacc-d9fbd8ef7f0e</t>
  </si>
  <si>
    <t>2018-09-30T14:52:51</t>
  </si>
  <si>
    <t>2018-09-30T17:45:51.708+03</t>
  </si>
  <si>
    <t>2018-09-30T17:47:44.587+03</t>
  </si>
  <si>
    <t>uuid:408a8297-e1a4-47d5-aca7-1f68ca53e279</t>
  </si>
  <si>
    <t>FMRDJI2018-09-30-dji_enum-1f418f93-676c-4d08-88b3-e9b4728a1869</t>
  </si>
  <si>
    <t>408a8297-e1a4-47d5-aca7-1f68ca53e279</t>
  </si>
  <si>
    <t>2018-09-30T14:52:58</t>
  </si>
  <si>
    <t>Tadjourah</t>
  </si>
  <si>
    <t>2018-09-30T22:51:29.597+03</t>
  </si>
  <si>
    <t>2018-09-30T22:54:49.297+03</t>
  </si>
  <si>
    <t>uuid:cfb57625-6f17-499a-be18-e963da22e6e0</t>
  </si>
  <si>
    <t>FMRDJI2018-09-30-dji_enum-9e358a78-c34c-4b40-83a9-cd14a402a24b</t>
  </si>
  <si>
    <t>cfb57625-6f17-499a-be18-e963da22e6e0</t>
  </si>
  <si>
    <t>2018-09-30T20:26:32</t>
  </si>
  <si>
    <t>2018-09-30T22:55:15.963+03</t>
  </si>
  <si>
    <t>2018-09-30T22:58:49.477+03</t>
  </si>
  <si>
    <t>uuid:c206dafa-5c88-4ecc-959c-a6566b44ca1a</t>
  </si>
  <si>
    <t>FMRDJI2018-09-30-dji_enum-fc3521d3-386e-4438-b2f9-bc5fc32754ff</t>
  </si>
  <si>
    <t>c206dafa-5c88-4ecc-959c-a6566b44ca1a</t>
  </si>
  <si>
    <t>2018-09-30T20:26:35</t>
  </si>
  <si>
    <t>2018-09-30T22:59:19.057+03</t>
  </si>
  <si>
    <t>2018-09-30T23:02:41.633+03</t>
  </si>
  <si>
    <t>uuid:0be65e2f-7976-44c9-b175-ccf73b7ed465</t>
  </si>
  <si>
    <t>FMRDJI2018-09-30-dji_enum-9e9b8a7c-9f4e-44af-a161-32d6247a5118</t>
  </si>
  <si>
    <t>0be65e2f-7976-44c9-b175-ccf73b7ed465</t>
  </si>
  <si>
    <t>2018-09-30T20:26:38</t>
  </si>
  <si>
    <t>2018-09-30T23:03:11.109+03</t>
  </si>
  <si>
    <t>2018-09-30T23:06:24.104+03</t>
  </si>
  <si>
    <t>uuid:226bb32e-3155-40cf-a332-3ae8cd4ce1f4</t>
  </si>
  <si>
    <t>FMRDJI2018-09-30-dji_enum-8c4847c7-45fb-48f9-a5d5-a7aec6127a70</t>
  </si>
  <si>
    <t>226bb32e-3155-40cf-a332-3ae8cd4ce1f4</t>
  </si>
  <si>
    <t>2018-09-30T20:26:40</t>
  </si>
  <si>
    <t>125</t>
  </si>
  <si>
    <t>2018-09-30T23:06:48.232+03</t>
  </si>
  <si>
    <t>2018-09-30T23:10:57.514+03</t>
  </si>
  <si>
    <t>uuid:4bade940-e883-447b-8e5f-4b3896e3c148</t>
  </si>
  <si>
    <t>FMRDJI2018-09-30-dji_enum-047ea716-c9d7-4a19-a774-f3b7fbbd6f81</t>
  </si>
  <si>
    <t>4bade940-e883-447b-8e5f-4b3896e3c148</t>
  </si>
  <si>
    <t>2018-09-30T20:26:44</t>
  </si>
  <si>
    <t>2018-09-30T23:11:19.987+03</t>
  </si>
  <si>
    <t>2018-09-30T23:14:32.721+03</t>
  </si>
  <si>
    <t>uuid:55cdc61f-4bed-43ae-a08a-5f1fe3c2f894</t>
  </si>
  <si>
    <t>FMRDJI2018-09-30-dji_enum-72c3d2bb-1df3-4ffd-983d-18c4a94514ad</t>
  </si>
  <si>
    <t>55cdc61f-4bed-43ae-a08a-5f1fe3c2f894</t>
  </si>
  <si>
    <t>2018-09-30T20:26:47</t>
  </si>
  <si>
    <t>2018-09-30T23:14:45.880+03</t>
  </si>
  <si>
    <t>2018-09-30T23:18:39.194+03</t>
  </si>
  <si>
    <t>uuid:52dac015-f539-4170-95fa-c7cbb719cac1</t>
  </si>
  <si>
    <t>FMRDJI2018-09-30-dji_enum-04e0624f-58e5-4389-9aa2-5cb7424c4cbe</t>
  </si>
  <si>
    <t>52dac015-f539-4170-95fa-c7cbb719cac1</t>
  </si>
  <si>
    <t>2018-09-30T20:26:52</t>
  </si>
  <si>
    <t>2018-10-01T00:00:00.000+03</t>
  </si>
  <si>
    <t>2018-08-17T00:00:00.000+03</t>
  </si>
  <si>
    <t>01 - oct. - 2018</t>
  </si>
  <si>
    <t>17 - août - 2018</t>
  </si>
  <si>
    <t>2018-10-01T00:34:30.158+03</t>
  </si>
  <si>
    <t>2018-10-01T00:36:29.717+03</t>
  </si>
  <si>
    <t>uuid:e10a5444-7cd1-4ad0-8573-add9afb35479</t>
  </si>
  <si>
    <t>FMRDJI2018-10-01-dji_enum-b5b41379-0ff3-48db-bd9f-51a4c4ff2dea</t>
  </si>
  <si>
    <t>e10a5444-7cd1-4ad0-8573-add9afb35479</t>
  </si>
  <si>
    <t>2018-09-30T21:36:55</t>
  </si>
  <si>
    <t>SA05</t>
  </si>
  <si>
    <t>2018-09-30T16:07:16.250+03</t>
  </si>
  <si>
    <t>2018-09-30T16:12:15.961+03</t>
  </si>
  <si>
    <t>uuid:65208880-653b-4d69-b53c-567b9dae3629</t>
  </si>
  <si>
    <t>FMRDJI2018-09-30-dji_enum-e05ec116-45a0-4a85-a6b9-29faa61453b6</t>
  </si>
  <si>
    <t>65208880-653b-4d69-b53c-567b9dae3629</t>
  </si>
  <si>
    <t>2018-10-01T05:50:46</t>
  </si>
  <si>
    <t>2018-09-30T16:12:25.071+03</t>
  </si>
  <si>
    <t>2018-09-30T16:18:53.919+03</t>
  </si>
  <si>
    <t>uuid:52d240d8-8289-4d8d-8fa6-15d4bb87ca9c</t>
  </si>
  <si>
    <t>FMRDJI2018-09-30-dji_enum-46dde680-e11f-4960-a07e-462e4a1783b3</t>
  </si>
  <si>
    <t>52d240d8-8289-4d8d-8fa6-15d4bb87ca9c</t>
  </si>
  <si>
    <t>2018-10-01T05:50:53</t>
  </si>
  <si>
    <t>Qatar</t>
  </si>
  <si>
    <t>2018-09-30T16:19:16.224+03</t>
  </si>
  <si>
    <t>2018-09-30T16:24:36.063+03</t>
  </si>
  <si>
    <t>uuid:8b8a7465-6d18-4c71-bf41-15cf111288dd</t>
  </si>
  <si>
    <t>FMRDJI2018-09-30-dji_enum-3641b7d1-665e-4e7a-9016-00c47710dcce</t>
  </si>
  <si>
    <t>8b8a7465-6d18-4c71-bf41-15cf111288dd</t>
  </si>
  <si>
    <t>2018-10-01T05:50:59</t>
  </si>
  <si>
    <t>2018-09-30T16:29:14.453+03</t>
  </si>
  <si>
    <t>2018-09-30T16:37:10.425+03</t>
  </si>
  <si>
    <t>uuid:20609b36-e61c-442f-bf51-5de4a2dacd6d</t>
  </si>
  <si>
    <t>FMRDJI2018-09-30-dji_enum-38444bdd-534f-429f-8774-92d5dad62cc5</t>
  </si>
  <si>
    <t>20609b36-e61c-442f-bf51-5de4a2dacd6d</t>
  </si>
  <si>
    <t>2018-10-01T05:51:10</t>
  </si>
  <si>
    <t>hajin</t>
  </si>
  <si>
    <t>idleh</t>
  </si>
  <si>
    <t>540</t>
  </si>
  <si>
    <t>2018-09-30T16:38:13.121+03</t>
  </si>
  <si>
    <t>2018-09-30T16:51:00.870+03</t>
  </si>
  <si>
    <t>uuid:da3c9d5f-f0e9-4117-b722-d9721f7bfa10</t>
  </si>
  <si>
    <t>FMRDJI2018-09-30-dji_enum-87f1417d-9785-4ae2-bca8-122cd4221b68</t>
  </si>
  <si>
    <t>da3c9d5f-f0e9-4117-b722-d9721f7bfa10</t>
  </si>
  <si>
    <t>2018-10-01T05:51:16</t>
  </si>
  <si>
    <t>habas wein</t>
  </si>
  <si>
    <t>ab yonis</t>
  </si>
  <si>
    <t>350</t>
  </si>
  <si>
    <t>2018-09-30T16:51:29.442+03</t>
  </si>
  <si>
    <t>2018-09-30T17:09:53.403+03</t>
  </si>
  <si>
    <t>uuid:1c24c1c4-eb91-4a7a-ab7a-25eec7b24072</t>
  </si>
  <si>
    <t>FMRDJI2018-09-30-dji_enum-5171cc17-aa9c-4c5c-bfe7-65cca5b8ea04</t>
  </si>
  <si>
    <t>1c24c1c4-eb91-4a7a-ab7a-25eec7b24072</t>
  </si>
  <si>
    <t>2018-10-01T05:51:23</t>
  </si>
  <si>
    <t>2018-10-01</t>
  </si>
  <si>
    <t>2018-08-17</t>
  </si>
  <si>
    <t>01 - Oct - 2018</t>
  </si>
  <si>
    <t>17 - Aug - 2018</t>
  </si>
  <si>
    <t>2018-10-01T08:18:47.593+03</t>
  </si>
  <si>
    <t>2018-10-01T08:24:42.961+03</t>
  </si>
  <si>
    <t>uuid:1515c3ff-130b-4a00-a6e4-aa0b543f350e</t>
  </si>
  <si>
    <t>FMRDJI2018-10-01-dji_enum-f2c4fec1-12ef-4070-8255-8cbbf63e388d</t>
  </si>
  <si>
    <t>1515c3ff-130b-4a00-a6e4-aa0b543f350e</t>
  </si>
  <si>
    <t>2018-10-01T05:51:29</t>
  </si>
  <si>
    <t>2018-10-01T08:24:50.660+03</t>
  </si>
  <si>
    <t>2018-10-01T08:28:30.155+03</t>
  </si>
  <si>
    <t>uuid:461df91e-1db5-405a-afc2-f6daa03f8682</t>
  </si>
  <si>
    <t>FMRDJI2018-10-01-dji_enum-cd863677-413a-42b8-9160-2afe88423bdc</t>
  </si>
  <si>
    <t>461df91e-1db5-405a-afc2-f6daa03f8682</t>
  </si>
  <si>
    <t>2018-10-01T05:51:36</t>
  </si>
  <si>
    <t>148</t>
  </si>
  <si>
    <t>2018-09-26T15:54:48.941+03</t>
  </si>
  <si>
    <t>2018-09-26T15:57:19.910+03</t>
  </si>
  <si>
    <t>uuid:5f652cd6-4436-41eb-a678-b2b4e44129f8</t>
  </si>
  <si>
    <t>FMRDJI2018-09-26-dj_enum-aed43a6d-bdcb-421d-84df-d4e015bdc445</t>
  </si>
  <si>
    <t>5f652cd6-4436-41eb-a678-b2b4e44129f8</t>
  </si>
  <si>
    <t>2018-10-01T08:20:16</t>
  </si>
  <si>
    <t>156</t>
  </si>
  <si>
    <t>2018-09-27T15:59:23.903+03</t>
  </si>
  <si>
    <t>2018-09-27T16:01:39.903+03</t>
  </si>
  <si>
    <t>uuid:c8414a2d-0867-4c7c-a2a8-b12242d68d4f</t>
  </si>
  <si>
    <t>FMRDJI2018-09-27-dj_enum-57239ebf-dbef-40de-8374-35c23952b32e</t>
  </si>
  <si>
    <t>c8414a2d-0867-4c7c-a2a8-b12242d68d4f</t>
  </si>
  <si>
    <t>2018-10-01T08:20:19</t>
  </si>
  <si>
    <t>124</t>
  </si>
  <si>
    <t>2018-10-01T11:05:15.934+03</t>
  </si>
  <si>
    <t>2018-10-01T11:10:25.066+03</t>
  </si>
  <si>
    <t>uuid:db6eb1af-cb5b-468b-8b7b-f0444d063d66</t>
  </si>
  <si>
    <t>FMRDJI2018-10-01-dj_enum-0d3f45e3-df08-440f-b4cc-a779cfdebe6b</t>
  </si>
  <si>
    <t>db6eb1af-cb5b-468b-8b7b-f0444d063d66</t>
  </si>
  <si>
    <t>2018-10-01T08:20:26</t>
  </si>
  <si>
    <t>2018-10-01T14:14:32.480+03</t>
  </si>
  <si>
    <t>2018-10-01T14:18:55.024+03</t>
  </si>
  <si>
    <t>uuid:4b87338d-7db3-4b0a-add2-1326fb5e1db0</t>
  </si>
  <si>
    <t>FMRDJI2018-10-01-dji_enum-b0676643-7178-4a00-adac-b28e49c23705</t>
  </si>
  <si>
    <t>4b87338d-7db3-4b0a-add2-1326fb5e1db0</t>
  </si>
  <si>
    <t>2018-10-01T12:10:42</t>
  </si>
  <si>
    <t>2018-10-01T14:19:03.807+03</t>
  </si>
  <si>
    <t>2018-10-01T14:21:50.612+03</t>
  </si>
  <si>
    <t>uuid:4fd8e829-08d3-4b9b-8630-d54a18b0b681</t>
  </si>
  <si>
    <t>FMRDJI2018-10-01-dji_enum-39864694-0b71-41da-9684-58db2ab68009</t>
  </si>
  <si>
    <t>4fd8e829-08d3-4b9b-8630-d54a18b0b681</t>
  </si>
  <si>
    <t>2018-10-01T12:10:46</t>
  </si>
  <si>
    <t>2018-10-01T14:31:19.148+03</t>
  </si>
  <si>
    <t>2018-10-01T14:34:09.316+03</t>
  </si>
  <si>
    <t>uuid:6be9ff25-c00e-4b56-bf7b-51cf62b0f2ec</t>
  </si>
  <si>
    <t>FMRDJI2018-10-01-dji_enum-badd11d8-3bfd-49a3-bcc4-44a5726f0102</t>
  </si>
  <si>
    <t>6be9ff25-c00e-4b56-bf7b-51cf62b0f2ec</t>
  </si>
  <si>
    <t>2018-10-01T12:10:58</t>
  </si>
  <si>
    <t xml:space="preserve"> Libye</t>
  </si>
  <si>
    <t>2018-10-01T14:34:18.259+03</t>
  </si>
  <si>
    <t>2018-10-01T14:37:45.069+03</t>
  </si>
  <si>
    <t>uuid:df48c636-1703-4540-9391-e5ab597e0ebb</t>
  </si>
  <si>
    <t>FMRDJI2018-10-01-dji_enum-8b6cc4f1-efd1-43a2-9b4a-bdca090d68e8</t>
  </si>
  <si>
    <t>df48c636-1703-4540-9391-e5ab597e0ebb</t>
  </si>
  <si>
    <t>2018-10-01T12:11:06</t>
  </si>
  <si>
    <t>2018-10-01T14:41:11.239+03</t>
  </si>
  <si>
    <t>2018-10-01T14:44:30.751+03</t>
  </si>
  <si>
    <t>uuid:56c88e84-7f24-4659-9abb-1475e416ccef</t>
  </si>
  <si>
    <t>FMRDJI2018-10-01-dji_enum-873a1886-34f6-4dd7-bdcd-4c80ec27aaa3</t>
  </si>
  <si>
    <t>56c88e84-7f24-4659-9abb-1475e416ccef</t>
  </si>
  <si>
    <t>2018-10-01T12:11:19</t>
  </si>
  <si>
    <t>2018-10-01T14:44:39.227+03</t>
  </si>
  <si>
    <t>2018-10-01T14:49:14.553+03</t>
  </si>
  <si>
    <t>uuid:84bad423-3009-4135-94ec-999911e547d4</t>
  </si>
  <si>
    <t>FMRDJI2018-10-01-dji_enum-aad173c1-1497-428e-ba25-bbc24e7d0126</t>
  </si>
  <si>
    <t>84bad423-3009-4135-94ec-999911e547d4</t>
  </si>
  <si>
    <t>2018-10-01T12:11:30</t>
  </si>
  <si>
    <t>2018-10-01T14:49:29.486+03</t>
  </si>
  <si>
    <t>2018-10-01T14:54:38.196+03</t>
  </si>
  <si>
    <t>uuid:d1c5d701-439b-499e-907f-a52d4f1f1864</t>
  </si>
  <si>
    <t>FMRDJI2018-10-01-dji_enum-07ecb292-333f-421f-9f1a-9525988b7f6d</t>
  </si>
  <si>
    <t>d1c5d701-439b-499e-907f-a52d4f1f1864</t>
  </si>
  <si>
    <t>2018-10-01T12:11:36</t>
  </si>
  <si>
    <t>2018-10-01T14:54:46.838+03</t>
  </si>
  <si>
    <t>2018-10-01T14:57:33.626+03</t>
  </si>
  <si>
    <t>uuid:34f24c39-5b8a-4263-8bcf-07e4f4077092</t>
  </si>
  <si>
    <t>FMRDJI2018-10-01-dji_enum-aa000fd0-ca8b-4da4-ae3d-000a16bf8ebd</t>
  </si>
  <si>
    <t>34f24c39-5b8a-4263-8bcf-07e4f4077092</t>
  </si>
  <si>
    <t>2018-10-01T12:11:42</t>
  </si>
  <si>
    <t>2018-10-01T14:57:47.563+03</t>
  </si>
  <si>
    <t>2018-10-01T15:00:40.877+03</t>
  </si>
  <si>
    <t>uuid:bfd75308-ddb9-47a6-b91b-1972c0f323aa</t>
  </si>
  <si>
    <t>FMRDJI2018-10-01-dji_enum-4d3b090b-48ff-4b9e-b68a-16f4c9b7c976</t>
  </si>
  <si>
    <t>bfd75308-ddb9-47a6-b91b-1972c0f323aa</t>
  </si>
  <si>
    <t>2018-10-01T12:11:47</t>
  </si>
  <si>
    <t>2018-09-30T16:15:59.668+03</t>
  </si>
  <si>
    <t>2018-09-30T16:18:56.004+03</t>
  </si>
  <si>
    <t>uuid:7543ace7-72b7-406b-940f-cdf0d8fdb5e4</t>
  </si>
  <si>
    <t>FMRDJI2018-09-30-dji_enum-866de783-acc3-4a9a-b3d4-13eb63a6ee3b</t>
  </si>
  <si>
    <t>7543ace7-72b7-406b-940f-cdf0d8fdb5e4</t>
  </si>
  <si>
    <t>2018-10-02T05:51:07</t>
  </si>
  <si>
    <t>Libye</t>
  </si>
  <si>
    <t>Arabie Saoudite</t>
  </si>
  <si>
    <t>Ethiopienne</t>
  </si>
  <si>
    <t>Djiboutienne</t>
  </si>
  <si>
    <t>Somalienne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</si>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</sst>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4"/>
      <color theme="0"/>
      <name val="Calibri"/>
      <family val="2"/>
      <scheme val="minor"/>
    </font>
    <font>
      <sz val="16"/>
      <color theme="0"/>
      <name val="Calibri"/>
      <family val="2"/>
      <scheme val="minor"/>
    </font>
    <font>
      <sz val="18"/>
      <color theme="0"/>
      <name val="Calibri"/>
      <family val="2"/>
      <scheme val="minor"/>
    </font>
    <font>
      <sz val="18"/>
      <color theme="1"/>
      <name val="Calibri"/>
      <family val="2"/>
      <scheme val="minor"/>
    </font>
    <font>
      <sz val="10"/>
      <color theme="1"/>
      <name val="Arial"/>
      <family val="2"/>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164" fontId="0" fillId="0" borderId="0" xfId="0" applyNumberFormat="1"/>
    <xf numFmtId="0" fontId="3" fillId="2" borderId="0" xfId="0" applyFont="1" applyFill="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0" borderId="1" xfId="0" applyFont="1" applyBorder="1" applyAlignment="1">
      <alignment horizontal="left"/>
    </xf>
    <xf numFmtId="0" fontId="0" fillId="3" borderId="0" xfId="0" applyFill="1" applyBorder="1"/>
    <xf numFmtId="165" fontId="0" fillId="0" borderId="0" xfId="1" applyNumberFormat="1" applyFont="1"/>
    <xf numFmtId="165" fontId="0" fillId="0" borderId="0" xfId="0" applyNumberFormat="1"/>
    <xf numFmtId="0" fontId="4" fillId="2" borderId="0" xfId="0" applyFont="1" applyFill="1"/>
    <xf numFmtId="0" fontId="5" fillId="2" borderId="0" xfId="0" applyFont="1" applyFill="1"/>
    <xf numFmtId="9" fontId="0" fillId="0" borderId="0" xfId="1" applyNumberFormat="1" applyFont="1"/>
    <xf numFmtId="0" fontId="2" fillId="0" borderId="0" xfId="0" applyFont="1" applyFill="1" applyBorder="1" applyAlignment="1">
      <alignment horizontal="left"/>
    </xf>
    <xf numFmtId="9" fontId="0" fillId="0" borderId="0" xfId="1" applyFont="1"/>
    <xf numFmtId="0" fontId="2" fillId="3" borderId="0" xfId="0" applyFont="1" applyFill="1" applyBorder="1"/>
    <xf numFmtId="0" fontId="0" fillId="0" borderId="0" xfId="0" applyNumberFormat="1" applyAlignment="1">
      <alignment horizontal="center"/>
    </xf>
    <xf numFmtId="0" fontId="0" fillId="0" borderId="0" xfId="0" applyNumberFormat="1" applyAlignment="1">
      <alignment horizontal="left"/>
    </xf>
    <xf numFmtId="165" fontId="0" fillId="3" borderId="0" xfId="0" applyNumberFormat="1" applyFill="1" applyBorder="1" applyAlignment="1">
      <alignment horizontal="left"/>
    </xf>
    <xf numFmtId="165" fontId="0" fillId="3" borderId="0" xfId="0" applyNumberFormat="1" applyFill="1" applyBorder="1" applyAlignment="1">
      <alignment horizontal="center"/>
    </xf>
    <xf numFmtId="9" fontId="0" fillId="0" borderId="0" xfId="0" applyNumberFormat="1"/>
    <xf numFmtId="0" fontId="0" fillId="0" borderId="0" xfId="1" applyNumberFormat="1" applyFont="1"/>
    <xf numFmtId="0" fontId="0" fillId="3" borderId="0" xfId="0" applyFill="1"/>
    <xf numFmtId="0" fontId="0" fillId="3" borderId="0" xfId="0" applyNumberFormat="1" applyFill="1"/>
    <xf numFmtId="10" fontId="0" fillId="3" borderId="0" xfId="0" applyNumberFormat="1" applyFill="1"/>
    <xf numFmtId="9" fontId="0" fillId="0" borderId="0" xfId="1" pivotButton="1" applyFont="1"/>
    <xf numFmtId="0" fontId="0" fillId="0" borderId="0" xfId="0" applyFont="1"/>
    <xf numFmtId="0" fontId="6" fillId="2" borderId="0" xfId="0" applyFont="1" applyFill="1"/>
    <xf numFmtId="0" fontId="7" fillId="0" borderId="0" xfId="0" applyFont="1" applyAlignment="1">
      <alignment vertical="center" wrapText="1"/>
    </xf>
    <xf numFmtId="9" fontId="2" fillId="0" borderId="1" xfId="1" applyNumberFormat="1" applyFont="1" applyBorder="1"/>
    <xf numFmtId="0" fontId="0" fillId="0" borderId="0" xfId="0" applyAlignment="1">
      <alignment horizontal="left" vertical="center" wrapText="1"/>
    </xf>
  </cellXfs>
  <cellStyles count="2">
    <cellStyle name="Normal" xfId="0" builtinId="0"/>
    <cellStyle name="Percent" xfId="1" builtinId="5"/>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patternFill>
      </fill>
    </dxf>
    <dxf>
      <fill>
        <patternFill>
          <bgColor theme="0"/>
        </patternFill>
      </fill>
    </dxf>
    <dxf>
      <fill>
        <patternFill>
          <bgColor theme="0"/>
        </patternFill>
      </fill>
    </dxf>
    <dxf>
      <numFmt numFmtId="164" formatCode="yyyy\-mm\-dd"/>
    </dxf>
    <dxf>
      <numFmt numFmtId="164" formatCode="yyyy\-mm\-dd"/>
    </dxf>
    <dxf>
      <alignment horizontal="left" vertical="center" textRotation="0" wrapText="1" indent="0" justifyLastLine="0" shrinkToFit="0" readingOrder="0"/>
    </dxf>
  </dxfs>
  <tableStyles count="0" defaultTableStyle="TableStyleMedium9" defaultPivotStyle="PivotStyleLight16"/>
  <colors>
    <mruColors>
      <color rgb="FF477D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11320754716981132"/>
          <c:w val="0.92507448974091699"/>
          <c:h val="0.62112910414500078"/>
        </c:manualLayout>
      </c:layout>
      <c:barChart>
        <c:barDir val="bar"/>
        <c:grouping val="percentStacked"/>
        <c:varyColors val="0"/>
        <c:ser>
          <c:idx val="0"/>
          <c:order val="0"/>
          <c:tx>
            <c:strRef>
              <c:f>Pivot!$D$45</c:f>
              <c:strCache>
                <c:ptCount val="1"/>
                <c:pt idx="0">
                  <c:v>Econ (+6 mois)</c:v>
                </c:pt>
              </c:strCache>
            </c:strRef>
          </c:tx>
          <c:spPr>
            <a:solidFill>
              <a:schemeClr val="accent1"/>
            </a:solidFill>
            <a:ln>
              <a:noFill/>
            </a:ln>
            <a:effectLst/>
          </c:spPr>
          <c:invertIfNegative val="0"/>
          <c:val>
            <c:numRef>
              <c:f>Pivot!$E$45</c:f>
              <c:numCache>
                <c:formatCode>0%</c:formatCode>
                <c:ptCount val="1"/>
                <c:pt idx="0">
                  <c:v>0.78373450036469727</c:v>
                </c:pt>
              </c:numCache>
            </c:numRef>
          </c:val>
          <c:extLst>
            <c:ext xmlns:c16="http://schemas.microsoft.com/office/drawing/2014/chart" uri="{C3380CC4-5D6E-409C-BE32-E72D297353CC}">
              <c16:uniqueId val="{00000000-C6F9-4AE9-B37B-13EEE8477420}"/>
            </c:ext>
          </c:extLst>
        </c:ser>
        <c:ser>
          <c:idx val="1"/>
          <c:order val="1"/>
          <c:tx>
            <c:strRef>
              <c:f>Pivot!$D$46</c:f>
              <c:strCache>
                <c:ptCount val="1"/>
                <c:pt idx="0">
                  <c:v>Conflit</c:v>
                </c:pt>
              </c:strCache>
            </c:strRef>
          </c:tx>
          <c:spPr>
            <a:solidFill>
              <a:schemeClr val="accent2"/>
            </a:solidFill>
            <a:ln>
              <a:noFill/>
            </a:ln>
            <a:effectLst/>
          </c:spPr>
          <c:invertIfNegative val="0"/>
          <c:val>
            <c:numRef>
              <c:f>Pivot!$E$46</c:f>
              <c:numCache>
                <c:formatCode>0%</c:formatCode>
                <c:ptCount val="1"/>
                <c:pt idx="0">
                  <c:v>0</c:v>
                </c:pt>
              </c:numCache>
            </c:numRef>
          </c:val>
          <c:extLst>
            <c:ext xmlns:c16="http://schemas.microsoft.com/office/drawing/2014/chart" uri="{C3380CC4-5D6E-409C-BE32-E72D297353CC}">
              <c16:uniqueId val="{00000001-C6F9-4AE9-B37B-13EEE8477420}"/>
            </c:ext>
          </c:extLst>
        </c:ser>
        <c:ser>
          <c:idx val="2"/>
          <c:order val="2"/>
          <c:tx>
            <c:strRef>
              <c:f>Pivot!$D$47</c:f>
              <c:strCache>
                <c:ptCount val="1"/>
                <c:pt idx="0">
                  <c:v>Casastrophe Nat.</c:v>
                </c:pt>
              </c:strCache>
            </c:strRef>
          </c:tx>
          <c:spPr>
            <a:solidFill>
              <a:schemeClr val="accent3"/>
            </a:solidFill>
            <a:ln>
              <a:noFill/>
            </a:ln>
            <a:effectLst/>
          </c:spPr>
          <c:invertIfNegative val="0"/>
          <c:val>
            <c:numRef>
              <c:f>Pivot!$E$47</c:f>
              <c:numCache>
                <c:formatCode>0%</c:formatCode>
                <c:ptCount val="1"/>
                <c:pt idx="0">
                  <c:v>7.2939460247994166E-4</c:v>
                </c:pt>
              </c:numCache>
            </c:numRef>
          </c:val>
          <c:extLst>
            <c:ext xmlns:c16="http://schemas.microsoft.com/office/drawing/2014/chart" uri="{C3380CC4-5D6E-409C-BE32-E72D297353CC}">
              <c16:uniqueId val="{00000002-C6F9-4AE9-B37B-13EEE8477420}"/>
            </c:ext>
          </c:extLst>
        </c:ser>
        <c:ser>
          <c:idx val="3"/>
          <c:order val="3"/>
          <c:tx>
            <c:strRef>
              <c:f>Pivot!$D$48</c:f>
              <c:strCache>
                <c:ptCount val="1"/>
                <c:pt idx="0">
                  <c:v>Saisonal</c:v>
                </c:pt>
              </c:strCache>
            </c:strRef>
          </c:tx>
          <c:spPr>
            <a:solidFill>
              <a:schemeClr val="accent4"/>
            </a:solidFill>
            <a:ln>
              <a:noFill/>
            </a:ln>
            <a:effectLst/>
          </c:spPr>
          <c:invertIfNegative val="0"/>
          <c:val>
            <c:numRef>
              <c:f>Pivot!$E$48</c:f>
              <c:numCache>
                <c:formatCode>0%</c:formatCode>
                <c:ptCount val="1"/>
                <c:pt idx="0">
                  <c:v>6.078288353999514E-4</c:v>
                </c:pt>
              </c:numCache>
            </c:numRef>
          </c:val>
          <c:extLst>
            <c:ext xmlns:c16="http://schemas.microsoft.com/office/drawing/2014/chart" uri="{C3380CC4-5D6E-409C-BE32-E72D297353CC}">
              <c16:uniqueId val="{00000003-C6F9-4AE9-B37B-13EEE8477420}"/>
            </c:ext>
          </c:extLst>
        </c:ser>
        <c:ser>
          <c:idx val="4"/>
          <c:order val="4"/>
          <c:tx>
            <c:strRef>
              <c:f>Pivot!$D$49</c:f>
              <c:strCache>
                <c:ptCount val="1"/>
                <c:pt idx="0">
                  <c:v>Econ (-6 mois)</c:v>
                </c:pt>
              </c:strCache>
            </c:strRef>
          </c:tx>
          <c:spPr>
            <a:solidFill>
              <a:schemeClr val="accent5"/>
            </a:solidFill>
            <a:ln>
              <a:noFill/>
            </a:ln>
            <a:effectLst/>
          </c:spPr>
          <c:invertIfNegative val="0"/>
          <c:val>
            <c:numRef>
              <c:f>Pivot!$E$49</c:f>
              <c:numCache>
                <c:formatCode>0%</c:formatCode>
                <c:ptCount val="1"/>
                <c:pt idx="0">
                  <c:v>0.10345246778507172</c:v>
                </c:pt>
              </c:numCache>
            </c:numRef>
          </c:val>
          <c:extLst>
            <c:ext xmlns:c16="http://schemas.microsoft.com/office/drawing/2014/chart" uri="{C3380CC4-5D6E-409C-BE32-E72D297353CC}">
              <c16:uniqueId val="{00000004-C6F9-4AE9-B37B-13EEE8477420}"/>
            </c:ext>
          </c:extLst>
        </c:ser>
        <c:ser>
          <c:idx val="5"/>
          <c:order val="5"/>
          <c:tx>
            <c:strRef>
              <c:f>Pivot!$D$50</c:f>
              <c:strCache>
                <c:ptCount val="1"/>
                <c:pt idx="0">
                  <c:v>Tourisme</c:v>
                </c:pt>
              </c:strCache>
            </c:strRef>
          </c:tx>
          <c:spPr>
            <a:solidFill>
              <a:schemeClr val="accent6"/>
            </a:solidFill>
            <a:ln>
              <a:noFill/>
            </a:ln>
            <a:effectLst/>
          </c:spPr>
          <c:invertIfNegative val="0"/>
          <c:val>
            <c:numRef>
              <c:f>Pivot!$E$50</c:f>
              <c:numCache>
                <c:formatCode>0%</c:formatCode>
                <c:ptCount val="1"/>
                <c:pt idx="0">
                  <c:v>0.11147580841235108</c:v>
                </c:pt>
              </c:numCache>
            </c:numRef>
          </c:val>
          <c:extLst>
            <c:ext xmlns:c16="http://schemas.microsoft.com/office/drawing/2014/chart" uri="{C3380CC4-5D6E-409C-BE32-E72D297353CC}">
              <c16:uniqueId val="{00000005-C6F9-4AE9-B37B-13EEE8477420}"/>
            </c:ext>
          </c:extLst>
        </c:ser>
        <c:dLbls>
          <c:showLegendKey val="0"/>
          <c:showVal val="0"/>
          <c:showCatName val="0"/>
          <c:showSerName val="0"/>
          <c:showPercent val="0"/>
          <c:showBubbleSize val="0"/>
        </c:dLbls>
        <c:gapWidth val="150"/>
        <c:overlap val="100"/>
        <c:axId val="575153176"/>
        <c:axId val="575160720"/>
      </c:barChart>
      <c:catAx>
        <c:axId val="575153176"/>
        <c:scaling>
          <c:orientation val="minMax"/>
        </c:scaling>
        <c:delete val="1"/>
        <c:axPos val="l"/>
        <c:numFmt formatCode="General" sourceLinked="1"/>
        <c:majorTickMark val="none"/>
        <c:minorTickMark val="none"/>
        <c:tickLblPos val="nextTo"/>
        <c:crossAx val="575160720"/>
        <c:crosses val="autoZero"/>
        <c:auto val="1"/>
        <c:lblAlgn val="ctr"/>
        <c:lblOffset val="100"/>
        <c:noMultiLvlLbl val="0"/>
      </c:catAx>
      <c:valAx>
        <c:axId val="575160720"/>
        <c:scaling>
          <c:orientation val="minMax"/>
        </c:scaling>
        <c:delete val="1"/>
        <c:axPos val="b"/>
        <c:numFmt formatCode="0%" sourceLinked="1"/>
        <c:majorTickMark val="none"/>
        <c:minorTickMark val="none"/>
        <c:tickLblPos val="nextTo"/>
        <c:crossAx val="575153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C520-48AC-B327-25F26FF2E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Pivot!$F$45:$F$51</c:f>
              <c:strCache>
                <c:ptCount val="7"/>
                <c:pt idx="0">
                  <c:v>Casastrophe Nat.</c:v>
                </c:pt>
                <c:pt idx="1">
                  <c:v>Sais pas</c:v>
                </c:pt>
                <c:pt idx="2">
                  <c:v>Saisonal</c:v>
                </c:pt>
                <c:pt idx="3">
                  <c:v>Conflit</c:v>
                </c:pt>
                <c:pt idx="4">
                  <c:v>Econ (-6 mois)</c:v>
                </c:pt>
                <c:pt idx="5">
                  <c:v>Tourisme</c:v>
                </c:pt>
                <c:pt idx="6">
                  <c:v>Econ (+6 mois)</c:v>
                </c:pt>
              </c:strCache>
            </c:strRef>
          </c:cat>
          <c:val>
            <c:numRef>
              <c:f>Pivot!$G$45:$G$51</c:f>
              <c:numCache>
                <c:formatCode>0%</c:formatCode>
                <c:ptCount val="7"/>
                <c:pt idx="0">
                  <c:v>7.2939460247994166E-4</c:v>
                </c:pt>
                <c:pt idx="1">
                  <c:v>0</c:v>
                </c:pt>
                <c:pt idx="2">
                  <c:v>6.078288353999514E-4</c:v>
                </c:pt>
                <c:pt idx="3">
                  <c:v>0</c:v>
                </c:pt>
                <c:pt idx="4">
                  <c:v>0.10345246778507172</c:v>
                </c:pt>
                <c:pt idx="5">
                  <c:v>0.11147580841235108</c:v>
                </c:pt>
                <c:pt idx="6">
                  <c:v>0.78373450036469727</c:v>
                </c:pt>
              </c:numCache>
            </c:numRef>
          </c:val>
          <c:extLst>
            <c:ext xmlns:c16="http://schemas.microsoft.com/office/drawing/2014/chart" uri="{C3380CC4-5D6E-409C-BE32-E72D297353CC}">
              <c16:uniqueId val="{00000000-C520-48AC-B327-25F26FF2EA96}"/>
            </c:ext>
          </c:extLst>
        </c:ser>
        <c:dLbls>
          <c:dLblPos val="inEnd"/>
          <c:showLegendKey val="0"/>
          <c:showVal val="1"/>
          <c:showCatName val="0"/>
          <c:showSerName val="0"/>
          <c:showPercent val="0"/>
          <c:showBubbleSize val="0"/>
        </c:dLbls>
        <c:gapWidth val="130"/>
        <c:axId val="525078440"/>
        <c:axId val="525066632"/>
      </c:barChart>
      <c:catAx>
        <c:axId val="525078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066632"/>
        <c:crosses val="autoZero"/>
        <c:auto val="1"/>
        <c:lblAlgn val="ctr"/>
        <c:lblOffset val="100"/>
        <c:noMultiLvlLbl val="0"/>
      </c:catAx>
      <c:valAx>
        <c:axId val="525066632"/>
        <c:scaling>
          <c:orientation val="minMax"/>
        </c:scaling>
        <c:delete val="1"/>
        <c:axPos val="b"/>
        <c:numFmt formatCode="0%" sourceLinked="1"/>
        <c:majorTickMark val="out"/>
        <c:minorTickMark val="none"/>
        <c:tickLblPos val="nextTo"/>
        <c:crossAx val="525078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[Annexe_C_FMR_Djibouti_Public.xlsx]Pivot!PivotTable14</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doughnutChart>
        <c:varyColors val="1"/>
        <c:ser>
          <c:idx val="0"/>
          <c:order val="0"/>
          <c:tx>
            <c:strRef>
              <c:f>Pivot!$B$56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E5-024F-B4F1-2ADB0659C6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E5-024F-B4F1-2ADB0659C6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E5-024F-B4F1-2ADB0659C6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E5-024F-B4F1-2ADB0659C6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E5-024F-B4F1-2ADB0659C6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Pivot!$A$57:$A$61</c:f>
              <c:strCache>
                <c:ptCount val="4"/>
                <c:pt idx="0">
                  <c:v>Djibouti</c:v>
                </c:pt>
                <c:pt idx="1">
                  <c:v>Ethiopie</c:v>
                </c:pt>
                <c:pt idx="2">
                  <c:v>France</c:v>
                </c:pt>
                <c:pt idx="3">
                  <c:v>Somalie</c:v>
                </c:pt>
              </c:strCache>
            </c:strRef>
          </c:cat>
          <c:val>
            <c:numRef>
              <c:f>Pivot!$B$57:$B$61</c:f>
              <c:numCache>
                <c:formatCode>General</c:formatCode>
                <c:ptCount val="4"/>
                <c:pt idx="0">
                  <c:v>1810</c:v>
                </c:pt>
                <c:pt idx="1">
                  <c:v>14486</c:v>
                </c:pt>
                <c:pt idx="2">
                  <c:v>24</c:v>
                </c:pt>
                <c:pt idx="3">
                  <c:v>132</c:v>
                </c:pt>
              </c:numCache>
            </c:numRef>
          </c:val>
          <c:extLst>
            <c:ext xmlns:c16="http://schemas.microsoft.com/office/drawing/2014/chart" uri="{C3380CC4-5D6E-409C-BE32-E72D297353CC}">
              <c16:uniqueId val="{00000000-3A1A-AD46-A410-55F4B54D89C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417417417417416"/>
          <c:y val="0.22453703703703703"/>
          <c:w val="0.50150150150150152"/>
          <c:h val="0.77314814814814814"/>
        </c:manualLayout>
      </c:layout>
      <c:doughnutChart>
        <c:varyColors val="1"/>
        <c:ser>
          <c:idx val="0"/>
          <c:order val="0"/>
          <c:explosion val="14"/>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3-73EA-814F-A4B4-7400E526F50B}"/>
              </c:ext>
            </c:extLst>
          </c:dPt>
          <c:dPt>
            <c:idx val="1"/>
            <c:bubble3D val="0"/>
            <c:explosion val="5"/>
            <c:spPr>
              <a:solidFill>
                <a:schemeClr val="accent6"/>
              </a:solidFill>
              <a:ln w="19050">
                <a:solidFill>
                  <a:schemeClr val="lt1"/>
                </a:solidFill>
              </a:ln>
              <a:effectLst/>
            </c:spPr>
            <c:extLst>
              <c:ext xmlns:c16="http://schemas.microsoft.com/office/drawing/2014/chart" uri="{C3380CC4-5D6E-409C-BE32-E72D297353CC}">
                <c16:uniqueId val="{00000002-73EA-814F-A4B4-7400E526F50B}"/>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866E-394C-878D-677F4B8084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CBB8-B445-AAF7-E0D221BAFF56}"/>
              </c:ext>
            </c:extLst>
          </c:dPt>
          <c:dLbls>
            <c:dLbl>
              <c:idx val="0"/>
              <c:layout>
                <c:manualLayout>
                  <c:x val="-2.5792839928639122E-2"/>
                  <c:y val="-0.2314814632363301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237456412544955"/>
                      <c:h val="0.16253769767572462"/>
                    </c:manualLayout>
                  </c15:layout>
                </c:ext>
                <c:ext xmlns:c16="http://schemas.microsoft.com/office/drawing/2014/chart" uri="{C3380CC4-5D6E-409C-BE32-E72D297353CC}">
                  <c16:uniqueId val="{00000003-73EA-814F-A4B4-7400E526F50B}"/>
                </c:ext>
              </c:extLst>
            </c:dLbl>
            <c:dLbl>
              <c:idx val="1"/>
              <c:layout>
                <c:manualLayout>
                  <c:x val="2.4073615339853048E-2"/>
                  <c:y val="-0.1751751014549012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5053596626790647"/>
                      <c:h val="0.1750502225160421"/>
                    </c:manualLayout>
                  </c15:layout>
                </c:ext>
                <c:ext xmlns:c16="http://schemas.microsoft.com/office/drawing/2014/chart" uri="{C3380CC4-5D6E-409C-BE32-E72D297353CC}">
                  <c16:uniqueId val="{00000002-73EA-814F-A4B4-7400E526F50B}"/>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866E-394C-878D-677F4B8084DC}"/>
                </c:ext>
              </c:extLst>
            </c:dLbl>
            <c:dLbl>
              <c:idx val="3"/>
              <c:delete val="1"/>
              <c:extLst>
                <c:ext xmlns:c15="http://schemas.microsoft.com/office/drawing/2012/chart" uri="{CE6537A1-D6FC-4f65-9D91-7224C49458BB}"/>
                <c:ext xmlns:c16="http://schemas.microsoft.com/office/drawing/2014/chart" uri="{C3380CC4-5D6E-409C-BE32-E72D297353CC}">
                  <c16:uniqueId val="{00000004-CBB8-B445-AAF7-E0D221BAFF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Pivot!$E$57:$E$59</c:f>
              <c:strCache>
                <c:ptCount val="3"/>
                <c:pt idx="0">
                  <c:v>Ethiopienne</c:v>
                </c:pt>
                <c:pt idx="1">
                  <c:v>Somalienne</c:v>
                </c:pt>
                <c:pt idx="2">
                  <c:v>Djiboutienne</c:v>
                </c:pt>
              </c:strCache>
            </c:strRef>
          </c:cat>
          <c:val>
            <c:numRef>
              <c:f>Pivot!$F$57:$F$59</c:f>
              <c:numCache>
                <c:formatCode>0%</c:formatCode>
                <c:ptCount val="3"/>
                <c:pt idx="0">
                  <c:v>0.88050085096036956</c:v>
                </c:pt>
                <c:pt idx="1">
                  <c:v>8.023340627279359E-3</c:v>
                </c:pt>
                <c:pt idx="2">
                  <c:v>0.1100170192073912</c:v>
                </c:pt>
              </c:numCache>
            </c:numRef>
          </c:val>
          <c:extLst>
            <c:ext xmlns:c16="http://schemas.microsoft.com/office/drawing/2014/chart" uri="{C3380CC4-5D6E-409C-BE32-E72D297353CC}">
              <c16:uniqueId val="{00000000-73EA-814F-A4B4-7400E526F50B}"/>
            </c:ext>
          </c:extLst>
        </c:ser>
        <c:dLbls>
          <c:showLegendKey val="0"/>
          <c:showVal val="0"/>
          <c:showCatName val="0"/>
          <c:showSerName val="0"/>
          <c:showPercent val="0"/>
          <c:showBubbleSize val="0"/>
          <c:showLeaderLines val="0"/>
        </c:dLbls>
        <c:firstSliceAng val="0"/>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F08-8349-AC52-843870DFF266}"/>
              </c:ext>
            </c:extLst>
          </c:dPt>
          <c:dPt>
            <c:idx val="1"/>
            <c:bubble3D val="0"/>
            <c:explosion val="8"/>
            <c:spPr>
              <a:solidFill>
                <a:schemeClr val="accent1">
                  <a:lumMod val="75000"/>
                </a:schemeClr>
              </a:solidFill>
              <a:ln w="19050">
                <a:solidFill>
                  <a:schemeClr val="lt1"/>
                </a:solidFill>
              </a:ln>
              <a:effectLst/>
            </c:spPr>
            <c:extLst>
              <c:ext xmlns:c16="http://schemas.microsoft.com/office/drawing/2014/chart" uri="{C3380CC4-5D6E-409C-BE32-E72D297353CC}">
                <c16:uniqueId val="{00000003-5F87-42BF-99D4-43E01F20B9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Pivot!$H$91:$H$92</c:f>
              <c:numCache>
                <c:formatCode>0%</c:formatCode>
                <c:ptCount val="2"/>
                <c:pt idx="0">
                  <c:v>3.0573790420617555E-2</c:v>
                </c:pt>
                <c:pt idx="1">
                  <c:v>0.96942620957938241</c:v>
                </c:pt>
              </c:numCache>
            </c:numRef>
          </c:val>
          <c:extLst>
            <c:ext xmlns:c16="http://schemas.microsoft.com/office/drawing/2014/chart" uri="{C3380CC4-5D6E-409C-BE32-E72D297353CC}">
              <c16:uniqueId val="{00000000-5F87-42BF-99D4-43E01F20B976}"/>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Pivot!$D$45</c:f>
              <c:strCache>
                <c:ptCount val="1"/>
                <c:pt idx="0">
                  <c:v>Econ (+6 mois)</c:v>
                </c:pt>
              </c:strCache>
            </c:strRef>
          </c:tx>
          <c:spPr>
            <a:solidFill>
              <a:schemeClr val="accent1"/>
            </a:solidFill>
            <a:ln>
              <a:noFill/>
            </a:ln>
            <a:effectLst/>
          </c:spPr>
          <c:invertIfNegative val="0"/>
          <c:val>
            <c:numRef>
              <c:f>Pivot!$E$45</c:f>
              <c:numCache>
                <c:formatCode>0%</c:formatCode>
                <c:ptCount val="1"/>
                <c:pt idx="0">
                  <c:v>0.78373450036469727</c:v>
                </c:pt>
              </c:numCache>
            </c:numRef>
          </c:val>
          <c:extLst>
            <c:ext xmlns:c16="http://schemas.microsoft.com/office/drawing/2014/chart" uri="{C3380CC4-5D6E-409C-BE32-E72D297353CC}">
              <c16:uniqueId val="{00000000-5282-4279-9279-23494F52FF69}"/>
            </c:ext>
          </c:extLst>
        </c:ser>
        <c:ser>
          <c:idx val="1"/>
          <c:order val="1"/>
          <c:tx>
            <c:strRef>
              <c:f>Pivot!$D$46</c:f>
              <c:strCache>
                <c:ptCount val="1"/>
                <c:pt idx="0">
                  <c:v>Conflit</c:v>
                </c:pt>
              </c:strCache>
            </c:strRef>
          </c:tx>
          <c:spPr>
            <a:solidFill>
              <a:schemeClr val="accent2"/>
            </a:solidFill>
            <a:ln>
              <a:noFill/>
            </a:ln>
            <a:effectLst/>
          </c:spPr>
          <c:invertIfNegative val="0"/>
          <c:val>
            <c:numRef>
              <c:f>Pivot!$E$46</c:f>
              <c:numCache>
                <c:formatCode>0%</c:formatCode>
                <c:ptCount val="1"/>
                <c:pt idx="0">
                  <c:v>0</c:v>
                </c:pt>
              </c:numCache>
            </c:numRef>
          </c:val>
          <c:extLst>
            <c:ext xmlns:c16="http://schemas.microsoft.com/office/drawing/2014/chart" uri="{C3380CC4-5D6E-409C-BE32-E72D297353CC}">
              <c16:uniqueId val="{00000001-5282-4279-9279-23494F52FF69}"/>
            </c:ext>
          </c:extLst>
        </c:ser>
        <c:ser>
          <c:idx val="2"/>
          <c:order val="2"/>
          <c:tx>
            <c:strRef>
              <c:f>Pivot!$D$47</c:f>
              <c:strCache>
                <c:ptCount val="1"/>
                <c:pt idx="0">
                  <c:v>Casastrophe Nat.</c:v>
                </c:pt>
              </c:strCache>
            </c:strRef>
          </c:tx>
          <c:spPr>
            <a:solidFill>
              <a:schemeClr val="accent3"/>
            </a:solidFill>
            <a:ln>
              <a:noFill/>
            </a:ln>
            <a:effectLst/>
          </c:spPr>
          <c:invertIfNegative val="0"/>
          <c:val>
            <c:numRef>
              <c:f>Pivot!$E$47</c:f>
              <c:numCache>
                <c:formatCode>0%</c:formatCode>
                <c:ptCount val="1"/>
                <c:pt idx="0">
                  <c:v>7.2939460247994166E-4</c:v>
                </c:pt>
              </c:numCache>
            </c:numRef>
          </c:val>
          <c:extLst>
            <c:ext xmlns:c16="http://schemas.microsoft.com/office/drawing/2014/chart" uri="{C3380CC4-5D6E-409C-BE32-E72D297353CC}">
              <c16:uniqueId val="{00000002-5282-4279-9279-23494F52FF69}"/>
            </c:ext>
          </c:extLst>
        </c:ser>
        <c:ser>
          <c:idx val="3"/>
          <c:order val="3"/>
          <c:tx>
            <c:strRef>
              <c:f>Pivot!$D$48</c:f>
              <c:strCache>
                <c:ptCount val="1"/>
                <c:pt idx="0">
                  <c:v>Saisonal</c:v>
                </c:pt>
              </c:strCache>
            </c:strRef>
          </c:tx>
          <c:spPr>
            <a:solidFill>
              <a:schemeClr val="accent4"/>
            </a:solidFill>
            <a:ln>
              <a:noFill/>
            </a:ln>
            <a:effectLst/>
          </c:spPr>
          <c:invertIfNegative val="0"/>
          <c:val>
            <c:numRef>
              <c:f>Pivot!$E$48</c:f>
              <c:numCache>
                <c:formatCode>0%</c:formatCode>
                <c:ptCount val="1"/>
                <c:pt idx="0">
                  <c:v>6.078288353999514E-4</c:v>
                </c:pt>
              </c:numCache>
            </c:numRef>
          </c:val>
          <c:extLst>
            <c:ext xmlns:c16="http://schemas.microsoft.com/office/drawing/2014/chart" uri="{C3380CC4-5D6E-409C-BE32-E72D297353CC}">
              <c16:uniqueId val="{00000003-5282-4279-9279-23494F52FF69}"/>
            </c:ext>
          </c:extLst>
        </c:ser>
        <c:ser>
          <c:idx val="4"/>
          <c:order val="4"/>
          <c:tx>
            <c:strRef>
              <c:f>Pivot!$D$49</c:f>
              <c:strCache>
                <c:ptCount val="1"/>
                <c:pt idx="0">
                  <c:v>Econ (-6 mois)</c:v>
                </c:pt>
              </c:strCache>
            </c:strRef>
          </c:tx>
          <c:spPr>
            <a:solidFill>
              <a:schemeClr val="accent5"/>
            </a:solidFill>
            <a:ln>
              <a:noFill/>
            </a:ln>
            <a:effectLst/>
          </c:spPr>
          <c:invertIfNegative val="0"/>
          <c:val>
            <c:numRef>
              <c:f>Pivot!$E$49</c:f>
              <c:numCache>
                <c:formatCode>0%</c:formatCode>
                <c:ptCount val="1"/>
                <c:pt idx="0">
                  <c:v>0.10345246778507172</c:v>
                </c:pt>
              </c:numCache>
            </c:numRef>
          </c:val>
          <c:extLst>
            <c:ext xmlns:c16="http://schemas.microsoft.com/office/drawing/2014/chart" uri="{C3380CC4-5D6E-409C-BE32-E72D297353CC}">
              <c16:uniqueId val="{00000004-5282-4279-9279-23494F52FF69}"/>
            </c:ext>
          </c:extLst>
        </c:ser>
        <c:ser>
          <c:idx val="5"/>
          <c:order val="5"/>
          <c:tx>
            <c:strRef>
              <c:f>Pivot!$D$50</c:f>
              <c:strCache>
                <c:ptCount val="1"/>
                <c:pt idx="0">
                  <c:v>Tourisme</c:v>
                </c:pt>
              </c:strCache>
            </c:strRef>
          </c:tx>
          <c:spPr>
            <a:solidFill>
              <a:schemeClr val="accent6"/>
            </a:solidFill>
            <a:ln>
              <a:noFill/>
            </a:ln>
            <a:effectLst/>
          </c:spPr>
          <c:invertIfNegative val="0"/>
          <c:val>
            <c:numRef>
              <c:f>Pivot!$E$50</c:f>
              <c:numCache>
                <c:formatCode>0%</c:formatCode>
                <c:ptCount val="1"/>
                <c:pt idx="0">
                  <c:v>0.11147580841235108</c:v>
                </c:pt>
              </c:numCache>
            </c:numRef>
          </c:val>
          <c:extLst>
            <c:ext xmlns:c16="http://schemas.microsoft.com/office/drawing/2014/chart" uri="{C3380CC4-5D6E-409C-BE32-E72D297353CC}">
              <c16:uniqueId val="{00000005-5282-4279-9279-23494F52FF69}"/>
            </c:ext>
          </c:extLst>
        </c:ser>
        <c:dLbls>
          <c:showLegendKey val="0"/>
          <c:showVal val="0"/>
          <c:showCatName val="0"/>
          <c:showSerName val="0"/>
          <c:showPercent val="0"/>
          <c:showBubbleSize val="0"/>
        </c:dLbls>
        <c:gapWidth val="150"/>
        <c:overlap val="100"/>
        <c:axId val="575153176"/>
        <c:axId val="575160720"/>
      </c:barChart>
      <c:catAx>
        <c:axId val="575153176"/>
        <c:scaling>
          <c:orientation val="minMax"/>
        </c:scaling>
        <c:delete val="1"/>
        <c:axPos val="l"/>
        <c:numFmt formatCode="General" sourceLinked="1"/>
        <c:majorTickMark val="none"/>
        <c:minorTickMark val="none"/>
        <c:tickLblPos val="nextTo"/>
        <c:crossAx val="575160720"/>
        <c:crosses val="autoZero"/>
        <c:auto val="1"/>
        <c:lblAlgn val="ctr"/>
        <c:lblOffset val="100"/>
        <c:noMultiLvlLbl val="0"/>
      </c:catAx>
      <c:valAx>
        <c:axId val="575160720"/>
        <c:scaling>
          <c:orientation val="minMax"/>
        </c:scaling>
        <c:delete val="1"/>
        <c:axPos val="b"/>
        <c:numFmt formatCode="0%" sourceLinked="1"/>
        <c:majorTickMark val="none"/>
        <c:minorTickMark val="none"/>
        <c:tickLblPos val="nextTo"/>
        <c:crossAx val="575153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[Annexe_C_FMR_Djibouti_Public.xlsx]Pivot!PivotTable14</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32258064516129031"/>
              <c:y val="2.197802197802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s>
    <c:plotArea>
      <c:layout>
        <c:manualLayout>
          <c:layoutTarget val="inner"/>
          <c:xMode val="edge"/>
          <c:yMode val="edge"/>
          <c:x val="0.21425912670007158"/>
          <c:y val="1.8543451299356806E-2"/>
          <c:w val="0.67118849146789206"/>
          <c:h val="0.83837097285916184"/>
        </c:manualLayout>
      </c:layout>
      <c:doughnutChart>
        <c:varyColors val="1"/>
        <c:ser>
          <c:idx val="0"/>
          <c:order val="0"/>
          <c:tx>
            <c:strRef>
              <c:f>Pivot!$B$56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ED-174E-8424-AD8A354F09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ED-174E-8424-AD8A354F09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ED-174E-8424-AD8A354F09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ED-174E-8424-AD8A354F09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ED-174E-8424-AD8A354F09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Pivot!$A$57:$A$61</c:f>
              <c:strCache>
                <c:ptCount val="4"/>
                <c:pt idx="0">
                  <c:v>Djibouti</c:v>
                </c:pt>
                <c:pt idx="1">
                  <c:v>Ethiopie</c:v>
                </c:pt>
                <c:pt idx="2">
                  <c:v>France</c:v>
                </c:pt>
                <c:pt idx="3">
                  <c:v>Somalie</c:v>
                </c:pt>
              </c:strCache>
            </c:strRef>
          </c:cat>
          <c:val>
            <c:numRef>
              <c:f>Pivot!$B$57:$B$61</c:f>
              <c:numCache>
                <c:formatCode>General</c:formatCode>
                <c:ptCount val="4"/>
                <c:pt idx="0">
                  <c:v>1810</c:v>
                </c:pt>
                <c:pt idx="1">
                  <c:v>14486</c:v>
                </c:pt>
                <c:pt idx="2">
                  <c:v>24</c:v>
                </c:pt>
                <c:pt idx="3">
                  <c:v>132</c:v>
                </c:pt>
              </c:numCache>
            </c:numRef>
          </c:val>
          <c:extLst>
            <c:ext xmlns:c16="http://schemas.microsoft.com/office/drawing/2014/chart" uri="{C3380CC4-5D6E-409C-BE32-E72D297353CC}">
              <c16:uniqueId val="{00000000-8151-6847-B233-1FB7A937CCA5}"/>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series layoutId="regionMap" uniqueId="{7A9EDD08-1E2B-479E-90F8-4097DB60126F}">
          <cx:spPr>
            <a:solidFill>
              <a:schemeClr val="tx2">
                <a:lumMod val="40000"/>
                <a:lumOff val="60000"/>
              </a:schemeClr>
            </a:solidFill>
          </cx:spPr>
          <cx:dataId val="0"/>
          <cx:layoutPr>
            <cx:regionLabelLayout val="none"/>
            <cx:geography viewedRegionType="dataOnly" cultureLanguage="en-US" cultureRegion="FR" attribution="Powered by Bing">
              <cx:geoCache provider="{E9337A44-BEBE-4D9F-B70C-5C5E7DAFC167}">
                <cx:binary>xHpbc6U40u1f6ejno2okQEgT0xNxBOyrvX13ueqFcLlsIUAIgUDArz+5XX2t6a/PnIiJOC/bBgQS
qcyVK1fyz5f5Hy/N63P/w6ybdvjHy/zzj6Vz3T9++ml4KV/18/BBq5feDObNfXgx+ifz9qZeXn/6
2j971cqfSICjn17K5969zj/+65/wNPlqLszLs1OmvRlf++X2dRgbN/zNtb+89MOLGVt3vl3Ck37+
MavUFzM69eMPr61Tbrlfuteff/zToB9/+On7R/3btD80sDI3foV7Mf6QhIQkcRBwHMfhjz80ppW/
XIzIh5gFJA5pgIMkwjz5deLTs4ab/5PlvC/m+evX/nUYfvjl7x/v/NPi/3hBDSb99vapOa80O7y/
2k9/tu6//vndCXjZ7878YQO+t8z/7dL39r8z+rlRz79a4b9ifs5YGNOYByTBf7J+HHxIOE4I40kY
Mvad7f+Dpfy16X+78TvL/3b+e8PfXf3/N3zuSmW6/6bl2QdKwjgiCYtpFMWEx38yfsg/0BAucoox
wzTk/NdN/+b6/8mC/tr+v9/53Qb8fuH7Hcjv/xs78D+HxW8AkT275/wdWf4QGX9/9deQ+u7WvwOo
b9i1//rzj5T8Aa7OT/jltr+Gl1/veH0e3M8/RuGHCLOAJjwkGIIkoD/+4F/frwCmJWEUJrClreld
CTBHPiQBZSGPKY4oiQKYeAAkPV8KPvCAcwC3kCWUxyH+DcKvTbNI0/5mgF+Of2hHfW1U64aff4So
7L6NOq8OAhVTjsMwjGiMoziMGFx/eb6FLAGD8f/Cui9QgkIiGKKneA1MJmf4x9BQJKU/ERPv/mCS
v5iQAEj8+4xJFCeMBEGcUHjpP84YhpRW4ONE8LBacjV4kk5jpVM6Vm9t2KgMcS9wMmZ1T0SAlkas
2loxId0Ib+RtSAxJl46ehnWmIsTLdpXLZuFLkQZYvqHKhuLvl3xe0Z9tlAQRh5AiOA55kMDG/XHF
LEDW1sbDanhyCnV0kjw6zbCCv5+GR99PFMF2BGEM+0owxzDlnycaaq5K0tNF1O0s0xErn9PtWKAH
F1VRGqDACy19nE6kypy50EPS5T4Zg5RX5jAiux3JUqUubL4iGmdLXBYHztc4XdFcilW2bqsWXqc8
MFdo4aUwpdG7Qm+jth9y5/sLHdsh5fMGaW1FYke7b8ebuOdxukw6EV04bm2EWJpwx1NLJpEgU6Uj
MiZbqk+kdFXahuuGGOq2pF29UKYSvCXuEPnWbtd2nYVp6upSWlSL0qit9Z7kuqyHdCiqF7/0OK85
PrZlV2UDtZ8XXWjhaoREVJfDpioClIa9+aj6kIpuNRvfrGpHOwePYyQUdbCv1oUdgoDu117PaU84
yytWr4K1uHhBVGe2qG+0g3fh0/KZYsOvYiP1VU8uuAnTpiz89YgdSsepkKLiQSSktJNAga6EZKs5
EMTzoeRaVJEKREtwlbWJ9WJYixsyNY+jaz+7pWqEtaQSARt8Vla03Jb6C6/kdTv0ch+x+KhItNO+
kFmlyyBl9kWTstpQ5atsRigzGihHbWuyZYEuLls/9QI1XTYPCckNc4OI23XNvB4iUcTdKSq6zFjU
iHGMw8u+rK8VKVA+LOGjLOJnjpuvQauqNNLXDtn2wGsU78YoSIfVRJdlN7R7qpJLVMa3jFRbpAP0
qbRoVyVruK1KorKgWvC2Ro6BM7a7wkgRow7dDC1KrmQZKRG6Wn5qkK/zsOB6PywEPUk8igmz4rGJ
G3qkvFzT+DwsRlGd6nqIL9pmCh7KpcxNt8hPSku3cyELYeVwe9XwzwFV8iaIw/i6bscv76ebcQwA
Pfp59z4nlXPWB+t42Ud6AV+pvXDBnNPZl+myGCtwXeW9tV8Xxeacr0ubds7sCI1PRneh4Awwxq7z
vYvtx7CQeYgWk1WIzPlKr+JJR3m0Rk7Y2Nx3y/rYZFojue3r3goSjmd8qq3Qih2HUdbiHdZKMC/h
1ZusQ2GMvuurNhR0GLPKtiTtkyoUxWRCsZrgkZxRDSy46Vt5oUMIvwKpNzbHJzx3VqgSxjHtE4CG
KcWFziuYjls2prGWb7GTOp3qMGO4brOhd/D4cq3BWwYv5qF+k7q1YmHwojQb+zLJhgWHhzqmOnWB
I0LhgaSkD9KlpTRV/RTvFmpZFswbtdazqKHWAECxJH23luuiu7g2ffoOxgVTz6Z1m3IEG5LWdZuY
eZMhG+3GOI2TWYvzIg2wG4F18vhu61rR01iHgei8FmpWb+f35XgflxAysQKTSVde1FVyE5oJ5ga4
fZ/aG7BE3fghmyq8xazEwvX8CiW8SZc+BsurRoQh2GyMm29W7DVYhztY0vv5yn3pHHp9X+23E91I
0nZAS4oq0RY2a9n4ZtvkhDw9VRiMFvWwzXOwPEZ18Rjh8WTP+27W+D1BDt1MduDX4t1u/XwBZp+y
ITwvtAwemwRfRXR66OZgz0oWZe+bYeyD7IrP8DZfZDyyLFzbJKO8bbK6QPt1RvUOoO9lng07h/IF
CReZSQvO28VICRp0Kfc9y7oI/JTpiaRRMXs4RM8AP+DLFPJge3btJuq6Da/AJzCFVdvSHdmC25yd
XT6kHeBFuSE4+VzL/rlGhmUItTRFUZg6WupURT1YwCsDaK+vg0aD25YwKRmTy1KVVVpKc+MDzzKz
NZ6SY11NGSkmt60b1wgD0TK39H4GJIT82YBFYjZ/pDW58e2w0R08vcmGsop21BZNmtDbUZc0xQr7
dNL9TTKjC9mpq3Xoc8jbF1PPwww1FybB8a4efJLhVfai0OEnr9m0a9mCUkWZoAgfeLtcTLLh21LF
AyB6k1I8wOvMzVvXEZnyNhCFxzu3NkBGGjllRvG7urPxRnbxAUCg28w9WOHdxGVHvjbe76Peb4ZJ
T1vJwO3afvok2/CiUoMVAYShKPvVCjemq/YkK+Jw2s7zdkTgZtKjJi0eosJgEQ/sS7lwmzZGXchx
gXRaKp3aENmU2m6zNmj/DiQFBZJE2PRkUAHgVd6+P+V9urIKbhV1t9EZAVwdnyIMrrAMF0qxUbRU
RYfQw/7HtbMCxcFjGUtRd5RmazSr7ViPX9r6oWunTV0uLFvnmm+t8VvcDatY2yqdjOUXKLJ73Jev
Vdc1qcb6yiwzy6RsD1E9vjCsIMu48vb97DiqLDJBkC9rUomwYXITJE/NCmhCltTMlmRRCXsuuzmj
FcLpGSaNDILMxcuN7y3f8hjwxzd+47vpOM/YZHPgZVY7/7nqg0/TwGVKGrA8qqadlmOY2mDsNroN
4l1ULVHaSdmJCna01by5HuT4Usty3CQxDfIg+ExrJO+QX/dzMphDUI21MC0ON7O8tv2pb+eNcdhu
A4L7rB8cy4CNLLn0XglDyIWTBFJDS5hANd9QiP60GmUgfLiWoh0ntS2S5ZHMFiILkDAjJllTRtlV
NzT8YvzsC/MxCILU2UBtiZa5D2EADqIxA5wAsFxssB0TL8ywVle45tnEyuigy9eIGvAKO22BYJE0
SKpAICBQYg7tAbNzDhimWxq6/sLrWVRJ4wFE1CK6ooatOFv9HbiSc5wZ3LzMPLo+AzGpIEPWZxhc
O1yl6qGw/LkwQSXKOg73S9N7UZ/HEIxR+g7xGNdimDzfjcptTU9VPs3LGejh9UmJ7seJYMiqSOVd
N5CDLeW+j0w6Y2IvdTAQUY1uzHQDjn3OGFXQPuE1qjfJSHhm509RCHkS1p4vHpaF8CIQkfHmPS0v
ZEgtB/PykWS1Vs0O1eRWKlSkSaPw1o6Dv2NFNF8shX5O1sjfRYNimxAXSyaBjEY4Hcv+0zpMcYqm
EqeLahRwymkRTTjTCxW66EKT4SOA+IWbbLx3w7SHmmnj2ri/DEtixIxkmM69ueSr+4RHs6Xy1k9O
prIv3+bCNlk/zw+2TOItdX5vmtakPhTBEt9r0K8EgZQg46XLrKdp3BVfRzIU6Wy/OkbqY1MuV1A0
opSvW1sMyaHXIeT8pQZOKXc0AJQORwo/uD+OQ3wX2jZIpWt7gcfynrl6gVQAHJb3wChHFOKU0nFO
a5zxOik3FQ23QYHbC3sfA/ndJJPMEmrQBq31IIKAJcdeXTrmdR7I4lT23SfEZLglCWSGhEPJVvgm
L0nYCjWCN/OozbSZeRoCcO1rKD4StwLpWZbbIqh3pa1Tr6tBFFLltjHNIYydy4ypN3wup3tHApXW
r2vs9VFP4LqlanLgXi0UiQGUQ4m8DGzRZ22zNnd8VE/wplMmA9cJBzBS+B7G+GNQrA+kGMa89skk
HO30jrS9PxWQSnJmKLvFLKVN3KWtmspNQMp1y6pp23pIC7HJhrY3Bzqc8UYqnPZBUp580iSX6xok
wnaBYBGzl2tNN3Tmn0eH/Z5T0u7ZCIYP05rIajv2QyXo1ICdyArVQTn7W78ArK69qjNEOixQ2LR7
zoH4TMncHvBSlfDGds6mEkCpcVG8wVSpVIOPDkGoPnEVfWSjeptDk1xF6wmqJpwVU9ALGUFJlYw6
yUMzJykOFRJydG+TKm9bWu9oQ8Z0GMJXL9vxGpf+DlXJrisXJHAfu+OyUpnZIQyF7nCzQWGd7GTr
7QElT/xM60koSzEwzO4A8I51EvHUBGt4aNZqv9YLOQE8b9U6noCk0GyiBd4U43ZmBT8WdpozTFyX
WwsVBI+7SLR42UVazxdKDnSzRAYCUDeXVR0u95V9qYoiFi7iN5MZ+SXfFn3p0tLPjQDCteFJYa4j
qeRG6QmqrarIwI+2BQ7dLsH1o1w92lrdZFTXwBtsNOS6MHGmJEe7GEQGYZXbBxaVBz0Uj3Sp2T7Q
tr32bZc2bXIRkGIRE6urbMLVJ1QgfcQFn1NWMJMT76+izg+bxs37uULj1XT+CQ3jBzrPJ18vLRTN
A4FaqaDHxtCsWIfkYgm66RBxB7RqGg+WROOB+aBPZ5RQUJTrdF5JvR/CZjngDqj4yuWBsnk+4gZB
HSCTyezaeTrEfjHHaeZhykc3pW3Q4SMfguDglRZzU2CoveMnbeVlH+NK+I6JaUEn7xtAS/8YSghC
zEBYWWu7M3jO2mi6KMtiA1HOdpWUtx03y35NVnzVzFyd7PA29AM7DMMbMj7DtS02ppkvh9VSMa6z
hmqBh8JNkHd4+/Cuhvwi6l3/Ual6gbKuV7L8pd/w2+G/Ts+Te7Xv+vjvJ8/tit+Ptq/mLL4Nfzso
u/vf9z+8mf6Hy7vN/fcjzyv67Xm/q/Fnde83af47sfBbd+R/UBL/9uJ/JjMmIPz81hX5N5nxd931
d2HyfMcvMmPygTOKQWWMz2ojjUB/+yYzhuQD5xxUtyTghLAYg471q9wYfWAcB5RHmJAQg778m9wI
qmVAoJXCgjgmFATD6P9FbozJWeb8k5oWJRxEvyjklILCmUTBn0WuuY8nH0kQpMqxWTche7B9eR0r
a9PehF4sqlObRtotmazbx7Q6Rayfr+3UP9UjqDAV9eO2m92TMXFy0r4HutLKhzj+Gs6kfsGO7Whp
0JuNgqzGJYV5oreRgmQmogMvOlaJmT8E3mkooooiRXVd3kjI+qIibswJ1m7TNjO+Xyde73FHp5St
Nb5Xs0WXhHcf349cF04nXqm9BN7Jx5Z/GVl1rkHaTal9vE+Khymux1RPUFutbllPyRx/ctXEHprV
ZBQi9Nh69kobxR4mb5pLRMZGROfDsB+mi7DBgzjf834zH2t6DMwQfBvRA1cXUZQUG2zbo32T3o5Z
a3Sx16RJDjNxSPhSYWF9y69LNd0ETZR6NoIqp3XmQzRfBg3OCwDnKzNBHRdzfakagm9nY/FtotqP
kyreWjvILTPS3wVRB6rgYIbU9U2mJmaAe2l9mIx7I/Dc3Md2TvXQ3zUt5N3USfWmkUJHFyfjHbWj
21UrKBcGhfOVUW7Xn8/r9tWqXt5+G8QDnJFW4U1Sm0NSdP7Ea7KJp9Bvg4lfFT3loiNTCALh+hqu
uExXEGJBYYHpoSZOqwaSTOMrdlJNBFVi8ZlXA0gxflZXDSN57fCy0VTRHEhsBey4CvKQtZ0I/S4p
w/mgO6m2U1jedTi+BLGtzIZkVSIZSJPWk8sJ0reGNWpHgtimrEMveqblwQfLvvK7djWQz9VJN4s6
1rF/6td1yKuqDTJUzUDxqihrOXep80EI5cN0kD54SWTtRIzLu8IOPJ2qI55XdeAru0qYb/YSqtjY
j0JH8vNoksum1m3avjKZRCKsHqNkaI49b82ZHA/pTPgFKUu7WdfoShcWbcmqLls3d7t6IjezGn0q
qbqNw74EZqWEbtBzVeNVdLj9Kpdy70AfFVD/LPVyHSEqxdTmEJRzrevLuoyVKBwUDA5kVdkN+cgt
FlFVftTR9ASRjvNwXPLQVblCnAhaunEzxL0GpRfMzCgoUp4aUSRTK0gTrSKiARN40CkkiNwlI05X
X0moadAbsTkIUKUoVnJV0fa6XXlwMMMbjdQIIDDcG9o8DLG/m6U5QEEpksDaXOtgzZQev1LGd7hK
rsk03dlVZ5y5WTQGiSFo6nRJ7ireXoS0fVuh5Aa21R+qatmGGqG0WN1Bath9oN93/XDF2/4wM+RF
1NlDPTdnWbebQQxne9Cp7g2LnQCJHN6mgBKysNCcGD7X2nzqx7SyghF2f76zXYMjbZsdsO5dlcY1
vTfG8zwm5FVak9XjLJYwzhxKHutOxMVLErMdjl86l4DcChrFxvYInECDQgA4k7OJ33GVYcpiUds1
G1DYiZY1IGy2toZCLHgYAvvkEAg8rgkeKWgk2lYsbRgo06tGoxihhJUD/iwnYKamb680UMK0nUDp
wV1wFfviuuTJXje92rSxxvkCpVifTDkJgwvMQbPuERSXFfCwRPkwhTDlOZVRJ0zlchTIy8kuo3Bq
evIJaOl4ra/6Sd6OfhWe++sFqLWbq69dFW4YSv0yTVBO1tuuZ692je5I0x2X2h0x9A7Ywr/I4JK6
cSuRymTTVgJjVaeVZy/aqtu+VQ8uWe4Imo7LXLxM0C+aSpbpeW3PvpevHczsuBQqnq992W8b+WWY
1y9U8uuJ2kRIgHGFQqgciocOzZnpmjeil0c/TMO2CKHRRMt6g7zdtFQe0VBfdkl5rMtuHzCfL9F0
6E1Cty1w8lQH9HMZv3VrfF9FbLxbZv9Z4b3RNgJPjeS2HVoQ4ssxpb1bN4OVxRXpzsPuwNVyHAC3
D42yqQTalyJG+pQ1q9twtnzuxglihHTzK/MPs0dZ0kD88bnJ12T53A4jFJoGVXlVgNg4xS4vtRGl
4z4tklmlTVKnCtTbQ1Us6y6a1hQqxRCaawtEsy8Klzkatscm6rtDZ5/WYNXHcbX6yKD/sZZju2u7
Eh4egny4TPgstIRQftB6vkhmQOUC2tRZGYKEFUDpWxVP3doPF8bbHGo+WBrQdgjgKp+qad0thsSi
b3UEvQVgmniwWRE1ThTUPlWMl6mCHJUGavwYlmCxyamPsuvOYoYit85bklfzMOfKvjhVstuuvEUD
nAwKK6Ef4FI7l5ALozqAzpC6m+l8Gs2LZVDpTvOpAY0ms8niBMRadyBN0B2Qjqrc1ZaAKfKigOZa
1fphL43ex6AIpp7GfapUMKR906EcRAyXVgOoUx6fK1H4WmUnFwcyZlcVp9a0p67oVU4qbVPesTof
vAJRKZiqFI9rk/MeSIeMS7yPgEkkSn/l2rtjV+isY2rZWQXquSP8wdc+HUyTiBDVkA/o0KX2lg5o
PbUj7Y9l3WzrogWc6/N4DZ9qVq6CnscXE8TBQFaYqiKirs0I2NtvySLGwqxvShV5paGgY0UXZIuy
Jg/KuDpAk4fu4iLpMwrqdBwlwdMcDXofRMG+HqxKSRj2H7sOq2yuy2Tfx2w4tiuqYJXrV1Y05alB
hj8U7fiRlAqdunAYoNMDtIZMyX3IInqKorV7MBbSAltAdXk/ZIW/0V1y4lC9556qFxxbdgOlWiLG
Ye120Vl6CafwqgvW7mYdmd7zEqBtWSy0gzp9gqBB182A0TVIna80Zs0BMKW+htlHyZMrjRa5db5B
wvAQGirvJ2mwLGKOp2g78xaEuigPI1KcSNSPV/GCL5ZxgohQJolF4sl45Um8iRs0XLwfRQZwYK6X
Cz7bU9cZmluHN02lQSxhTSKP9Pzz/t/7T9cuEsbX5RFSYZVxjQoASVIexxLBT+XK4/shCMQQuUuE
b3q9os23Ieer7+N+P2zRMtH0+/ver/fnx/4+8tsTfz9+/w+7JEwj+L7sD494f9i35TQ1OAMQTjkG
7Kpu1jl3rKhuVNHy7NxUvnUGGo8DxuGd6wmIr5pUD8BDTdpPiX9sGLTpo5HKpwlkNSAF1fxp4oES
bdVXz8aUn7uakC/thG50I93XuXBH4+FjgHmeN40qEgk9MxDZgR0o0dUXU9Jz4PAl0NgYusszHcQY
RWMJqpXJQVrFb5KGew8a51fF8ZUiqH2Z+vajnOrgWRH7pgoOZKqG1KzWxj95pKGzTyr58ewmaQmv
+gBsdoUWp2/uu3mG1Og1ve2WhGQ6buYbNjGbmwKZ67mb5EZXqrpqIxpuKJPQpp2t30a8SS4sWuyO
9l18nDqn901N40M0QWwNfUz3zRKqo63rYge98epiSLza1e3aXA7wElutuDmBd/hNhdV4xQZJc13T
4LoYSJ0v1cRvoOU7Z6BY6Ds/1igtab/cjyEdU2Cn6MFLCkqQ6saP0CFfhHIFf1JVqAWS6/RZ1uuL
mmP1BTL2fcPnENhGdJmAu78GcbvjXdRIsYIQRjv4+k4Q96VqNYVePihWZ/NT9NEOfa3ERFHa1HEv
hZnplg3R8trU7SVUmuzFrM0940P7xRX4CzTfg89A+kATR0Z9qrphFoOZlo/ELIUY56F67Gvr0s6o
8L5mK09lENq70k9TVgRVeVtLrnI34gj659AblnU8Xy0BMMzF1sMJRV5vfUXM5RI3cjeBKHHRkCHZ
JcvcHBPqoj20pfSBV54c1qkw+4pjcpzHFioTlYQXkFiXbTwBIyFQWm8S79AJ01FtypU11+vMh7z0
rbtBZomyUCfk1tCiyWJkynsIf5xyW44PdgboR2hOHkvAKIHR2D/RCCrD0Cv2ic6DFEldT8/Ml5Cw
Ad2qtr8GCS7+OsT6gCs6vQ0W57FsulKMyyqSpqwq0cT5N7urej8hkiihEiYU8WUpkqLZBCN8CsoR
P8DXJfPXseyA63fsS4WaTzxO2ucYh6XQ/YQ/QRQNQkOP9IlJE0OHJ8aP5QSZFbW4fQjHFpCg88ld
jICTRqqbb61qoMM2tuYmkuGUD3Epr/FZK7R2AggfG76Jo4pcgseQbRiu64V2id8VVTwfV126fdlg
ULbOmmLSm2APHLM7xqoId0HC7YX3I9vOTe8uq3mstmuBoO6Tfb8JXUKu/CAxwHrBrxUqZT7pVd+q
SLpMcqD+KOxB8pwWdt93dQ81ibWPwbQyEIXj6GMgo0mMIO19KmcgxCs0WD+7fniGvv/0pdfNXdGM
1VfduwtgVvS1GtrtHNMFap5pSf8PI2fW4ygPfvlPhMRmbG6B7EsltXb1jVXd1YXBmMWAMXz6OeSV
5q+RRpq5SXcSKhvGfp5zfsc1k0OBSflZxhEkg+YrWMhcJn5Xwi11fOA0aOJEEfKfVXGgsD7++cK9
kpxPfyV13vJppF/Wo9/lpNvfGNTH3FconV8EgXg8WbWFm1Q+14b628XpRDY2Jt5Pq21Tmbi4NWFW
jDHon26JEpS/Qc3Y3V8mdscih2IJYs3mcde4nX9kuv/TmxB+M+t3eoU+SulCGeF+PyZVyfpDaf3o
TrkcLrHGiZDh54AWww416Jt5njD0vCFpK+cMG3U5M+dAjOs/taapd8zAuQAWwe8NrXcepwJXvP1F
wkGmSxl5e6dDh0rkZdI+eerlH9fh4j44IzuU1BPJ0HXFHT5nusAR3IXl1KO0CrsNYEa18U1ubpL/
QzcKb9DtrkY25C4iL95OoeGJQaeFSXI406Y85W0z7CbB/3HiHCRz63uxmLRQqnhyGpjQswhn9LWV
t+1RfEXuNizw0VmMBdmxGnVgrUSmQ/mPxN3eFpqfR6uvPKrqcw/G6Pa4oXrAdDn5035g43zCevXe
eTPfuPU8ZBX6U1QMYeZ4stgDuUMN5nntswdDywu7ryJa+gN1xsVJDEAAa4oE7x6eCtZ493y9YXra
qNANrnNbRgfJ9V9HNXvZqvhSLhMmn8herImeVvrqTGJa3cm8pE3L4MJMvnt1YRLlBv4zkKc+ZWi2
AW+IGucO1BDEgzQP4+jaqam7S2rHLDoYnIVNgavu7oWyuxM+RVlHcAIedxs7tU8dylG6mGozlYuT
PY4VTQglYB6nPeqsfRjrfsfGCdM8dft7x4zIrD/DGzdtcQRfs8okbX93csemfjdMOwryEKaKvo8M
/lb8+Ek0atGjG9pvcD3+NaRdpiepMwc8E0Qyd9p1bSTTPmjhFpWd3YHxkXf4H/og2qBJvKqq7g4a
7SCk7OL5udzLGd2v2dvKFfdaOlsd8TZdwg6n3n9ZRBNvh2EBOmdZeH/cRD3OYjlYsdXtxjMiuA2m
re9e4JtscqBgPO5WQdCfqA3eaFy2m2X9xcgYPdlcuGeGamPrcomiYarO9UTnJJqiFtZoLVIcUd5F
EJT3WlsgAK393aF23ZD/ffn6UQwuJ4Kl6Uu6y0Pf3OI45JeJxXCdoFDV62zgOZLdZ+q9cofVR73H
Jcx3TWA/xkZf+iYScYJlCUhQ3bQ7lUPNkpW5owkwdy837ODT6bmp3AzyJC5XjTnyaDmK6vCiPVzM
8OxuZdcJ4EwrV1ObfWWiL1I0+pco0L3D3YDVLa+NiAAz5fem6lr8O20KVYCBC4boXGFmSmg0XQip
6m2EFevQW2hZBmXNrx4KWjLkfHkXLa3hVyiImXDHzw6D4V9NVLyCPKBpxbNB2F+OKtrrMEqe9HXR
vPdT36WwvcVboOLjFFIAQh1lL/hhFGiKernZuccsnZ9I2W9Rr0AukYg++IXZDQrnY1Vnj0OuedYZ
jnUUAlN0Y80YvHDZmETQ1t8Lg8lo9s2ZM+cFS6pO69lMB0v8/CjG8JOy9rvU7fJEQ0dlWOQA6zkf
nvJvfiBMageOHsncutHKF6V9b6OD0MvQIaCW9MsjPBYsBsOcdVVtMzHyQx+7NkEL2V8BGO4sfuN1
eKCZ8YTISgv6x5eeD1Cn2kRF+VUDFEnm0fmRNHZ3gSlxha/WvJzdjVjc4Tr3rZ8NsWLpXKE+bhfa
bzDfhZdovXn8r3YLdHMSHfaYFzH4r1hvGuKRFEP1q1Vhk7SYry7CU2AdSLlXo/TeB0p5wio1n0rb
lJeigM8eEOMn8xTCpG1hZIkOsmjs9fdGse++Cym0g3Ajc+9NqX4fDhZa2VT/kxYFImgEtOPCmh38
s2yp5Evg/o2B7jxL3pLnIpc/tvLOnQeGzrX4bI+HxbyUe2dx+tTkPHx21uPbQHyE62eNFX67eGqi
xBG0xjR9z8t+SC3zIeIt6mhRcDL49+U47aJ6yK/5caRWbiGxFqAEBjetws75KGyAZqOodsbW3V7b
+rdcgm/pUb31u7FNFB4+jXDS08UE7RWTVJ6ERcwPcgr6JM5B3Txuhmg+6MYvU6cA+OQGi35yIG5m
Ux6OW/iPTmbGtt07he8/Q5Hbta0yqQ6L32KY3dTR7fAUVS0ko3HhgGb8szD8Ke/0Ye7rYGd62P1h
UIGxmKtsBqvBe8zfsyLAd4NrgIF4H+s2cxcHqFHYwRIG4JNH896vkiKq3J2ObcYwDA+6qLxs5sIm
i6TlrYSCl3hEqU/HLeIs5xXZV/Sv0jJ/nVxUqpMGJjKPHXQZNC0BjYpkLl1Aj9NCII6Zco8x2O0q
bmHUaOhI8PvzhPEVX7LBfPahNQ6RBQSDRajjbAN1bEqmArYz5ihn4w0hPNRK/Bkr/4SxWn/KkkNY
5fVPUHLnyHsxXNB6DmleEJgSEAvRW+Dn58Fl5EvKH/zqSrI24uZKXsBSLb4FUNcByGv5YF8BwZqV
hm1XLpagT3UAytqVmI1WdrZdKdoZp3aTK8CzEP2TeGVtq5W6bVf+dgaIC3GzzHhLiy2jf1BfLqk/
E1C7wHcJMN6yL/MDB9hbqD/Fyvl6K/GrV/Z3XClgAxw4ABY8AA9uVk64WYlhubLDbkxUohjbTA3Q
g9JHrZ/P8LYDaUPMcNBMFWkcDO15ulmIr0F/jheveurCmD0Jx/xWNeywghd3nKsMBBD/G7RQfpwh
YGgZBIiPihyM3zLUiAcPAxwYA4phu1LTHfDpcuWoQwDVciWrycpYo5l0oA+Du2Zt85sKuOGscXHK
4Bhh1vtbr7Q2UDd/4+ViFzYMqn4XFXCwDOjuAdadmIfh2K3+QmiArJfLsNN23gYrH76Un2blxdlK
jkeFgQzQxmnBIwZBbNgtK2cercR5M96DSnUHLEVd0urtOCg4HFF7brqq33BnO425gu0Ph8+G6qkb
iEwNdfqdA7Yj4Q/ufSXgc0oyIcpvPo9lqoJ212KKmJrOBfIJfn5szhNw+nrl6j0HhH0LCRiMW/w2
b0ePmY2rwPRM8LdH+NzLanib1fpG5wkAHW64v9rieTtlQ/+D9oIddf+jVvvcXY30brXUJbx10B5s
X8Btb+C6t3DfXbjw/mrHh6sxr6d3uxr1ehRPkwOyLAzRbYjioiv2KyYFyEEXPoqCCULp7J1sbE06
rTBAtGIBDfiA3ATNnljMWgkwbnsqQJVj1feT3ozzMfa4PLSgDeYVO4hXAAFizXjM0akcCSb1ZcUU
nBVYUCAX5IowsBVmgK4FrAF8A840VuMVeZjXGwUKgqw4hD/MTzIq2g2q3Xk1hupTKdUnhQKKgVPA
XOLsHDptCgC/vs35wA4qyD8krYujBo+B4AcW+LzKDyPA9SxoeL+JXKPvUaFAY4bODtmPd7934Bpi
hZd1y4EimwRXTL4lcdve5KS31exCWoB0nLYHCoLk0kbO3QkKdE/kb+CWyyvl6hKZAVmGaI62TWTs
WQt3j8EaJh0iVTtw3RgPnmszOGr8pPwdplx/W4M9zoBwXb243QUL87GwV5BrGQBqP47TUnNoe6BG
/WXleKoO3l37OdGwOy4eFAgV0GoblTQA5uzkmZiK8RTnvgMlke2tml8aOY83WUX/ogXqTVmp/SLL
57CefoivcJjwaVpDy9iEqAATH+5dglCPlzX8OrgLfZINYFYTfaAeLT+hHn8Spgq4QA7B5R0uK7tm
Ub8qNK1jVB9bgZG00KE+oNXxkkDXEmtVH+9KxqZnpwOTHdVdhDIeRYfr1WjKMVlhYSGc1wckV6ZD
V+ZftaZbhp4WWg8oJ4MiAEOJXgwIvGvlKjB18PoyGC9Aqvw2ozWumX5CeqBZdsvgiW1n4haALy2z
GWgW4NBF3+B450mu4vZz7DTJvEHEBy92xWfwgQ6/+4zHcjkYQpxsJe8/xWy+Q4+GN4H5878/fjxe
A/LKItrGAK5r8Sl/+8CJ3ms1fnZtfBZ0sNfHjWpCe+VDaa9ulUdZRQ10tPXZxxMuDIRDqwZUTkVx
8sDr36Dlm7dIu/eeLwaWNO6h7vuU/dBeTWXMWwnHNeGaysvjbhM5Q4JBIs7KoeYNsiYEZ+Hlp8ez
oUvblJoh2MyQqZN8aYarDnm5rUPHvXVeybK4ZOIFX5ggHCC8N1rHDL5QNPyqAlIlURl1X/5UIjwB
z1NbvpeLDGG0rfEdHWE1KZtDu4AFSFoRbnI2+P8CzO6we7dONPc/dA0Q4LKFkDdei1DXImFLhd4a
3nMzEQZb0gigajnsCMu6d+ATHFSuDjfT0ur3MgqR9FhcD0QGnnUBpqRxj/6DeL5+VwFM0xKy2Pnx
bBHZj1qr9mm0ZZeaep42AtrNzu89Bdsv716FG32NS6T+5qL75eiFvsKmY7vAYf8fBxD0qa8icr6C
Wf9fX2Fa34Kr+H8O8ENFX//nM2Ay++8z/J+v8P884PEh+Szr//kWQ1g3p75E2KgY2bB1rY4ykHT9
i3Dd6jnw3h53HjeUAEJ1LbSex10CgPwykum/IwLa9y9TjcpTFX1wehzhVLWzpxzqi7u+4n9/xXgm
HG3QnOAhz0DWKXrHrOdGA7+Io1tf5dnj1R5HFMWEaNFog/3jCM2d/MwC9v148nGzePFH3fpwZUYM
TW3YeBqiWEOzhU7mjVTCUMO5K1BgMX/gL8hFVZmY6bKL1rvBYufjGFjoMXnEX+Je8BfwzYQusM9z
Np3ynA4pwnRor6vGQsMYvX1Tqj4bq1FvYjrCKZteEU10tl4J3RHxmtcuHl68HMumcP64hr9PahnA
TGjM+/+kIvO2mYfmQO+DYZ+eRd5jqdSQ5KCkZai+HNZfarF8Djl1E9HnBFEIDyp32I6pIaj543kD
V/w2UzdPgBe/GY6MRwViA7zxc98MBOk7ikU/V9OpLkRGuqndSAeS3eLxas88/KaDJMnMocSNjucB
Bu/R08r3IK7jLcsBWgx9cRuXMdO+vReKI2UZmK/OkGcYNcEJdrGXjJV7KLDKyAKGJR40oophvth8
zzSjO1Y1m350IUJXrMBqOcWHhaiDHbD2uJDr2gaNUR2qV2eJ5o0dXYH+exgOuJKvpSP/ATO3G+NJ
jTZ/ZxYUqehM+tTFHMEGpKWoXoJD007edYDgfawqen3co4p1CI6gNqEwTIKh/Zc7svxtgmJTcd85
OkgL1VNG0PupYfq0xIOc1OM8O3/EWhlq0A1wazCElhpqEUiWc6+FDz84QgDCBxKjcWZdF0gWHXCC
qAY5X1Lkbpj5QlDRvXtKpiQv+fMi72Ozrd3uHwppkCzVlkzFj7vId06az7bYqKgzaT8dJpWLFJo0
R1Vnf1Ac7pU1b8i2m6wMYTtAQdSyNUnbQa+oIYr7ABcQDpmBGs9+sEdPE/MGi6WDKJVMB5Yjthpz
m5Zz9SVLeRvk1KUBwIxkRNrGdYek1z5MrgoMMNNzakGApnWsK4RMxmsbeaizovgAMTMGBUzfXQl3
1mJ8gVH18c0B2zc+woTxX1w2c9I7Agm7kaJjmMPD0M0INGH9GuMfFCh8oz8ryRLYJuOfZfWmK1rW
+NrNqQhwOBNoa4alAAfXtVldDOxE4mVTTwtFsGdoNjZW3haU3cWBP5ZMwn66k+3upsyfIPLCp216
mrYjvBbFdSoCF9dR7BJQOwbYdqWTahRT0pXQxB0l9l4+fdIG1QOv56MqnN3kQaTO801hViOjo85m
QMO4gXnCE8SYE9B5A8oPL4eNOG5RyrwK0W5aEWS2lGLbsAhui5pSwFkwmXSRujXyyUB0IHuEE372
7gmW8a6PW8AdXvm31ekSx27GFv0GrIWCnRBuQo6K2fI8zOrXUEpy91BJg94q0AtOnZBpZFyTzA1O
9VjZV7DNURKN7q6qxM5ncwvVCypGh5gNDUqTuA0yBh6AsHZy0XhAln9p4+u0SLnBPhW4sBQ78tpT
oKsxYHpB7yHqhwAozTFweJ8spWZJbLwNi8tnhOowP/JWI32tsGDjSxVD6afS6ZyNZvHXaNjvOmjz
FDNahFScB7yZNufI0nIT0KHMgKP9mS3MHVo7clcTsrUl3Iu+pO2+M2jR7KDOg49hZP3+5npdlXY9
5BmHjGBioJmN3anS1kmqrjyU/TzfzVweB78nmQlbB41EyTc1rtVNibGwkCqDa3bsVQcoP0fd7DaI
zETjpegjQAlB9yn9uQH9U+9Cg+7MhvFNO96eBMWFutA95xw9L20w+Osgx8itwJaP6qXnY516airg
c/j/QoVlQ1hfYe3wE0NqxEwFU7uBmYOe8hFJ3GA3ihhKntQhKhvMj2P1RxUDzUZ3OfMGNEshVqJn
QAiuT5xSWyATedot7g8ENsBiIsIhzQj3w6fbxm2TxfT4umhDs6qPbijggHEv5sO0R80sVAHADV5x
LRbRZVZTZytcOQO8p2k442yXL6adxx117G+e74lp3BRTrJOwoLZwAhB8jATO/mQglDtUBqkfBdO5
nM8y5CdnKNrtFPB3QTG1dJUEYi9uFQu/I8J/3LMZsdKpBV6s3aplRpMtnsnSiMz3vYseOGaHuE+Q
FbVX7M1xgz5RXGPIvPEVmo08sSmWWTWDznKdjcihSNN+HQ8B22OKwPxbPeWjVGktUFZXTvfRV/on
yG1aR1hSiyLfKM/vEx3EY6IH59w75YfDBydro9LPKiQtsQYtmYuIrrLTZxEpTPHVsguo+wdF5q+F
HEhdHzwvPnVw2vZ+bn7zpUVeW/7jtWapgAzTftdc77hq//Dq76w6CGyGIKwR2L0OJpHMtv8OKr0x
4015RQm+CLmQebYS0eKQHJif2cZ3IJmr6Rmyv9nrkRZpzXuEoiJvmhJ/Zv4hBkz/7IDYumFuS+dF
Iti34s9b7IMAce1x35XL79aBrPM42F88KKqMnf97KYuc7kb72mwezz7ebu7AceRSwrbEq9tgMieY
Dn+n9aM8Hoqn0AF3OeS7/97Bc4G/WeXdHofQFpwzKFE3qR6ftqeKIwIGbenx6kHhzQiVJ1g22GUu
MYhIrsQ2B1AysxzQdBl919R8tzx+KSp5K0HTxHM2tvN3z6YFxh0VSe7g8swDeozhUidD3QxJgy0P
drTAXgtS+bDv8pykA62f81p+8Lr4zCNdp9bFPhCLm8pJ/i4jevY8nPFWOX+wU4VBuhEh0LiVGWjq
8lSKNuGQU5+GSGakrj7h4f8qcvuMHiPj0QEOSJki5jXAq4iL1FgfC2Y2UPAbLpya95a2p3CJnbfQ
AdpHoujOgq07NN8BOOm6JYgLuepX24A8KYfntiheY8nexlm5WZDnn7Zv90ZXRxFGab7E3rYtNQIN
8/MgKuCWevoa+o/GetDSUH0F5mAWQpLeW3kpByiqK6NDHhSHeJqQOKk5CubJJrwIY3RZI5IOg9qs
/6GDLLexC48wcmA8dL3ZU5gHwpOfOXBaKHr43YIe2TQ+DCkbCdhTCr+wL4B5LdumaACUt+wZYvxv
v/c/GBCB1ED57a3vQvDv/oajPrNcfyNfBsOg1r8XXnVpWDOowxNHsG7huxjic1SBmPSj96jaIklo
keIvb/1CwxcKByLrRx/9PWJUjS2wMURt3lrC/jgEZSL+im7cqN2IkuinIZd/HCcGjRHrr6Ke+A7c
IYd0551lEIx77qKrIPkLr2G66tr7XVYEV51BvcgZ4sVNL+ZtGM0Q7IY5pUFhwJWXSH8vn611vvlk
UeS6LpLnnKmUrCBX4zA48w4uQSJg1lIRfoIhNBgdM1wnHxwjtLU4LunOCbozXc2oinhPWtXlZlVH
RQ4SkiqIBFiWIeSYpLNt4ipSbOYK2VDgQ1U2qtpJ7CKnE4kUyhQ4DGkfetclahEdm71pG7itAEtr
gdK6SLTNxRMGM03wCm5mTgFkwU2BOahQq9Y7/WYxOmcp5Ovoaewm4devYSBSkPBYlxE5qkrI41oj
B+fyj1L3Misc8oF02B2KkAuvR1RIdpATuZChfSZ9e/AV4ough+4QK09LIN9qf9e3YCZblcrAq3aL
rS5uH1fn0e+/EE/obkh7bseA1BeeL4misr9xM7fPqGBKEhU3hkedqNQ3U+TNGXXvGdLu1gTIcVFS
qxdAHoglBsOumpFqGsPwp0Q/dacQhFxZPdW1xLWIdxF03DtT849F4ZDN0xKuq7R8ZZjl+yh1tUZF
3b34dbmc8gWRBjQacVQ4Kc1BFwYlhp9Xw6HLW7mtGbIJ8cxejEiFC/Q5ly18edVvKrQmh1Df5WCd
rZ1rAuEzfp9a+rdsy79l4zcnwhD96CevSpBdkYccuZEbAs5xGkeN2ZpSxKmErbtVPmJ5WFEPTS9/
NUuNQEDubBWBFFnM5u5YC16ZVK+wPeSVMKd7hSGNRQSb9exsgcCw6bpwJ/uLJ6u3Us96XyxdpvoL
L1h8H4Ka30tm65MO+JeDFm6Xt9TLHB8mBmZCrFWgHJO+BNJURV6wb7h9GWtWbAdOUsxBwapZz5mU
XpS1xsXyXnWgcvMORkzOnhoEAnYN4Ce0BLy5Kvmlx7JBeCMo9y3h/s2byRcZqgLWRz3usWHCbwlN
useGHtuhKi3E+LLYUk2wDcik9FVigsCeCavJ5Dr7qa7616KqMZdh3YnmGvlzFJ4poLMFJ6KN9q2c
T0XvhgCXijCbyDv8UwgDpfxsxxAM8OMGWaOtN/Z3Ctko1ZVtMqK1mymrkf5q0E8BHjtMMTraofPy
vZpNkUYxOtEygN8WzehCST2nEso0eOS5SLs8TIjGrhcWex2kTSHRhpEOC1vzHBcwtABoW4iWV7eo
TthLJgGCkBQGpgGzWDqCqHlbKgiUBmtG4tMR7WzEMJxKN7W1rODQyMMweHLTxSOgK4FDwTr9oAxG
B0LA0U0G2q+I7wspWFqXsE9AAqMuLeUp6uxF+VodIt08ATeunzsPiLOfo7mZ/Pg46q65TAtDs2Xq
cjtHSM82U9SD1plbXB6hBjkbX5ailGkXxCwNzHLybRBhjwYPcwiRu9HHjjRQHgVWB3F1EWhR0XQe
tf4oFCUbZD4+hiK4LPl0rGIPFmIVueC24IMQbp/inr51mIGyWjnxL4u4UpK7OSCQ3rQZ9oLY+J2I
P1zrnqYOQfORc39vCfgwq1DOoWHDuC0afyejaEEcCkp27n7kkJeTjofi3MTN79W4uFsULU/VgNiV
J9sr46CvImLZxtQB6KdqfupN3L92UXDi7acBu/LRVPAA4CNrGJvYmUHm5QR0E1sREO3oTCCKvZl5
jsB8HBss/s03N7h+6pA8yQUb9YSvgaMbADIKdqrON2EdDVs5G/uLT+v2Knp5RzMbnZcNunpkVvuA
vvWyrnZhjJq8mIpbEdTY/SEYMfc3aMfRC/YnD/BIY19mx46oe6WzYXK+8ArTykKQNtM6R3EtcycF
7YhOvIqmDHbSu8SOQk91WcEE9dS7Nw1gimj0J4fdOUwlOuYWioMp1ozH0vwqvBiSn+0uVuDitcx1
gZhTILUG4A/YQuybxDaxzLdebNQm76iL/pLKTYzEzm7qp7+QKG5cevYZlbIH6pyX+27o/6kS7D/p
Or4TBDaXT6J11uDHKX8rTWU3fcDxrfJ1ECNci2aNip0K+JMJ3J9+kn0WBUu/i5j8jgQS4KKdP/oc
V9CRIdSDLrNrUuy29UHlHGx7RaOjb9mUYqG3mawd59gs5atX2wJ1mXfGFkgQgUK+Y8XoHAOpBXrN
sN8NXgWHe8LEz8E+pe4sunNYL3flSPe9lgSuYk+apFfoYIbhZ/JFFhDibWqLbM4I+fzCw/gt3IaQ
HD8WFJaHfqTIrajyye/avXYmGNQRMrMBNHGnncU7MERIkJz8wYGo+4FrKes6ieBhuHEGspUUznMP
7k5P/AJxDXoM9tXYOSM2FCNotp4wj/GnGPXfkaooGah6cqGFpJ7FooXcGIIByCJn/uSqZxe2k7AL
krZVdUCV8SaMdiFjCZMUtZfyWP+J7HKPB8hF5DrX3X0RbDkw6Y4p1/q5w04riMo4J+Us7WUgMKlo
Mb+R0RB4fA1HrYrLUqiQApV3bjih/wYfp7ipwXoJiDfduO7/Bf4yIdibY1kck1HWMxSSzXnpKM2o
84FtNPI7x5ZaDboQiZKMBBjoajBwjEaTBY5pt3MAuGzxgpRQ7dy8EZdztQAQrNYvYjrktNDg53Fz
Lvl9sKPae4ovWd2rDEvoj1L131FT/aZD+zNPfnQJ3IBnhTwFvAx/xQ28G6dqskGb8FaK7g0bLz0v
llEk6aFz2Dbcy1D4G7aUQzp1w2vnx15CBxK9mtp7Ydit69GtKLK0WS7nfhtVefkhdHVlUS+As94c
nIWkt7O4SOvh62ErAQza4hh0zSfgc3KrPHHVPrZgIQu2ZUARm0pl7v1IllsVQG6CwRRtcs9p0n4U
/pmjiE/KabqytngPwUE/BX24vPuKJb0rsJ2FjP0Xty1+qpGR3w2rsWsM3k7V8K8gFpx07l5zN45+
pdE8n7ERy4Hp2OyCOSYn9HUZAkPq7vqwq0aoGMJjcMHXunQMhluQtz9h1F60mlGetqw7GNhMcQgQ
pg2xQRQ2A/jVe92lWYBADxx2q8cINmDqm3ZTNjBw2hLbH+TIPbCuTisCL4nQmezqqM6fqwXKJ7J0
xRZhoScLLAHAoH12wwoGUuHL+jYMLjSgQTd7txmATkRMoFK0INsnL05Imx+xl4BJpXb2ge4ciOVx
uQMeizbRL7+LpR02pcNu8dqcGDcSGyltkE2lMqfCNWNmXCQwc+seY58/e0bPp8HFxmGBdzEj5Gqf
0GPFqvIKLm3cuh2IDKUXL+m7GbZF74yn0od67FGUU58jfr4dTi365t4Ux36qP0I6gbsOWGaWscuC
eN6CPjPXQmELAK/z2vRRGC9M5Tu1braCjRPDjAZgyDF9sAxyJOCcXF/D/H+xdx7LkSRZlv2X3luJ
mqmqkUUvxjkFcwCBwMYkAEQY59y+vo8jqzMzoqozpVcjIzIbCNzhgDuMqD5y73lmewp8dvakDY0t
7t3LrGV/0lzgD1mJhlbbS5kW2ZkKUbOOIDSsFK6XRWrY0bZ9aGSWnlTrlydMDeXJ8eYADx8xUp67
2fG3L8FIlmDYjVNc62zVugKBQckxzX/7ORLMZjNP6Re/RCo50ABcWq41Hx2znY8yxoI0Rr2zDAkG
0Nc56ki+62xtxA6HvqIuqJCar4TrAsXJFRQmTDz8Fbte9cBlTn0zg1kLJEvJ2NfmsiTTOgyUC9KF
W5HAUAMlikZYfVTA5dbOxFU19kW3rmvKaNwE+jDFtrWaPUR3Q9f1BxS2/eHzz8ikbVZTPTqLbB4r
ervOdp6wDwbcI2Pd2ysEk+hbtPK4s+Pmoa2jHfr8r60MjXU+T2h8m0XRVWc99vnXacbRVp0JqLNj
FYZfwaU9stF6RCgmYge0isuGHW1ZJpDl1LsbWdN2KvPHODNf8Vxum8ibFmYk3qVfqWURcyLqoxWy
LZtF9Dr6xk0+JfdZr9OlklVGSZkzLEZ7PdbIKzq17uT0g6u1JerW+TKA2ZM9k77suopP6BTvgc0/
Yrbet6nq7hPOP47NYVpURn7wC486HHYXFfnIfvzkNEj1YwLYtITpeBN7Mt8VGCOSqL7Pdbc3TIyI
ROTLLkvfY2egDx/6a3RJDUW5ELMNJou2mNeIT2pOR/hAncDeDF5B+Sq7t/jQun5AGPBYyscycnHX
hi2e7EjfD7H7hqH4Pi8s6hcZ9UcvB8M1VBV7BrLzqd8S9bx7ykP+59GKme20XmVXl6gzU6CuzIvf
AZ40fXMxGeJWTflbqSO80hllI2ugn+ZKKtvBXVHXN6ME/xPXRbR2RBsgvr5tCpS7PXK7RKOjrjEj
2gKJUB8rcyet5j7tgwOWWYf8x72J7fsuHfxF0lCzgoyJ1D3mJndNXDDtK14LViKr+F5HqJQWAW58
zu+1e2Rd9R9dvBmCcVdio1wbCJcUGq4F1RM4b/Uz2JOid5LNgG57ETf2w1VZtETxn2yR2h5dP6eC
YF4pgb27rNTwjOB0a3rW80Swt1bebZ/M1S7poqecvgLqtNswiR6bCroVYf25nsp70dHQKyQiRskH
y52US93qLoEyyY7VXCygBp5EyqHI01CuEUS/GMTGLoKKWCFDUea7O1vbKjDu8U1vHKfZV8p/ch1P
rxu3bzAU23fIlqJDWBnt0giSVZZTmC+Lp0RNpyY22jN1cXM7mt/ieX40RL8rCuc9UIRaSZdsta4U
LBTnHZLTsLBVuJe+Va1AntA2lWIHRu9bGhPosQ4TgLk3QZKie+kWxA7o2blGIVwiElaKxdmILqkm
3Oi7dWWpPRgW6vOcDIL6mY4X3aoiH+CVcSpYjQoPcFw7HhMq0xhK+stECESEwULo5xIO1OQ8+7jl
EkMq6EtiUXfU+2c9PkROe7ExQrtW+lQb+Tkd9IOrZ/u6y8VcKDGrcUgKqom+xlrdpiU3hqVQq3f9
VRFqPRupt48E0m+WjU3RuC+DTsRKZfAYpCW6FWKfCxLtg2vaX6pBobIP8R90x06wD3qNvwlb49mY
KNTYKUbqSuztiQpynd3FdvTVUMLdxE7zRNNyic7+Oc3DfBm3CUVqD77SWOsJD039ZlLPM0YE7B7J
Kd0U9JHy3Yi7imi+L6kqDs+gIsCx0tpdNGGdHHvfvinTZuNjGDY68IjBuCDvLha14WS0jOdL3IMP
iiDqRAP9IINs0zDRc3bdgGinxZZSN/kqNfP8aoInnCoFxqaGnp/x3ULG34z+4XqMCbkGmp8I6gbD
X+OiJgF34pteRGvfw8Lnj4AsmngTjsHTPHfREcn2MrHJXZ2RRJliebEsza9ZjBNJo/DGXdw+avfU
yeFYCxvbhnHT90TXkV7moMdw0ts3dRVfwE4uOtdhSQvMO9tFfiRMIvvCXITXlm1YTW/UQIbbJKvk
hq6AubZUuosmIzunDQghy/nCfr8fKM16dJkXouIMm0+YWr8WQbKXeZEs/bLYxanDkug3u2Im+Ubn
qhQqQsNw3lt34gSM90VE76kM8p0bVz88P/ywRL7VEH+WXkAPKPBX5ew9VsK89WoNB6R51Lq/Gwzj
uatRrKPQWK1Ge36ZakFJjbieWyX9YIdHIU8hyzqBytrJvN3DcdA7URv47dBdOu45QBjGJXrG9Uwb
ZsKh47vy7HvlvouMc1rET0GYvvmqOaIgfu4891AkZy4Ze9nOmPY9OgFLOs4bEOQVrdkYu1jaHcxo
3HettbAUdiXbxMcf4NqLCuwS7ohJ38DLP+BhRRliWlzrUc5Zs5MHmay7maOMqCwyiMvqBodRT9x3
TQEqShqRfyZVevVK0vF+bm/FFD1EE5KN3nXPM0i/0EpegWW8ZUb90kJsKG35Ao4CZ5U81X19xr9I
jbRLb4WB/E2XllrULhVLJEIwNeXKa8VTj4YpL70z1rWbJvcXZpAugzje+XV/qsdir65NlRC2ozR2
dmLeeVbzmrWvuNx2bVg/6Sp4iCz7O6S2Z8DGapUULM0s9g+OgwB3kNT0fXf6oul0IVEblb9IFZ9j
NIMPY8p/JKbxrCsHAYP1ZE5GvO39Ui799ZBj/C4ulSbXdtUZ7furm7bHJKWbortDC1GAiv2t2X31
EeDMISc0CA0KP/nBUhEdJUuRXnTJjZzSPVp1aqc53Xy7qG4re7zL5vciiMF+VOZzZYGkhS1DU0+c
2pyXXitofR09Dm1yl8CIWUnFh5oSK9tIIvHYK5a9yp4CCvCQT30PJiYC2eEqg+QKnYaQhpS/Slvv
fL2Ng9g8Of5whIq4CVJ28Sz+kEWxn7qrarfiZghivaLEvdJXvG+ovgSo7CHFbNqGIhH7Ctg7k6KH
hZcD0NqXFiQIfrUGSzkl+VJ8jfvmGJvI16Gn5IWGDCeiB1s4qxkZiF9wnc5x8OAEq5IiimGHb9TF
4zUWJ2Bl58ygPVwn1jUgMr6K2nIWNTanhTX3e+WZu44dGHIKXoTSA0U7FHfhJGnRtQ/TrJ8RAX/0
YXeIbMVBNMb7kUtubKp9awESCvIH1rNh5egQQVzgfA2cYYsjRy4pWuaryTTu7XC8wF37bnrdaz7k
aEhCytcA6/SQdOeqlisl5geazaLhtg5DXDBWG950XfbD63Hi1/ViIGRbIss8GSJfArSFGj1Zr6kj
vzX8axRsyy0CyUUzaf+O7WRplP3OBZU2IxanrdAv8DLRDe/tHkM9sVcCQoFNDkMC8Einyrlq8PhP
/r3XF3ukMPkqMNDJzLBsthkBK+GRWiK0od6DjyXtuLzTq/PH2zlDi4ZqQsEYmNupm1d936Qbb87R
+iN4db677EKmldiHsmCxJntWmycc1fnZuIajXvJRJCVNwFTD87ibKMHGmr5p5EHkBe+B5DDaUDJc
GQFSQZYLC5lWzZYLyZrOvIvOphnQBFJwO81t/yoBGVxjJbMZabqYKIPqrllc7wdomT8kf+2qX3Sg
G9OWjwuEIuiL1lr646lPErEs7WBrzzHA79F7SW5dJ3UX2FM/WqN8LRATc9Hu0jAF4KCMl2lG6GKP
3P/a/DJGyQ3ajY/AM+O1ZeEizblRJoyehscCTsBKxVJ+y3xnwLcvdnMNbEBZFUox+lPLrBRrd3Tl
KvgYILKj1in2ckzZBu7cpPkxG6BhHFYi3XirAe/H0JqUuCWmeZA8VRzBjYBLtxKYv7IJWEuL8xnQ
d/E49nTbLZcIYognIj6uM7eLj73lvrZpCQzDW/mh890PzYvlBT+oJtIpzW8jL/tR1OFT7Qc3mOyw
FlJIrxClbSc1w6EsZ67UeDFkQh8Ezm/RBPOhYDlZdg0GOD3lw72yrHnlqMJc0zoBTzgZ07r0U1ph
KEzUINZlVK7c3rP3RQXxUfUZCXsVHXVa4Nqu6tu+5wB0XH3URRZFhBut6W8NmF2L3ptfWqSjZEMp
xUOXntD04hfDBvvObSy8l85MDnMjZoT4sd7K8kfs61vKevXeJwmhMLYZQvGUdjSxk2fXch5CqqDs
ZPNdN07HIVLrNve+KUgmXTAeg4iIu1POLQz7dmlFaJ+K4GmqrWuL7JSFp8mgGErt6DSxMKTNeBfO
5W3ZDiuMcl86yL9lgbZ4sOiK/6jN+LlLpF6nCbVTdbXMeD/YpjcyYmWoZDkv4hgUKgq4b/TU34CO
cGEa4pjRaC/7yaGbWu7pWp87z6B9gcwwaf2dTyO/Vu5atLV5TEtWEb+keouyjpK/Ydebwse+D8B4
4Y9gDRxlrEYHN2RhZd66xqu10jPA1MSnsB2N7j7IfZzaVJdkFJ862/4eKqqGrrnuiwcqdxXMbTzP
83TuB9PAvCL43zXXduacCVVRYDketEWYFln+YQoLdgb+EcpeUw/v0g6ptwTWowFo+OBPQbourRze
jkvfA5ouAO4QoE7WXIZ+oOunATWozryYXr5yzP1s9zMivu4ljwkC4wG4xByFeJarA0rK57Q69Wa2
SdoElpSgI4m2M1n1sLtLqCGLAlQs+Dh/HXpY3Ou4v+hOvEoagEtqIF55zIspXyVorXU7Hdz2m52S
3RXeeId6sdymFAApIKabgbcjLWzJo+EYuQjPSKGtRZaHzwLf83JORzRb1rmq9JOsWZVdMqRlbGWA
6YuXwKY3MVBJozuqT61p78lkSlJp9TAM8JHJYstFmvrvngVSBLDqfbnkwLj74lqSjurTMM9bU1Gt
xYDzTXbWo53IWzOSydVNBNiayq4N+ibICqqafrexympT9NmuR3ayDxoGNmiVv8kI93rpvpvo+aSH
8asTncGtimaxwdi/y/MI4pohL8HkieWVaSKCwVsCaRI4bOxhOzgSChO93ZpVLpwhngbo68xYQTyo
vTNR6oa6xKvEUmJX87FN7ZPp6OsyT/A0CqZIIVGenfyjbsu9bYarNivCm77Ud2RXZ8PrN2XXeusu
AJ3ez6egNlfmwBpG431vDcbO8F0HYoeDNPTF18ltqAgf5XMe2S9zZM7bPgiabeWSwqm32b6K58IY
BW1Jpt1evEA+5dR3l342vzpWureE6RKBRM3XRBPmSi9tkUgBIHabPNlyQJFhifprYMh8m9mJj1mX
1zpBsJ/G2Hp0m8Q+ISu+Nu+k/VKVCzM32L8FPW9/NvQqC6qvaXSIBidY82+8pH2lbsqwuGmmrnu1
RkXTfujkwZb8LqDD8KgD8RojjQd5ZdWHYazqpSiUd3JRhuy5SB/CBjp+zT/WdlZ0D4n2w3NhLeVq
U2VPeW48hAEk3a5ul1HqO9d2+QIEyWGU7ZfZLUGdVGKnAgVNLynxBnvhFmYA6+Zo0fcta32snAgm
lroKJfrs0lqRtwmbUq50nezq+C53LXsVGkhGfddeCeSok1Xc2FE9XAFDLFhIZfU4bI3JN9dpFiyN
GV1aoH2cokGxYtyA1dQTNFbS4bKQl1nYaHlzp1pWretsOmE/2F76UMfhcUjbHbqKfKNi9Yb8qWH0
hUEpZGAZR2ZGHdQA6d9QLFfXS6i4dUu/wfqPP8gYr7MpINPjHHrobYseMSoCSFANXbuoIfJLXjGS
ZuyHEXuSerQaFh4rEMnSbfuXZH7IwxrBmharXF8ApdyLiBfQtfSXPiM7iJTPUSns3QCgyvahC9vj
G8XybBWO4tYOzllDeaInNEgJ0pnPE20k5UaziYu11/XkqLJXy7Y2Vo0f0AOfL7VdABOJCQxZ/DKT
Pb139nObI8+Ln1ozf9eVvfdicpFMeMM6mVdeSmqe5LdVFj44RHLH0H/wewdQcRnsrKy+lan9PPYo
LaLRdHDgsSQ1xc5o+Rs0qvtVFVBaFMNB99zF9aCYBmKwgM8N4Np5pKsPla116wZ4tvEUBaa11BKp
g21aiG6/+mPpb+o8ffXSwQalECydkhRMiOoQCciGVGO6JUh10taMpn7QI9kZkdc2LTWb2crYcRO5
b5IO+QFdmnWt5N4V1FKzTN7HmGUxxOM/CauB6yORTy0IxkViFgnch/gGVZt1MDPxggTdXkd0TKdl
1+KArKMMD5GdvWQ69xbI06gc59UqtVhfJZNEeGsIer1hV4cM9gB3TgyP1tHyMLVGTnBU0t6IPQv4
yzSvRRfLy+A1+HYQtxrWazzWZ9A6c4A24akbZPjDdoJvZEXJCw1stYTpg6f+6Mfh+1SWr+BMcgQp
uAhFm6Y726QCkSNTGyMUGj36bBu6EFZZ47sOcV4zeOcBKX7KcqkXSA25udCuvMRhEcC2N5MnwaQw
LIjfBXHAPSVz6BIRtIF0uqsz72Wuux8UXDGkGk5zQEBDAkenalq1qJjoI3vLNGSAzucXmzTOS4/p
+AJtrDoWrB8qQ/14FVfQDEzKNVYjhyphPa4ablyQX8SApmwOk9HxpQJ+/vnwjy8AYz9qLBvrP54S
15d9vpYm8K5pLIHzINcIYAd9/PwORSxQb4ukJcsTcCBDEK7pH75T9p0PmWibjGDamQ5B1c4HCErz
IR/qL5ybePP5KJoB2QBNIdQcgRTE1r034ZCR9Jg2Loj6VRdr/9z10x7Cv7+jFEulJFJ3kZ/SCIhi
eq5R/xFax6EFY6xt7yBTQBBOd5/q5mFs+wBjqMnNmEy7XnUv6HIhwXwnQvR3reUnm0jZHHAwemVa
k+IU9jejeMJtKklkCWzx3/lfaMMgeKsKZkdQO17VMcI4MhLtaG8/EhexgPQH4YXka1EdbwIZsygE
UqFcPYusd56Ana5jtA+vEbM01miQc8Ypud0XgXeEvQbBAaKBtN7lyrTXTQZTtO5zimhOeWPEnnFp
KNicpqta2M+S8DVmS6bKPEx3bm7Bzo7xeRgai5VXT+GrL/1k6SDDs20IBli71yV/bK8oylI0dfae
M+4MgUS4CtLvMP2gPybVs+UYgJYaqusVZPNnRo8snMKUL6oKp72V9x+FxgdcBzQT06pO1x3zcJxO
FIs8ASTrB8K+GRRl1y4arFc/RYUXxEF3p7kLbpKhQbJvgPWAj1Ftx2vSnNhuek81sj9nE7vk568Z
MvxwconEagJZre2pWKM9g9B//ZutXb70YYE/xrNhf0XwOe3SKm/SuYMb8I36EULMFHQqUKitE+J1
aOaQCBnNZ5+kYhOG16YEBAmWh3ajwq7aWFZzSctT4tE2wBGvwMX2t7E1hl/sQRGSJgmYct/Gm+jH
+LId/1ZnboCXZ1jFV7xmVMOKa4FzLFqq5FbAFjOO0UARQH93GnnbcUsgN6H24pxgiYOQieDIqIGc
U7Tdt5ASedgUIbBEsU6JGpBOXcuomAt9up5OzMyLz+/++GIV3RN+D6Z4lNpZIEs/Ca0PoajX8SCP
zIThOuaYnmRt3NZx2q4EegwMg46k4xnW63xCeqjc75kf1Kt2ZmqaTVtmVtdmjuVHKCdZJSIH1CvJ
xoo8FkPwEBF2Sxwb+C5qseaWGccVNbMtnMbydoiLyxT2H4nFQm92lIPnkMLDqNBDuivfpycRkMGw
OBNatyhWBvNkz1l/oI8PvCrvEZULpq6kKQvVFVVY9d0jGydMVLApURD4yFmrg2v1E2fVFl+0sQs2
VYiMzUXIeSAUq1ep23g0SsrhID3mfWQwFfJl5vrnIqOR1WXRg/AYYcH8CzcqPtilVkk0djtZeeZl
aEZ1mLTTLvKg3gjUb3vRpdU+ML7Q2Nhqz7oLE7smdAXcF5CQI7ZeY/Ds1qrz3quMys5Ma4QLClym
APcyX60ceNcWBZmkjl+F9D6McnY3XX5wu/DsGpZzMCcMT0yA+F779W0TdVs7wA/XEyG7nbmIQyPb
zGOk9xgyUYfl/Xrwwsc4d8azPczT01xQbYnlyrKHSxCN6bZmpswipZyWp1O+Q/0ltlk0vkb+7B8p
t1Q7L0GSNQ2a4SFBt2KSxSLsJ1byht6lZZdHkykDg4ZxnTE0oZrWte9solB/LULxdUgRzsVo/IrG
9zd+HgucLXyBeKOgdHTusjHZdOZ6OfnxnkJmsFK0OQ4S1sFCMEhi0zvV3VyxMBsdPi5UN/kSkHW/
yOeEZmiGbUtG0ybUBR9iLt+dkouO0hzwiPP/PZj8/yMMecsEvP4/Q+R/n576B0P+8zd+g8hr8x/K
RDLHRerQCMbT/d8QecX0SSw+yhOuUo5l6z9B5E3I864U4OcRmF9/7XeIvGH+w1aWdhmhaDsm5Het
/zcU+V8R8tJ0TP6QVMqWtjTlL0MrK0Jb5gLiv0qZy2NtMtVRRDGp1BPmsimG6M6//+ng/HMYwV+P
yXRM+nocCM1bWtb1E/1pTCafRbM/845RTGVEOtVx1MlHDEkf45D7Vav0t6G0zBpg1PK/eUMO8E+U
/Ou/6EhahKYplOWav/yLI5SuqdYYu+bGr7YRXOUcTkwCQHwNXs6nOFqz8UV9D+jKbf5m4KV1HTT5
20SG61RQlxGySGK04mRaWkvhXj/dn/7dMZ7VyBYQstokCY2Xt7nO7xwIBpaDNiV/szAh2dQS4COt
DU9ujNxZOuO3PKqoFg2Hyhw+kujDrKiLvlWGfcy9gcUA/IbnXf76xPx8nP75SW34ha7p2K7pqZ8/
qRvHne2glllYEc1e6eLhhUZMt2cc6I0pKHUMWElnLL5FxLL012/+83X432/uakeZmozXvo46/dNh
yjpSfe3SdaVM0CzNYPyIJ2+H0ahClfl3U0it62CEX08KF6GDjFaY3GC/DE5ohEU6F18vico9YwoE
leRQ85Jy3IRFe6SIfosYa+3rWBxHyrHbBD1NHMPaznP/wzKbXS/Ue2X0HyIzCtTOAyV09NJI5bKv
f31gPpeOXz+saToMsJU2QyfUrzcM6ly6Nwa+Q+ZARNipOyZx5cu2NWp03hXuVYnaHCWxUNN4E6dN
i2aipiWiq4WE2VjvAAhTyVuWqIgpAlDqhpI0WoqGVpoQ/YaMbTLWge1Am94KvIaU7aBnUABgLFZS
B/Rkvcoey2WQzfWo14zcYbQqTqHE1t214EwHYWML6Sian5ZMzHMlAsRdKyCwc18z56ll/924jDMy
8eUWuDfwZbYRKSzlGYW0ellpkURqedW9QPDqDIiXmI41CLgEfMoABQ9GuEf9fClrgl9vQe0hIeAw
x4pw6NChr5wyKi1Mulw4ZJuIlH0HxXu+rHqBi4xKcWsD0UmZbXnNO6QhKKbbfScRq7WMqqsY7yTw
LTHOyEwGks+cUZGUp42IEQTLUliMUUDqWO8Q1w/mvdFmxP2rCTBSeOpJmkZK5RV3aFuDJds4VCJR
BBICo2T07TZy3wovhllO/bdqH5IQ9ycZkdUVeMl14SO4i8EArvNkzvETxiGOlZx5AQQoX2u4heEh
ojNDnwcRpyovcWwTmBZRaN6nDGXSNPVxFJGEFOgUcsoTDg3l2LHXKrUt8cSUefgsdD3bYGPbgZB4
SQ3SaLPx9PcGT5t4NMowuTrFILfm78YQJuPaKoGpLSumyeHzwizgP+Ru7kf7qfX86FK1ADCO2TCI
8Rb3Jtj+SEchNTNM5ZIBGRGD/urvNudMbpQcAn/vdPTwXlqnSoJ0YRGoUisHemTER7/BpP0Q9L1V
3Y4k/e3NGM2y2VCyb4fbkGB/Oo4yxcC7zJywTJj/5Y+AUgAkdCPt1Ga20BSLPlc3s1t5wz3ZklsX
UBi5E05jLIOCurfZMoOQVgUIuKUiXC+5IOcRZVCKTNSjGhEmjgVDuahFtVBt4aFhGwOVPpXDqAt0
eL6uyMnsAB/9tUgLuuA28Ng7t0lvUiMSgHXzF6ZBRcGZ7oB7cfJ4uhWCU2IN2PS3bd/nXsVoFHea
92qugvFsinSarvQiuzp6oSUCIOu+26PELLTILLjJVWrC+IQ+hHsX3wVyior+PqEtayWJmluWiAZ0
0PgnbYMTv8dRcPVxJgC72NKCSF7LSeOgwF1d77j40AlTUOyOej+ihixVouwYfa600XQUKlfVj2ZK
MS1jA8uQEoEUtJv9rKiY/rDEXPYvbT4DQF0ULEkW5X2cEE5yIlcrgm6LHKnzhyfORJUM50C4qR5O
me3jcr+0ScZSAjNJhA58zHUktJf2BKmCkac53XomRCDyr4z6AFAB7vKWyo+LCN8y/P6DHUk7JIdt
LltsYQlrVgzSYII1D1cCcu4iS6KJkugYM1t0eEl0ncbbhOkrotxjhh4H+zThHC/KZcw+BwZT913U
b0QdNswu4drCl7kSXUhR7ywtfGd28jc7nPlvNp1rqMWmgxCHpfwaKfxpiwPbYReix79sMivvxo28
BGhV5wP0dPwl4OiOqSlhQVOopd9Zj1eXsVeu/3o3+XlG+XWbBfsAZpcdFuGZzQSinz5D5Zi5xuIC
1Ati/jlFROIEPQ2NtNqZkzqECTOt//odGXf0y+4lLS016aEnlSYE/vkda9SBvtTkd8Z1X4FWW68Z
ivatt+TdX7/Rv0YQ0nIcLnOmL0lT61/eSM2smoO+VrfygAElE7bqdWejVs18CIKsGfHfxJX/5oRK
xxIu94vUlm05v7xj7AVDXhYTd2YcUKbrhEvhvRZvM+4N7jCNgYvqJvJKJ7XQ0eQ1/AtQ0X8XOv3r
OeVjmFizTWnZFNt+CZ04n0NlKs5pGfjxanD7TehXr1bv3eD9PBm9/fjXB/oaL/8cPPF+/NfcmQKR
n/jl/TwUjnnv8X5oB8OD77bS3sR9NpjLIsDPZ/mxgTfP7MVJoiIOtp/v/v+HmbVROz1O5ff//I93
JjxHOdkkg8j4rp2umYSjyAH/5yT0//yoo/dv//IL/8xB1T+4H2zJ3uZCXNeKS+i3QWaGpRlKZpqs
RtecjBuHVemfk8ykw48E+alyP5Mnhw/Q4DwO//M/6F38A4OEcBzlKpOsRnv/myRU/3xJaUdo15Gs
i/w9ElHy4Z8XCZ/C7OgwvooULZd3udk5J1rtIMaTtF6Cpz+MTlDdBr6nL1OEBWRK7W4zmqO+fL52
iobX/vro86nr62fEHbS3x/KuRt05leg9K5D9T6TTqA2qfz7CH/jbI5p1LTNJ5ddJFuHFgZtP+RmM
XahEeEkNMwcQmexS6QaXz1cUoL2ZjMsrrCqO0fF4rXHJC9KDRkyUXM327vO7SVDBDTo8vX889+++
y1Xd/fYbv/40G/d/uizufrtP/5x+q+s288fty7FmPJ13nQmimWCnpPtLOuwEKkFVUX5H24RDhKFM
n19sgzaxPzTp9o/ndGg1t58/SHFr/faDz+f++I0/fhClyjw7Y2ZVb33TfbWavt1omE1rGQrr6fPh
kGY81K18Cu2i3XTXh5wn+aRK0ADUC8T9yNzPDcEJIh8u1yeumREpwhx/mfA9sh51LzqWw47BFlQa
nWB6nVBjzwABn/76KMl/OUpUZiB8eMIGWuGZvx6lZCx7VaTD29BhRw4yLzQXIhLJxoKitrCtrLih
n9ng3BxsPG51fL4OHFjmFbDDGaDnpUTlGig5vWYBuu7P5wvDKC+DDDCghvTk3pJ5mF41mHAwoXGx
axLlvajk/fNpy8belNVuv6SbMwbfmrS5tZgwcPYtzBFZazfG5W/+45/3T64LalPMExQOTnSBoOGX
68KugfySIb7Fkx1/0RUqE2e0YHKKtr6fRtKlPiimV4ZLM9+TKvcRQpad8HnKVzcqpz2DbrClt65H
Wfn6mDmqyW3u6g2I02HfkzYQXfCdwNt6MGK+G6/PGQEmQlNogeTcODE2Jr9JGTR0iYjNaeRmaF2k
nRXLFA1A//tPUfL0O+U4D399DNTPJZDrMZCcdc1WbpL5sfD9vA4lLvEw09O/wa92z25Bvg8Hstmy
2U0aVqBubhkvjRYndOstFr1mjUe3WvvDwDR1aX+EafNjSH3jEZvUyOw9KQ6ole0bFJrA8kfPef39
pcrvfnsp+JdxUzEaepGHkWk/OwxBYDjbIFFCBdeZe0asD4EtxJ6+qUaWyXfB9bkcgNSeURDbmAxo
HXXR9JKG3q5kQOvFsXP/xpwYZvf5/CTaft0P+bD7/WUQ1ozL6Mzu8a8P4edS/cfy4kjxGetRW3Ed
JgtQ2fz5EAYtyYfL1K5UVyZNIvexpMd1o3B8MKc5qYob5lUk++sPPh8x9qG4YbLjWz6M/ikb5nNv
+PbHEHYPYoqrL2kTdnx0SE1OP4fnJg/QcZlV83J9adB1zh8vFalO11AIkrowd/V1+cAeyFiRlJn0
AQv5vg0LZ1cY5rnLiuaOCoB8qjNx7su5uftch0oeff6szBVslLT5AlyguXV96vzwYiMmddkwfzTX
eZRk79q43gs/v0JQbDmpdM6WQ2A+0hjz3nB4P7aUct9+f+anb6DEpIfRK7vtwPmK/4u482huY+fC
9C/qqs5hKzGLEkVJtmRvuhw759y/fh6gZdHW9b3f1GxmQxPAAUjRZDdwzhswLPhO+qsmC5dCgImy
dusgOrvXHTe9xxMF5Q3D1L7+W6wH03Eqih11C88IyM4E/+t/2PrzHCPu0w7JPw4xjvjvxT7tz/9h
vtAu3meeCf5Lh2mLXB+iyRXamG598twO5CO78E+oEd1NWuFjBjJvB3+Mvzj+3F3Xle3fD7P+OqkD
lnJi35ysXC2M5KTCzbJTmYHlpvT2EOvl/Bgh8n8DSC9dKfxffJ7on1xtfnT6rN5xzeoQWO1WeF7U
oDOBgt0IFYVxCiCfk5x90F23QHlPOB0I7KbGIXXnGMNHFROVu3ACjjSJZ7L556Ds76fg+r9/JNq7
m7BjGtjJwhzgI+QGo2ki9f/7WTAFwlE7Li6eVLLDeSBtYu1DLeL9B870lQ29jUWByu/9renl0EjJ
MTwFWpi+YFB6FQt5JUpTGW6Gur7rkdF60Vyoc+Dfwdb/6h9F//yr/118MuPdJeJbowMLzxFt1+la
8mi7yiMcRwxgjS587PRcv23K4N4ULdlVZVSa3kW0eXSvjp6oYBbUq50pd3e1af82X04FYRk+yojL
/NAa9du29k8y/t0rqKALAI4PT4PYndmekO1y+DTkVsyusvoIuvYTJW/uE38bfdvYwW8YdgqwhGv5
CmaLNKYzhdNaNnv4hg9IqUNa4y/otG49jChsLGOG7T+AdBJ/f6i4pOqUZtyDEuEURIHvQxzMpMyy
DrNUfGdIVo71xq5IaQQgstEetL3vubovx8H/8W4Sth3mUSdtdQO7nmRpUCuPodm9TvLrPX4Qr5MM
aq78+nm/MB6ND1kCKqc0RuC97LBqLF0vLfRFEY+pGRPbLREpW3KeiLTEGO7Y71fRIRBGvj+8m2cV
bf4/juvv7rUuyXcowh6emq6pI/lhv7tRhLlIeOef5b6pm6BkT4Myrr0QaOKQwBdJdPMjhpvjHn3E
aS33UtOv/ku87MeMdJ37hflxilt7XSkR97ZMacxjMgfNqVTIHFVJqW1JvHTh2ocRDZS+I/dUm8PB
UXsViwxn/Nzl0Ren64qHwuM/MijAfEZRpz07s7rwvEujz+/V0A1uhwGJDEH9lg9LPzh0SJGOtklU
C0upmbztrWYEWxkyOkgr/fdVRCb+L7dakjnwx1TPcalqIWPB/fbPi0igqJOpj+BKw7m6k3tyQ+zY
5RY9CXLEsBEdlf3sVdqTR+78Cm0Us/pqppqG/FZILT2vw1v5bHkw648Beo27d/1kjUlritgCoRBc
asSBB3ryYKv/I0Pl/rnz5qipk73hOKrhWcW/728vcRx2tk9iFS6w+H+0nfhnmCbTC3CteRWACtp3
sLBeKE8JEov7IbMRo41Dx0SzVZleHN2YV1hWGvsyzbynNrPg6g4HRTcQG6+88NGNHNRAZrbWPRqO
xXWForsczcS+E94eMM/E7K/98Kcy2PldgJonqWoVoTV3aIfN7Ou0rQyP0MYHbBxkvQ9KpFXP8lkx
JKTlJ4TVHZ+E7LvRd3FFZSN3Izd7GkpNeD3rT3qrFsjPFcpNUuGcW6c9V2f6vQr6FOVEa28pqFw2
tXY7eCNpAY61FvK7t0KlBBy88cERLTHW+L3xoVeSfB2k84e2t5AAglSOZcEwvaCrj47abIT7XjQx
Z2IbOjlPlzC5WUxUCMkA8Lwlj/OvVVlZ0fv922vYBmkDg1KnSElS7v7z2+txBU9iV0EnhwLJLsRv
AnJZaD2iuWs9IpW+cWvBEhRduuoLEGabbeVgPYT2jZxgIU8Cap8Ht05eJ5iWAr9afMvbskJKQEcr
0+K+2WY659A8vWp0F6A6ih0IBmGBuUYmuj6niLG5Q3xPWrw+8xWpz3629CwN0UNMQ/LrfulxoOXJ
c1jX1vFRgXW6nYc8Wa7NsqmJprw4y6ZetK+jQQmIS47KC/J/zx0cCl3/feWQ55g/P3vqA3zsFgg7
mwL1u2uvHiVmg5K1TdZ84j+gNPa9Ouk3y1c79ObmhPjW0memZXMqWrhWQpBr6ZMR/BybkxwV8+vW
NlZNlnX3xQxqnpJO/CyfBY6WPHtGQ6ZlLJKl7zJ6eQZUjp22gL1ZNuJz8muPXdC+Q1DuAweA7ODy
FVn6uSPs2zrkuy37Y7i2Se9Nn/+Md8Q6uR8sAJh//eJSJxb5st9yKNTHIUGLrK9hosjPl/fdlTdD
1xputU2pXMF/m5oUVDGcmL4iMWJgOvKtNhtEZrwU46I+tI4ud9SVkVfRVzO4zZHJ+NRU7ib07Pqq
Qmf6ewDDKtMK62cdxohoIbxsOqSguCm6967XYZ/itOUhKsoOTismt4k9+k/ZDM+UTM8y3TYL86ca
pufJwKWvGVE36ZTcu58dfZd4cGnZZyJYIx6Coh5xCJwQXcXBGyvW0YGaSR+eVa8hYZ6Xv7amgM9g
Ob3doP+84Q6iX96gUWQz9mmJCo0HLfoeG2J/oyGPiXIwBui+yUOBQcHJxPVNRsguOZhHoCC1UPF2
l4HLfAzqYLGm08DcKcE2Rw/uPPB6EJUGzr7o6Mqsn9/gVTtRUk7a9DURGDdZDlci7G5kX2uVw1aF
kbVMyGN4vAMT5HTAdGgcUTrx6mtImvW2caYVEnGgFQtTXalWCyxdPHP7onwGkAvXAbxVwlm1cJCc
wI+neZimENx36TqAfI30nKpdhOD5EH43po3C2fE7Dgi/h8YwlDctAh+B0+kPXYcQlvz6zENxaupo
+tgYgb9xXJTY/xIxaZSmzYFbJRgxRLRBznPeoQi77lQEshDRK7WTir6pGuaI+TT5vXwmwwBb/Apz
Cl89qd0m9eqDaeclIGOQlgAL3OFWPtgtYMPBt7fqgL3GMuBaqX14/bhmTUjsNSOgCaiS04EDHxZC
BheMlsr3IY2Db1kuvEJitDDAglPoBq3/2pbbkzwJvtvJMCI1MM83sctNV75nQKygWOtZBz+pG1sf
nzH3qmzh1XQCtyr+JG/Ss/txSt1NKW+jOEriCwN3DiCudgzz2DtNSeedcmWOD+B0nmXXpd/BJROk
f4mS3lusfNZX1V/XKFv9OXNSCAVUNb84QYJHT6WRH3h7IEF56mrN3mZWneOmPPuvo4U9us1GBqqi
U47UHh+b6drbOLNQ+wXTYWxmA8EtCGQaAKHU3iplHT4m+MiejG5EQcXgRCUeNJh5S4RsNlXX3KrO
pu2s5Figtb08ZG/PZF86ZclRhgyV8tLzs9q+679MvcTCO37o8yZCgKr1enR6rio3RxAnGIs7EltP
cVEne5imxV1sAP0Wya6nCjdqaq/uIygcXPFML7iVD/Hbs0qNIkj96tKPOU64PJNhsjnWSrgegri4
tkxo007adzN8wMm5bTp/HXDYvJGtZUDG2Dml+xJZsiuAIs6t7totmFg5RT7kLruePlvmmUkMJdKL
jHVZZ8YR++Q9pGnos+JhrCt4BRO0olLzDrNoyX5YkcJoPMBg4S22CgcDjhqb07cu+axCXFFO75y6
32kA/aEa2cVRGVEgI6ltfYwbHxv4uPVWspkERbz2qXpvZbOE94O8RKwgUUwwikL3gdWgZVKW5ApP
dVHOH6O5zc5Ijd3JkCxMyt+Wp/af76IBg+k8dq2P1DbitY07NNgq1pPLe47l30x2XZ2cYfyRjRmi
/1bw0iCctI16bj+tmbjPgzKsXTNWv+gO6J88QNxQocx+zgo9xzdAm784wJIRA4iGsyi13zjp0ELS
YUAsqZCKeslTf95aCeKscknSqmsZgCZ5vWrmDm+XOWmWJc1wuNaiKf9cxvPZB1fxMYUjD4N09nez
F6aPeY8zgLxe/hmBkL2/C1yyGJeIiU15G6XRR6Qjs+3/W8Tbq1zWwNcFwekZsJI9D0ePL9KL0zsB
ZgkjfjOiWVkIV85mlx0Dp49ehhjzwqZ4ruaGQ0vvq1cySmjmr7uSuwcA6filLeKnAWGIs0O160Es
LSc3Qxz+tnTrQSE1OeUcHfFKo7N7tzSu0nx11OQru//1UEWoV6vKM85DCYU2S6DrneYL9MiOrZmT
f/TaIUCgjk+qxKlsU2TefGtFnrUzuyo5NB7/Ozr+rtvOmexTlCOVByEyfTIAilyjHh5/yqvmi+UW
E/uZ316P0mOMjZ5h/fZ6FSnKj/ZQv74eqJtkYyXzfGsqiY36oHNtQ8bZUoeL4XjinY2Thv4Sxz0Z
UFIoWDhgVT31X4wUdUxAVsW5Qxlu22CQupeTkFv7bZJXBMqP1J030JFeJ+UpLsxykqEn474SrxSI
SSpiAS9Z0i6vRNZ6mZQ4WPHJV3KAzL5/pch/TMA2WuHWK07GNIyfKgP+hNai7maQy2nzZnpQ4Bnv
xsCFUDM69aPmNJiBNT42e1TNO8jjn6LJdVdRVenHLrTqW5Avw8qeyM6hhbCslojVgiaYHgatGnfq
oGJlouXN4yxWK+3IPQ6NWbdb0xfOjgiF6mjKAVbLPuX2bGwxQ0VxV9SlKsB6Q+t9KpBV+LNbaRT3
L92XaDPw+UNFogbhOlMs8s+1Z073f+mWi5T/t+/EngMd37OwO8gpl9dFzeu/XrfpEbhRsZTagtPi
9Axm8T/+Jrn2LD6YSHwwf0RfXpI/Vf5Ncu02tEeo+vpew3q27q5ND43qWumMndqpFXyUCS1XTDzW
1HT8j2aGmGHRq+qSxTLoz0o8dy798m3q0bgGCOl91DCVXeLH3p+f+si4z6rvSd66VAZaLrZVN3xA
9TZbu1GCkr3ZenvT5ZswlU5772Bof523pvYy4KdOCsn8+Wt25Zb5VTCGw4eqHP4xG6Eq7wrdwHk9
wRjcm42NEU+BuKWVogBmplb8ZTKmrfwFhqV3R/oOYbl2RJ1bb6iMQe6lRjWlO4Cdyj11kd8mqb0Z
rD0jSQDOpgiN4JvoqYl7j7JS+wDAC00E5FyoVrVqin6SR/qlqI2tDP7LDG4L9j4NSa06JYzJAv2e
49x1yWZyjBoqvx5+aAbvJO8tGphDKN1KKkxk0a1zteBaDuRl9KHr2ugpcSeMaqmxLfc3SMIqFulf
3i2oTc5J3v/kgqTk0rtqNpS72EFA2u7t8VB5EcWPEd0QVxOKs0NpfOhcPPBks/mzKUcHMVoniFP3
jf4a3IqmZuP6VpGW4iTRj4icZelqaAL7sZ674JwG00qJVetRdmERja5H7Tc3qgNZ998mwLJSDlUx
wifEtPPsTpqzq6i6XZW+SuVWti0d3e1RGZuzJxIexuA5O9lXyxj7bY4cloGYnb+uow+TctXinLae
bPRJcJ4DAyufzqmrHnt2hms4yc7Stwynsw59TgZZaCNcoQClA/w8YnbO+UGeKTL2+3d0yfJrkXO0
pf5N1xTdLi058CtqVED02mFT3ZRTmzzoWXumSjS/FEFW83XinJOZJtlDXflcz716L6PmvD/L7kuU
EdTTS19EXxrLVu91bogPcBTPslst1HobhV2HASVriSiUQNR7BSfW3dhBjtV3VVUdsxTukNp1AVRx
T4e04/o38kEOTG6qLE3ZZ9oJWl6XmNYqgnWbkWN4F4jVoX9TOEgXpUpp3WhafxMG48z2vMgeHKW4
TdmfPMPZNfa5B8ddNhMXB8nRTsKDniXG839N0tGYoIgxIQs7x7dj5fkwk7Twq4cBAlYu3Us31/6m
sxN1F3dO+8HWXYjnBKC14gO787qTnGl2Jpz3IIm+NlHy20wAoNVVnkI2dNrpDhmS4WjbpPSu/Wm4
y8ZxBDamw2dKM6S6pzYFMWA71/L30YqmLpry15Np2uuo/G3J0ZBs/zJ6mYvfBErhcTjcKZ3/s2pj
KodWr+1guXXbqirmD8jiP4FWz769BUxApSC3xyV/QmbCVcF41y5854S22nQ9jHn5FcQV/g+t871S
0elUotp+VEZ2qJdYvTWRaQ+qAhiJgzrIWK/Y0JV7v5irhyz/EbZaVuNSiSiUl8fNQWYixsJodnFI
CX3Ja/wz1m+KbNVUMWZt4rAhDyaOl6QrH8mVNek+8iVUxaZD3hYvlxD5rNacbddWCXXuX8ccOTUY
mCoPPEsYcIIDSOS7pm5R/660h148NL4Ro/5HUiJpfHXpG2s0Ngb/LHssTEHh9vbIEYl42Wc0w9dK
hV0pW5VVu8c0Lx9lSz7kPszNsrK8zWVSMSPemfpn2WM76uuqUTAg/B5zfUos83ElEWHyY8pakiHO
pCASIfI/pA9qhE2jePkQl2gZKKfIaL/hXiH7Ytev9p2IliiyTKywpIVk2+nRT/jXaJv96S3o/g+V
9qk1B/1+KFz/bCG9cowQJ5MtY+YDctzY246onV/HvQKDp0yFHoSJ4Wrt5cpZBmJk/MNMcJeRM2R/
H3++LNvkinuckdK/TMlDzd3CB/xj2T6ytgjEd9vM0/NTAGUdGZE0f7aa+muWkirM92jJTD8R5PxO
mdn92MXKtKqxjjw5DgeYfhBuq2KuZic9Cohm9gxT4SvFcou5MNL1L2Hcfd6UVdE+RInaPlR1buyQ
X0BWSPTJhy5EFUeFDbGTTXVwm4eNjJZtJeuNHXfN1ylp0Ko3eooRHDq1+KHdhK59tIG4vwwdf6NZ
YdsCWRgB+wy6eaOO1imCHPwYE2aKMNJF7hZyCnZuSoVfMziLlcaXet2Oobta7nOyDYnEXS33NLcV
Os0Kp5nlKoQoKtSLMkfru46ba3kLkncYS8B/sDyINnLg0idD5EBp5K8zZLAMmc0+2qSBUl/DeIfD
k7vqAbxY9DgiqoMIe0/FXSRzSn4Kt1Yz3YVmRtb0MkrRGzGy5VNx9ay8LeySNK2bVSuz6f1ry1IG
5DXn8VY+A7QZT1djNlYkYSofVcoi3fUZx7vJTI5u6ky7UsUoS7Rk1+Xh0hdE2oQVh4jJlWjedYp7
I1uXENmMRQkUJFW+UpK5Xaey8JkEZXTqixcjCINyDdkrX3EbRuJaBMuHTA/5qaGqF1DmSs9Gibzu
2NSYJVnWjXyABW7fOGPoNRulCfytmRl3Ze0n3f4yHJiZ32yiWX9y8mKF8IxxMoEQ7EmjxdvRGoFB
ZdBoJDIrxxc6Gqfoa1K06rULw2aJ5T6H5FufvsaOdYlgZV94a2+gyusiLXIrnxltdcaXfdpdumT/
u7CmI3lh4WsWoepzJYsjA7WrpUyS6RNOvrmvrpdyihwuK0O7pt6ori+Bl4FBRKOMN++KqlPJukWx
lz0lCjaibeKlp449+yNs4cMgSqK1n1foZCrzWhZMMxFWi7AwTFA0IizO0HpTWlU9SiRDWzq3YaGE
dxLXMYTqvCN7hsuXgDlIJMZbhFvDdV8qspWPKmkid3dG3OzC2pr3cge3bObK3GPfJ7d8slfEgL5S
97LLNAxl9VqeM8d+o48B6qs4HX/L0J5Ng8R58bXeXqP1rx9So+Xo48MUaoYq+wb+cZMEoXmak6wA
mVdZG5Cs2ADNWX3TNFq8nWwnP7sJP5g2c7uXQHefZwOJbzztUAYtmkCoKD/V9RR/MjQ08sm2Wmej
jl8Xioz+dSFUI4szee3XheZIedYrcB55jTWIYq7HjnO7XphsBK40vwfWinM1enDjvraG4GkKzeeY
DP5X3aWsMMHvvTdnNzhCHRoxxWMAedUrtpbhZ6ONso1naiS/E2+ZWWhu+NVq0teZZT4Hx9HBUp69
NhavWnOoWjSjUfarrmWOoT5quKl/y2fYmlbo6Cc0sueDGurFJsQf/aMSp48ykMvxU5+FXAxmq91E
jtccugGlA31ASndJV9z9banIxDl89JQreRaThzaVu56TCficONCFMTJEmRI8yTHZVelgLTipoKAm
Iv4yCYbUsAMJdQQz+aUrEW1GnAb9hZykF85K+VM36VieQ/g4YC+JR9TUzJvcJSMsR9U8DG5nM/gq
B+VDlwWIlVFLka1RbKx0GKDw6E3Ei7qu2w1DbB9MI1Gu5YY/wusM8EeVHt1wmHDuAGbIaUHhqvU+
Kpvn9OjM0fTcdEc5Wa5lQCG+lucAuRZJrMta8rQQN419CErohtw30H8Alzj0JASqNDaWner0Z/My
Kre1l6bc9FoY8y5z5Zb40jR6vz/oEIfgoCDxPGLpsxvjCaPvHK4cVo3PKvyrmyHxwlWSJtUnvKPx
qvAT5y6MRHo/nR5lv5we1W2/68X0CcCrnB6ERnKTFKhTkGZQbmysAa6xjkQ03/eyG53b/4fmz6aW
4bCSBnl+w09aX0Yvzf/buapY+bJUjyXzOemVwxzOCH1NTXCy/MZ7jPV8X4UGKFg4AbtGpdgkmwhM
/B5WFNn7sELMkqvVqfG6mgiT/TjBoHOhqsPaEluMSxgGOlRb5vY2qqZ8Pfadv6rB8Z9Vje2p73v5
GndOf5XnFLyuZZs9vs+5vW/OMlD26SJGjzPOP+/WkYF9Yv5znctrvVtnEi9d8Ims86LXVk42wyvs
jBsJ/5GVNvnglu7SL+FCsktiht7iLzAiOfjWjz7NEK7ldIdlL1yAy7JNbPFyqUDICCySnCr6Lq9y
WVL0/9saSxRyHRbq1PwZb2v4c4RHhcR3GEZjJbdqjjMTVwefZMXJit39ciVByQbDAnM8dWKwdVF0
7UtOVjJWsZV5N1ipei2vJG9TlT7iItRa7TIVvThnaxi1Q+rqx1xGytcWa01cqbrmHmm7bl913bgN
2yp/DIRyuywHE0qW5ffQ3Aq7fRrA7HULBY1M7FsxtLHnk1IkIUIfTv2J0uZtVoz+j8CYdrA9rc/Q
UmGOQmm+76Ar7uQkxU/UE7gDoQ7CJKuAcaGQ2k6UfjeZrvV5YlOMThCTnLhCccVsfn+lcGyXSfKV
wnrcWU3391eaddW8dfipW1iBIjXUxC9DDQB6nnxjF7MnfEGp8g6Sc/FAEUA7R511lt1qh9R/73lA
49UxeumKQvjyVOEtbkzGMxg4GZWY3nBMSvJFculRxfl66jgmvC3tNXbxMBbpb0tbMG93Tjg1a0Pt
7vRayR6zSP9ZzuVwb9bkX5pJ/SGvYHNoeaswwaVUNoFCjEP+qZ4De695aFMHUVB/EnP9zu/vtZE8
kGONP2S3YlOJk3M7N8Q43IkPF6Bc4afmjQOB+YKY8wSK7tKUz9K8X8L8vgk4qYe6vQ3Q1LgDb7QL
OoAiQQSU05PC0q7W33Um1QUvASASxfrBT0b1YwerfJur/bztXCN7FjNlgJwJ3RBJajFzEDP5BgYH
/hQQcd5Q77U5dK6WYwR+A4+q1SS3soYsR/UudZCb5chhOb5yeD1ZYDs67tPcGG4jfJ2u8KPLNoEE
JPct8hgAb/MN0h3zTV5mlDDZK76YqXpMBFzdnszHFhjDs1O0IwrqWESPDgYdfsup6i10FLj+sdUf
k1blP8xPjxJwF1KaI+1VmXuJzqucRj1iWPEsB+XD4AVEFI65H32rfXAFjHE5OJRJehd2nLkCAQyQ
t1a77COMFH819SKMb0rdcLEAJBsrR9lUnjEmvqFcucZ3rLuLh5JL9GRi8e4V3R3XT67GYtSEZ/Rb
sw7rfN1YKbrjW81StJss79oHc+hzKD2NuomCXGSvi3qDpWR66qH2PYDHA2KjOT9kS06YZ85LKCRh
aiYiRvGQMcktqANrWKPjov0h6erm2tTwGpXP6rc+OVpH/NGXODkKpRArh7/FTdzAfPwxJ6Rx7QTk
9UoeW6wQLYMrUUdDoc5a+20Hl0qeb7rWFtKGKmU7+P8IJQWhdtS6AN2+wIafJZqIcro4iMtx2aEm
uArK8TgadIhSGpLTbxgxeaYBE9FMoYWFC9CxUeIoIQdcuiSu7FdkJyJLxCa3sVZhi3xFqbtfXnt5
1QSjmBsf2JJ4O0tXWhvq8bf2r5BYpRg2TdG6HC11b6WK8axD9NZsP3ogFWw8pLF/yETetEnq5JDB
94I3QtQ4etXqL5NmazYedBLqLrqYN40zmMktRvT9vrO78XYQD87UDNeJi3OPYiXjrXxAJP31mWzK
kKHwcSqKo1VTz4jVxePRqbX6LB9ElzpAoo/soDnz2Tdn0dV7/YD8sPiatsMIe2HI12WI04DSmsaz
mis3EaDSB4yxywds/46yuy1bLn9ZxWncS8HBdHG6CtH/2b9NqttgeMAmoHrg71kmdeAluebBzjOU
5kE+DLb+zfaDFitAuvJxcrkWA2cUrWqs24fA0kETxVa9+rdJWlurOzZMJyV1flhDWX2yOKyu2MEZ
e0c0UQEdAcEV6HdZ6CqthskpP7Ve/VNPE1xMEaC8T5CYv0ydgF/sZdRvUzWIIX6tNXfUGhoE6pVw
I79c8kF+B98NyD75JRxHDAAuM5YDezzc6VYRLv3vMJDvVlomXFa5/BDeLT/NhwHt3Zt4MmpMzH89
VHHYHAvxIPv0vgQpkSEyJwcqvmXt8vQS47kY43TV6F2ZTUmigVLvptJxlriqNMO+Lbp8pUnLsiUP
YyXa9SBi0re0zMzZUcaZ1ioYXCtCiZwf3regHLWDWlbzpgm5wKVj3+LhrXBTEiUrEg/DWEyHsc6x
KgaIpmL5YPWHX8kC2C1JiTWhhcX5TajB0ljltZmt0nrU+J4atfc8lilkBANbUqG0fizs8Ns8FvWX
MVW+yieiZxQ94kmAv8nyBKDaaXmZMQhwK+Hiddc0bbBWisr7kE148MYoaP5wqM2IOugQlR9TJSxe
dHOIVqoZR/eCyrlr4knbX2ZHted+QBT7dTZm7HK2YZu3mHEfkz4ct7kkG1Ht/OnlQhZa/OLlb9oA
SnFATOJ+TJTkYU6rs/yIHNuot9mIcKLMzaDj+sUD7Havt/MSJbtllIpq8AZ+0mYaazShZjLjB+4E
1FZEe7Iza1iV5tYxbYx/Gyd/sS11Z0x19i1JJhVFdT0/A1ktDxUWrpu3iG62oawhfzoC0vXGvn9E
cgNjgWxKbvgPSW+dYcDHug6zj0E2fe+a0v8xqS/p2JbfVfbxV2wC+0cFz54NH0160/Vdejs0+uuc
oTtF4VRsUiQ1rmdcZayrUB+ak2Kp09IZi+aIJs3KjuJ4RUq5nDa4KiRC6DLdBL496Puo8pKjCtY9
WSF6gFi3ZiUbh+v6Ji28HwiKWBsF0RjMvFEm3V5YCpcRSVUwnJp7mxsjKw/s8EZhFUR9dfd20Otu
uUjL/y1v5lVXIwOTrdQbY7aemq4snwOrQqiY/Mxuac5lcVWiMnqbxm7xnHCaL6hpftAHtp164D12
YhJ6beEBM3LvWk5ygHEua8jRHqXvZQ05mlo/8VJwVh1qkmtZkQUa0h2SPPmxJKLfmnJQFlxRO+8P
ip/9WFLZWTV3svluAiah13XtDGctHvIn10R6v8IL09Tj/KlqeqiJFOf3SzPU1G03DQW3AiN7cuDl
3oEnPY8F2KDrt6lyoTDDn1hOVd0+OyiWjzlTUzZnBUGPXUEm+6rHv/PcioeqifQVCY/8iXuTvLOC
V6hvY6en7ifurBD/mk2Pj81GjlY6etF4Y0DIM/Xk+V8mocpYrwecoEfE8rnYsYmVDzZa92hGPcjG
iOgXCToClj2w/zNwe+tB7oDlWNTgPniZzHVOTl6y8m+TEextkBrSYWIJaKtheMUBrtejbC1dkhAs
+qtEeViK0VgntaeIn7fsu4QlmFZt8ShBmDYPP7Wd6pxSVR8/BgVYIr47LX45d26KULL8hoV+OGMb
rTsrOWpQTlpxc+j3cvRticaMp49pv5W9com65Jgp5+jQaCg3WKjm2PqwkaAfBGauRDHtJWFrv3MB
1G0kjkf0s6f8vV/Gc0d4H//WX4r47G0d2R9V0ZUJ7v5pOaAPNT6zoTZQtqEAsJEbdNnElrTdyB05
W4fXUZnOUkWzF8Fy9DJXpsLk6Lu5Q+g91j2VSj3Vtp6JiL5MwMjMSNzjQPHPLorxLpZR5GriqC2P
o5o/AcCXELvWnYbjbJDplLi83tWBSbepuZOjYdvd4cVcPrCpUM924eFTC/Ku6aZqp2ZGs5boPZwi
raseLDgcHFV/ZmmJz6vK8h9Lt6MHwkNA/sTS6pz8tnTQ4W1LKcXhNOq4m1kxgUUHqNEXevf6DHm0
9MZxcQku7Q4xgoVRHcQ3yaD3h4VzTR1k3ECcBw/OkWJVKUO9k9k409HwwCjLerek7sTopWmooM6K
wdxlDpwF+RBrUXhrYz0xXA1aLjhzHqwc0TlGZHKvZNDcGXg/Na51Y8/R8qVLW06FRpNNWMqHxse3
ft1MHxIXOQWkqUJ0Zx3jibw1+Q03/0LlSsd21INB50b2fSoM3o1Oyb7YqoJ6fc+R3w6nCqWtEFcy
MTDk4xnUccP1Ri0ORqWU68xvWQm2dlmpOqzoWNtSke+2WmdEn9ICxW0RYFZKt768BTK/wKxZEAcA
1KLFW9CTzr4fLCE1JSbMJSqRuXgLhuJUtzHY4ms5IN4CIC6QXwDTe2wLNpDJsWQTqLIRgfW2iKoP
bUaatp+j1/4Byu8waOWHXvRf4v/snwIPPKlA3PW/1pnIgy7xf+n/c335upd4+X7+XF++rgShvfXH
OcxzcsrbpKHOEmJzdI59V7lucDV/nqcJAWrddr7N8bRGAFhI5WGibDqz/l3RSKX4mfVMCs641npK
LFPF772Lff1IoiY85EU87oZSGe9yxSnWuQVRlh0Zl6spqT+3SX/WCgeJeRsT+Thkbd8KcfMrki9p
VRhXSAjqT0Cn/FVfG8lpnvV418zZcIhnl+2ZeL8kWdNz+J/v1wVlCufO+I6p4I+4U//+fi2q4Qc9
IFdWgtW66+yw/O39DopSr3uj1PbiTdsxKaarVn9903kQwGPQ//GmE6P5x5sOs/H1Q+5C8//jhxy9
vd8KmdB//5Dl+81i+Eb/+0OmbEPdbeqtj4iX7NGWjT6DWMT9lWvJKbDMZj/Ypb/N3Ew/92mOTTAX
0K/tjMall6k/8jT7mnZa8TEI824Nld44ennl3OidFmw4aEQfSFhhzVQY8w89faQQn30PsK65Gjrd
fEAwrtianHgPHinau77BRSOjXPOCd/2dnBMYv78pM0jmU6vg2hCXo79tUUxb3lRMqfDr5LADEi9U
g6O4vKkhHl/flCnelFVO2WMeAPsdIR/muAr98M+pcLweBju80sve/qB4frkus76+dezEPESthXKW
B4cIqYTgeq6c/GtkNeskaoqfSN6f6qhLOCWXGMKjM39K+LB2oeIgkapZ88nArmWV4Yz6goTk60vh
izCamv41HnoXFyI+i//D2nktyYls4fqJiMAmcFvetjdq3RAyI7z3PP35yOrp6tHWnrNPxLkQQdpC
1QVkrvWbwQudTTyaPtuwNDwXTt+tbeyHnj9fZzp/orxOrQ7/4zqJZ0ZYAnXv1xlHYJsGo1rDecp/
gTD8/ToRBNR30XydSDOOCIOWa6tsTAweq/bFG6dw36pjioCq2b6kDWDrVFfDjWyFlqmt2KzVO9mK
sXq05K8fHWWraMtf6AvkN7IR4ZQ9Ogf2fT1PhLdGUmr2sxsP7sNooM8zf1qoVult2Xhf5IiSTd4x
jIZ/uZQEg9qNnFBeSlj7NXG0pHtBA+j9UmTrfCmWCxFGNs6XEmQJ5u+osGGuBky0QDhqgQxE+HXM
+F0WxjjdINId39dx/2tCG/JrimrLUi24pNzTq6cpgTM492f3g1yeXvV7TVec18AdF7J/jJjwFruw
Ziu7ifq736DNaKG4uA8ruASyVx/qhzpJnCcrQF7ARbhxJeu5Hb5Xujfeg1dMboDiOQs5jevps1VQ
Thgq8yJ5dfKqldZ2lhY8yOvVyXnk1UXe9H51HrLtcp4oxpdXafJgi5i561nhY6iF9VKPgurLlOg/
BxLTP1nuwd9BfWHhqdki7Sv+nl7xZCCN+hUKMjr3Xq4/DTkecRHBodvQLxBvjmLzqOf1eMClpdhZ
qd7dGK7TreWnGD4RUPkpbTv9xGOhkJ+CxOUQQNjOcZSzy18Ywl8+JYUBu8CfE46Qlv/0tLxadrql
vxnpdB+3BQ+tOjnoHhdWi+IbtpPOqwKSd5lNmnmnxw2OUkmtHNz5peNpYb8h9lE8yHmwZNffRrxQ
ssH693k6hT+iif/Zp3nIzBQPSQW1Qc4zX0/4L9djCt+6K4VXX65HDdP0cj1/mGfyJ+cwILa77cxg
mfeSE4LO6+9nw0frv/frMdb8faz6Md//Osv/737zVVnByLP2T1f/f/80Vp+krkZ2pMHdUDvxz65H
cTkXZnUn4L3sE34Gm2qy7Kfet36y1AdEF3T7sirCN0yQlBWvDeM09AgWjaBXViMKvG+JAOU9d2W3
gr2bqnZPtdVgPKAY0x4qpY4lC6hA2SV8+PePzQod58Wg/q8fG7STNdsWlfve6xRyMgjFiOjblNb2
Og3tFkc03XquWEzKek1jfwmezjmOcVw/OE7zo4wMVi4pBlZsUtSbpgjzW0BoeBGprMMynxu3Fh5v
7CJrTyjqKUvZkEbG2dT78JlwoAcfuOjX8hPMGLI5bOUvfQzfBLXocmtpw/DGlclx8soUMbZ7O4/E
c5/p/Ez5IAFZ7tOVZWP/Y5rr67T0l2E0qdhe1+9XJj9IXllXl8Y9WcpoXZahskgTnBG5L5Q3NIiz
RRZB4q8Hx7iNPUC0Sqoqb2Y4tkuUNkxAm1bz2EbBvawvRlKTacsfne31AKgHWcEq9L/6Dk9gpbSr
rexm9CVuFb7/xVb0ce8FYbGW9d5g33C72ajW9C14u25aBhkfd70Om7zo5TrkvIoKbWKoQutyHU2k
3MmJyoLsq7wOWCP9qxMGS1nvOMumtJA2QWYBXvicp+1ZNk9mNZ7HUPFx+zjLTKyGRTIcCYSpZI4V
lAzCGA146mTO5kKiPCIv7jxgeRfcx1bzLAd5XcnCzMcz9JKY/efUunaWn+jbQJt+mxrX1l2d2DmY
UuS/pAaY3J3KMySgnxXLjfbX+ms3JcueK715b7zWy+FzY2hq0R7wFyLs2lReEnuoz52REuvuLmm+
PvlUMv8uyRjCR+kSYPh7nIw+fLTJSMVH6WNcRDrkrgJcPecSPz7yD0O1PPt0AR89/+3i5Ef+v43L
EjJMhStKPE94wWu9g50a5r/f8XLsvLz7DpOboIDtuXhUe+ndWBoEJuYGJW3P/WCUL0Gj69s2iIMd
xkzmMwZsd7IDxj4qprCjfienxr5CWQVGlPxvU5vZ0KHGMusDGjhSQSoKzK2P5v5rMkJ7HfypOQ0N
RtFdrOxZBZYPRthpT+iALEPZC+b0jePjggq2zn91MMXZa+OEieHc6rVsuuSUsrW3sSyQU8rWecox
cIoHO2H9ME8pP8nWf71DKPUcK5YZglfmlbZETcA8+3pCUhIf4KWE3k1VftIKPX9Juybehb6Co6JW
Tq+D0m5lh8TpPo9E2JG7ap7S1yFjTj7A/NjI9xfCjqJqrDKi/CDZOW6t9juQYNjLzXSefhj7B6P9
Itv+1F+odb9D/37VTawpVSOygL4jEC7P8hGaqTxDa5AAQWya9/Ls3/v9NlbO1/vluCNX4BEhQkZP
AT+77IYqVbf8w6w29IalvFtrg+CphfPX8sIB0nmiBEUybq9h6mGuA3Y8bi8Q62tZDjGiij9YYdnb
BJTnpoYrt9Styr2tIKDdyjMTxUQwzE2wvzYgAauQf0mXxUc3OUBOkqRW/XuDFaI6LSeRIxwveRgr
gOHNSptDNiQucXvNpmo2Huufa+EfZARkzEJ/LetDJHNxAuqRYrxkmdBc53ctk9e4SO9F3KCkhDyK
rJJnCJhf6mcM9PunFUkgkJoipysTuKRvYFtlCpCQOZ9r42i2DlyAQO+aCZOrLO06ydd9Q891W7+4
lalt8in5hVdL1a7KpgRUqjpGfi5M/XG0XMzcM4+6pNDQwYuw0thq7OISWTmxEj/L3vJMHiCEPjao
AO3wr4cTZuw8QLvwl5OpXShOqp1kWRkn9TSEbrMebJ2oxtwg62SrPDjzOBQvmv2MFO5MzV0qidds
JXhYeIV+6+MlchGFw7aRTU6VYNU044uRe9Vvk1RgvbEfFfdoVFqxb9Dg6QnHT/75ctrHJSBPVTl6
KYap4Ib8s2yVB9K6zcI34I53URg/KFG76cxOf7Z7K34wAYeXM9pStn2UYgEt7KPnxzgwImBnO54b
GtHeVi8xUNRhQbv9lB9G4eb3FsbWWJSh7vLRoyjsaNPFRgl7DrBEn2o9wYYGKwpz8LP1pezVjrqs
KyNaGh5IZCLf+nNU59NZFrUZ3CiLaez90jvx3jiXrm3XkSiq/Lio7Nrld/klVM4YntociNvHV5fN
39/1ayKoHZ7q/On67RkmjgYuquTHRpgk8JTE2F0YFLm2RYijfOpwE7zBRbSa7dmGL7lOuKIngLeT
fIyCbkY271lbvCUtjwR2ifj6p8O1bk4WVVj7xOEhgyr7p37NaGXBSrbY81yta3eHwLAXyoR0STBr
gfA0L6AUVli1UUrnCKs3S3+UXacsskqk22uDqXn5qWgbnJbp4ah1S7rQNzfXb8RXvTuQ99NOzV3C
2deG61d07WJ3uMJYiYvfIr+RfGYUY3f5F9Ah/T5S2uw8wn34U/0/+09G9t6/HCd8vFwthfeNnL1y
Kx8OTR4De9cmrNTn54JXGsZNP7pP5oyjlEJ28lBWo7Jsyy7HAhVxO3loygrDmrb53CDrZOu1QRtL
Z58qCc7FQ+ScQUZ7y8iP0h+IYChOrgFL84oVzofJ+bcOLI5LS4mWtZ2rh2TmR/lxfnKamiCahvB2
Odox72Qt3zgzMavCAOIstOhL4jgoeFfIHzQ+XFk50sJ7bo1OwLNZxCMaAmX1RFgmWmhaK34SF1t6
mTl+a8PCWobscRCfMtKDZhbO5trXn4V3iBgviQV0d22YBousmYL9iJL0Ut5FsqgrAQSZ+Y6TxSkm
7HgtytZr538f2/r9bV6IneJXT1FjkhuvEAiquAsJi4fLyK28e7+yhm0oWsB4hd3d4Ic5gnWwiBsw
SIqhXgfNtop97r8PIje8er+tY8/eX8SUezHs/HrSzgqyBcHyo1jgZ3VvzZnXuYqcjXYWBqooSRlu
HZRyHoBAoPfpVCa/zcp6yTLBLk7SG0exgrisvk1Z1a2FG6VHw2HNd+0RTJgazz3Asq4vV8SyD0vY
GSNtEOFpvTmWlsbKKcqI2MvHQWv29UrkbXiQDwsH03XZbfSS9IDA5boRWIpPiqi/BTWwoPkP3Qs1
XOAlMDwFEQF7o8xKWP4QzriX3/sSWPvUV2GVdYjaJCt9tJ+6Hdl1cvq44gyrNsBy5gKUwLx8WBWV
by61MtTWpWY5K7Ppgkd19J61WTEckhiMVj+PTxVIzMemcJ7rWWMP/QncidrhvX6k/7X+n/2TWWzs
t/7XeTSvXCDltENY0gRcqrsbiCvhCR2v9oAWTYbySiFuoibDAhh7tUdspJQF+1/lTRutRzvqrV9O
f58odhYs2rzdF50xflcVbGkifHheGlVJV3LusHXdDaG16DI3ydaMJZxikcFv0nU1z+0qlQLnRShv
oWkDUhbNznRse+2gBo1m9CB2Endijgl61ln/5Ct9f+OpeM7I+qzUs7WYArrN2opzt4Ff9lM4d8vK
BmvIGf8ju7k9d4ccNfA0vnaTs8luhlZm66myMKd3kDAcnaG8r5WoBFGkDt9iBOMl6KQNzTs4s+oX
v66LlTeMwW1EwmkPD8rb2m1a3uO68T6IFcBlkB44d2CWk00VYnxUzJpHWELFp3YWQwongXEanmlz
jWyT1agXDTVsHh2u23WE7FxnyPszR9MIsFBBIpZWkcBQxoUglYD+cgSoWSCZcynatMpiBsPyvp5z
y/OAAVdO5BpynLTRceIWMldytyiLJiSSldz2yaKGD+CnomyVG0bZCofSXAVYie8rxQPKPgsvRb32
vSJsuQtwDFe3c1GUpHeDMbWJ88cIB82EANUMWT4RUrxQEYa4Bh/YJCyC/mYiyCrsiR5kUlwpEa/T
U0EoxkifE1ONHvo2iG7jvKoXgLrLN6VFdQ1bBJccc9S9Og0CZHN9wy4OJBLG57L4MbwJ6/fhStfD
KEHkYRWGqL+TGVBWyhgrC7zzynOYpYfrQtl3mvI86fHhgnSUPco0Qgyd16MERMqquYccJA+mEVRy
kCy1vGTBBWfGuVD0W5EG4gFnp+g2G9AZNNVO+QIgxeQPPBj7qHeVL0Z35xat9coKOz+2imEvZa8e
palFlHCJWa0gKtooG1lPEsffGTDoNnL0MAWvUVoT9o3S4s5V01+yeizcag05yoEHx0eaE4DlMalf
jJB3qNqDTTQttTmyJhNLO8Z4dbANcbIIRD2ZZbcjEFy+ebUfb0PL87c+UMM3R0/2Wq6MTxo35gmc
TYI7G/VyuDcG9mU4ZHWeNqq1MeFCJTeK2hVGAnMO44W8U17kloVliH3oPPNd6FTuZWpVe8j1+qcf
F/VdrqIvL88GHUtweTbNZ0HgVXfy7NoPrdRmWUCjb/aKRrDMU+L8Jk2b7wFfzA5XBdTe58OlfrI4
87BCcNUtK7/8CMRK3BWgJxda0k3fsCNCFbTw/AcPrMoxmxoIvXND2yFSUOk8IwDPbHHZDthUZ/mr
baVb2YHXSbwiCNad0nlKtAU+T+lH8XSTuTrvEyXbGKI2HmzM65edluVfcwPsNrRsHxT8K157+l9T
1f10YO+/uogWrkJSWXdx7WjbEirlwamq4STncQzTeAhDJ7nME6B22FpDv6oGS9l6E6qIHvYP6O7q
RA1nQURZlxldtyOGwc5rrsOGGqifnp3yUDNuXVkq+slfsueutmo8aCdA3sQ+3eabhMfLQ2hCrQA8
nGLqjoqtIhK4amX1TWLqZZWwATz81uOfc9hF3S08yOB7FpJkTM3X3C9BOiiuc25sfXzVdhIqPNWK
dtYRN4RJOsONMSjcCHghm9/GGFrrrHETxuxPBOU6QSdlvvTwJvDCZAWje/o2kgr0gzT6OZqI/HV6
ZNwPYR7tq9zstloc5E+Z00Dpm7v0eCkXwpq+ZJ5d/D6bVnTtK5Eg5EJ3wk7DR79QzEdDw8PQEZ29
wwyLRWqU2HvdCO1FNVTWozzQH6c82K5zTYzR4XJfA8kTX2NHoFKWlcgtSQFgSc81hum90u3SbpkU
cbSTurJeMWGm5hgXlxk9gDExl0xIH7cp6Gh1qKEde4a9wWK0Zf9vaABokN3ayMVcP0PmNGgfSzUv
7Y1c2+nZki+QpCdZ9jkWN/g3vVP+kOtV1bB91N7KH2hj6M/6XPpn27xN9DGmQ9hRe3agLh1BZOIP
PS90JkzRy1Ztn7JpDI9eA7o7aILnYZrCo3x/uzhDWhWM1yp0jqLWmuXltR40Yil7ZRipvjimJ8RX
yHmLvo7dW9TVImRwZiIvkHnHL5w3RFLrtVDK6hiVnQtS10fheCby/m899KmI7sopr1ZW3PE6n/xo
ZZd6xzOSoqyTBzMJeYH/fnrt3uiafWzZ10zOtFBK3zxeVJLnYjZm4yofZ1IX3t3FlH01OndAFKTJ
tnKnZ/3SfLO6dWsv2UjHCMdalshCP8dZ/SPHWQBZodqGHTuzONRG99cjVIu1LMrDqMdnbTTUs+R+
dD74fmCOT7JNVslBlcj1tRrnL6M6kNifkbIwZOrbzm+wIE8UcyWLTTXoW80HJ40jtXaSdAdbuMvK
srWD5D1IqoY8yzwE9RaynyyPisMauf7lW0N2m+fgdqcRLwZ5Nnyc+QhTXequZzlKNZ/r/ORr5xXa
wQYHXY/wW+Rj3e/8yiDr/V6HHgmeOdcHfmh1l87y8d8XVoLmWZsvLnoFedXpEN1LUGpjg+1BRIbr
Uk5mC7VL2SpbZ5FngXmcDOAO84MOTp57MzjdhTwkq5LSHrlzXG/LCoweePnd+G2LOiX95cGxlXEp
FI0esyD4xxyyUVZd55B1ssc8R3fxovn4hEm1/8oGJ9vF3ojwTlC8H7qqgBuThA7m3jRUdlC3q2tz
bC+LYXJOv42SHWSdEivZKo/0dNGE1UNYx91jNPTdI5q9u8kvh1tZilzNBnxV1GvZg31ng7VGfynJ
HkAU8bsK0Ge+FMuiPpgw1BHPUNxi2f89nRwf29EqUgwkc62sfp7cjKDGqNbP/hC9nw1z3TS35mXd
LP9rv39v/R9m8Xt/Avsy9YcW45ceRkgS5fE+G7JyLVkeqi1YbQbN/YAz5e1ohilSPHBEkFjtVrmX
1Qdb64svwXiS1dfR9ogJT2WkCCNb2kK0BinaqDBeayJGlm++9Jk13NidlSxQMzBeM7NOt6kXpxvZ
i2Xg+yCjN8WhaV2lIclZmkuWV9prULCgwIfHQif1UGmKuxxnaXV1Yo9jTKiEl5WpvurDoZlM4jf6
UBy0qB3XvJ2CYxMkxZ0ZoKEUDlb6I0zK9cRi6k32AOpTb3RDvZWh0xFdXnK6cXIxp5B1RrYzQqt8
kFIOgDLxA+7HdT7hHHuTDShvqJFW39S5tZYrY7mI1v+uujDgZBGw65pc401lsjjtBr9VFnXMCwEN
z5tLUbgIODnREOwtbHzurKyy73JDM1ctkIt12usU54PeW93OR2AHdAdF2Q8QNqrCIAsTVzFm2KV7
mVn2wKRkOLZG/TzW9d0wtXgFzdLuJZKS+Kf1Yt3PYvCopdtnt4wvuu+yh92Ul/5SHl5XlHERx5Ai
xkRJZ5kEwodVr64Uc1BWsigbajwVblENkjXygGA58iHCeb6qfBRCECCUZb8maNrEWb/5RJWrhPoq
clyFodeB8Fp7bWUh9V1ZW+k3p7f+5+K1Va4aAAy9tw62mR8Uh8zGuM34+m+LJvtpObW4L5MBjnPA
akMPtSL+4nhEPWBdRQt/qpKvxceZM3TUCVCRmJ2O5/BeEj5UrQ9WUTbpZ1fzqnMoRAoNyPa+/0e7
aqjVuXIILvy5HZGmVxTgScwFuHS7ao7YGH8dnd0cnqVptbv8KTS1gdGUTQtZlIePAW7f97sxD8Qq
8DHzLeqIaExcrPEg7I4Kv/1bM2cnIy/8o4coCPB6bL2StlpI7lI523DIM9BhwSohT7O+UJtaI9Ju
PvqpQonhxSXa8vIulK/B1i7dgx7nS1mShwuVUb5MazKjC26hX5ZdNHfoxBSAgFgz6SHGKFgR1Tey
AYJzvpBRoAzZnktDTur+LjYEnlt27b6g0Yj6o/re2JN/+DTdb6NAQ6IG8ofPuV6AHBFo7vsFyM+R
FxCZ02HmFsebiWT866B2I8kix6tWw9C25440pJJrb66j2ihCxSh3zbZzivnHar3f41KrvhVgJdfY
b7hYpIeY8+LR4AY7L2cLqxTQQ2qtD/kzlf5P19n0Xip++kamLcyhbh7cQn/vmoUD4vDq8BVjXmft
ZCI7hQPqmIZr+hvNL7Un9g/5ohsc8y80hmbCUQ89ZWElpvfUz2M6I8pPTRwEp1ZPorWhPNV+7qiw
02pvMyEZBLS+V84hf2k42JxdD0m7KMzcOOOERt4mIfzHai+KSZyp7rj547B6Qjo8L6qFnG8cMZA1
kwR5GqmwNB+k9BJ6GiwX28pHJrkYLnWyi9JPznZS3Df5U/IbMZ20hfyFyYqMdBoLsg+KqmyRvepF
H9bWqmD34c9Lv3A+sJ1/rstI2WNihhai48wW0GQ6DrgFjKcyVUmPlK7x2nm9s55qjVWr3RmvNmbR
CzWqw1ttMqOXwvhLF6X5eh2U+F52F6cR6hUepn6I5z7I3VEV5uoyqJJqJ/dChTc2hxGf84U59cTw
Pzq3YxftNatWV5774jRW9VMxGh5JaC08xjF7wdbN0mM4pTEO0A0vMX2MXogN/yUD4Hp0GdPZKmNq
QqJ+gR+1j2DVGK4IIl0svvIENA5UulfLM+0dogvh5Xdbee/1HtjBXfFRP/cnDmO/GnP/f9Zf55H1
egXDMDTDe81yTSIvUYn6b4TCSJZZl6J8No89OoiyVRavrZfO/+tYr2Pm3zp/FJu5tWOpaDlWiUq0
G27lOk1DDvo82PYDrKj3lR96/X/lbh+eLh1cO8PTTh+XsnhZINpnZESGy2px6pIK4kEcbWWbnBCX
4kdZEn0NGMszwPe3rbrQIj362Uw/gtjy/sLg7geE4/Klz4kQt0lSnOHmB0cPtZpNGJTV4z/GyJt2
HjPZbvnSzmOssCvOREyCI5sEY8OzrXzUPj5HDS/Mwn9+jlHg/hL0FtjsmVKPOEZ5qiLz+bqNKqGu
rpy6FJ+2Vn6pHDuh2Zet1T8HyXnGUTgrbWLlcJ0oUpCtnwfJqn8dZEfBN6Dm9Y2qGcZ2EtAjicVb
Lxo/85UmfIAZeWm9CIf1hjF100kWI688ZY0Y7wuliV/aYiPHZF3Q3kVp9yD7GJ1Qj1NN3FM2yvlD
pYRa8M/5Q3gTiM7Kjbbb6EsfCYKNTzrjKfCjdoHLmvIz9ffyr5Dw3CWhoo7g4VlThkZtnLwwG49y
UBBigSMHAZ/NNnpqJO+Mf5a09lapvNfrosedxc8u8gBt37UHjCTvANnqrpX+JSoiaXngpE9sC/NN
FQz6MQ+S6SQSV11bQdA8Nwl/TZkj+3uQpk/1ws/96Ek7AilWlvIl5ExsJJw+fkTBNpwBz+/1idM+
g4p/r5f9pe/f3D8DgnjwuRnkWhCxphsdMt2NXPghdVYh3EY0VjYOftSde0t7lo2ySmjxjWKbZLbL
NF0oSaAsDQSJMHKLn/7kBvjRGOhuTJQEk7YgQz2jE/WjyBLsYD2vPfG6949ZNiRbkbXjvWEY2LZ6
pfkWJ8NtX/reL1VouL4X9c9uiIvFNPIltdCD11FUBzdp4ap7Amjlrk1D65a8FrKQRj6+Rpb9tZ2H
Pw117/yaoupbmprdaxiFxUqx0bubvJigqjFN+6ktoht9cqI1oiLdswN4clFHevuz4Tkrr6FmtYtb
hvZG2KdfhlnRo3yGpRI4VuVgOW1/qvIk2iCe1z3aPq7JlhZhWBM026Dq3V+Vr2+9WCjfCMHb/NzT
5tEWXnT5BiAfB0cyM5+/gTKwLt+AHN7BDpXfgFOyptLmb0AhE7QOSz24Aduk7SdXL3d9Ur8VWq+f
BGxTYuaw3y57E+dPZaNxxcoRQU76bCqe/OEJ8aOEVfCnE4COabTITRLW8wlNfhy395ncGNVgHjd9
EG4cqXDb6mKZc3+cCxKTt1A52BzMAraz3S9yMeazXUzNzi20eIsgHRo4jJQdyO0xsm6j49RCxsu6
6XnKvgCcVF58a4xurVB8l6VGae19x990KYuY0ou144TZDLIEDlc4KCij+nyUxSIwz7lrt/dywlz7
Yhm9AmSPBMY8oQlB5TYSjWOs6wlKCM4IO99FwU5VQ32f1VoCIcoVhz6Jw73W4tfgmVGwy3mbn2sV
cXSzHvQbXMOTTT0kMZY9bbWOuka918puQnMhTR9xwlvnsfejKSafVCmHuiiOZVsNN8pYNktRjdxy
sSaOovXEsYflF6yAQLO6HK2dM9fJBl5VzcJxNe3omWztW8d09sJJ7ScxFbgEQ/yq7T23kDjGA7k6
TCDAOYkyPGp8lSobrNt+6rRnpn/VmtqAJBxqmHnpb3aXt5ApaAs85VtDkqAnbLKr7Iivcoxyfmt5
me7jKlPuoqbFEqWNt8j4pLu81g4RrKSjBm1gYQu4SW4lsJbxlL8mI/xlVPGAfWXn3rApUI0FqGOe
5SaZx8DMrLugGEhT1loK9qY7k1nyNuFoAUciYX/IreDzYRrL/ygOc52vhGrK8+Dj9DIwTklbXeeI
PZZ/iOoCdhnxSsnsO6clVNAIjHM98WZW5he9a5X70AjzmzpkOYUktXhjuQ74cbLGc1+QmGh9/6mt
evGG1yFa7E7DDxEH5Fcf8WLZH3lVdRu7JrTFuVtWd+u+C/KXARGUQxB0iBfnBAJFMv5I/SFbE2/x
V1fom5S4IBz93oDKDdSmJtqAsAGOyg7xTh7GOAO609rfML529tf6cqyz/bUv7tx4DACkXsou4Di+
dQPxfbfN0fb5rfN1lnli2W9I+01rpyPy1767FdU0vo3RUe6xAnb4qF5Q3ab+F6Suq9vaFAXCCcZ0
AtfuFV8Q8DIWFsKQBxTPqnUINmYtIW0tK4EHiKAy5CIPssOktNoat7tFpplk4yMtWfZAPtdIjrJb
l7JK18Mc+4SSWuTrznbP/lhpB0cKnaVT3W09E3vTXrok/V7me+SOzcFlolcv8wBYF5A8DFB/0mYc
GT9foJRzUbYiqFVfOkvMiyaK0yiNG5POOYRl0Lza9ggJakp/OE2PzjOCqvcgrK29DsJ189FDKXp9
CR2230vHVUd8V+HS4jQGG76NtWyjClAjgakGj7IuqPE8Dhd6nS6h51ZHGbpG6JVdTBH3R1nXKv2w
Yq/SbbOFKdr+a6PVzVZpcd7qfXzGX8VcaYqp2epl/V6J1ubgv3ctJ/Fe+/bbeM9UrRNSex0wqbOn
JtkXUFrNIYxEi8eMWrz1CIYupkzAVkuL9t5NCbLN6esqdsq1K6JoP81FRmdkBC6jNaEymuUwvn0d
/DJdoPWTzmIGwqof5KG0C0Q0mxp/j4861XzIUqW4b2cJzN8GmWwwkenyoUmFsXmT9tkS0o99Ijlp
3sgqXs3GzRTo3IiB2i/BP4CelpWyT5LnSx1oA/iGxFhZqom9IBCnhcUfci9/nL5hFGfh9IjikOOS
VdceSZb1iyhmJQoPMV4Ftdef2zpHRzhJ4pUUFJEHPyWVmuc8N+22mzZVqUyIBYRIcZKY1fA5xTtZ
mw/sX5AfwTht0wNMqTxNnBB4QIBm6oF85BNisx/gPawR482gYEMaS5evzp1QwAodXAY9VPP7tNm4
lV3va42/86VOb/KeKNA/mkXhescQP7xla3ughSQmyMzSAX6/059Ns7ubLD3ci7lK1teNMq5VmVh7
D3D0baquugbIJ7/hqTrJQybi+ljqryzOqhOYRFRr5CkR3BIeBprGZdVpC3jm2lllxfIsRL2SabLA
6ro9OUXioTM25tqtC9k2GF5p874eiq/CMMnPXIG2I/Da2SkiW5od1CP2wX/Dbd3GMuH2T4JozGAa
6Qa4dbYUvpJvhk5BZfVaRtEHezXPbd7bZSapjM0vqi/MQzD0zqlSmpNMOrZz0pH9o3Nip3JqNQHG
zLfSS1FmJGU3OWjucQGlfcwhh8tuXIKK+3Y9q5kb5rLo1OBy9XpXdmLzCTI8N1uVR/MMLc5NSEQp
LtMbO1Wag6546yv+UgJ/JTDzWuf0yNc0kX9BcoqaTMRKtsrO7jyJyiS/jbK97M0ctGZXoixwQ6IJ
N9jYQUOXEjYKUEjnM+wE85vQXCeeYdzJ/3jIsmudKY2xkkXXYEddlIP9Ha0p/zDVSNbETrjLczY/
3B6RvR2MvD6N50vqy83Vp7oYk/2leEE9iMjYjWBeTCXAMb2Lg8Xl53/BuPbWdy+OxP5Sx1Ok2Ldo
fUClAPMaz2aKrheZG4l+BeP8PTMFtuFzozzISeUApZt4S8pKdGq+97M/XtWjy3mj1I0AyZ0PRMOt
kM2xGqvbP5ZBLEcrTZm4xdV4PJmm0rEnRFBb7ux8VI0L5y+vYvEdV4H51AUpvqsKSY5a8VNsVyd3
zd7DhnzKGBn7Afxcx8PShM6JNCVYBxfvc/wn07tg9oi8QiJUqMKii/yTBEggjEBX7CSQjOrw0pBA
ivkwtjgBzsM77jQS2f4YkZyNQ//YIYINP4GAcg82am/j+7QNk9p7TNt2Nl3Sxc9GhMsUTvH3VETq
pa86IF9iDxri2jYCVWGMc4dUcLGk0Mt8KHl1XBp8TcMkmeRG5bB/Qi99fELH6yw3tqLPphXGFsqh
GbqffWV0GIEj7iOfXfKRNY6ld5TFFqeNzqtSgNU8yq71f+p7rdNtw9xEmvfdQt9F78vseIXtf4Lx
X07nPsU4ZUeJ1tc7nC2dUenWxjDEN57F0kfmugKgUZsxNBBvm1NfmJANC6tq2rPg9fRqkbsnI/76
26DSfUkSCynQqdj5U698ftl/1H2Sg/qoi+YY5zXRHSnlp/GyPoZUu3j/q6roPKi+p3613ccA2OZ3
lm/mCnj3dAThmt7DegLJ19BgDPG3cnDaR6NyWC7iubAGh6t9VYdH2d6aZb7Km+65iUzAJ26rHY3Y
1I7y7Hr4r3U9mfry/3D2XUuO68qyX8QIgp6vlDcttVGb6RfGWNATdKD5+pMo9pJmes3e957zwiCA
KkgzTYFAVWVmEEM1CyrTugXykj+cGzvs97npBFQHzXGaWmV+hGVF1UwPyEXfxUPxSC26GHb8kENd
Zi6j/mRv8SqEDEvxSDXW/9WePo7mV/ZTa8UgTTEOllTCsSi/2Zi6JwCzAicQJKlArwBQglBaavGo
v1gIFLwaOcBifhNlJ9dNxX7yS6BIlJMehWFgEf2BwRYkR6+czB6lf4Np/Msp98CQQ070Sf0/TrYv
LiHkILjtIkPKu0XdJs0jlqUcrO6VfxyAnN1ZvS633ZRZJycD8hJBwPEiRGegipJ1X50xOpa170C/
zniInKr5pQsHvNb/zGjksnlMYzCqM2vyj21St0sz9qGOBmEktwOfbQ+5QoAl0Wz6ND8UvYEMTykQ
4K6kt4i0qXwgYwclj8tRGecMmq1jXtv4s+PdUW+c0jm0hiif3EEbz42HrS5X1bG96TkI4MloC55t
vPhH/4BFsJjNEhxmg1ZtCP5iRrOllj7iOA8zcudim45hiFd+lIi7ivSXRq4FlezaswEOUjCWopkU
dnu2dVlDd6Cr7yvrV/vi47X7qyoBEa59+6UDC/rSE51/ylsv3iV6ZqOOyxRnXXPaZWJBztaFqiO0
MyEUdkl1p/sVGu5vvlHTHnmVuXc1qrdQ/AL+vFA0X2VksJ+c46BKf5CxxLFBK5JvplEOQRt56TOv
dQcbHtR0y8xLtw6Cl4hIGPIYaYVcexb4Gv6cEsQA7OekuPpzKI6ZYNHbOLHELqlrLf1Il0bdtXa4
yHDQ3WuWO4JmI47ZPApI/9KYKjzCUkKucTkU2nsh+W4Mk5UVjqjJlsx+SbkLvWWhlUccwuwXTytO
2OjnD1AYHV7iZ1/Z8Kxw7qu0vCePJGfQswSBbUAeFZSuNj0q+Fc0yhKQVwKtWG5plBmhEQiboXJB
zWRmiFHyATWFvgGtn4qdfRyvoGgwAILoa/fQoM+f+zyyAWctnbWn2cab1fVLMpAFi5ZDY/nHTHnG
4B4K9FiH2JKfPESdBBtj4yf7qLKtT+7SjuNvWqJFy3Dq/upOH3zz7AqNvahgEmr//3wd+0AwBUhD
x9u5HLEaJmtTjJBl8ID+DkHM6lb3xTd6MaepUYYBeUi7XzdG469uOxQ7y1FWa0/zfuXW3xvxGCCW
yrcE2Ul07N0niIcUImr34B78QnsD+lr0KYYbb+w6wvHuuhkoxjJeokAIWn/X0kp9sqCVgJAnmVG/
MYFpFeSeIbi6jIWjCxy8Ile7L+qcP4Dp9K10ubsXqkX9nWtGi8Hxxg016ZI02IZ48aQtb32pJfUN
0A98QTPRQBFrHiqXEAi8fgIonJwTIIUL6qKPIXsGuTeW6n/9MrcPEb778WVwhH3/OBFIRxg4zUOC
GEV70Bum29tlUkrDITA3m1QPX5hq0SD138xufT6TPzunt1GiGjp3nXXvVPhP8tQlc0NzvmCx0hYR
8tFL6uvMUANAUDnk8oG6mqrIlgIQ5Y00zXiH93O0Snx/fIt9IPyiNM9OFvgwIcbhzf03s9wHYivW
e2cPnW+5droo35m8HS65PVwoUquFJbTXRyu/d7u4OyJBjLOfitTyOAOKv2m/kKelPMMeXlF6LrP+
AS8vLHI2SgQS+dOL9SSAWp/2jLyItvStFudYFUs3UDq0taSngcivAadpI7K3zmEv4OQkb4Q7up+O
8vZY+xUx1bIulql0y7NwdHvfuHiY/b4oLiU6H73qXSSG0yxQl/q9HCf3mKZufqnzNl2NXt2vqQnk
pL1niG8GrdlhlAG3kTID0Q/u1SvbHAxorBa9v3R4AVhCGK9tQCk17GqR82RVvZsQPcXip6x5glQR
ss82OJCswTrm2HQXisatHIDALDIvhphoHN1RHzQDWr65jaD4CLiByQNNsp55D3XvPlIRk7RRCaXH
3rimEqdYq79Ek+be88jBMg6rhHkX0CO476XnOzH0fAbJnpIEiQust2CSHS5SuIjMGg7+/iMxxs33
IpYXAzHwbRNJfpcKoGFa12GrGGJTc2BBE82wNxnYbLwRRYUUbKDRecC299Siy2xCAz62iEYMakiF
5PgN8fHXti7GClwc4wuN3i66Ci5EzRCt8JVRxOoO8R7Z9beMNMCpD6saKLvaYlxNSmo85T1y89CC
BK9LbR6pj+ymSsy+TJlNYxItdJDXbzizqy2oHG1wRQE9Ml+qqP6tjxAlrjZUSM4XNv4HoBoR5RxH
U9JaMDVeqirrck2wP6vqexvSv9lHJ2skogQT3qVBB661VUpS4/NyUdCi8XnpoNUhC/lyaH13N9tX
YLo9gE2xXY4jd5ZuOEz3HHvsqWLxs9GY1cW3NtlQl/0CCSpghif/AU9I9Bw12Qsz8u5ELWxCUInR
RvWBmrULzDDqrtmWmoUH1FYrOwg7sTJ+ziBxuAntvF9y1eytqdqPlgaGLDWxV/QlGAb6n/QV3Mkd
7y1X29EYmKJq9YUS+kJVApGvQhE2GpFxmaOglcBey4QC76by7eRxvmgoCvWlPFELZCjIwKTlgVru
lKWP4GdqNzFY7xY3p7THyfw/TaQtsrEDMjYq/VfdW1GICNS30SFJuLsgWJWrGw305Rx/tkIlbOLW
m7m4sIxbbVdWKdL9vdUeP92VkKL4V5/B2p2wwPKlN8xd87oQJ7fwPu786x2NTn30VidgrqRCct53
TZDrdn2kgLHpAB6FXzDkhVR0mUYj1aToMo12llct5xxUOTpbKoMx/YYfMmtYgaEQ0W/qo8IZukMJ
Ez+AjndpRK51psh9Fw+ox0SuYOl2FTLXQ6hC/MLGCwc6se01dSBjTV8WgOKtbAI/AqOztZ0CKowq
kkVBGpTql9tQr3/vK9M23fjJBUnNCuJegO5BFx667pr/pOWyO9iqH0mR8eiXmYlaMShBc3NEgTui
mOMwltg+DuyRQTIaeSrQLF8tnAHMbRrq6v+rFUhE/bXLnHKnZd24TZzEX8T1yLea1rzf/mPof+dW
UXS1wM8lXUMw7it3Jj0Qveu/almvB1Ykwtcox12h+j6N3uwQj12iDCA7MoUVaN38oQW242wXuvls
OzHIXnrrTBSg3E0/jUUMf6O/+F0t6zatT9L23q89NO/1U66+f/mU62f++SmsBX7MRH51w30wcPrg
//ya9ONCKv0ILLoZEtN+dhlqRR0Mdp59MXXDmWyNYXC+dsaAUqDAxxn/h5GM/zLvG/vD/G9TIykF
EKstQNhQg426nbpZtNkPp3Wqdf2LY0zGLpegIiTeTS9lcz/ZR13brbyMDc8jyM5jFMnZHggDwtJz
A+zpp0eXWaANamS/j0ABelcZIPBwnDJ99Tz9bRaAgVPuAZNNTqzyJpSMHLhXQYzgH1wlIuP9Scc7
LiDdNwgp/4PSVAfPPi43rPXAH0/whLZr3AVFsFIvenN7l+0oqEUXlJIMp9Aw1g0qqA60+aZdOajR
3I0nBwBPruFFGnWi9ky21A+qiXaV+7lcQpmwBDe54y9vP8bw2neLFdPPl+zsREu3pmYMYDBB0LZw
w+RoTml2lEBFrxDzdi6iArqEQoePDqLvP20P1enQubAvhnJpWpYc07jLjqAE50HeotpHTytvXDRV
NwQzZ0fhrEwJIpG+9u+xdmegFL3KMdBd1zPgxjEKUv3hrrUh8QE6q1cUAt7rwvS/qxvPm/IvUORZ
VMBbIrthjotJ5TFvF4AGl2Wasrtb1+B25XpUtkiZIkSbQp1tTJN6SRzRfp2kd3WXLOnvQF28z/u7
GsHzAv/QZRFV7obgoT3K1eZmpYiHaLTRY3dDTRq9NScNapos+57o6fSOIuomCIHuuZ8KhFSwTXaC
soKgPJhC/j5QhljzfdSA3rV5VM2FNLrDox3LUDNL5bx8cMQTyHhuBb5ZwvwA2kZsRyXBZC8FGwO9
HTjq6pUclEB90rEy2hXtUBA1y1Z95tvb0vcvPBLeN72z/3JjmV66E+C3XiC+0d7XUizTYVAbm0Kp
p5qxtqbEI4pV2vsWo6AI7BZd35ZKKBjrHXYOIsqf6YXmIMHiFtnzPyP1qN8aNEIvOgnInhpJSufd
KLpyTwlMB+o3KwN8SQtqzhddb9ZzMgl67ICBZPGC66gMGZvY2gJWlM1li9jVLCBR4K2d1p9mfodC
utVaN5FCp1L8qlY/Qhy1sHzUawjoTi/1lOo7Jhy5kiIe3/0KfCbuBGF2h4EOqHVeHT6GF0NOzsY1
/HLLallc0qz75iRx8f1qAFUpkBD4LvZ/S8i9pse+U+91uq1MHcAqhB+P1Lz1mQBHHuAwkm2dJdmu
7J0LxIsBlR5Y/aRD3BsiCHzAyUyW900OPAgHXSEIcQAwVRXBN1smXXC+5PEXZOZxEuD998pvyu2n
3AtlYSQbv0sw/WKbK6IF9rHAOagUzc1WWTTK/dZv194ha81qTzmc6/w0ITmSaYoV7iP/nRrJugeU
73vKkweI+5rfW549XHv+fYMCN7mKwLCyGwACXhR86O4tKHrtfN8eN5HG0ifUsQEqqGgpXPkVueb4
+810KIDgyz3dR6FZCGRrh3fmdVejoepkNRWGh8UBS8ptgHd+MPZWfZpCQ9+6ESiRxiIaUABiIjoy
Ge4ePHHrW10BDfbKYpSmvvuInCdZrIGA/2fEW+9EOy36GFBq9SuUGyHRWxZaebWoDL+9m1Ej87bu
I0mK+g8GrJFhbvpu5IC01vaT9N3qwe8tsJQDbEldTtZVgQBW5yCUBTmgUI0vCzcOVawXKSjWTHxt
ZqLBS3tqzkma5Yspi+t1rJqQT7f2CeQpgITozKo+pZP7ahk5ZLYzHVo1TvsFiq7DcvIT+85EJO4w
ZqgU192+elGmec2nrzMAOfUscIGpKgUbCfJtOfFsQU26eI19MkDOc0frB+rNoDHe/aBQKl1EB4F3
T9g+0LxlcowBllrlqR7QUaxSCP+hasez6gpRPQR9E8nWtLI4o4mgVcQfaNFxUbCIWint/jrmeOy3
VoPX7wp4J5Tkqlxzn6QVmAL6t1sumvqpOUAhoJ3tqH01ruw03GSO9ySTekNxffCmn3ORcID1eQbW
gaY62wyi2D3oCLe2h2/HIsTgE+AovtZ6u6G4vmWlZ8ESfgk7c0lPVuhMgJ/wuUEP16cHbtBEejdl
S+z+ze4FXMb+YU69q4w7pd2pSRfBzCDpo3C2AIJxp/WNtqnLpnmIcr3FqUtf0XIY8gg7cWMC+77a
21cN5FLzwRo+mFHcoVJFS/0fbdsBNd/IFFNK6zYzfpJWaa9I77BVAHOwyjnxGKnTwNSyuW9uop4i
XGA1bkznHvyYUGSlOqM6R62PDjTE9vbbTDIoqzfMer79mEzmRqBCRIrKxRXF/EENtHMa+NyYm+BJ
RhP9843MPm6GLPBikOyN0GDHe6rwdrpr+6t8KPX3CDwDKoYrBBgKAH/XD04/ZA+OQP0tBXfHLHyH
wEb/5ELlZ3bUcmdSjpAAvG91UwZV5vANPeCgEaruHV8uEyjwlCCoMkG7rEarIQVLl52hNE4ird3F
7Z7we/MiMNoNB20zaLQG337zAYE5EcWWXntvmmqF0+DsxmkUQdeH3Qb0FkijXEuBQmta67mtn+kn
RxYuB29UW8c91NYME0mVpFc4xxt7FaXvIXewh7Kf3FF+37jRNMWVvi/kGO1Q+VAfeT7EGzNNv7IE
ZX5L6hO117UB3epYPo9hBhvdyL+i5rkKPtYzp8zk4Xb6LOPaRWoDr5vb+gu+mfLEFc/Hda2uwU+/
McPEDCSOKSD8rafgVqlDRTnUjPGMC9sx99RFFTvUD4XCcK1pQEfRAHQG2j1KnA7/8T0cYn/U8yM4
swFxptczva3nNt26TS9RXgfYl+uyg10h5rnwB53fqaZLTasO+d1Y6H9vIgbu408Rf88nDQVWVEdW
mYgaqiatWTyK7Lk5RwmuTRqtr8affCujBvlSaJsbqodKeP1uGgzCiA4qppqGg7oZqRkcmaApBTxD
vs6HbgT7FEapXEqX5ewgIENUcOj6pVjUdoBNeisc14f3ys+Xmkzl62SkCSZCJJkw26o/RB77lan+
P+2pv7SaZMfzDOEYyxxpniyu8k1HeE7XlF9pubqtXoZbLOKmNueF69Y/AJmC2PuwvwXurLxJgklo
4Y766G0xFSIJdMcId5MiZOnAh3cfeYtb90wiQ22mXMcuwp/x01SZlm1C2Q97+oHgqyol9/ShFiYC
uNRHFwkdrlXnTpvBA17xE0mYy5t0y82sDIqO1+fXWkGGejv74thudl8hYXIBZmfp1LH5CsGl8QDx
XLEIFc5oEGGx8pMEIcg/nBgkMteNZyEaHrv1g5GhCKyEpMWWmvQqpT6Qg7FtNuTNw60vN8BHzAvI
NLM+4xt6gAAeaFfeGGrzy/TWFBq4bTT8A5YtQjGbrrSHpQWSlUtRmN6d62sX3gN6BzBiuOAlmx6k
Un41HBYGWVR7O7ItRVNsXH8aljTq1LZ+rJtvTBtf6WnOGmmdVIse9WuLxsAEbZ2sms2W1HLQorc8
WaqxW+s6Z5qGUABuE31NEffbhaLwJoQokJZGCJEG5pg4opSQxvaa85Dz+iDVpUvM6reLAeWWA+pt
/MC1caa8jdIANVHBHW9UBjp1jO7gh1p3oLtbU2igNocG6z/Dud4nH+wteJGu5aTU4o3p4oWxfsl0
DlLi2jpT15iNLo7YSLBRk4H2cBVLq1hTsxDWF4ngYjBoZf0mHeeccL94TAskPB1WvnJm1G/NaGWb
MWx6FALCSs/Kn5XM/HOLZfGpMKp9qMMqjlAzhQN+DnK80HrIO8M/+BMQJMI5QyAOkUNC+Zpg7YSG
N3K+qnkbcKcFsAHO2Y8Kvpl0PFvlyFH6bLTfbu90WvRr/OqCImeI91034lfbedPejwEVEepVqkA+
v24rwcxGRsuGV5vVsfN/olA9EOD2uncU3SWovsDzCVrOFRsZXsAGeB0Ge3jUalHfhWH0kuVx9pq7
09mFvuEDk7x5xiOmjg3pK9B04hRDpQp1PAWaEYgY08w1ltRMdF1fZn3qbBVe71CiQi4AjnY65OpC
d2keQ6MeBWKfByYPJcB00UQ3zXdQDm9Q4pJb9t5MnhheM3cTi9g6A18cuFiy+K6rHNSO0gggWbiN
GrdCvBfJmaw91UVxVDKpR09lZ4FGGu6la5mg4+HRKq2S4Z4GYhsLatsUZ7KgLhp0LVRVlDreXtmU
h0iUxzGAMpaxpFEyTgqwQcaGHYAOZG25HCUMUS1w5sgENGjQbEtAU5iTRhtqIlOJnadRjEdDjTI5
rLSeuU9F6xaPvi0OZGX/OQfLu01miy5wca58HePqnRKADESzKPv/JdLmF/OT6QVpJgPkyBwMSkYE
9leUf2/1YpJnMwII7+pMuUeo/g5FiiQub5OjbMASZSNBV2DT9cySiT9O2IE0jDXPbme6T/7wk4ao
p/WCGL/hC/VMTraAxskj/rjbphLtZahAN1ZHSfwmTaS8mj7k30rTPjPTFb+ALF6wQQzgU4byBEod
Iuw/GuylG+d7ZYmvNYpbvti2eYZ43T630/YN5y1jqU2V3GGv1b5FqH8XTu1eANvsT66iBcWc7VuB
YvUV2NSrLXl5DnhZShY9xSiivtdr/oOLtn9mHQDEfBR3nZtVd0Cw+Zawj67vCqzauNjXO7IaDZli
3wCA2qcBcicPP0rSXdSap7/53/qQdXuMKmZsqev2FeiO+gCLBcJAHkUTNmOADel4l/V5C/m8Bhlh
rSKQLLCYagAI2OmO+rKoaYLacad1WxhQR74Zkk0fexste9Uhr3umrXPZ6ZCfs+XckoPxSGO0kVat
25iy/NNvVLNcLf/iV6uYYFKPf/OrzCba+SJyFjyz3nvQ4N/1NuJsad3WYKwGb4poXBskSwOOoLrM
1/MoQEfbxq9B3KQVzmWMfOeI+iMOvC6M49acHrAdW5EtdQEptAjLsH+cZzOc/8dHZbnI1+SZ/uWj
BtH94O2KNzz+gYPMmW4gdo1IwRD9KB1z7rkOXW+UDRm7/9xch643f7gD62WtQsOJEYh9dBzL/OUL
yMbkefWGrwgJYMjN3mexnW91cFYrmDDq9CwRraQDCZ8G28tgRNnwzyJ/unqHgyXegDX78M7lgJy3
qKJFJZJh7bWhHuC0p79oIzO3QCrIJYrKUE2XZ+4KWRq+oWZiehOYq0CfSU3H7uJggvjUaTYu2AaC
3dOjk6ifV6nOj/pLjfzwfeqG92QzDrw6qsooCFJh/v/9x1ksjU8j3k7gfvTilY+cypDX7CVmun2s
LcEXxAma9KBWQt1TgbQJiIKBCQ1C8FXPZobVgnlU9ffIdM9mlhAjmd1ms65mmmV9nk201nCOuP40
Sh5frGxhTbkEbgwXJsWr7Q72HbXAEAdxFhAFb6mZZ7210cOwXFJTOKCkLQ32rU2d7uI6TXyZoAyX
TL/NxQHs+m0uMFKWW1P4DbTVTbx6r6zKoGvol7GfDYvPm++xQOUWjZA1SkyCxs+H17LIvzWQkPqq
bhI2zjfZPzfXoesN2dhOefO6Dl1vbjZly7cDkDvbLkKFnwUG80AY1UqINvqOShuQHgz1eEk4sll9
PE13CFqhNrZ1si2Q5u4Z9K8lqH/i6pVb2feiheSN16zmeWpmPKce19+iygQhL9hT7/WhlRvNtIw9
sszGEb+AaI09R/uUISoQADyif1Xfw7KwJws4E6AixfeoDdQFFpE2fP4eI4+BxlPfo0tYuUTQt3pN
kmT+Hj44bLJOf3aiKQlqkECAyWh8DPPCvQMZlntHd3HvftwhrJBAGLloN58GyJj8065/vLnSnVQz
0V2atPiYuoDyuSyMDUiaooM2ls1OHzOwo0E7fSdVH9KZzQ7P9MddGeJn0oXpLk36aVNMwn3gERSJ
TUPm30CztTQQ9fopR6BQs5a/uaXWIyQH/Tt7kuEOEifTxtB8Z3YCavI3J8d0nrirLfJR0w+AweFc
qPMpKJFNnOs+51PXP123Q9eAF9oU6/bdBPJmeoGkaTEswLVi7uitFOnYjcg0t35rfhqt+s7a/f/6
tmqqmzHNnOXZK7gfzGTcFU7TbFCNoB8KoJm38fVOg4TU3Ed3oBsAPODa93+00xK32QCIna3HVM/v
DUUCNCaNsdPyEJH5P44Ivu/+asyxRXAf/WRqoiR6F/v8h17b7R4R7zqwPVmfUFRSLhvUnb8DjoHa
Eun8SPzyW4kk+7MYZLGWLp4Oo3A+TLW6nE0LQ7IvjocDrFX96jrOnkKX69u09uRGH7r+2e66y8zR
DAPJGvYEEOK0xV6r/4tBr2aIYnuaZ2BICAPm3swzgLnklwuCprMFJHGvGT423aN9/nRX5759HpB+
++soeUg12iq7m68Vfa2Z7h5KHXT10BK5JNHYPXniPHDmYeNkWk8aooGnomPyIj3bWLiWpW9r6XUX
kBE3G7wMhyWNTsOgH3E2AtGmGg2zsHsSGoLymJUu6WjMk1lFMt1ro/jahHdZVgJV7YEUfcjZO7UK
lsV7recOIr9MewERUwjyfSPazLZanixwmpEHGtWG/Fy4RvYwxsJ/nsrTqHyAOJ4npBZNmNuuvaCm
gJLOygWFw8ZkTOxtS2pjD4ZHiKIws1o57qh9jQxsgkRh6w+gCzM3vOLOzuODeXJk1i1jKy/e2tZ4
pIVggpOZpR9OupWyh1I5oXTa2VVRDPliv5oWXcfcxehAr8Vp35pai39UtuEHky2jh9CGzlAHuldE
+1P+DOrMb2Rh++Wdjjf0K44obAVequ7AC0gLN2quhJmf5ooBQfptrtEDxU6NB3rKgnJgPhC8iMYl
qJI+cJm8U1iOulpvGpdGG+XrW7wOZO07wY3u9J+cADHb4zwC/gQDIccYBZSPg6Uljyzk71FbAYqq
uqAaBCrn/pWGqEdF3nY8Rsb61pcKJHP/6zxtl/v3IpnnOZrQrupBdNnj0Fj0YfKByrWhiofXSpsh
NMOgq35LbtCIXhbZGuWdH0k3xDKtHsC/FOtvqmcfuTeazZDJGlVsHUqCY/al6VCumBtvYCacUD1k
J6tSdfeJ/WzYg3hE4Lw8tYlrBq426V9KuxcL0+f+MTIdHz98RG9VfychnewMab/9Y1Y+FdOuNrSP
WRnS3Nno/z5rXesgCq5dvkE9drjAs+3sa+EPbznoQHp/fPXtFolfMJosCssa3ySSxH9a6Qg57bIc
civQk/fPVpek5xDhQI/7Z9Ou/TOUCf0zQvfJxhSTH3waKFDbFEy1n25vAxokLK9zUDdNjfh1sqkK
0w8cpNCWvS5iyJKgrmeyk2lVeMWEaOzKDZvwvUixnvNWEzvkzJLnvOzBHYBxZMRryPKlycmF5svZ
y0FalwKB9jXUJGqcau1JQPByb4C+YZ6wRIRxCP33eGS/Tyjq7oxkQXKGONoErLBYjXnSXIQuhvvM
NrDDloiWgt11a5sZwCmqiR9CC91ASxwoaHp1GsHLdI+azt+dEANatuU9RR4b1HFCnRGM+slQ5heZ
MPeRoVJdqhCm9OLv4EZyj2QKrvEUEV3Wr8n05mmo6CfPhPtoJe805sadsTFtfDnL/m4NhfEq6tba
S+RIZ+yzlUMyS8+iEpSmnf9g9u0LYaKB6FfpTd9CnWFffdHdb+Sd54a1zyVKLciqkMjXtG5dnu3I
rHY4I+bqR9VByr3hvVwWpRNveKrbTybAK4ehlBHwwQDbzACcnK0RkqzAvajwN1eHZnKtp8RLtdmB
h058ssX4rKMG8E4bkDunh3QqpLPsBVTZ6VEeTORcoVY6m+mZ0APo9I5vZOZAk37rpUVAOx2nY1YQ
uXFzoO0JVmkryPS+PtxGRzzUvzVplE7WlvKl0U++DsQ/n0z8mPIsSFDQsOh0KDbSjCIRyZ6aNEWj
Dx9NmuLWbFRe7db8775D5caLHmDwU9RpPxscQ5+hr9Mj3srYPtJs+zQBHrWsI89+d3J91RSa/UOZ
Qv4ieuYVTH1lqnk4ZEKBSwY114DBr7vwRbbWd4dZ+q8eBEw4Brfl9M0ZWfpaMB0Zw9DIzkmVYtPm
utqW6yY/F4ZAruYfX+jJ6L+mRZVY1i8IXH2ben86JUnZBcxxeryxrPGHp2NVxy4Y7Jy/uqryn7tB
tKvI6bQjgijVIcGDt2atbzyRz6B8bHFfYGkin7Y0fdQDT/4i04f5UNlY7qaxtfIyFrlxKtWjTYdN
hHOrleYabBa1UWZRM/1uhvVx2blx9tSG3bCBFqO2mVxU9+lNeujDNvrGK1ss7BFbdHA2hnfDmI8L
GmCowY4B2Hr9T54AzIqFzDtHPbXPg1JHaa10MyF6dU+tXGUfsOXH4qxAgRay3MchQXiFRqVyyHn+
2cGuGr5ppPHMRa6B+W3EEQBKNAmrqjXQ5sO2BG//GzeHub9K02odTvE490eIUs25MdX/p30CtPBq
QoQWctxClCessl+B8gIjKpPJ9FSXiLb7puvcOc3ITkaE4HXBvOjblBoH2xjqlxD80tupgbJ6Daba
1xQl2/Rf9R89ARPHmyTma70wDGczsYFtvDQXAVbV8tkUNpA/ZsbusL7G+5z+fGGi3/sIOy+4bELg
z/Q5XgPCdmR67eHHVAtkoDtWPNvKvbLlh3ui9ahkTCSevtxrgjQUM7FzmtUPmde7T6gW7g9VKISq
AR7e3ax90IcCwfO0e5psp78LVb0gVCGS/OKbxqMXtyJIxnZaM7tI8eoEolJlEeMG8bNcSGNL/eWI
hfEv/cqe/hKTwz7sXfALBy24n5aE4tRHyNU2ug2AMIFGXQspbhCcL2cAqKYJYMaMNd5rWG/I2C57
UCaoBwc8ovEG4MBqYWfhd1C1ZZsZOph50C7SJcs2lH2jPNyt77dTo4GikFj3ylWrgaBBHYjoAJWW
ubUH0+2Fjkc5S0HrYE9hHfgQFNtSJxlf7ajVZiH4+3un3mahZ55iF48MEBkbpy1Q3K26mCfBadHo
oQZoQl+uqdO6DhcTstgSqdnZDuwfzgG5KPA3yvBU5Z0MwIZcbUaNj/5SWmG0kdKcAikiBYZpR/OU
fnHcNITogOpplEco4DG3Kzxwm0F5kJGtZk0Q7+LjsbB8kDDEQy2QCeH5Ois52BsjHrFjqigcU5Sv
HHPi2AaTLYyqKVsbKc5CDBDHJ9BRvIH03QbnUtw/5WLEE24W4YIG6XJGQvXDOA5TbdH3ENujEan3
7tEq+jdqAeU+TydLw0aFLCan6YqpCRc92BTE4j3RB1AVAKSyDEeEKzaa1v7sh37ECdUcyk2fmO+Z
XdaBKMp+Z2O3ed+VGhBJSep+6xFY0ewCFJ7gVwMeYqiewrKSG7KFVsyHLRJjDtkCZJ2vejE25yI1
FrHUGmQTKnCsOiizDVSfEhb5fDePAmWGH7Dy+O92arRABTjgvxnoLZSEKKuxv+hAkgyg11CZy/cn
sNtUe90Eg6GliGjpMhrfzM5oHqkRCzCB+53bbqUiDgZHZrWfUNk521Nf/2GPjQt+PCYIFRFi6j7b
o2IFP7V/29Lc9FH0XRBjQ720wcSh/h/Ovmw5bpxp9okYQRJcb3tfJbVWSzcM22MT4L6A69P/iaLc
lGXPxHfOTUejUFVsSS0SQFVm6r4Dkvaw3eZm4hxDy49W0+067HDD8ZuHOBrtI1iswKyibuOlKyc7
+f/FbtSefQToeOMUQGPT7TUKoCsXNPGrmepQYMDzYQ/hAvvRjaMHcohtyCtADCG8Syx/PLEM3AWF
unOnlgF9ZP5HJPp8H2pIhBVO3K/5YOdL1LerC71YadNsZ5tmQ4QFi6xmOxRGvuyxmlMNC8qnKt/s
GjQL2VBaNyJsrbNbavoSZ1H8GxpZtzzIhhew9Mlt0/F4F9t58cxrcSKHOinRaiGM90j0Y+nLRrVB
lXa3jaF39VKiS3YjLHB9ZfltGJTVUo5O+l1rrEVglNZbWHagt4qBprEcL7sN9bFamgq2oTxaXoMd
MDfEmnoPqeMwb8A0CP7aA5moMfFqb9EEcwClChqYWz2AFtkvX3IjE7272jNZg+boapOGXu6brAYh
+LI36mOSgNwGlLT5IeKgaOm84GjaRXBkTuxWCxSd7Grx8f3vrhRN/vQuja1iA8gnHjTcSm6lZI+0
hKRR+9uoSY1pDpwKKXnSUtRTIzWXgPxlbVYe+klVh8bA0ajNALhezU+GCHo8k82nU0jyKYPBAtOF
jqa7OebzWOHUc6cVdxoocO4tAflPM/BAW2mb0T29QA566WYsgF4KTC2oOqAnrD/QiIJEJoAY1+ps
Ndv+M9Fo5vZtJEBSrx5hNs5CLVBV3tCDih5o6RizdeSBro885onffWlSlJa51nRLQ4vur8PE3/PS
iBoR+gZqycCpveedkztWv2CezjbvXwdNWPWa/l5Z2n1BC7x+Q7sF1Ey+6D4kt+kvpOZAJ/g+V1Vo
k1Bz/x9xPnR2d2mHo+VCCx+0APeSLijAn2iYaKfPve+p0ejomWH8QfVqbNoW2y3pDtZt3ICsFNsz
G0qePASWrdVueR6VKyyd+BsroD6tFN2cvP4K9Rb2JI0m2Vi5Fh9j189uyNW37Q+uzCy++nWP09AY
pelcH02w/IPlrlA7ajnitM3kAstJNRwc1L7ywvJuvKApnkX+ShttXvrmSTDHXtAw9/OPQVb41c6f
GtMFVXkHsh90I0tUy4butg+SNQAn9T29xCkkWHwTmHCpc/ShBaB0XACyAQi4irA9r7t1/HiKwLMo
upTeaxTXYlcU2PmGthLmC/RRgN2g9rGOcWrwVcsXH1IFkESxdXSCgj7cq/p+ocVjf9sM6ccJ4Gzx
rRj87rZBC9znCKfKe+g6ujhD8qstV7pXzKxPaHfyTnRTLlXnrDIJbfBOdE8muzIVyut3EwVOt+pr
UNEBPOSCHBQ8cig1LzzF/Tq4VQlC8qjeRGwIz2T7MD37QCoMTJF2t5uyDhDo2WYhWPver2JwZxrH
XYHfFAR53sc+JFa2vS+7reRQAWkVYgCnwAt3FPk3LcaDuPSleztA3nqvaUmK5UjvPFgu+n4tRd/T
AKVMvp3pgAXZNF9MVtvxOeAaQ3k2i/aehW6TTukvlG7ZLSzXjW9sB2gTkbtrwjBrPnt3oyG5NUYQ
r2P0ay/xfdiGwml/Apu6hVpG9/Nq+fPNbz55GYmFk5dyozE0T4O5GK0bgIfcOa5Ay0qOdRkNC8Vj
j+Nd+6j8yMQNO72b7MrXaAfQzubQHGhPY16M97ItvSVkr+O94Yf4T1ND/AE/DkNuxXuT68C+qFn2
u3Mbxtk6LSvBgUjr3DdIqFsQx4EiF2Su31qAmPFN1pSQixLuCoJ3G8jcAKXJ84dO4puM8+7uUhau
wFH4AIxTAolLB8SmAO2l32eP1hqAd8bZgc81iS0TaocL10WPO5je94kBCVfw0aZ3oUKYAcYCiSvu
xttGV5RxeqlPfjTrJtqinZ6iVarvTUXynWax+9KCardR6JhUUYFbyu4q2vAMfOCBFwxvEnW7jeGB
uP4vdvLP9HYbqtN0K8CtoUh850UwFxUPBeXQ0Y0WC+el7st0nfmdDtXL2DiRq5Fa+AA2HjOqDKRc
yy4Aa0KLDt8+fhzAPpM+6rqNchO+hNBaHJZuz/tjHHftlwQCXiBDYJKj+1fHIkco4RByMlnZHwfe
ZE8QsViYVr4sCvDugn/UWEI5CSwgtqHtkzIXW60BFTQbFVtozpx/rr6Vl4NYT/nahcIPF63Y8iTY
YKfZ3gEz8e4PycYPuV0UNyZ/yu2r3OTLFPrimhvoxXTho/eSczNboQ1aA9lOKB6aVtZ3kWJkowbz
ROGzwo5pWKuBGBJisPLOKiocfICEd+TTEmleQAlUU/Yd01/mdZlpACgbRNgv/DpmA1TvIRugEAHw
HNslStAHp57+2XMVVBgjSyn+zB6WkvcBItg/a1m1iX1j6/KiQiuepYFWqcJycHCLV6PFL6uENO5x
yC0BUTxjhYPx8rVAc+oWdGrVhtxGSF+YCaBPFM7tzMI/ENyYCmcZfw9vY3OF4rVdacmDqOz2EZfY
DEBLXgRanh+53Ri425nsQJN2ljJAH/twQ7NFmFSHDvC7Re/W7WPfyu4Obeg7mqSAPqw2mpnzCzmI
uPojmwEeL5C76Thk6wHrUFujkUc9uE/B1UObFbIlEaSqvNK9I1PZ69mqUwG0E/JcuztGOdr9aJdk
N52zyesOQug4e+MLmafhCqqAwY7wvUPF34cE6aVZNBgFOxrOsxMY+BqrWaG+YeDNWzd5j3+eurmk
QDIcOjXyy9S/HTodXMBoWw0EoOyggIKtQT/8OsvHZkVDcv49frZf48kU4JRx4VgC/EF1mi2HyC9O
zBmqF6O/EOUSuI+MQ+BWfEVETZ+88vQikiQBGC8pHX2tj0F5cPsO9Hj4K4UHQNpv6J5JN9PIAgMw
0FseflltdfahHHoxGhCc46A0B0bJDlE+7Pt/dEg+gvDIhXi4YWwaB/fPVuA0IXKS6HkwRLPy/IHf
9X48bnkOZjusWvG4cFINR01BeMmHTlv6Iy+mnGh4HP6JR+s9p+GaH3K6PbRfpr+ij0ftPWf59xJn
DSc6fx95bW54CRgrnc4PUW9AMFPs6TSfTP/mH2G3u9RrF5VeVzFk4ICfHj80sqP8zrQlOtR449Ec
PbjqKD1LNA2dRyd4thNIxLUK54NHIzrIW+85LsAbK/80kYNVF/UFSJt3LwN7l6UKojwSsiQgumx+
kqtKT7lo9Jf0dNlrMI2wkYnWQQi8G/YP0EnowvtSgdkyyLgt89FPdjT043I8eLHXLWiYK5e/BLDQ
THY4Oyxu0dKwx9lqcJtBd2P+PImPHu89uDZwW/j1KyC3sAmx1sGPSr6/R7bg/satFOw66CHW1Tp0
uClacECz2n0B34T+2qFmDZFVLJ+ssC6/9OyBdxnqS2CE3YHGJ9po4JZ6jXwoLhl2/hgVFf4vBFCc
ZP9/zKppbrJyIs1ALcQy4xosxiB0zEsvPVlDefJH9AGHilSK7JnbXvDIkGjjhn0yZRnIa8EztQpI
8TJVoYpNk1zmF9DEgqEYas9VhLscfZW6WPZLfAfYtCSC3ky/xGElm9ZANGRqdlQLJk3Nzs7aqHXL
XZ2agDcNjgtOSzee1AFpKKBQ/mFIsxxatihTyA7/dvj0KFEl+I6wZO8SFxbaO6yNNHIQeqhfAf3Q
FqTMb/LaXDii59jzqRDTypJ9RGRZc4gwIE7RVOOzE4J/vi/B301nHzaIcGzsP5+0ysFhq5nGOC4f
oi/M1NbkMDqOs9SCsTpTJIR5xLJWpyaxV0yRuTG8R7p9HH1pA76h85Z01D5G6rnHl5WiJrtec46E
8tR0TUr9t0h7cNPD2EJ9GnLob21nNI9xJGLsDmJtW9ee+ciL7JVOY/7LgQ50GgerU5UBALMIpKnV
hwz/5jA6rfnosOL1Lw6/fwaUN44xDowBZAbDmmvq9o0EbT74YweU1ETHnwYn/IluQvcfoNnAHRM5
b2MFLa1PrrnlTa6O2pVcXSmrr7Kajm0cCh1caNes5DqA4Qjd1PYbubZxfWfFXrDtlRid0e5N3Fme
0TrY3MjeTQHjASMn2P+jbS1q0P4qr7g28J8Pdfbzn0GWtKCjpHg7/xbUutgpCZXy15Wqom9uKIhy
WR2+Yp+uNAd1Gb65g/f8vwb9+ngU1Fx/pvlKLsrT6NOK8GdWLG4tFAvOaHDbdS64eBvXAqVB4KZ7
u8610zTEIWiGtaEntuRDL2YNfgynZsmSici6I5tVtfG5Fe2uKjmT64AVwCoGwWmOEmmUL1F7BPFN
kLDFh2dOkOngVArcDd1/p4dOBa5Ysk07f1P5gFPT3cz3brKRD+QW1JPpmodyk6N7zUNDp3FujbEU
aJ+JUXSIR8EPUjELlEEb3fSsgtRn5IRkU6rbcYMab+Y6TrPwerRW6iX+3BtjCMLvlmDacA+VLVDG
aGKV6563ZapNYPDGGFxoWrmsmMweC7vE3biLtp0CSZFHHWrQRBbeDY3y2PkjvHcjHIOrgC4whjvQ
EmyDMKg2BqRKV4ZRYp/rAE/Em8S8geTgOz9Gm4EEtU48viJuDCLDaBSk0oOvJuE724G8gYhMxMWK
EwsQOWPnC6LWFhXeET8ONoK/8pU01iKI4fkjFpO8ju5ptzFtOfwCvKU2fuxQ7UDs2KzPfgaZBDWi
F4gLQ59NedAwTuv6HBR8ykGbmlFLgkXkuR89vF8ec44WYhF7Cvg9B3k46nNQjhQSEmh8hDoACbNj
Gw6h0jC/BQdbffndpGool0qhzJVXE6Plgkbk+rvpGlgrrzGATIDOY2fTmLI9yj5ujw4Ah8WC3vau
2QIHqgHX7NkC+KzRAPpTGWmaYib3yQm9mkWw/GAmNwqt2uEncxsQNwKddSzzFvTFaQHCPg0y9ccM
fyUBbT5U9xwrDNcfjOQ/jaFdszRN5pUSDAFrNK+zG1sxDbo9sEFahRK5MtFLgl0PW4CRJ1zyqMqg
4KDGU4jydmJtM8WqBJIYCclbgDhv487G2tGn3JPPHDPn/nBBEDQ911M5p2mrYGWB8rt2BvVLxGXm
j4eNktwUZQ483u8TYAsEahBRFWq4OBG9/ojKjaLATwWmB4Ybn6PHoHAFVb9hsWAxojNqbyvwmBPa
8jyE5oUmyQR8EO6KDQ66Zo8OHjSaPeYcNm/lWePW5DHEnr+QoCo8toKBnS+Pn2KtFJfATS5MYaTM
tqsPBUrEKEyO+UuhCKNlkVhbmgU9B8BtldufaahyZOBgfip0Df2EyIHKUPFiqRwliB2XkR5pj02t
cNOoUmfClLsh5SNqIhiGoQPW3vpbGPgowimLdFp9EVVteaBhYPkf/dFcUd9z9xuUcrxFZ+fj2Usa
bxvqQp1EO9ELS7Qdlufimwd4PE7AZHQz6kzeCMdGUU7RR48VVK2SkD1XVvoxMhzDPTkEKhJ9HqBq
n1p8/I61XwIerEvFmlwnxqWRTfMFcrHVirnSRxupMPcRuFC3fli3F140UOoYM+trG3hzkI2Sw5dc
M4HY1E1ty1HDMhLWOBsoULC1P1T9wgcS0L2nMXfDI6vjeNFwnn03QKsB0FEPYai02cSm4+41nI9e
qsBqFiwE0ZTy4A3wBnUtm82YD+6+83P3EmAdNXmYbjJ5zDlmj5qnzr2bh99jo5YL8O0UJ9rC0zAE
3P/DUKgh7eg5h3bIp1mKnajAAEL4PEuxUA5nT6Cy/zhrmD/12vqmYPY3PkSAX5JmW6oigBh5fjYA
XVjQsJBduSmga7QlCcSxtLPFfwUNTeSA+i0pa7HNC+CjR0UM4GAtf6J39KLuGAeNR0uTuARolkW1
Z2xoBgpqIH5ZS78FVgcPoaq6bcfRv23tIVsE0KjdAdiKobLh1Gi8YcZPstgWoIYLJ2qsjesC2oab
Cfgh/xZL7hRrGz9t3WYnJ/I2dVnV6LdDw7ODOyWaQmxA/n6Z6N3VTl7gWEG5kmwgd5985wBeNx74
YN/tFMBU7kjZVe4sbsRyTCEejHY6D4qdgXfqsR9sF66leyf8O6e7NjAeaEQv0Agb2sXkQ+5hwdBL
WNWHD9OzO6VFDaUCXrE1IFN6zW2rC8yOdKnaHh+mCyRDOP66zORUWWsdf0/B9njuxCe0ZeDFKYp4
9eGt6Mp1n7YgqUgC9LzOjsrbImIF8p7etn211u3U2X/IQG8LSv77i/zNuc01wFtzF+LDmoiOeqBH
RzeooiMNo8GKdoxXe7KTiSbpxVZus++nUJr4FPa3S8x+OjS76WKzab7ip1CIHicoiQPeRYtipnN7
77MSJ1Jq9U0vYzjqd946QMlSrnEM8kOKMtjP80GTe6tCgBB5Wp0PuW19yGGo5bjpZPodx3Jdreab
3vOOBo8vXlFvxigavlYaNLJ7ry8v6NvGKXpRDnu/H/itVtUQuyty/QuKMXdSicSqoLjX+69pATUu
p0nLS4CV3JaXCOI5d0954kNqKAC5CVrv9qgqgsQWpPIL1PHT7w6OYKByXz/PHlHg1aJfmH1kbhsI
TwWp12wtbJ2eix7HAhUkFE80dDPt6Gmte2mgEPfUy2wBOVXt2cpNPMuz8YeVV+ELyHwGMBWJaEWT
aDcd135oAE2sfHXDfM9IwwA08ZQx0ouUMtKFyqZOwePmj4fcyE5Qb/Gnih8V9JSJ551/ovofVfyU
Cays6CBXVUIy+WUxedGIXK+BVAkc0YscFzI66Hpn496GD1f7mrauAxZOP30aGNFy0EV7pNmuam9z
1sWXNku0Jys9009Q8kDedqx+oxElrPwK4qnqd4E2l/eENGs4/XvC6TeFhAJweUg/yGhZy7I7O4lu
AeEELuc47DeFlfkvDSuybdK05a71y+AJAoVgJIIDA20rNDxyfkuRrWdZS1cJ+dnJ8CEyt7Ny53T5
LnHbbIsdpvGYtU22yjo9mIb4UskttlDjiseG8WgkNTsWDq8W5IxddHRpa30jmG80yzrGwVOj+Rea
TJkXgcEmlicaDnXxR+I0rkdQ5uKylLjug/I9sQl8etB01bIeOuc0v7ACok40bHiCZncpjmnhFS3K
4Op1np58wCkIzCUIVD5N0Oxsu+aa7TL1tIOOMgs+Y3BTmGZwgz7BaIVmYQ9iPiaa6kZZ8QOLtQu5
GIKhja40+33dNDi0rQGJWNCMo+JqFTf5eDiVPjjCv1BWN38ESjw/dkLyk4e6b7Sit9MYva34Fx/S
pWxNfiJbdX1HtroC9n5DM2YcoqtY+IfZeY6YbZ8SVCO2qLzENaKRpzVO5XGl6a1R2jvbrXBAC5Jk
W6FTsz4o9sw2vRW2GOgotwD4qBj3z7Yr8yecy05uKZpGJjeKIjcwknqTW92ID9lEBqZPnEG8ZytU
tibm+ZO6KEhsdFTRE2PrMGM91HFwSwt9P3HyLZr1gSVWu4BpoQ8P6DsEtzSycl5MHjqxSlzjaRY7
pGJbQRB6VTLxIR5MceoOCh7mnti/I8UG7icAh0btcMj5oNcH/f69u18LI+OYxboOUF7mT+9E272/
m23hX2xaxKpDwuqVlY/lmkqcYWSBWyLk5g3qUcVjJb0t2cu2NHfoii7XrSqXklvRm8YNBxIH3VK8
WEJuDZwFZnOmAxk6OTH7djLR8QzZryZpqMKABEUhBU0nNtWvIfk6Zf9TK6PhFmIDFYojihoTT4Vq
6dqiPuO2CNy71u28rush+OhC+2jshrcG/zULVlv5zTwBQnN7WTMAz0AZl0VbDgHmc60hKRUmM1DA
nHw7+yZNgf5p14DMvG3w4vD7bIMmq32W44nXSR0NdVqbgw98gNCEwOHu9G62hX+xzX5ZGTt7C88L
1gJK0/Zbaq0F1GlcoXKer6aOXC/GJpreQqoetSV5Y9W25a5auxxXIg+LyY88DNl4pxgKFJ7k/Aw8
VbcWkW4vtJEBsJRZ4HWnt/SSOzI8O7H57iN0QGMXn51alaP3mI3+MLjP0R8cyccOS5D49BnOpsF2
kJmuuw97rZngFvNwns1wgDKhXmlWl3k7Obc1fjDXLX8mOTTdcJSuiI7wrpe1t6ehLcpTbGfyPky7
+t5oJPAJPXsBUs3bfwoiG81eg1rNre9N7C7+O8hJNOxqZD5d6RpEH4CyirJ5/3gQHnsIg1R8HXww
TEIZWCzUO3wPCjRXX99l5S/bPDvb/s0vg0TXN8jZbcLI/GExzTjSNzIuUv2AEidOjegL+/tsJNr3
Wb1FYaNDXTiGdCXR6xHjnmOGxg2EkMBihJ2FepnNzEZPyC/LbDbFJB3lF9D4KTphrqksw0BzteBG
6Ux1GPv34TxLzgB/j5Pzf8fa3B82Ii4h/x5n7QFajuaiZk36iL8zZBpR9aMRuqPTRyfP3oChS8/g
700fyxqSFzp4vzfkMYfTLP5Sfwsf+u+mJrHwd8CMB4HB1BlAUBcEFrgcyTBZFfsjtobNwcvt5R8+
Uqb6Ap3syS7Vsourqg0SjYBpoKGa4+QgaGhL99SBg++EA6RSKVT2L3+6apkOTkUsEdMCbV9lyqfm
Lk91fY0ZDxYZGL7WNJxbvz75gTAOSqfKL5XJt74DsdKQlPayDT3I+wk7j1dg7gPHrMYN0NbZcRuf
HFBpnFyv+eV1tdEsukhjNDg13rIFG8+K+v+jMHV3Qs++EliAuZbtrsLM/O6D6Xw3IwRo9uo7uXUV
apxm/NPVdSVPI2p9a9oM5b0Kh94QK+zvzLCN73K2pIFMQZzRqpfRtsEPbebp7nMoOZIPhfLnomx0
nANUovK2WDPYW9nryXNpiRuGTvVvVh1bCw3tOndahi9vZ7n2iibExs+98hs4OgFQMIGGj1k63LkQ
5l7QfAVB5FrE/lM1YB9U++X/kjnvefsNBxCeazyZfrsHwTa7K7JmCb0A/QZQEuy5JCrjC88rih3N
2jy17niNYmaYS385kA/QdcMRmgKXosoRck3TWo1+M9koDdoZ39OQC6XxbG6haX9NP4WM8h9OkmQP
XQcS46xw0ANj6Pw1KfXp1wAgrr7EPkPccDfzQYCF9gH6KUC+sHKB2341NdQ07IFbeywqsXjRmp//
lprZKX8FFc/n1J7he+ckLt/ypLxoiV+8mr41LnQrqG9033Pv09i5I3vZQfo8rHswkgu7fA1jkHbL
GNxOBRSl0ZXmoqYEu8n69/DCy717I7bu8rgqXzn21Bt0b7OVmWtnuoOOlrQPHFXUxfSIp/akHCV9
oHe76SbrjaZ98MYACriqUYn8mKzChbRw1TlLHcT5ojGg1wRoRf8xQ1THm7C3wSteR+gUAh07OHrx
TkSlYrhqurtQvfvb7P/gBwVVP3u0NIYFm+pkwiG22hcB/kTNR/ilFveeJZYchPxy6dfDOTLd8pYm
QT2fg0UpafbUu5QnBdt4aNhcz5lq3gM2o5qirpmmFifV+gQmuvPI6nSNBUa/bZwIcntW5D8ZCVZh
YJ/h/xiOtwQwF7+uEjqxXJTO12wIrYUd5uKxLbx+7bUCNOZ5a+5TrwWGWgzxLcrOJmq43edMY83r
cKHV1ZTJcbVqMdZvrPGaexC4hDvehf5OT7H5NWMfnFHo8/5u2Vvqu2vBIrjo9O7dVW9yf4cvzb+6
zlkH5aq3djRlHSx/zpoz1HfJNQGeZpvwAdeQ6bZU3zh0pewKNA4/BlDgO3ltje+G+oK7GvbEJlit
zkAl4U/GcBKh7Kyzgw0AIOmWvshGqm0/hZM99rDhRxfL/QDmu1sUeHGYlcjoR/JD9FHzoywMubCw
Un8YbDROh4AYHZzeLG40IN1X0N+0vtjQIG9jCCThf+tYg8z8NdEZapo5+NEqptoDvCLZVtjyPKSu
Ds4t3Rc/QvQD+qP80YNGEN1lOF2k/FlhDweW1cVN6XIQuav84BzfOjgl52UGzv8GnXsBdH8Whubt
vaxm3xwBmQ5sWYJn2eHf1h4d99JDdWUjg6jBJidEyy+g+fvSFOwkUzZu8hKNVLzpAI6BhvyTwVBW
NWJH/1p77FwKhs6cxPlwmaLyzW84uH+/DKQInOkyelN9vAw4f92VLbthYwoJRmGPg2pRocZmENn0
TtkIU0ZDcm6iBE1gCmxGNnqxcqz8fN+LbwrhrcDaCzi/dL2NbCJzJwqjfIpLYKvZIL5lAZrTQR8P
4iQ/5udBxuGKTkZUpOdGw4fIjIvqaazyOytvi3MoM5xNR252Mur+mYcZmuItcCGvDBMs22j5w7gp
5VG0Lqg4skbeg8Ygw569fXeWKJ+sQGQBjlb0v2NHV0MmThGDBvY66i37bkKH4EgMGzLnfQTVNhoR
NjHMUgdFG+4dG6t3Vo3vdDdD5tf70u9a8AlU7BYHx9nKs3LnhRnjF4cpXa5qCyyp+6M0S/CkD0Xx
HDjee3QB3sU9+mfanQ9e6Snactj42OIO1JsdtmGhcc9Qxb5tFXU0vdOBAD4E3nCfkXL5bLv6hmoZ
K9QL5WhKa+9q6NVwE6BCKwhFqvpCByCosaECgyFbrPjUtFUP4BGm2oIuwaRRV5Ziean8nUyqcEU8
qCA88ned6MKV2YLhQXbj+6z++5BmP8XScFCxREcamjjKaM18gBYgPkGBo9q1HDKs0CYi4ek9kRDP
HMNYactFmXnDmiaIbJhmaSiljDbFAJxYWHbFpXbbfSUi9lQmkX6uNHtrZ8nRyEv7uR5i5+ShhXSR
t8x+5lw3dpEBgVyaBTurXDcFH7Y+/ueemY3OJT/Nmim2LcLHzpfpHflCkiDzI/cJWDP34uF0nULm
/OQ056fLOVBZR49UO2xpVvNz5M/NYRe60S1+2dVxcKR9rBLb2ti+bl9GHy1hfWFHr9gCPkoQ5uKB
my1Q/dN+QtkMfZZG8wXSXZbCiuSX1uujbSpEdeTYPX/Io0uorsWy+pjHB7eURA/ROzzQQ3P2hqf2
CAbayIXUrcVefE36a6fOui0N+w6t0jGw4rdY7CfPQv9O5n8N8n3O7qVscd6JU73aKpxNwUHQC6Co
/2ryqD1WqR1czF4Gl9FeCT9rL2TxY/wXg/IFN2Wc9ZEpwk4WEg+sW5I7Tcxp5zyyCN+sa2qyQ1Cd
SQ/9vCqZSOS4rUeUy4rxh4OuFRBotrcxk+mDGfXpI+iv2oXNM36UnZ8+cktHbc8xizXNukk6nlRk
YYxgxsAj/FOkHnb86JRtvJh2omAslg8xWlVWuh0lW1pGWUkd34UxeJGZg+MXLKKgd2978TQ75lDX
qjVISiqpiUnyugkl24Fl6MusIiEqZ/wWeJB5wO4Ufa5DdEcEDtcRgbKAFJ3m6CziOqK5q2cTQZYm
zjwNGxmvWkFJNL5JkgjamF0ebSxUCJ7A6/1GGARwae5Afey9kmskZXyTKVcei2iT8s47prpT7N0R
CgLU0ldWwQUyq+HTiMldhwOTTcwL/wtn0YocgJOJV0WR2qBPF84tRVIbIVZNU6RxjcSTEyoXmvgB
OieIecmm9FD3h0SZoeMxggdj0Z+7eUpkhbnGXcEGs15VrTy1raQX2kxOECJobl2MAUATmqC9pY9n
GGgihhJndVZ90gGJ3RiaxZdtWXR8Pagx1J//cxwn7XPYGA8M7ZYvEP3ttijBmGtgmoqXAOpeS/S6
GgeahYzCbS675gKEKFoSrXZJ5jjWs3MDmNuCglq96bZiyM01zVIOHXTSAL3gCmUY36bRmC17DT37
OtZLG3DOsiN4e7xj0ZQov2e5di+rDvuoxrW/lqG5tZX+JC9a8Bmj5oXW6nDpicS6p3AjlexYFhAz
GdC/PIWHsg6AhfGsZ/QDnhpLg7CiHmXb6VdOv/33PwR63qYprGYEuKMmtIwLId3VtA2ftuRpxJKD
xfgKnNzYm9O2/H2bTht32o5HfZMcXDdcFTqAgNO/VQ+w7nZUxC3DkIJeL+f51CkedniM1yP0BdUk
tYtnrZXgw2T98VMAdZrHnojPtWXvRmwHyIH0mIfe/SPIESxbUUq6yjWA8ugqoIYownQVN48enBJy
aF4aRgpemz40Y/idqCqGHopegW1gY2vq9THohT8hoVECjqxCU02Y1noOhELJd0JKU2BS8PZC+Gro
OC0+SNHw+Lk0HG033TJmqZkWEzVNRDhU7avqxUrBIlM6THvAcmBYaxkfzk4KJj6Ow7pdWbD0Ng9d
AE98hhXoGGXQz2yifwAxWsaVjT1OLkcwC5fs698yjUNiKVmg90wgmDaw4Ha/6aOHs/+Q58GxydGD
V2vDtyFjDMwN7viQuE2ELhJZnxw/y0AT5vibtuLxvaPp2RKLR+stG7WD44AQpka4nzXjFA5ptfHB
bHCrMjL2Hh4VZbvwRh38CmhIu/dUjlHTrLeq8Q6BCWIYaN9OObjmMPxAf+agj0DhVWZ/CHctaFNf
P0Ie8dfpO5nn4CyKklvNDe1D7ET1bdU39a1ULzyLJjuZ8p7lyxEHIdtiALFrF3FtK4EKeUw9j+8d
YMuWNAScsQXVkwR/G0sfyeS7NRTumuBGKBOFUyKazPxYfA7Xu3qL5+77f2AeehPlBi2CcbQP+JrI
sgUtdWdbj4ajxbQ0Jh9d+Ux0j8Dq6Xs/LX/NhzJPID/sHr2ka1YRzjdew0RPF57eGbeOhi951MlX
skMRplyjLoU9T2oWr1pxk4x2+iXRWnmIGgPoEmWeo9Gvis4lRJPdMkW1jpNh3fIgXc0kmzN7ZmoN
wdYb3e+uxSSkMBQtZyhqHDSNlfUiNL3bkY1iJx8K4YH1nbL0QmeLIR7SHRg0+UMgkwOvIdBLI0jk
iV3P7G5JQ4Iml1IcgLmwb8qmwo/mi2Ljt06D5vcA4E/W2BdItf/jgmXtrahRAgClaHzWSse++G3+
Txfmw1sYBM2yU3YRJA7ZyT8y0JgJ4ok2AzilzJ0D1dqpnk6m1nEPgmCsQyQnj2l4DZhAr9fhVJ0v
LHD6TpihFiRVm8p1gBkCbe63CCeTIKmyI32rhuUAnpSo+j/uvmS5kSTJ8lcoeZoRGa/2fRnpKpHE
DgLgApCx8OKCIBm+b+a7/86c5jBfUT82z9QBOoGIjIysQHePzAUCM1NTdxhsVVN9zwvFeW6yPlkj
CE/CcbYSp3aIq5YIXW9VsAw8z0keAQEPDvt9Zm2byKRyxbS0Va4q0bfpoVIWgc2VxOnDwM12oWqO
JOCeBZgHnYULt9A1k3zHMK/PighOaG+BWYd4qgoRQzk/EPICm2K0QsSAjJQuFBeDtFfE9Q1XQNWG
fFs+KhgKciHf1aLXLiMhW0dWCgIHvkc0K3cJDlfvjraIcDoFcmndqgsqBEwR2M+wyCI8EhWcMmG3
RZqu+70mr6p5knfXbyd51QSU9ZMysEvAg4XGKgZm88oGV91MShx9C2p1ZyzoZrcP/XgRRliyw8qc
x8CP2DcusAw6UzC3ltFUszgz9VUG3oaVJUQNHO6O1b2SiVQdzt9spYlhNCsM+WOR2sIuRvDkUoyE
cGYbrvcEUIMRuTP4TttMlCB01k7uK+AWdOCRwv0c5Fjra7aIXulrGnLnPumwHGZF0nwSwhSMdbBx
gDUgmHsVqz7KaYiZWCnLDSWFdI9RJjziHKrdyioGh6lWH/EbtAVC3HEQ4HUE33ImrR8711Sat96d
ZAXYJVVR8NAkuMDlUm3ruus2w9aFkrjjPDz3oNLFMvD23NZ4in3h8FwpFZ+oztlz3QDPlTSYu50g
nLpBLn7QffdrrLUlSA80EVb1eKbb3Ajsqc5jAhMoZbuw8d/FabejFI5r8DpuJa0v1IsWyyEr5Umv
Iuy6aQWO7nlfVahK8EuFzTUl+ePQkn/lcVknHx5Hz+xwhFt4re3CeNC5t4BP/FzGJo82gKvRpPLh
NBJjlQJvX1rbk7J064Xoi86oL1espr4R0pnny7oDNCXnM5C0uG9BWtqTzBHiSWUwbSI0eaSOcGVf
rnUhXcax+FSphrlLmBYuq7SQsH4HQB+H4wyZytsGxMKFVog38Kxjm8iLhd7I7ofGyM8V58lIKmNq
GkEMiOs03yKoFccofpmQqDL+q+q7uklAs3CO+w/X3eoZ2xQ2e/feeYzzJiKBD++NqOV8awKQqn/v
EG3SnLaJI1jROnecFrHO2RT8ls09Amnkh6SApVDQam9dm5n0ABtzMdE0JuPcoEgI25WkOYwuxYRK
1VZ017EOWBuq63tZfS8WxZQKqcKgnGsblFMh6+x80pS6PKcKTYhYZDspoRzuROu65WZVJXTnBYsF
BGbF7uecRZu0ytguF4L2JnDh+mhHmvPZKqDJkS2wo/BkO8KWS/gEMvgCVwkVm1BuFwOf1s3j6gas
fOUuq9U15dMz5KREyPbJM9xWb86foWQRu6ZXAVqTlCY7D8BIBGzjJGW3SD3mISqjg7WMU/kRYo6N
HWJfQHn0QSHe8Ol7XzDEeA8FP1aVwxVuVDBAmaefm0i3Z6Ys2jeS2uGwGIEoIsjsG/qgfPrWmt5T
Jmvwj+eFQz5zwmZqmUU7HvJIJAGI41qErwXli4UO16Y3TanqIsKjzoWxAG+9mQEMRBDiZHPJwBVf
B7i8B0dPjbEs4QqJCoW0EJdd7bhjSraqU29FzFxVUwQYOFkOZmu3NlZUWlklA7ZKEk2B6koR/dLG
T5pHkafenpXYCbujLIEvdgYgGftnedjB9c+i0rdnkTL4aJuTw2ZUYXo8i30XgCGtwtZmnUbjMIJd
MOV5KRhwixGVtGJ2kKEkFQ/SlMcszV2ppjEaPA7NSgDmoOvdDB6HIKrvs/qtkn2UoL0VifEsk1ca
9PjwPzRyxe2zSPRND6VI9DTrTRe4070bAW4/I1GK5WWC8866lrsPwzWcGKXyKHAUaUl5leWog0Tn
KekEOwCgDngdfHrs0AMWVdctuqjByZGn6AMkLSCKwrCcWQZcRA3D8+HJBDkm2GyVdIkOMzgvjhzc
PGusgp/NUBvBEgvbS/JVIqXwtlElYOuc6XFF25qZMSY2ArgQXWEC33eQ/+QGrD1FB/Qi7oz0lp8C
dn5pttoh33CxcnD5mOeTPAFiaMgHyEUAQht2Lk/5jRInOF5k96VrqsAPxo1XLaYIo9AYe8Id8EpM
u/wrgnnnKlPqvc7icKy7rrdNclxO5QkMJJ2gpptaL/OpEhjVI05c4IQNLOU1SCd97bB9gR9L80HV
M2ti2hYCNODJsBweKfjlu0c2pZ9/NfBI+e2RmpJ7W+wbo7mPVbN/JBD7cvjcWeIyELCHA9dAPs5l
z33wEag/qQCMcB/FWDgEwQHyYJ4WsP+FxToT1HAZZGl6DfjqcJUHYr7IE5ttGsFTZtgJa7dqXCTT
Gne6W5w4wGZqi8kjcxMBtjA9+2SmMWjGMYPtG8HdRSUuzFSE8zvwvXRBAnmdp+DXGyEAYOTFdeSM
5NpfKabbPTtN/mS3bfgUJ3I1ghey8OEnXrpUjbx/ad9uvnlpLzblmazlh5eWtByeTPBZ/O5LJ4HW
3pQNlh/Fh62B4Qp87bRVswUM22fqd0N+WBjN1sq9z9SPhnySBxR5n98WMI2Tnjd56qeeDnebQT+X
p/wz+fqYP+j3RfhGFID/ATKE9RWcPmxlea2KV4Rl2JPMx9qx1W0dRurW9rDKt4qiz/ukU3j3qQOa
dF7YV0qAN+EBKBeEJqGHGFLBmcE1t73tRZhrLlog0CCgowBA2x888FD1Ow9rCwaGSbwcPUw3GANq
zBoYLMkUlAbtrjPBbxYJsE3yFH2AZY/B4Oha15SULV1ZiKaW4a4fIlmWdTtdXYD609gmPCF0tjkW
FHicUBlI3V2E5eRfKwf4FmO9Fjd1orc3VFuF7+fMa7VkSrKwe1q3hQy8m6LMMyAs4clxrJrnT/ao
WANCG38qaarA/DxOrPuStdbSQZT0J7sD8KmdxB8SINBvlNgzRwSbIYYFgBoT314SqAbLhHdiAEIw
R5TfnopxbanjJ++0kRgoIauJAdymJW5azh+Kn3fQRmIWF6N3OH03eqjpMuwkJVwvgTUGV+Rt692m
pVpuGhW+6nRr2jrZLKiZ8NGuMZMBB5ItqlAxH1kkwxcB16o1ILHOa9LRrQFnN9UEAmQ0V4voT2rq
FRzu6UK2Bas31ewqTGXx2zPhS7IhAfKMp7f1C4YrdxcbobKCHTjl122SGqYbv4Ttl27fhiQ5wNn4
qRsSzu3qIDzUdWSUUl0SHuqSZiodhKl0SP5s3cDJOJ83B0zxwLqbZSqMb7gXXxC4HZwavYmVh8aC
rkeodEh2ifVeeKgrAGni+uB/lRv5p0B+1oDrCWu20QVreJnA3eztwxhKJBs7Fgj3WX0Vkg7BPX9t
pSJAr0Rh1si2tARiknWHrZEw0mPZf+nUnd12Ity6fH3swcniRpRxsI/CQpnWXgzax8zaVCCaeEHo
2l5t0+ARgG7Y2DBZWmZqYd3FXBdJQJdRetI7XQpOVNctrmNBbG/CJF5nH8RI+0i+JbkoLaUyLz6r
lttOAPOtbmSgMq1ORQmiKYNomxbhSi4SXN3mOmJviwRIqlksgwUXO5eOb1rom1G63VQDv0u/waEC
2tJQaQS/ClWo5TWIA6AkVOHs0LIgWjEdrgzT3voaRwZm8JECt4F1YuCaFBB+9arkAIJJ1GrXMvOT
kcDNej7zvR2J4Pb0IFJXmBjUPrayZYgirm0ZYWsIPvNWkso2PegmnQre8uhAcSZHEgkiouc9VJRs
ggc4EE0mfvFNyVj6mrjQIhNeDBVLt6oi67NOttgqR5TfurYZ4uZdHJFMhKGNGFzVv1hJMDO5R0HZ
xteGKwhPVL1ShGRbtJY+Czr8834E312q7lh20VcXgB89loTA6dEA1FLXZlXRSOPeE31I967oiZ/o
fTn5ogPE9SHI/XDpcL6JhvO4N2aJ+Q1n1Sl4N5vNuwIq5R+e1uJCLrO0iZ0U49zPcdGl5/7KLnPr
TsAdZTZXTeaOf7v6t3/8+3PzP53X5C5BJF0SX8VldJd4ACz9+2+q8dtV2mcvX/7+mwleZtOEg5Wl
yZoB5DxJR/nzfuvFDqSl/xHpVqLLkWohZOoR4HT5DZwAlMekk54oJTQVmA7qBnNhY6jjKAP8MXWC
2CrYLUwZc1MucRELC4469mzcjFG38QoznPlSiFhnNf6Qc+TExNStcaA40VrPBWHL80NQw/f5gIQP
h3ySTxXhvXwgOUA5JlyaToEJBE0oL9RIKOZR4EmPSq3sCI0kjnHHErZ5s7NyeNOQBDyTxIcft5tk
ispZywExWcd2XhdlRTNEVTlruRBRv2D1AByseu8iWBpYT3ZcC8u8g7E6QLz/sqhTfyXkTr5UawfB
gzzve9+Cuv1B6VBjkAPynyR1JayE8CfBDW811RRmcTCbRPmqwFV0VPdTtdMtHRecb1EVimP8z0Cf
aRPYoXGoAk4gL6nACDZ2IguZegYkoshldy3mA4Sx18qqoSBvWU7mBUA+J5QE+hrgcFptSikK9dYi
kAbHjv6+QhvlbAIXfX9aS6m2apV2UVVW8gnXlT68aOrsGlDV0b2lg0fP9bvo+VQi0kIglYXVkvpT
LJrOzDBtBzzPnGA3F/hJztueFVLPpLyjAM1aieC5fW0qow83g0dV7G37zvwH6qn2D5/9p6rzVD68
OQ50xbiEyX/GOAw2YWEjaD2dC+CEHfXJtwI5yBL4yhWH0qEGFQylKoJkR5QkBWEX2NNWFeGYoVTN
rRA9lW3HwzQlBh/hAOHkBebzsHTUO/rwigJ/kp+30yGv9RB072eI06BaOa/KuDZd/WyADQn3Crz+
m7Y+DyDjbOJa6AdgUQXFXmZlHI2Uh7R7tzGYkUwEX5awBigRyPqo1Cq9PVCfjWXUliH2nEJdrOyu
vulLgZ0PjgB0xWmfrt1eF6IKoSu3wYuDa62jrsQSnoISpHKO82BpDLQxTcCiqV57Ku4HTONOMGrj
rmRcIqwxVDPgnY9MFSwJraJO+iQJujF8zFlWbnBohkhlwlszKe1y0acDFkbTzrWUiUkqELfvLcO8
A2cBfwx92FxtQzy5VX2bw40tCULtHqwE3o3NikUIH857ytLqOLpmJgYsJanAgnl/BsxFQJTxWvTh
ukY5EeXUmTlhFPjjkHNzC4Jpv9OlVuldHbNuPagyy3UOOjq4Nh8f7+TFYlCb+PXh8cMrnT2eCujx
fu47M6rrwZw96RQTWPoGWgexdDBaKzzwU5HjlRiXzUbLZONebVrzzhZvKWHwHCA6WqtMkB97cSPN
jHlXB/E4UjLjnuTKWgHBcAbsZdXOSn/sZHbTP4I0kIzoRysQNB4eAyQq807P7nqdb48g8SzSR46q
qTCJYczJXlhdOxF2P28DDdZAMGu+FSBqHOD9lPS1eFVaFRBUs06JRgUwA69r5VqJfGHrBqK2Ayd9
DnpbS0M8HZIlSOeXrMv0ESXpA/IB0LC3de7o7+RF7mChmbK1jBChjq2VHrGxBqoprpsqkm7dCPUF
yeZvugO4+7OxUl7XUSVsozIA5EdYrWGjaTaw+jWbVAOjsJ0znFOBZIggCE56QSX0zQr8aIxAtGTq
SSGKqYRqU7Ej2GFfbCPA7FDbbRBqluigOlTwa0CBplRTy4MnKH14snvIizjieMA/KI+p4DIgkQb2
m3d5JELCQ91BX9nlymSoe6aPVA3PJTkSKRIrvck7ZRZ5ASLEipbB57JhO9dJxLXaFZ9Bf8d2lNWq
3QsIpVx4DSPLNNHKlmNGYyqkD/BmTGCVre80O2A7BKmpU90LcEnANdqGGt5Xcoz/HoWU1dWIStOU
jC1IJfDCunXQtp+pkLKAF/ti5Jq7pkqCVhyeGcJjKuU8HZPU1stJJnXxlBYoAGUYM61sgS/CN+K0
FHmpOs5TQ7yjVStVdb2X6BfFSJTHKhhY7qjCUDqsil2p9PULCXOtWIrA1tbyW2CVAuO/MjcJmCcQ
wecExW3TZn1ezn0wxABmChz32SgvQnPTJ6nkre47ubO6ZfkSMN8CjUImeuEU6FzqWshiALeip1A3
aMSqz2IEQI/YKHXt+OkmpSRVGJIkHHQAS+O9qkDot8sMbesZwL9UELozhnVw3eJ89LFMLXOpBkI4
0XiQXllbEahhOmNJye9V8AUG5y/dGKfF/TBwhuFBeZ6jSWvTvT/LbpnywXZl+PM1YTVJAhXOj1lS
bOmj6KIFINVlLG7IQnBAu3Iz94tfZHBV+KMKcmdJN0ppPFuAIsHOp0JIj1XFU1U1o6fMl8cAT4me
IxznxnEMiGCSKHwsvAzt++Sn4PJw1ZmVCh6Od3Wc5Xc1589QWemPNPiirRLOliEFWQyq0yCfaBxj
1gYd7p2v2lODpyhrqED1M1n3pq6Y6MEmEEQl2FBQcdx2NRgWVMS98m84DFj9N+ft21A6fENQgLX0
jKy+HuRiOX+J2gZ/nibUGx8HYR/G9T5FWe+8FXmpCFyIpe6myarIqgWitoRPSronq2Ri1d0MJq94
UfDsREUUmlLeiYkE8BWgjU/MIo629K0WqvCPv/1YDo6eh7od/wb0U2fS2Y90mMrrOpnYDWsWgOBS
HofkUIq4kWZR5fKhlJJD6ffqKggieNDVvhNqkvEFtxMawmuwAryb96m/8lLQooPLiZfmLMvmlszJ
ViolXMgtrOCu4iF2R0nlDWAaPpVRVT3QB3MBPQinDUo4kbq3YxuOlbzcyLJ4khYRgJV5ctBFSdKV
sPCTWeqIKIIeheuR4Tw+L+HRZ2SzMgKGlGL714YI7wdcRwRbWTT9resWuNdoBVzyJ3EdjP1aeIZJ
MlhRqWXB2bPQ54P8z+ooU0mbuYaxydBIMKrwezKf353RB1zR8nUV1ew61oPJkP89McrLWIv4Ggkm
8ozpjzRK6APXRzd15ksA68ToKRwHKDQmkMspifv4cnMq73nuTcnl4ZbhbwBkcaOTnSvyInFWGYAj
5wYwRBkE6UfKK5AHgmhA41jB51yTlJvaNryF54fFsjYjoMtliFVvxML8JAktEOkS+1WKgcYuCcke
DvM4GmCDft/ySl1aFEsYReLbgleqeCXTFG/DOJ3rrZXdFtzaaBSg/kvyxyICuuoxkXOj5TEBPnVK
SFzsmDipA4tWjuujZovtdHhTBNkNVpruhqaTCndC04IbuKmRHMetNwgSfKRCmqH+SB6hDJiv67ye
pozfgdkwANPjKSkWkjaml6ZkKMNUO5TGp0kqHYS/V5caQ458+Gvwugp8VDfA3Q5mmeiWq1QJsqkc
V85TKCHSg0C84Kw+lq1Guz2TcMDv5CkMKGFhfkOugwaOJxswohxIvuCgaGwA0jOnQvIwJIk21+ay
6HYg2Sg/5iYovLE1h23QC7AOlDno0SzxU5EH1tQBM+p10zXmHYIkgbbHT9haCO6J2tJHRhPJ2ZcE
t3tTW1fslY+OBuQR/pU+iqq0V1IEMMAhzy1EZcpshD5RgUtVHONYZRCMteDOg2f6Ely+u962bSbl
bYeUVHnZVFW0eAraWXchRDiJkbfn8PG9ApVvUlwAHLyrMfiHIjzTGnfEP8eKFODwUbPGodtfSYIL
PwwE397DZSIdN4ijflIV4AuSH2zjwxudgTXLMaVRFnTaTgTL+Sx6q+7AM3pug/7pHq5qh+qFD9oz
AKncaRLgdTQ08ljhjESdFEwUMxcQV6oBpKpkxQq8psbtqYRjNO1d/6al7AW3KTq6i5isj7Hr2IDo
A703NoPpR1FXjWmNtppTaYPLaXCOJPaaShU9nrRuzh78NtDwbvkm8E3g+r3poGThCSDHyI0UEd16
t3IcuCwlOnOBDC50t34VujjLZeKtE+DejL5RqQMq9Fv6liQwFceqWGgaUAqCT1GeLGtHcBkAHqVC
nxIfjmga3sYz1J6bm7KIfydMqgwXtpX4jniOKaG/UUCbQ2K+XuKerFJEfQ4Xjg/kF5q18AOXLEm4
7jizDZznslUJbNIRlivYGC3ujE7FYay2d6CW5WiTWqc6U6AsA4sDW+PHEM4X/TfKEytTf6RvFi8d
5IbSXNeB4R7pavalEcwHmgNAVOLOqqDMZjRhuA4mpyE5lCqpGuIuFNcbQAJE3yva5hqjUr2tZTXH
vV/nvNgjonOOChCPRQhuvNXhC3bdFmE+K5M6/VCBLpwkRL/dqWFRfiBVCONprkGGp95qHihJfUkU
nqXxoEppM+u2Nq16jGNcMFZ1AS6cug9EJEN0R0RkoSrSJAnNeC9JjjUuhdy/NWT4C5NsyWp4Stng
AKDYFBjXJ0EZqzjcYa0o4vQ6DnDDQOHMei55CxtwymPysujjcGSwafmu1rM1uGaBxaRCgNHgm4GQ
+GtPBJoWZWkWx82s4QpAKgcdJcgJ4UGZwqiUwO8YUfj3cp3E14XqhjPP1fxPouMtfcePngF/3uFq
Xc7uAR4RXQN+JQS3UZvg+hOdm7UuyOTC7jUPgIVQcSIUmzOfRJ0GG08utVPDYx8tqfPA0IiFrM5c
tkHAIZJ8kWtyJdvgtsAb0T8+lNJCR6VUl0rRRsA4C+An74oWosoaV34E5Hk9LV0JRIGIT1zlUZvD
p7a1d0UrlSNAMxkvhXytY0Z4pUogFJMeDVOvp13GtHUrZPUKLqb5TAFL1NLCXnAiwvOTggKlDvSi
PsJZhlSIFIUEemZzXvZWL27kZuQbwCt0yw7bFd6KJrgDhDS3Pqt2waZMdfOVG9nG7SAR2zgwlS6I
4D0lwMHBZNgiplaK+z/OzxI7DTgpDYQD5ap9j1niGULA0onx92uotxF9176v27yXjxUD+W/yDHps
Ca7FreFaE8OD+YN+hgE6hRXQL/T+NwqB9z4J+0iySuDppdI4bcOwmGCfk98GnYMwAf5NSsxgbFhK
DlcbeMOOGBsBeZNNRMfX9025pTXSyz157NhudaO6OKKHpti9CdiuFD47evQhUfIGgBCxaEdby8mS
sclhQOtS1+e6p0vw1izNm5gjf7puV3xSI+We/lbfMHDwUpU9VWoa51CpQfTSu0qwfpYccAL0FOo0
tTtnE6iWg7MuvtFHlET5mEWZPBkKXCn16hGlEwDgzfsV3LGAuqi1bC1nJlvTN/qwosQe+4WsjM8K
KoDpFKNBEAFJbC28SesmbnXNCAR9ZVVaN0orVWNqN5Daj/RUiPatLOgTRAZG60GC9hZcotDraB+H
OoJ14ZX4ExJZE4GisTLjiZ27K9OLrGvCA0GksCCP6rLQZ1kkSSPKVAnOCAQ614aAtYOAjAgzpIcQ
ESPcF3Bhx9AWqd7lH1MjhztXbGj3gIcvFgGulRaSIin3ZeiYIzVytZd12IDxx3HSbwTFOgI7o4ao
CKKOVRHSO/Vb7LV8rMvaNaXVVFBAiQxm2X3tG8qi0hFlP7i1KQr82mNbhYW0a0sXRh64f1CaXNxI
UOMykoHr0h7T1JbqPQXSAbRCAmyvqMNZuys4FjFmNYqz60PsEFE9BR20e00ufOQJKIKdehTKJhwQ
6wJ/8+DwR99ayuz9AyUYAJwErGBUUgLXeV43+dee7IR4TxLYTcBt4TgzJUDs+LxQcOsthLowNYMQ
l0UIP0l6mhQqIUliTekkCdh/yh4gimCV8kxjbtepeGfruT6uEHb+KUu6LV3L5jj31RJ4ThwhA9a4
bsSPHdxxAXjjSBsccPzz6m0T9tVd2dG+NnC3hz+OMD4E4UZJp43FxMvGML+xw0Ya2CsZHD0K1u+k
bW61pDyS6fkPqU5mGOxdeM+QRztwq3U+OobXLQSOkIWIwRY0J4guJCwsyiMkLfo2iGBh6RG2dLcV
Jh0gCuYhdqJTI7OtO8cT0im28odvwEO07nxemoipDYeFE7mzUlyrfSMnFqI+qfJiYjqyOu1ZdmmM
aBIr1mpYTwxLU4xJYzXqDYJvMkDDmuq0x9kpWgRrcpkyb6ONb0djCoiNBEHHOwKwj9w6Ep4UYL+Y
MW7IQG/Rp0y26hn5gMDtBQ55p6VndSkZVEa4Ayk4YAo8cISFxdbQtXxrwa43Kzszm1CSCuLGeg5s
ha0oq2sBbcgruWUBM99QgWR1zXSvbVvfiYIFNA/BdoH0wOksG4Cz/CgNLjdA+XTyGLfGCq4bEBtW
qqF4G7fmdZvEPFS5TK7LzlIRuo1AsySopXETGc2iDxxTynJxVlUM7Osh7oxXryqwWMITZRdqYbCS
NIQWMxM3ohkIMguMJ0A1OGV+XcrsMTId6xY+mnAv4990rGuTDqwu07MCBAJ+U5+V6SMp93Mwxpce
wCMCOP/BwBNsc7kRHoIWMCWei3CdQsZYjELwYHCgTSkWYVAAhdxaUXFuQUyV3seyCHKwNdxQeDDq
2lrEmiTPagPDkNckjynJAdpKhtpVDUpi8u3SEMUCSrXm0Q9caZM6NpiVuM9XbQZqL0a+XW9i+Pt3
GfwksNcAlROM906IE9sIgSLhNglBd9uEWzogMF+xp3HYAiOrPxEYK4kX9seFwrKnZZkfC1FTrsNw
S9FmQ01SRB+WsdKayMPFtQOi5fIJJF3daoDvIISPRHPA40D4HUcJgvDoSaT1QHk6bJIU3baBOZ28
ErBtlT0Wmpq/NAz07oYatDvfzbpZgHDxFQ69/kZvBEQwpJr3wcvCvk6mPEZBUrwEetSOTLtud+59
DILCbAX/DkAsW7EyNSTQ7NYGFqAARvpr2YkWfTh3pLF6swtzu1s1ESJBuiDMPwRy1bsemY2xtLuI
fVYkE65HeaNsolD6Q9E838kgOv6iqgGOEmBI38VVoy7yQGHzGIy+j2AlABsbEHgHCV+NmgXIPxKN
NRNygyGSjNY3pOmQR+COnllKU8lvmsnAtUFy+BHNpAY93ihRvGSNWycYWAIwbBE9kB5a75NU2jkm
nHA5RWIaxc25MIMZ4F3dQdivAXofwVl0ZrtOqMxJdS9d6anydUinqpiBFNttHgXnmrtfwTECZyP6
ghwnVpHzVoQv3jEH1IHWQ+ol+xT8BjeOmIzFIM7XbgsKINFgyQ3GP19H83TMOoutE0/CVSMV8zyO
rNcLc3owaZS7pn9DPiz/duL8k5Mz0HOStgxYnMVZ8h/z1+RmH73m/85rvUmd1vnHZPf7w9XXhF1t
drOHc8mTilB/ePxkX+xPEtO48Ir2vnxl7fY1L8Pix6X9i8KJiSsi76WH5BsVPyV09Ib6vqKrV3qv
hzZ9/ftvz0kZF/z9HC+JfzsUcT8pA84/b25Vb4rox/xIQbjHby5foNn8G2DaNVU2TE1XVU22tN+u
wiR2DsWK9TddQaGlSxLcsRTLev9Xvj3wO03w4193bOm+S3xfz49+QN84vAV0+RdbQJL+ZiiybGii
aEmahgZ99/tV+W+aKQK6Txcl0VAlC25qaO93femPusB/1u+XuWfcL3UBNIBlAgFVB/qMbEgnv18T
/2ZYkiGbFqDYTfMv/PqfaKK3UTJ2vfCFBpH3mr8biX8qcGzkbxW8HyOq/NuJIB9TvephjP3jZIjR
H/yukPstvkueyPZT1LvSY++glzo869Aa377nyYtN+ZBHExwzF94r27Nnt6WC9vCb+Lz4999+D51X
5u3fTwbqMfHdSeOtj/xQK/x3whOlGPDDb/tmJvoppUBayOt9fKJWuoTe19g7mQ1l8wIvW7IyfvGO
ivgUo1xA7djdv7zXqWKc/Wq7bl/T8kvoPV8lX68K9/VqjHk7OarlL65iMvvVh5DSq/822Y7/+1EZ
qb5AZxujIzPY4U70XqBfgHwxYUn+Xq0mHlP/+tgYoynZPrz6/Svznvfx1bH5j5p5s2hYPn+5xffp
69WHV/byetRFmjH3/qrmie99QcjvSefm6+ev6p06cPo/quEvq1/gZadZuS8STHHh1bz04teT6UO/
QDeZMq9gp2r56vfLjVG4HnCxT16Xb9N+Ve8DRvh8H3051Wxi9f9VzfP9l9NByNf5X1bqns345gX+
sm87giReYGQvAZbYYvrc5ye9WLrEIrV6jduTviDJF2iItfflfPWXsM355X9t/ZonhXuyiEjqBboY
3vesFdQLLKqb/cve2efPe3b85XzykdQLNPBm3yZFcTIDS/xs8KvDYrMP97V31EOvq12gfaH2TOkF
hvAGq+jz82ln0C7StiWm3n18OpNJl1iJNknHp8isPP3n9At0thsPG+6TP+4SszppPWsI4wKbiH6m
FIBune/Lk7e2LtDdttjOv5zMarJ4gQ3hDpsT97C/ev/OsniBXrd7jV+dfXiiV7rA4rHDIY3tr9av
SXzS6WTpAtMF4hgxsk9bmh/4f3Ua2pUv+5N9t3yJte4hOT1/IIjvAq/6z/+VXD0k0T//9xU63dUd
++f/iZ+99LStlQu09UMZ45r9tK2VC/Tqh33cnU92snKBHv3ofDMK1Qt06BFAxL14fzXb5ydzv6xe
YF6C8cI728LK2gUaeVfvOy9Eexw7HF9aZf0CzfH0zZ5b1i/Q25686Mv+S33ajfVLtARNot8OcONP
p43vGanebJ3fmq5Obbh/vfwwidEfpWim9P+hkW6MM9DpOnmJcT9nr6/xeV+3LtAnN6+Nd7bf0/+0
1/Qm/B8ZFXd7xHhf3fF18pXm8A3foMHKfjJWxQs86TH2iteXq12xL17zE+3qBUbWmwEIZitYgE70
G6L5o7UOL/NTptLxnnlfvryers044yqw0P9oLuv1/9cNYNXABdEvD+D37/8fZjgf7V2GDvn+35Mu
cFgatykrT/rcJY5K8323R3dmXnryvuKP+tpPdrUlO+tll9hXLnO2fz3ZY0uXaFy8a3bSALJ0TP7r
9tzrhJ1tgiX5AnMQEPT3XnF8PTrhcwiGX92xr1+/7MH4clTU673AJvIWno8nSi+xB7nH3fjpWZlf
nP5qE+z25Yt39Tvbn28gxQtsTHfwQzid0uULDLLDgsTf+WoaeeybdUm+wLr08TUvrkb7ODg2MW2p
LnEV8fk1ej3pHSAfOD7kXx94c1wxxleLV/L7OKrj76zK4iUmTRzkvlwtc75DOpmQJRGLFK6zj4/8
13/B71/Kq02Zn/SXg/YLdJo/en9DAQyZBkwcQzMtU9RE7U8H1fsVdfp2u/y93HfX7sfr51/a0iuW
aIg/tSPAa8WYGv7kzj15xq7oT2T+X7iXn5Zsf25F0H80P/Vbtz/fRffXjse+y4eL8a3F/9CWP7kF
+D3GNP1cnO1lJZ17+ZxO1n9R73kDfOfO469pRKsmpyYfSdS+vUP/a0pvEsbNjd/ZzdNx9NeaAIBp
uCw+W1JwSvjFpj2YSL99Z8QHfGvZfd8e3xv0/0mnezocncwqh939D9xqvhnq79//UP191nF2o3ns
5FnHkmPmj46qo9fQ605tMhdYoMcApt1fbc/G2SXMXtPwarcPq/1LcrLdMi6wCs1x/f4K6/PJIvft
zFC+d0z8qTPuIolf+CR5nGNoK3uJ0/8NGpjtnfLkjaUfnst/cqK8gx0nOlVr/WkTf693/ucMuH5u
PPZ3Wsb/hQH3g8H5X+bzhjPQ6ZR6gZPV7zFGD/u/3F3bchpHEP0VfkAV7WKMeUmVwJIsgRSVFqkq
eRvYCYxBLLUXJegpv5Hfy5fkzMKU6dkVyHBSSvLiKuPy7NDb09N9+vRBvF1Cu/DMXgByrwEhlCBA
TUzxtH12GLUwfssFhi3BuS86fdGT5BktAPGUXTnMG48RNq88kIRBhuhiLg64mdhuk7Ddz3rxpFJR
VTHKn6sUZpCNCkZ/+jzLE+9wIAH3kpjvj9a9Fz2e1nLdGG3qC1MBstt7i5r9ufKFShNdVwKiy3C0
RS4AnI1FjvCJcLAvzQj5ogebdAgv8BKTDYtMr9wXt9ft/strv40vdQroSC7LsAOaG9K6HUI07qUJ
Rh5EhAhOCet+KRYIPcIIAYOscDWuxIiAQVa4ytVc7jYgWOFap56DQePC+dvhKMs1UCLwsCQCFYSE
yD5Q+bPnDYzO+cDk08LPUIJqmfr9UTiCMIma+Vsm2HhgEN5zvchy7fVEGN3+QfG7fgLlOJ04byiT
fSv2rFGb5qvDneMmmcewiVuoXLe1NyffH9agJai8HmiLcERA0MvlZhkkglsN3n9aBTr39/r3GwLo
yG9KxgrG1Qztby/5gTKOe4uHu8MdsJzCo3cFjJ74PRhYXloVMjjH9kRjfkX4RBgQHDgqo2ZqFpK8
wyg+oqXXOA0Zzb3oWc1HKo2dE9ijHIaEzCf6Tcfy8ggZtRKUU/OX9amTWyaE4wf8dgPQcLEu4/7Y
9KH6kM+PE1k9VkHk77+eHpFc2ZGYHkK62DuFMp0scEHpSSodmlHcRDr1e4mMEZA1F6DxcNu41RBO
xwTLLz45lBFK0eLSdvbrxuvgQuuAAItc/Hz/E5ae6Rhl5VcRpwKMAxPuxPtkPFNzwRZoNzvNjwwi
Qj/JkmfhMJ0OJhmq8Lvv7O+H2iH6d97UMNvacgUlx73+LbOSQ63vBdr9OsEokAECLjrJhGB5hig8
UvBNsTChPDhL0faWVzMhY0WHfjJXsc6mIkQSDHGzUhapEssyNgy9GmlbBh26i/labbb32iTsFbOk
oySW74xR0kWpaQxArRDxj3FlApWXACuj3kJrZdLo2z+is/ttEweM8YwrAOUL7fV2A/D+ji7msLJ8
dQFjeOJaLaX7BgxKTx8S2asXP5wFTULCum5I9xNvKhXab8ebeN04rlmbgNn1wVKcTasmIZzrgZKD
3AFjGP9GjVVSOSItgpWBHkBAwfNlRqMX+EFsniWpOdjJK3ljTwYLq5V/phnz27d6KaetgjYhZ7xD
hxfYaB22H3yirD+rpCoBA4a/g8aJWS5R3GXuMJeF7inB6yKUdWqJsCFWDgiZ0HCqqlM1IeFcD9VX
U7V0yFDwGCqD8URhCkaGMcRYlE0L/TAHNWf3rMPhq4eXka4xBwMofTQ6B3vB7bF0Okaou8qhlLLc
HMTt1YNWeErwkH6xUNnUpHVPaH9goKfREnzc+aouljQDO89wdF5zY+IYNfq5JyywnpZ4fXVEiDcx
aaKpgfAecJc12dXt175icPjaKKbdR4d7Znk/qEYfI9vzv/74M5uplaUyxRMRbMDw+thkCAUMoY6d
nkCGQM7et8NOBxLsx38dTAHP1Kyoe+eg1bbDNuEZ+A2dOGn80BgCPIEHS+IQfmP9Q4vBcu6rwqRG
sBOgzH36sd0hZHR36mRuTsZTo06yrHBmt461eQYBYAJQPalZmRA6BmqZT73kY22avaH6HeEfZHPH
Ura2d2+PPJTEtj86tz03J7EmnuX+xX24iyMJacZ0IlNcRuZ1X2ReGhoyDry9tiX5AXqHzu1eC4t1
RtthSuIkbEm+dm+hZ3XxNu9xB7D3XwABa5nmrf2sz3d8E27q8ti3sf0V/rFDeZYWI+XcuozT7i+v
+fj+DjDGAwzYtCUrsKvSETQj3KJlFun+cswTJgV+nlIsyyhb7G7BiRaVFqNjYTW4MD8KLrBYmgEr
3apnBa2WmlSOgf701Apt7Lqsh1Fi9DzfYygafU6ezMJjzDOSfrduvX4fA1HBeL4/9c9gOFxg2fH0
BLT8GLPzhZyGqY5+bDWJ3lhNfMHYqsDlA8b9e43D4r3GgDH0uDHHjUoxPlYRfGLoPQLLyzOr7ZO7
QFfGVcZc5R04mXliJ0JEizJkzHVHeaOPn8fOyrB9q5+NDFWM0hyPGBRjmQKGlPgK2oqJVVzufZiM
lKcnxOD+2YRwbZweHDPJ6oJiyKClw0qPBkxhaF+A8VQqtK5DQwUDZGjhdSGpZrIpHonkvDbSh4xD
8RDtfAKBv9QFAc94UCZjnqmHmSPA/ttnmVLtR0omXmGbUH+vJVPOMUMCZo2UlYBSufsOhyde6/WR
JoE/ONdPgrTTYhCN4fw2NEv6VfO0w+gsbNaWfNVm0P43VxNhOfp5bCmxowh8L3aHHXPy51z30xi3
a6Jv2EPdp/S59HJO9n/4ItIJbhqPU8DAsLvoZ3pkeQa9rJtawTYXyWxmxRALtIiJAKYZmHQvmSe+
7jKjg3I+Ri4vB3cZclvrzNiKZnsKzAxW+IWazyyBuy5rahPaDZcFuEwSD6B0SNG+QBNMuAZ+0MS5
3+EXqe1HAyMRF2jwiXBD3+m0cNsr6w6GKPdDWvibDRkn5BH83BdIuokXh59icl/gNfvWBfw34Kx1
/23rntig3uO5VumPfwMAAP//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_xlchart.v5.4</cx:f>
        <cx:nf>_xlchart.v5.5</cx:nf>
      </cx:numDim>
    </cx:data>
  </cx:chartData>
  <cx:chart>
    <cx:plotArea>
      <cx:plotAreaRegion>
        <cx:plotSurface>
          <cx:spPr>
            <a:solidFill>
              <a:schemeClr val="accent6">
                <a:lumMod val="50000"/>
              </a:schemeClr>
            </a:solidFill>
          </cx:spPr>
        </cx:plotSurface>
        <cx:series layoutId="regionMap" uniqueId="{62D7422F-B340-F848-97A3-223FB8C40E53}">
          <cx:dataPt idx="0">
            <cx:spPr>
              <a:solidFill>
                <a:srgbClr val="F79646">
                  <a:lumMod val="40000"/>
                  <a:lumOff val="60000"/>
                </a:srgbClr>
              </a:solidFill>
            </cx:spPr>
          </cx:dataPt>
          <cx:dataId val="0"/>
          <cx:layoutPr>
            <cx:geography cultureLanguage="en-US" cultureRegion="US" attribution="Powered by Bing">
              <cx:geoCache provider="{E9337A44-BEBE-4D9F-B70C-5C5E7DAFC167}">
                <cx:binary>7HrZctzIkuWvyOp5UBX7cq1vmzWQe3IVqfUFRlEUAgEEAmtg+frxZN2+LSU15Ng8T5lViplY3CPC
l+PH/T8ep388lk8P7bvJlVX3j8fpn3+Yvq//8ddf3aN5cg/dny5/bH3nf/R/Pnr3l//xI398+ut7
+zDmVfYXQZj99Wge2v5p+uM//wPelj35C//40Oe+uh2e2vn9UzeUfffKtd9eevfoh6o/PZ7Bm/75
x3+1D9/yp3d3D374nvdPf7x7qvq8n+/n+umff/xy7x/v/jp/4wvp70pQsB++w7OE/YkJwwgLqqSm
Sus/3pW+yv51mbE/OUccM0Iw1pieLv8t+urBweN3D6DPu2ftHv77yu+Uelbp4fv39qnr3v3r3/On
f1nG+cW888nfW5L4k953//W80L9+3fL//I+zH2DpZ7/8dCrn+/TWpfND+b9d/P8/kZ+84o0T+T+f
1r+tePXQP6yfzf+nA3v96n+f9Nmjr3nR31a+/w4ugvhPTnV6xZsu8O/Hnh66/p9/cP6ngP+0Ypwr
jDiTf7wbn05XKPuTaY4l4poSgSUG/6p82xu4RP7EnCKBwO2Qguvqj3edH06XsPgTaYmQFlwpTJmU
/w4+N76cM1/9ezv+9f1dNbgbn1d9By+G5dR/33bSUxJJKacCa4kFYwgJEFQ/PryHAAd34/+1lENR
sDFyCdH8q0g5PwZvxXHG/bLHCxM72WmzHvkir4LJzSVnvo6zjvRXqiXL3i7R92yMop3tiV3XnBzn
JdpKk3c3c8byGwivm2XR7AGRRcQGZd12yntzgfSS6FG6VVPNVTzYAl3ackCXSoRvBZ/YppjwtB5A
2rpMzbVq+Hjz00H9ZuUE/2blXDChIQIiKtXp+k8r9+1S+qaqq4SNdRTPg1qSsET1zSyzetPWWbbR
VYn3VV5cOGf9KrWpWEtctYnJp3ZDsoeqQ+W+nr3dmiVrk24M7QXtJpU0mZ5vcsHLmM/t8XW9Twdy
dmBSagyGiZkQhLFf1S6LrFmKPPNJw+ZL2tf4UOVuPw3LvKJFiveC2SVZSpXHr8sFMz2TyySWiigu
hJKCoF/l9jbyaclynywzZZsxLVa4UOMGSzpc2nHXW75+XaD4jUDKEVKMCvCEc4EFNj5IY2ChtfX7
EK1Ic2vwMMQ1S6s3NhW/XB1nkOMwUkRoIdGZG/BJWd5ZVSV5OpkDcrO/rLr5NsWSxKzw4oZUOsSh
8OgDY9EaVTymfRAX6Ug+Dxaj68K1uy6iURbXRR+Prs7fsNeX5y4loxA+MJFcEHKmIVU8FX06Vklf
13YvokYchfMHFsKUONoWG581Vz5V9vr1YzhFobODV4gRJoXimAJSOBMcajRo3YCfKBoTNn3SY1Xd
93Rw95LliaEDu8HqS1ZH7E5j/SmVisV8GdqkZ75838xkXDneFJvnr0NA5Xsq8X3WJW/o+fIIlUQC
gqbWQlAqzhxDY6nN0DmXdEuBYt04fwGe8aRbGVZI13OMZ41uh3EdCbfNSwoYLkLLuu1wccTVqDfO
p/h9/1Rzf9/ZXm1e14+82EdGKMOEwOoUPxn1rw5UMDwRjheXZHQ4kjEKW1LWeu+lIeuOVUXswbu2
WdqXa1jAk89Ddp8i96GKZrsRI+6u2OnDMyvjuWldInVfxLgapr0baR+juii3fcvpgUdmHUa3afA8
P8qmKePMFXLDCjTHXTY0x66aVq+vDtNzKwET0ZpIMBKOJGSTX1fnBaq1mJlLQsfv+XQ3Rln3vUjH
VVZ366xA+6zA3dNAYtKa4mvO3ceqSaN7O3cXr2tCf6MJF4iBoTJNJTmPG6TOa5dj5ZJigryh9WHp
kT7YEd1D2DQJHWi15T66EBHvL6yuvrKuvGakFReLjTapYfU2LWhxY7XczkTTz2M/rmZVhiu22A0T
y7gnMzUrU3XLoR5tuJnSqtl0WeTWDMXI0WYnlZjWurBzQoTDSYuLbF8y8samPy/ll1zACIf0hQGb
Ey2JOjP5uUOW0Ii7hEver2YwsD3TzS4V2XJkXRrdRd341OuG7Xw9b3wesXiUOOwNW9oLNfVpgqiR
+5a4a6b2M8HpFWvS/TxZ9p5j/Za+grw0EgGplp7qCYkBv/xqJHlK3QJJwyXVtNx6XdsDLsJ73Nkl
LvI6vQqhyFaNk3Y3T/29rov0GHKCt6Rali1aPk9zKr74IegNkWJKaI4fWpqbO5zyZhNStclzI3fd
TOttuYgocbjhK1ey+rLzhYhLJtJrmbXXtbTyCKWbPHZ2qveuL8wnT1GelAFOcJLIxX2hlqMdq26t
qoxv2ta0G9NU433GpirOmKovxKzTZKJdn/TG2L3N5yWpQuo22Jl2a4j4GHwoL4YuPDrZ4jg1Nb/t
tfpeoyi/M2pE66rQ+wqWfqfGOfZovMsqJfaI5m9YCn4B8zg6AUmuT0Ec0sdZ9u4q7jnKjUtU5dje
LemKoa85gBbvQvgWSmQSzEd3zAKuEkBFAIpmeo1qtcYufypdxN/7iNL96756HjUo4RwjiNqYCAGK
6bOoMXdiQBPDJimWRieTB+EDRcuupJQmyo7tluBKxX7mu2WZL1Eft25cnkLumzgfwrfX1TlLsSdt
AE8B5CBYw0ada1Nr2xsy+DxxNVabuZIxbBmKbbuxC9rPRfQ4BFEfXheKT1v/kxMD9CdSQlbgRGtE
AYH86hRc5aWpdWQSkeLsNl3CtBZZZ9ZEZ/QDjcKDH4ndmdaFfVNlR3264Q0VzqDw3yqcFIBwAqHp
HFsIl4GlpnWe5A/YZJfFXKP7UTY0xr0OF1NdrbEwfBVkdi9J2JkwD2/ByzMDBRUoU5IBp8IZYPLz
/NFx2Y52rrOERuP3lELk1ECHlATc/PXFnqXhkyBOpGYQODkAKnbmCWbOcU1amyWZtMlcFB8HlCbV
LHDc9kPSIA2wpnukIb16Xe5vFigEFohTkK6ZPsXGn8qNEY0zglgWxVNa29XzCsuosCt9Wusbon6z
RqUVwHROoMAD0PGrrDIV3HZUmKSm2Zz4xk03fOR2n2efkAuf2dSQy6azbJeVeRUDslRXngQWRyqd
vw4k6mNqym+G1G4/YjrdZnGj9IWo8/aSdZNZsTSTu8aPw7rwQV9EzG11m+ukxjm9Lcq+2HbMHjxD
m0z5+TgCBJwzlye+3fVVo9ZZO9JD3mTqyrpiXdNoJ3uOGLibjseOTqvU0OJrO6Gk9hndF31NYlVM
w7Fww00BOCOZmmK4bSiEYkKWNPE+WtZp1pSfO8GmWBkeNkQVjwqQ1BUvxXIV1eXyxomeAU6wJMbg
fw4+yxCU+GeWVPVB1bbLTZIvmsSom25lK2Ia1EenBrvWqC3iNw72RahgYLEAcBmcqXxhQ/lSmqky
AGJwEz7IYfwQ3PABwd+vi3lpPgxohROaw1hgdb4wm1tWV6bNkh5bqHMwu89EM8eVypa4T9csC0nU
+SuWl/6NBb6IwLClQEVyiSg4J7jKr4abD0iqUKgsqSO1bnU0xCZf0ivF2ZTkmqDDOIh47tVbAfAM
M56OUhBONeRHTaBkPZO7zKIsWoJhxTNhiZF1FouyLndFVLuj6CcRV1KHxBUQiSvT+Dhvddj0U11u
AW7i9WS6m9fPAP9mKyAnQhJSCgxMnmOlUBVRammXJW1XuUNTF6umVe0BRbOOF6HezzZH+xI15aUx
lY1nycNqyZqwqr3n2zyN+CZb0mM+ytsZOKdD4eYlViQPu9cVJSeQ+Wv+YhIcQQF3RIGYOrcWR6ZR
NRHNksBFcRxcaONMjdNT5OJ2pugK5yNb1X2RJaZAXey5m3YQ/ppksenj2phUJ61OyapKh6MM3iez
JP4iXyRUaZEguyXLYgD0A9wq9GWJhuwNFPLSj2GbERcYAcUNSzlD0c6V9aBlE8VNO3/AS9jnHSnj
XvQf4DGXWPZG3HiZCQSHdI85g+oBaLwzY8N2VFkwcxQXy/TsxQo8+f/Fi4WA+PTMFShEzs+lr/0E
FNSQJV5FJp6z4dM8A2wa67a67LL1IKNqlSFVHJF0xVsZ6IVNCCANGOwqrO8l0B/7XmUUA60GWeZw
ClQO5Ye3l/jy5MDmGJCYGJgwCRXQr+Gi5Dzv+oZFsVwyeujbXaSBkfDpjaOsOlrTf3/d1l+enITK
HcotsHJA0+os4nMT5a3ttY67pS3jqEZjwvgI9MKbIfgEfH91KgjASglovjD1UlIv3Zx7q9IYeIrq
rmrD33AwkvO1MSPbvL6u30hTJzZRaARBl59DUDf6Zk67KY0Jn8ebwa19BxSbmRq1KVUX3jAO8jLa
AgeEMaGAdyGysdM2/wSFoETMc2b6NLZoistphMCaEp6I2tq4rVh72wqPN2k12HhEU3k15eW3UqAr
0aXtRUc8sAayupYWQ7KV9WMY6QXq3c7rzFzSulpN5ew2pOrEe9+LLn59r14mR9AYuHwNJKjGnJwp
n85dlcqZw171ZbNGUfAQnZawKsdp2SOTuxXKpiEuKH1fCvkmVP/d3gmloVIBtpK/CB60WWZsUghW
wQ7pVs7o8Rm0VSIbE6vHbR1l6Qa15A4VaNkz04LHs+JbPfT0hnVBvXGWLywHOGGMJQM+C5GXpFvh
rJ5HoaOY+uEKNiNfRcBzrbU8ShPsG1Xsi5QIxQkTUgP7CTbK2en6T3YTLUUbGEiL+3a5ATKhh5Tz
sXbZhhZ3owCoUs/qrQ0/bxNQIFYUbLaCpgtAIsAGvwodahsi0RZpPHecffFj3a1g1fZC+3lcOzSa
lV2AgVGDM4+kq+LOZpDplP7c9G190QTfHfPqfhbQCyFLdqtcrIc039STEZduamy8LPVbPQL8oqAD
paGvBCH42VTPi5xpoJ0SWZPGg6mbWLHxdtKu31HqUaL7xqzEVMtNbQcOiMfFE70rcGvfYOJeREtQ
QhNFFUBVBuXIWbRE1iqoEShA+tSZS5tOtwpVTTxpZd/AIOddrNMhgTCqGRghoi+AcQo1vbeNT+Nl
MMN++DH1wKZmYrsQ6MEsjkerCYLO+74Yn4LpTOKAwDlYGcxRd/1l14cBaJ4iTcjSTzFzTb8zyFQ3
NSbHDA7qBkKLjL0bgAzwLi6Cnr/iqB42XTf7VVXV16Ig6MrUKTq0QFExU6F46IvqzixAVkGdhg+L
Hcj69VCEX0AvMEvoWCioCKB9wdEpVv3kEHO/tDXLx5Nt9mwDWL6DzkNYTVD7XosM76fa4U1WVPMq
xUBIQoFrbipFr6quLG7JnN/Uvb58XSfyjJV/SV2g1Kls0BIKbUCEZw7TZeNYRQYC5ND6fl/VKkmV
+KoGtmxb1asYyLwroL+zzZgLFQMliy/qDWDY4YYM/JZRfc2zAe3yYfKJzI1/D/H2c151xVUpo02w
6acgWreaJj/eUYT7Fbe0ugYmjcSl0N+KeSa3wKYYArgx5zbsXLeYOELjrp7L9HM+ZuQbWO24c21Q
AEzvWKOH91MUPfTLWK26NGXQ6jDJWAPYr7NoXLW8CbEDvHTVTGOXqAAdDkjO9SoPur6eifxeNRgd
yyhN6jDrQ7SkbM1TxmPlPN3mAcrfrq4+yOiylL3bt7o1qxH6W8DZd19SGsorVORkZ2V6WZv+0hkZ
3UwWFUB86rCqamCWCbgQSZsYKBR1QetgD71C1yKq2++rsRmPixbLQbelPrrabFlnmzji6GMYo88D
xvltaJr8dpmyH7K8CNYvh7LQw6Zwvo2FEsW178YsXqyaNn25kIRTq/aI159GN7CDm3wFaSRkBxVs
mbRpN68EbdsLjIcPpgRqPYIsv4t8yVfdXMwfTCdraKmS277qn5qp5Xc1mccDqSNwLypNPBCWHQyP
+MHqQsYpxdHaAltxQ6jP46Xy313W+71vujZBQEBddbW/oE13JLJlsRScXZbcFxcQhOs1LcllVZbR
vas+i3Zxa2ElvVS1u1GV5JsiWLlJaZpe6FpcLZhGl0A5bIqMqKTDDdr2c6YurSrubevn3VCop6G3
Ys+ChZIFSIwJOnzxUNnxwmZiTRbKr8eBzXEmh+ZrNq+K0M/HgNqbyJRdYvORbuuSi11noBZCIZg9
oVNYeWC+gBtO6dYZ+hg1ublHxoOlTrk/1k3aJPNSh2uaT/s0y4dE9no5hoWqpBoUvqbSfqF6njYy
be2xLedViFB2VEPRfKzaD6aBvGObXFyqdjYbnA3trikZ1Hw4zWK9lMV1UXZfuav8tS7ED8GNv+27
MU+q/ro7tfPqCv2QLteXqlg+MXGUQ0gvqh53lwZPd9Jbve0GL/d0QbuA5Hy3qKhbl0OaQJmWXqaz
Kjalab9GRpcHVzckzppLmh+h2RBucMjCjWtLFTclMfGitNlRjosbpEe76sboLZ7vBTLRCroMwCxD
yxQqhPMU2AFwnewgdZxius8w4PXGNHidI5LHoMZbKegllQ3yTnWBhKoLQXP+pM9PsTgdlxoJAqC2
o8Dx6QEByxUAoVDR7nSB5BqGApqkguR/NfVTYpoC7JHnHwOvQlxF1cPrcfhFaQTqAEaFAREGwRgw
06/qKJnC7kIwjQveFfFclv6IunI/kdbFTaH8Xhbo8+siz+EZBFsgHGGiDAGFo8l5g9O3Y9nKlEdx
XTsXs5Tp2JJADwA92DYl66Em03rJpw+viz0/aBALqBDa9tB1hLGI8wkWq6J84T2IXZyH9Kcg4J/w
uALW/H0V3r8u7AVbD9I0IhoazIA2oN15hkHTMidDZ1Aah2rwR40hquR4sTEa3LyqFGriZerx1itA
wYQCNRlhm7+R98/P9qQDFcDWn4YxgDA7IyxYWwzpTN2/0n5RcLOmQ5Ewg6MVZoAEQtG+RV+/gJTP
QsG4hQC0AhTdmUHl1veeTAApQwTkamrdxeDtuFY+jGtIuYnhxQZllAL5mrlvVV4fqs6Xd29s/zmm
PGkBrd3TUKL6TQU+zT6ruRpg6WKx61m2dEWhMoGJmxba5m2xdTpqr0Yf3EVZqWpj5zG/NOlgYsj4
d2M1DptlwHzlVSreKAzPe2wgB+INNC9OfAQGQvgM7+Z5nqrZs3/V7G2thhsxFuumHe69UpdIF82R
Yfe9c9h/yIuV6tr9Av0kU0fRp8jiJY6iaLx9fcfOy9VnpWAigimwF+itnNlrFLXYRk2bxkAzmMt0
gDmDhaP5Q9FQuytkU8T5NK0AYl6PeqBvVIfn+PQkHDA5sDPsxK6d8wqFrYfc+yGKhxFaz95BdZZ5
zd7YeCaeZ7V+xpxwxAgG5mD/odyA4agzj+haxazxCwiqKIQeWx+81O+FLB5IsU8ReqJFY9ZlNdtL
TasnU9o5LjPyBfixx95UD7obrqC2FBs5Lyti0s+Uh2XXIbRvxzS7JC6LqzTQqzY6tGb5kcEU7YmD
bza6kUC2Qu25KvMRbWrjx5hkldxnCsGcHPfjXnL0QUfkCUpogK+p0atCY7+rptTGGdkOC6vXuWNj
wtMI2hzg9Otyaa4wlG+XcKxx8Nn3UpJu17knS5Bb0zxtE2hhPuKit1u84FXPUhWbqrpM+/FHVNXh
0Ej2Oc3TYceG+ojE/KVHS3bRmrBNYWgkUzB5R0VWxSVpNh74yAvhlqMvu0OAOahjb9IvrYfBItOQ
GeKquBp4u1Xuc40YzD3Xnzn3et9aBuMUUR5toVF7BdFyXXZNva6VaGJevhcjEEqI2iJBebpbsNqF
Zik3YQBKpg92iilMzu3qSa17sKErpu0WWbnvw6g2MIvVx4Vo7ibE7vNcoGSnRwKjehG+zev5vhr0
pl/UBZ6kX/uC0e2s1DfRZO+7ln4Xi/Jxo7sr0tUfJqvXLJ/1jrgrntcwogE9xiXIpEV22nrMbdJN
QCEuaHJJGiROequB/l9MwgetAKngbQojkM5B764c6Z5fmvGj4aWLDVSyMPUnDEwxAjYWNVpJBmMH
eujz2NFiuyy5jw0zNJZNu5sQ8HnGKACOOMvjvkvvyhrQbmrafBtyGDygbF7x2gmYgE23SzS7xJGy
XS81n2LUl3bbD+6hd/bziYnfVFW2LfPMrTsiPzg80hDbKdIXjcl+QGFRxbbyX0KY86Sgwa9p1nzR
Pv3EWOW2MKmazFnRxnMrzNWw7Ppm/EJS1l10Zlm1eG7jpYMj4uJWqodqXsIOgMQYA5bgOK1jjNIf
HT0NdVmzWhowyGaq01XQqosFh6Kiy4CyrBoWlzKLFfJDzENYEle20y6vKrfiy5jUo+dJXV0XNu+2
EoYkVn2OPyELDR4vwyUJstyYqjzAxBmPI2qv3Ix3izfVitOpSBZel7Gm04HwoY4L1tzNAm1PREGs
ZdxN1K86KMwScMP7EgrFEfjM3KO7qAi3rS+uxQgg3oPb5j2VSWqidE3ZJeNkDYvJYZNXKar0Xs/9
IYdiri/4almACeqHeiuK+kOdwbRIi8sN5+YDTOdAXy6fouQbG0mziqq0Skhe8V3aR1eFRf1G8eiJ
yOJD1NrlhoEnq7Yw7+dqupF195RWYrwrM/Z1hDhWQuX6OavGTejH7xGZ9ZZbAsov7Tq3vE106KFR
0oz1qpyaLB5kWWxHD6h7gCkBQ1e47p9sU0oYVTLTqkjJvBrMl9B0JBbe1gm0ULFFw7ZrRbQVyzQn
JTfupjOzWZtIPxGDyDqiaXsr5+FzM9ePZjDZLk2LELcBu0uWb1yB/DbwAu3KiDX3MhS7CQM9Ai1e
FEuJ+gSGa1TMiwEd8HAtoH+YzEPL9+OYjbGFHWULvI6NhYZCmWb7ECxKhI8+t3Upkqmm6b4wSxe7
HtCrNR8tN3ZFOlasgoD2SfB3uPcQ84WDXlJFExzKIQZqlsR8ZjCECcXMBqVHD2Fl00qoMP3Qxbid
7rtu2GbEjgmwIskEbAPk4bBpAvoUSpi96aaBXyyi4Bd92Y8QKHQ4zI7ttOz6b2NWX/my3BGuxDdI
5xemU+lHDmFr5az6xF20SwGaoVSlwEGM6crPQh6KubnPy7aKw1SFVd7SIUZAaX8pljyL05HB1FLZ
jBc0c3HdYX0MZuEJNijsMyDsk7lPWzjkPlqV/QlWqzFsGwODVLybmwM9fTSsbg6y1PlmQnMdN0zW
79saqnCaZ/fPH1nLoRLIJD9Ohb5qu7TIAS6RH2U6pNcp0UA5mOz4/M3BTMD1AsQWDE22xV6YqL6F
KDteupABqQzfGEeJ6ky0RJuWyKOiVO3yvJvA4+rskyshYjI0lDslrfmkKx/iQaH80i4k++SrZbNU
WX23QD/jLoMhTOLC966r6h3tyXiBTx/Pf42iGy900PkQZ2JycV4xv/mfK5nJpovne55/+/vGcrHL
FnoMH3/67X/ueX539PzGvm+vZt9Pu7PXPN989ptf+hhmN8tDxfXKL8zvAWT0x+cPXc39EQeP63h5
/vyfS89/VbK6GRZb7yyJDNR6o7NAJ/UtXncVWYAgILpezZ6wi+ePv68rGn64oU83z7+N/76KyxE6
4xlqtoUv9gWqq0eDIIwVOe9vfRGKA2SLaoNxpT/hXOwtZtVjZLMpLjIYunMw63MYIUNvVKbJJ9rM
B3d6R2q6ALR6ym6lrtR+TO2wEaIcP3VRfXx+hwq4j8Xcpbezrtmedl+VWlh6P+KRH8oGHDZdqDzI
qaw+yw58W9jsYzNDdmE9HuLn301OyXr2KNs9f6VNdEurjN2KdhK3TQYDFKenYTok3y25g2LdLdXn
qO9h8jq9dE0zvbeLai4707wfG2ruEHQ77oophwag1fneNK25g5GW+bKq5E2LXOGTNM3zZLal3j3f
bHnNL4swwGgbPPr8EpgRLZK2DBTwSbit6IA+kB/STv4pk2KESZi2uhMOVVsTyeyAT9Oi9SCyVSva
+usS3E7hrH6aXfYBCB73SUxVBQOvvbqYcoBcwWG2LqMp+8hz8+35tWaWK53x+YE3bkkGLoubfCJ+
P1mitl6y4n0uOxmP1FffBTk8v942qI2lW/gdD53eNCT0B08UvoL8Dwz0VP5vxq5sSVJcS36RzNiX
1whi33OtzBdZVlc3IIFAQiDg68ch6lZU1x0bmxcM7QIipSM/7ietDy9u9nP/WGJvDVgy7xa1KPby
Tp1UbA0HWH3ZOssr/Qqyzv0J48gsA1nV38e4a5ZqKOwrhZmytTkRW84VfjBSZkvwlJuXVjQnQlW/
YDVsRaqEeGVtbsDLCMAoZZZ4pSGxE8hQrM1cSnqLrVmep+toqlxCN7DxXAowekqGwrN2YPHo5dy2
txvv0Ct86tgKylfjYren+fAxF2rIZ66pXe7nlgBaumdsCYs5NV9U9DoMPX2ea49tu+3CmN3mnjzX
eSsD0p3nMtkxWDYUmo65HTNFtQxGQu8PkId2kzRsyLb3ScjWW2W9q9Zz5SJv1CbFUe7nA6io2LVF
bC/nygEDimdRFzzP6fFcnvenmqkfVSA88HPddhUWDKZvplNxpLFT3i/woJRHcDDlouoV9CWPOj7P
Qp7M1e+5pLoxVTeHucmjh7kGTM7yGDEHA9yLSUXWhvOv3zq8384Nf+tVliDdEfhpkrnE62OM+l/d
TbPs+mA1ssbbzaWP55iTvzXO3VRthcD3m1o9Sh8TnQvmy+NZRNEGyxCo+WQ+Y1edXtN9Mo/ajxJj
j+e2sqpto7Nzzhy5S0XqnsJauicjg3BYdBEIKFqzfEPqMKN75oKeptWpiZtebTRMng0xLF00oTRD
8mht0bxeNk0pVr+VzMWt425iqez9vQsZusHOsetjODTdkMTT0HM9q8GfQQNNxZKZdrL2f81srkPG
9CNWCtvBwEFw7YqiPTpg8NyThLbuapR+t+wseQa5rz+WfqNu9eQXh0F9AYEbRvogdbYcgTDQUYpj
AXbyba7GUvcmWp4dOzjCsqWUwVNUFdHhnmxo+iJJ7BzmBnOXjKlX4bX94d4ltZy3MAPOPvc2X1KR
fdO9Vf7swzXdx2iG7F7jPi0efKZ2EO3vo8RMfU/b2t3fu1Rl+oNWaviZlH0LnWirf1aGmzKFiShh
u/56zLh2s4UO4eP4Oamig5sUGPPuMSuji2JhAf3d3ev0GU6zENJZu3lKc0WgAtWCBLnZ3Sdmk0EC
tC/VzzbAs5qF30blb/0SH857iQPJPW9+UYEccfIB/r199F0UHSCEMfK29747t4PRKzprCzcvPIyt
HTk4G+DcdJ+fX8JplNoGKqH52zEXHkUxkPLe5/0LaglnadTlP/vECZosGhDjN4/ndnEWXQaGBZv7
OIGv+DIajb15zK0NnXLpubrf3OdmClj8JW/0Rs5jQ/Cnlrmv6t/67VPeLo3TFJv7/LgDRGIgabbB
ue/njwuOUexXA49xiJ9+XQGJ7GWka/9nusl6bxn0nQ2TcHoHTYxjdlyZfn3vs7VKUDX1oNePuaYW
TZMSTMr1z7lFLksGX5Tr+ZkdG2ISbV1bHTXLEpvzRnsrYcuDm+lsl9eqvY3K12cbp/w51Q1abYYO
zPaW5/TkKLMJAmWyZUzd+OT9O4kz/ybOQ3XjfdncBh/eUCseNnDjdtlyTk417u3Nf0rvSd750ckv
rc3ctJzaz1kpvsSjyzkrR5YVjf2qjgs7CaxO3WJAtSccSzdkGn2uL8owP7siXM990b0yPqAI1/HW
OG1EJ+0793570jc3JrvoNPU7jz63n7No7v02+q+Gc5u5VpeG4Wmq9cgqp+5/NbznGy+DuyptE16X
G9vGzhPlqr41fhedbc2SR1asqHXu2Vcc5vAyGHODT8fcqpSM557oVeVX9iErxOv82HYFEKZO9ZpA
7Lk0Jio2Ulka/eLNT0/oY3FblGMpdvNsoyEKTtqivz2T3Q7BqZLxf76KrO41fn6kKWlR8tur6krq
w3NKfn5VM9WYkvObo6n6h3ptceok7FfTsE84rZ31UKhoY8ssuLVW9QWmp1tU/IP2ab5j2TiuWBmF
H0yVp3J03HPF8ovGOnqMPGItxz5wtzTS8aqkUbHwauvWD6Q49PFoIDOCONDnmnz0zqiWsOPJESqW
4nmIqqfMjoA5NaNzKtqMJsPA2b52gvw9c+Olq+v00+EmWPdgoW7mJPE3frN0AIp9K72+3FkNh5M/
MvQDFLEjKAvVi4lCfmS55y4rJ04vLIQD1u9EAWtjVNcsrLpL2MOwn+fUpvBB5rpPTyLi/BnAxJOb
tf46Zz0Aoj7jiy43/ltkF0ViOd547dJSbHrN2a4tyzEZrLo/FtBOteBt4XZO40z58851incd6GHz
yJrvciWnc/vUYm7mNj5UN1lsL+59wVvdH39rMw/ACy6PIIg98u/dzOlHizkppWcWXm/hQDEP9Wgz
j3cfxROx2LDC+Xw0/rP2o2+H1AA7u2L/eMS5mYwZHv7xKGUosEKmNkt+ey1/DD/XJm3Y7HgYbR9t
fz789PoeU5qLpQqf65FEm98m+KhybxeODV95Xh/e39A85r363MVvcxiH6GDM/recX9/uz0nXvaeg
rPToaq79GPPR530MUdugvQz9j/96nF/fcu5B5CrYVfxNdfm1CIfqw1YOrEBL6mvJynLbDcOwC2TR
n0evhYUaeOFbLch33Q7dP3jAKmi8v7Oc8YWFI/JrXhmxwhnVOom8kfuaAuHtI0+DdWVDpeVU5nNs
0kMjc/NPkLENK6n35Zrpzy729JMXgawDiQE7xF7tHUe38FatVOOL6GFXp62rf2i4+rpp8CzL3qKs
y77FgLETRob2UtpptBXgq24BA3SXuWCugkPP688ZTypPr/nhiwwaC58OL2M+eKshT73jPLDhebz2
e9M+zdOaJ6iDDMAvxmQDO0gddJ8EDs+lp7W+zY8I54jcz48djFysOt65ryWcEosQzKO/bZpYQ979
M723aHqBg7DcJO+NOUN/Mu56Q4tt5dn6Or/8JubVR9Wn1/tb8lgSSJ7/RTI4J0on7J6Vq+U6lyI+
NGkQH0I4KtZdKMxzqyCWVnLM/7KjPJlnPH1X+AzgdcC+CGlHIfcK0rn7Zaj7qlhQ7e4AZLKdNaiV
FQhxFnae7sYYXJLRbeslSFv9W2Q1ddJ2zTbKbPtSKg55p8IaK/iITZRSqFtDpZeE+tC64oyk7Yrv
uZ/DJHzu7Vh9FRUbV43yX7IRxhH34vRkm1yCQYpdVHTesNWDadZhF5J9gAV7jw3rE8R50HdIlJ07
m+RHJshWSsVgA3XiYwzlR85w9NfKXYbGKjYgLRY7XrglnL5Oc/Ijbp5yr95bAfhDI0vlioVef/Kd
qln0Ko7WtLFciOepe5Jj5Z3yXq6wJ+ZJGjNrW7bcfisbb9/b7mvWoR/8HfBn8JuKpBzlBpLs8UlI
uDQY5HKnfcXpi9OPYCC6uQEIi+NoW6g3y1cxXo5oFvEQbKMcGveo0zk2FP7apSx9VXrSBw/1c93r
v0hX+gklcXMSmdVgo3XrVZtWXaKG6llHg7xAKDSsU5e0Gy/eKOinU/iEgL5+BF0h3kUv7QQKInOW
rOJL30FkCUyMbLpGB9eel9ayabv0M4IA1W6pfKmE26xtE3Z7d7oATLITFfkHDxrUk6uK9DQER+Cx
7mnOAQ/shwjLAJYtsiwj/rbzhiy8qswOwvGrbYz3elKwfNYu6fit6K46LsmybWBJ2goyx5CK/huc
UjkLP4K0V3+NUr4OMuxend4Cp1vW+AMX7NTWPTvJQTs7O4f8qIhGyBDCnL9bDswAQwHjOvWxbBU5
+j4xpyqoe9gDL5EAGuchhsQ7hx58VfNGbgjMoadaLHJoM5YjnKbvsrRIAsmdv61YFb8rnt9qQ6xb
JqBB90Cf9Wk1LJXL2K6X4wluYjAanJwtpDZkWAQAQk8FCO9aELZ3rMH8Beg4WvS5zd4zB7Shioff
GzsFGiGdYgXYFVz80PG2QTPk8EuW9gWrBElaSe0k7KzsCvpUEHdjurQgnLqZVixCh251GNDvkoVL
ySUUYT4H/S3Q7jXqe29b+4MGeOqIW5ezreNlP+Qg+FnELEhGm5cg23h8kwqEzJhfUV2n8CY6abUu
p5elCQwP1dHiUHTwy1c1Vl/g+etC6PEJWsilHIr4AypxsggknGXjSMsVJLj4hi1oJTUvb2kZ1x9j
58lFxnMFBM0TR1dJs1BetWcyYYOrjsC9Vz04HWsGVv8uI8zfp3w8q6oulxlV+grRXrRzqjBY+DpY
u2VdvMOeGhMzeHsca8OncMjeOQ69n5SpaAkMvD66/8oHEvqt0BXdWbUbWYnoums6KLEXVgXJnKya
xNKkXJsIFmGDWAuJFRZ6z5kv9jSc2OKpugZtcCSp2x8dKx2O/lC4h3Z4dfDne4klANVaxOFeiiq/
QMe+Uo6bkNSsbL8sP2QfxpuxqsXanZK6Hm/dCIhyFEO1td2m2fK2K7ZjlNIbAUxdjdY76Qf1Ml+K
4SUYYRJGQxke6py5r+BLYNnlQNlkiXfSr/tOVom0wm6r4UtNIFitTuPYJy0sw31oavcIZ1PULsYq
QggUushdQ9/x00k3Q+q+QfCCDUeU5REEB+BtddguVVl766JNvavbgoJrB2KVu1V/cJRjDnVPzKHJ
+EdaBd9qeIDawAO3Ej67J8eK2BMDbomf87WEjnQ31nW2l0EZLLhNgif4bWANBFDKdqMKn4RTPzt0
HC+mA/QzkA8OxwAkFW6U1vDBEf1UMX85Bqxee5Ctr2G0j5smTsc1ry3r3Lk43hh3/O6CYLj0vDG8
xI0iiRISrmohvvlN3dyw7sO/+S6nd1dPxFDLrvGqSse5J4lj7zo4jNNJdy/qGGufr64qi8BphNPl
6nLrAgphLfRKD1n2Aq90fSvdMfFTmz5h53jWo88Tk4fWE6EvVsj0JSuc/uynBDixvGCu3o5g2TrY
Sudrv/Dh/mrB05GxHy1Jke4BzZ6LTIQfeY0ffK3ksaaiAoP1xOCqBfPR7156lr90rZyEm+pj8N8H
5nuf0ADaKwht9N6ndQMKtYtFqI7KPaid7krDu7Rg4OquGVb5lQxIeJgvPRMQg+VveeYsy8CoyygR
fWOQjnOlzQUmXblposoFuRUcLVAXX/xSmw/X1t3KAHbYzUkYH145tAnCmpDr6Nrr1tfi21DhiOam
Pt/JDZ5x3I0FjVaApv2FCCogDKlwTlDX2KegyjgAdjhdvNKuD7Z2hySCo/OrgMe7lV24CiOarlgP
5hiRtb/vCydP/LjJV35KgyNgCgBRNmBGQZXCV6VBosFB2vuxdhd5Ye30WA3rBkEeTo1bsye/Ryiz
0HWcS5RjsbZbs0zzof4UNbg1XMFXCaj3BS8TWtisLHdQ5fON0MQ7UrjXIDknEsGQXHvnN02xxoYM
R0uaf4HQTV/CoN4gngM5AGDPzhH8p/D4RvVCxYLcWM0o/PBDngwcgZZ608MHFKrqXLlnPfjeYaav
pm17UHGDZ4+m5S3MxCvA9nMat/aB1gU4zw4HVV7wEj44s7ZcPmzayCk/gwpitVgsSSnS9ZgZdvAq
Ayao1mvzXfZeliG4gjpbYZ199fijhlWXbhuTjcdcWNsm7BHUgCPQk9P41rkuDkQ3eitCWPlhScHt
tfylCiUChTAbYmzPEWuQCOSeZxXfMl8/kQbS80ra3ZkWdvWSAysFdhX2lzLwqmVZEWuPfVQsqorz
bR5lCIbh9N2BOA2UbxUcuQQee1l7Z07l2tIjyPwpIoMwhsggDfPjjZHYKrEN1liwIg0PGaFJW/Wg
L+gmgIwYa+daqk8QNsc33tbjGgim8+WV4fci55eU0+GZ+V/G6cVTSGEpRJlqVraXVk8shOM+AOCz
8MF+33aeAHxHin2DMCQm4sPBNzZb9TQwBwYoeF3F+VdUd9WpZDxOSnh7bXcUiSEd2dekrQCEUiEW
Qer5cEYNwbIF2yQxOmwujapV0rRZmGRtr1cQZjLAAW636VJwW4KIZthuY+tH1AHhDkRwpQ5QG28K
fWIh4NWq0CS+DvGONWP/zAUIYvYI7rCpB3eZNqpNFIQYl6zLv6rG9XadRpwML+7MohJhtOyUcjcV
yErVkPlHCuLdIlVee5JVp5Zl3o8HRamLpXnwtiZz9ZVy4i95llaLsBlgXE2rU8GIu9TSpcESRmic
DBl8VqMdqGdaFmdiRApYpZjYq3Cd2RaOB4Q6lwFG4DMt/JWxyugl6N01sIY2cQwc2AMslR1iiPGV
zcb4Y4jFTTjQqockGE7gbMiFp/xswewovUKxeak727l4oxUtGTZVSA7GvwMBDCcMh2NnUXyOZixW
ep1Wqj/1FHovt6Ljpqyv0K7uhVNsO1CMv2kHPusRLM61Ih4/4EM7yYCJD1b/ncWVvmqrMidEKTrj
y8MaR3C1TziAbmCzDl+Z14LlXZ+4lbITxLXerXXacDnmEbheqnAORH24WHo/nGUVB+2yoqAWS1MN
qzp0+CewOExeyTME23TlxG/UxPV3P8+hVAzbYV0Eg4EZxx2wk7FP8442CUTV3VIXHRxUrY0gVl7u
7h0CeooPUO8EyuNn18byDdYI9NF5nF6JznDKsEe98nuwFqSIyoPcg3Ltvsa5rYBZwMFhQ6cRcu8J
NDgdJRxnt4Vq3V3fZYW7QkCSAAQED/w5r91DFtvue5PhDDDdCYS7gkliTV0j7lVSCdntx6mYxEO3
fyQ5HD0b7PzrWHGzp7BRfrs88lQFKlYRtGHCmTZ7A48r4vIEtoEfIgBxRat10FODA0hpbd2ABnvE
+yAJEz25DiYdV3nhhxdmdzY2uauXUbJDOKktMdBXj4E+CxD808q2DzZIVIlVV9cIikAAFL21atnY
JnZjFE6wLfgoeTEss3RANUSdO8bWUSrH2xRetlfQuJ0F/hZ30upwXm6uYA52p6LDGS0qy3bD2oYi
os0k6GUkeHPDEGok11lyMbKTV4O9xnSFQA8ShKgSkfYOqQyDpSsm+NIHz76g5ywc6KctdqRz86Oj
w35Bi3FYFV5/80XPtjKK2iPkcJFG1AfczheWy27twzc2OU+LYz25p+v2CJ0bLI26SNvjnC5ALilq
N9hKKDpR4FJvnbnd3ypXSFZeiX3aAEOyY7+BNo7pYzNd5uR8AcO+Tojl6aXdxxsntlpQc8oGbBxc
0sbgLmuMXpQpa1ejVY+g1002FQLWLUMOyg0PhlbfM2kpIRfVw6qEJPGUx3zYuRzsR7dGCLcFM71/
Ckuz9tuRXiuwlWofZ2wtLfeAgA7uYb7TBRXrirF/5lQclt7P/Knan3V/5TkwgeRiLuaxdaBRW2+p
sCHf+aMJNtX/oxuVYfLMNvXi3vj/O/w8/bnrWEP/lRO++2PcOflH3txA+JMJMpd4MoiTIh3sxW+v
Y3rE357uf+vn0S1X9bJ3XMQe+D8f87cxowJhBI2B/L4exCX3Ave7R5hZ2F4hb36V4jxWBsPK50Px
aVMCJ6Fyv+sa9HNEPWRnMLUMzuyKLOemTvYDXHXyyYWoVhnYkAccL62r4cCp5gqZjg881fFb64WI
WeJk3pZEMX+hcf05V4Cdmi7wR1k8V4PV4C2acd1rSd4BtW/nGjZwgaWHHe8ypiGB7Qty+ViG/HtY
JQGNIDXLoRgVge0eOavouQbb8z67NCtB9B2zD+BEbB3ZJtvTzIgnEbpACqZHl6V+GZ2Kv3qlx7d2
kLobv6yjVztvr3OFqEGolixX/U3HtN97Q+liww/CjxGG5/xunLYflwQq4DOvGnnKCCzEuSnjL1h8
6q/UF3ylZdceWgYIsCGFfx/c5vE+tQDZ43yFYxyg0e0Id/ZzLvLvcw+uJf8u80E/20Cidh4CDK9H
WPvvIcfPbfoupUrBgwtDcpkCDx2EkaA+44z5RXE2miqkAxiaBVH06HPlnhHPTd9fDQIiJD2Yrx8y
wwY2NrbYh/iTuoFqAnt3atrG2TOpRfMKpV66zSor3Ghfj6+9ore5bwCagKrz2r85rGr2pK/CFe/H
4YPSLJlrmBDcPs27/px64IUjBliZYKdPQicfvnWxsxQI6faNgkizjitlbzNsX6+D5mdwBeOvcApj
hjGcc9GpDFQV2S3TIou/SOjs3Tzo3kQE+lsTVPXG9Jx9A79/NVeQNTTDHn4txzzAu8mq0gVvbIi+
uC/eYFexF78FThFHPdg6ZrQ/A32Zy0HTzlappdmhaRh7KqmGV3xumFO+gAAyurkZfuSWKXEWmAqc
+rVw2vYzzD2+9qPO7IpeyZe+yF7n8hg0U6jXdXAR+UiO2gZShmhU8VfbIYpZSsP3KgiajSqdDKRd
Yr/RmOzmClHQ94jiVkUn6FDCs5VL0HGn94IPcyno2L4CkfO3Yea6sJub8qOEzTm3jFPdJm3f5Udf
9tExishzXUZnUavyuRSkeJajQCSiGBG35iTUpvSgnfrHnLpfAhzLmBy7w70Vz/J9GiPCo+V0frVk
gt4EhXVVT33mpFFbnjO9bJX7c4iIgEJFahh7Uw1g9CD+O65O5t7nPI8+tZXKn+Y2XiO6Vcu9cTVX
CKGAubX5X48p+2JbFCAGK1v2BywX+r1SWB96UTwbEAqeIAkCPl/q91oP+YEJoPdzsmSIHWPLAHzF
qZRWsEaLCi9Vwfn93oqniOvyjYRZcGkC8jH33LVgysKbPCZzG5Bb6qTRwuzmNlzbryWR7bXxERoI
x+lp9dLvEDfXJ6GEAYMPA0GwUW586aVrLBn6vbDdYllXFiz0aVzp+5uUVdWzpEP31AKBnhsFUBAc
0tJrsdyhUajpuBoRXBw/DzRKO9jaUoOnN5cq7wJDpH4znu1eJB0/50p9CwQdIUatZE5miJ2b6Cob
7nOngXjV0KpffaXVK2JXLuZaTlAJbNQ4aeRfuXFG+L3/c4Ge1TqNbTOe/DysV3GJ55hL54JHvflu
EPh7b40bJo+Cwu5B45jT7QDqcsF4tvkt834rCfC4unB2j4ZTHAbAX/mZI+bTMZ1mxIe4Bbw5Tanp
qvxQtsOKlzbUNY9mWdmUW7vmH4+Z33sCFuqvoJuDOfdHE7/1EFCYDfreDdSS9iLiANSEjViJKVwJ
5XREFQ5dU7tqPgANI6LXWCeeU1rHIB6yEyCcAMa3R88KOxJ+AmKJ06/1iWhLKRopurX7dnj3KpYA
Nw1feyfdu1VdLZpaZ4nV8nGh/FRf5gs1Sl+MJ7KNasHK/6OAc8dek8YnfxZUEdQyDHNazi0AvOvL
3JXXVASEpwqQ4DTGnDff2QjPuqLCg5n+74IMnpcVIg4hbtC/C2LGoNNgrIRi+19dyQH0tiyibfLo
fq4ilNVCfBrCtTg91pw3X8aMFokPmsvqjwLW1fGyqrX6s4AoaS8hPbBXj17mO6B2WHsQV2/9R4HV
Q+AhaST/LLA1eD+2kjg7Ts8xX+ZpQHCLCJ62jXc/FTxeIi2g09F1oO8FjxaDFeJEpya60L+7AgEN
cEkD/tGj8nzXTAJsd3THPwuMMj/CIM92fzTgYE3AG9Pe83MBmVTqZyDEYQG4gctbrGLSFzeTQ5hd
BJrdDLXFCj/j7BazsVrFOMBdReXUK9ro+Go0gRcMR5krUD21MlXpX+Mu1asYR8urKHm7KiJpX02W
d6vYE+O1wLlgZWzfXFNgohgt665G4q+vkKS5GmcYUS+S11S4FkYz9RVMWBv9eeXV2Km7ghKMX80I
b69JSY7RuI/SCrESnDpYUR3SC0kBFsYejy9Qu0cro73gAjdHPI3mXwTgIjxb6kIXTgjqEeuSdkWG
6Dl0uKQNxBIxowYSu56tCwjtLkZhR8Zfkb7EnVegdFAXUcJFQAtEkzCmqdaGCXEpUl2vTSEKjGZB
bkZ6dhFNqNaFHLIL1K7NOvYGci6kbNcmqOIzqnRrwMbh2RSjWRep7Z8NC/t1nIKrkpZsRGnmnFOt
rDWNc8Db3mivC+r30E1GztrEhcEd/PCuiXNgM8BsgKe/IUwCaEBZD4+vqN4cKawzHcOvuSwESfpY
RFiyh6kqwtJk+4JE/XIutduYbQHvecncFIHNmrVpw3I9l/b4vxQJATa2gZ7d3meFGpeIguxN6Gl3
sPo4eMVZGQKopkTc+CkJR5FccGON9ySOqpOkLS5OcSvDVyGLf3xr9E9zXS7zL5xKm/NcxkL9pmuW
XeYyl9RPY1ZbW7vK+UYXoVjXNRj54EAFWMmzBlESg9gfFhTxzxZVG+TrwobT6/cKrlAJr9zuAFbO
f6rnJMMtIm7tIhKd537mSzqMCoETKFycveyc5VzvPtj9CtHBX/AKRJu5ejWPjW0XaioiS3yOuj3l
CGSxLE1efhk/eqoRiPOlyrN+XxcWW/EpX45ZEvGAfWsmIhQeCrq6uAw/7PYpy6ziy7G9cGUQ1mZH
EAj9NUgRVnFqF7gjg2qpEZAh0OBmIYow1GpoMNSlB9Wvqy4FFAnnEQFjeNcVifGs+OCHpr16MDsg
DXPq7ykbb3UUVK9VyLutr0Efs0Q2vMcZbOG5QmerZT2Mw7mC1vIENY2/7JWov4sBUeJEB3+PcXvE
qo6BjiPu/ouxqm9zy0qlCtLy1txSUSCqAJdYT6KCfjX5fewa0TISU8QGnh9seLXKwVfOdH2C30ue
5jsOWP/ogqT17+x78ldeJnGmCwSH8m7KS4mDPqa7/Ndd04zg61Qx4AjkF7Yq+8Uf9Xw8C1Bosnnk
38f5NZtGOu3aHYCH5Iagg3vxPI35MlWkikKaBf3Tb4W/OpjzbERzSYjbkftT/TmXanSHQ4CAKPfK
T42wLkNYVTdruhT2CPd6UB6F4H/DSZuvpe/BsSU1cKKi2TUu+AJpVCDoEU4lCYJCroBrARC0dPrk
tkQjVO+AUx7J0qc5r0aItIQhvCP8c9YrQqX0BscwComYnZ762P3h4wxxhXPR2bYj9xd+ONJnx5c7
gqCXmxJ8ChCM8o4sKDdJDRFlgjhSr71N+brPxV9xGUd7a8z6s8gdd1eZ8abACLAK+wheCeCgOgC/
z88rA4WsKAHzF1aicVr57GAScYW4nKNbmW2by4MhiNuf8W64pbpJ0tHpr9B7IXCzHzylue3A65VF
iMlBQGyT8C4WbbnLc6lXJZc2llOENGD4Rx0bSlq2camsVoFT8FWb18U6skj/bDoynBFK80RaAOp6
GMyT7d7yovzoWy+7kDiu31rdgxEs8qc5lWcb8k82KO/a2EN/G6P/YezMmhtHriz8Vxz9nja2RAIT
th9IgPsmUiWJ9YLQ1onEjlyw/fo5YHc43J6wxy8IqsSiCBLIvMs53x2Li91+Z6ATHmWRPvcjJduC
KH6utJNHOQ/tO++GXTnMsjOfy61DoDH1Wq4ixqExt3B6MYoAi9QKhsvjoFHhOMHVekoHWt9ZTV8g
Ilg0iNGdTNGzQjQJpS0LdsSy+hgdsHEzJY33ZvvTCgDNl3aAwhFVcJEgikxyB6ZTUW/ztvdj7LW7
FF3EPSwldQ3TThfEDewoi540yaK2AYVFTdLb5AG2hhSxAJJ2OQEVAT9Z0cIzp917CmpQ5FEUUJt2
bmFDLgG/G7o8TQB4FIUl9BMa+aNri+wHM8+h5+enLGV6N1SoDtVlfsLeug5ykp6akGZXizQ/ajcr
Dq04t8MtZZ14g4sYoFW1GyiMAbrmvwKbArz3XEm0+wm4595rD1awqnjWvJVOZm2z7ox2IT8WKc4L
85XES45sah9MNYivYQhvaWDBYildsqZD2UZVrtRTifrnRpqkgf8fvjVjRrb0DBS0Cnty0gvroJTb
R5AMDq8c/T6QIpahx/m3VxbfdjjZgJITfxlmEVCExaEcWRKlaJJvuzahyxYysRgeCBY/4FMl6g0w
6lzl3IQuUb0vvZo/tVrHIqm76/wvhcGtZ1Fzz1CUPxKUrhZiNGRFc/qzb2zrUDSNBy/XgqSQlzRl
A9wmR8TOGopXSUmAVdCuFzZcjWcXzWVLjPVHwHt/0YEysGsC9RKSvD4pDRGRqhM4kGVZRr2D0o1L
kEMPHb/ajJU7ljK19nyeHtDXCrZJpc0adM+Fmrvfsg+wevgy25F+CvYJxEvLRIPGjSjDbGTqlBsu
2gHYH5Q9Rphx362ifZmCoYOLPXQBmKn6k5OGKxsLnEOmTd4X7M4EOSmRdWJhTckm6+wdQ5/zGdd/
vawAM0Kjlhcb4Zr+UFlVseHzI5iXCvR++2JLeLkjHP2RJbTL/YH0zZlaud4mtekBOHPZZpBI5gul
Wvjds/5Sg48E34Gplp0nsjO6M0BjQBIBERT+ojchTrTyftrVCQ+XSPqBcEV7KoFNYK0hgEOE4OSo
/+TjUoE88CNFaugZ1ezd2e0nQPc/DA4KSSwogp0HZsmi7Uq1yYbgs+6qg0acfHQt2S71zC2q9L1P
261dtwDm6Z9VDp3kSMPu/FucbM4Gm/GFt9qOSowuiUI5uXGuQ7XlVqNXhRJ3WLT7a9ccmtrP7hAC
2huHIsKl0EX8hNNr9hP6yBVZgDKb41wxhsZfQhCh14iwX210B65tyt5KBUs9YhWNvL+04jFnI3Dz
NX1OCijObWW92tZI9r0HB71TYtyC25MXX+Ii7XJPLqG1fCVjQ1+YcO6UQfxphbOWhLgRha5n3bkp
vbWzeD8JsyNjMGihlXoyxDsNfekcQp/EYuwUesCjcxyh+/ZT5ycgWPmqNInZJn2vl/gYyo3V56D8
NlW6YbYl4FDo3IMsKA5ldgVuLT1KABZvpdoPTHXPtqy3YNy7S3R+YEyevPPjEJbtIdBOuB98ka1g
4QbVfhLthSCBiBj8cVvGkH8G9a+kzr5MJzAaIXE+gIpLnvxThk65RzS9PQ5Cl6+Yd3FwMMsDPkio
wLRU08/WLp+1ZUQ8CIdtgQjWsZsKvrYf+PgyeKrwaOuObbULrC67ejYk4KkbuHfRWZ9IBYIP2een
IXATyPbdX3nqlSsgSb1oHpRzHUj5ZfnQqqtZzVL01ZeS6bgue/mMmq0FtVV6tGDJ3iIwLnbDXJPE
xmxvgWeEiy5UPzyZ0hVtcG+kOfRArkWdl8R3j+BekA/CQOrT3AgoiaDuXPAmtyGBscUFSApNMhdK
MTVFbaAc+DkxwsEZZfmpoAQB4Cx8a7KBxrPLNZDoOA7EQR+gp8OHGL6ksfWWmazdwhO9cdMwf/Wc
BnYNgC5iCD9XelZidGmYxdAKgQZhnJ2Ty+K4o75SsYMWKYRY2EqtnJ9klWcHLBtbO7cDSHATtnjc
Sj33fqixh5VvtnGgigiWG7KDRpFzadJg5+eZifiYtLecZptCJs5TkA0qSikCW4TKFwEX5G5UvkKL
D/ogCFnzY2cNS4N8A5aXEwEj/a123W5ZF1V+7YQAdE7zmKHctjFwYUUh7ZdDHtyKidan0AnjB4c0
QA342a56SNvy5JJC+mqMFLEpip1AfTofXX6n9kqgt/SWy5btuAsK11SjSpp0VrdH5E0XRUXda1sP
xZq3g9oFmvcbIL/1okLNceEIUb7YnU52ttVkyz5rYIeq+k8wgZD0h78au0NhsWjXCm8zpqbnW3Ad
0LQLVPDayJMr8vqYOm6M3l0PHV5bLQYeTqueOTfQh/ge/vxsHXBAA3Jho8rojfIyYCZINHYQIAfC
oF7bNf6myBw7RoGniFxCwg2G4oDWDXkchFosgh66uqgy2GlhUOVWXbohDgFIRGXFtp8zvNSyngNI
HeMZs3jrzI6ycOcFLn/SvmleXAfDKQIUMrAYjYT499Jj1xSevjz9yaAuXEpwKVbD2MySXgceYMzE
yhoJSVlQQdCj+j6ClTk/htW7TKv2R+Z2cl1b4LI9Dqmn7C9KNrlbLPDxUBcRK6lW03zzYqMbosyD
BOZxLz9+7GrpxcDM7aFWLu7KlxHaS/SWNmw3heALadKIRU1EgdIgPCTEDOVrh2pt10v6rZiICjiR
ItKpBgG0BRjkyOAO7//5AbQ+kBoNa8wlUPBV4VD0JAP/ZjIwrAXTvCvT7eNRBX4o5Sg/ZCy9ubPm
FZ1bEkFBCQVNaz/7fb9H8hKec09ccZmZWCehfKpAgZwcAx9tlrADUgRva0iZRajhqk1o6naLCT5f
EEKLK/PQgPMch+Jr0eKK7Dc4qRJQN11GLJzZIkIXK20TC34xFC9Yie/a1ZDFNei7C6jRkkC1m5SU
h/cui8WsvCAKn6uWuR3xFL7gRlq7TEjzOe7l6PXbxIB/OHWuvc8Bxlhzmdy8WeDbg5C8h3p/2Tmm
PozJtKhqn97ESIazR8dtM2ImGlcQRNQdd46AQUmMICJsi6aKFmHynnGHxy52XcD+pH2haOouGDf9
h0qyc4HhgesGV/CyAMLqrNtnHwb/VcMbtTKWB0F8T6toFNZz+pi+gWwliIBSnSmNfrKHk4dEPWfW
Hf0wFLTC+sU1bbHuc3LUzpTHFXxJ96yoY2Su4ydve2cx8bF9cpIUBJqBZuuwBiRgSFn+khgz7JhE
mFJi43UcUDM1FtmyZ/TN6VHQM1jPD2iuOcdh6KDygQJ7gjzkpdMjEIANTEolJvFEdumabe5D+gbY
OMN3DN5Q2ukfRvXvCKr7M8BuLEIdIFijoRU7muRXoGLCW56kqGbwqvxEDdA9PQ7gx5oDoOYQqmEz
ABypWSvYayAWKshmsjSkYdyDyxsqlRjgwh46a/wbdfufBlE0inoJiGAFeyGdR1aZ0fkGDc42UdDU
zoeEMKBxO4vGaTiYm8HwDAklwQkFzznIso+sz161J1HGGG0ds8bDcL80wWyi2nP3CEfogrlBuw+L
jG8JC5DNDNTGTd1R9K/DVou3rJaI0tpBL5XrjKvMCTXQHQKzfwJ+fBx6Ur0pTOiJHSEl+I/N+MrJ
vFR4zdELh/xM88RdOZqzY6CxmSH4mQ5eo+vYgA4EJWAwRH2VpD+QVb7V2qnipKzospdt86Iw7DAK
sekuGu3cJ5WIc+JN4uwbPmz6Ub6LWStdZak6NG4TLngP1Q2vs/nyg4ynVKTfjNUEb9pQnzDbMduQ
DCIT3oFn2aa2H7U97t5RPbn0ZkbYW5ywpU/Y6YtoMMLbwEyDWScognpddUELaHzyFeagBD5kZbnP
LsDSRIXR5FrZdkxUUR8zLOG2lW4RXUIqh00n9oLB2VMCtgv8J8uHVNlqCrL1BD7UgCJmzHxneJon
9YyUg1AlIQdN7STda8sFzcgtsduzKT8YWW21wQ01QcC5ymekVcKHFcZNwuzmjlC89++u1bCbLLty
Ubo9PMHYwu6wNKTQUd2hyfrkOZyItge3RwXv2LECVTUiFPdbbUMIQJtBxnXo/sAHOizKtsaope4d
KpYElDfBzrO1agc1z492cCe8UQx0LBlFyxrDiU7hCPMbzALhaRpqhf17xq/qBtOmcrCb0CceLxAg
bOt59JdxSqjAZ1U0GmRLlcI203jc/kBehR2sNneYQ764hlq6zSVCWg85RJnJa2tZyRalvdNQ9T1o
MADVEngiFh7Chn0Jw5+wFVQDfDhijklyBeV7NYYD+er3Jh0vFEvYC+DW4KJleex2vH0maZ9c3Hq6
oX2RxR1qw6dsXA91aoAfFf1TaZX0TqaxweRKaH5zq5KrqpPmAMSxHw0ZGuXhM0ZZhGeL8mJRJGga
YPdZJrbNQUqrFqPBqtM7XRs5UBXsFKIrrD3FeHU79FgtUgL1nDiQNrKJPrcNghI+hVjkyeguhowO
EdRk7tpYpr6wxPkcin58yxyxDfKig9IsG98ERiiCUpkCI+kj43ioMycPynDgNEHuQVOza8W3SHX+
lpMsWcEVagF6GGJ8MZUKrLgOBj4UjOCCqugVmwa/wDe09iokHINt7mnSwZ7V3SE0R4ZUkw8PkIIo
TJJ6RR34XQT9iSGVbGsHFl0Y27NuEsUagGeGGTInJSCGbfWT1HA/YeyIXoOk+iU9KV7dHjVqY15r
M1PPMoj5M5Wa18AegnVVA75TlyRfQuHsbzQJMCMEro21wd+8VukTlgG0nUO1tux6OqvWe1YIVGp8
zT9Rhtn3NYtYUrd7QlFHsgWqgv1gvT6g3jIFS2Fy1Wcy+PWeiNqPCpvw/TA51sIjPFspdP/Pfa6B
k+3aeVkNPmdEP2ua8FsFbDEVn0U7pDOEOb2VHZbmUI4wcnBr75gbYzWgtmMHMve8zCKxRkGpNfe+
sfSFu+LXyfGjcnhJGeqDJUv1U0Fh8TcT3LdaA01kF2bdYmZqHKATFjdJjvpfUAbXciybSHZQONUm
r1YAS6BXQ1o4JqbuTMPM3vhjPiD1Dn/4pkUvwdB1bg3OrpmmV3hnYdMGQGbP3faFYFdYlgGUFHUw
knOmAm+nAntagh8d5bmP2g7p6LJW3ksuSog3srpFmvISAKPzQbRz7GRw4U37iEfFbvDsjWED3z8O
LpOQL4XNoaLSO7mO+B76VgI5PswimwE9msbb16nfXB4HG9Va1yHNiSWQLDEerEDNS46SWO06SWFS
8BuPXBIofdZo/Bgg/iJHp+audbEMpVlo8sKs0b+FYsqfK7Fz8+ld89TF3u2iFt2KS9mmdQxbibrk
rH/jxhUrTYxZQtw0nRFr7VspWVTC+TRBHHQZU3e49MnHQI2BjQXbkO1CV4RMGEjiGp9y3zarR71F
VBLdvrnvRzIsnXDOiKXNATeQflYeU5MosKuyaS98/1wCqQHbSYmOcmG2j+gYl8cx167eV64GhxF+
KSRRNUrZSnz6g+9v6hnKN8JY5Jrmo0QFOZK6tbEqkWaZg24jJ7Em8EIghKPrFpOZYdTp6aFyUY70
WVmtWOb3B69fNRRRhrQcQHLGLC5kkSxRq2XXMM2hm0A7CVJ21K+sEQOUC4w4xMCrEilRZe1JVm16
H94q6h6BELIBpmPZHsw05HNDcLcIzjgf/NUEUf4KyXV+cFAI7x3chDAsJDHHGT8ZtECXYjW5MsA9
r+lzL/3XwQmBFyiwk5QTbPocMz5BaLhzH++kQBKw9TWQW4ioV3BTJpuOyhN84tWtGIHqczp4R6p6
/EBwDmdG2B5z0eKCxVBJ9HjUTdWp944WBDAxECiA/iK+4b5IYJWxUnDAZs2QScJn0MDgEkMY0lpO
+SG0PIPR2vyaQmbsyIQ/QYOdRWXexI4k+r1COXmJVCy7qIRhnFcbXJz2NoUDTCKKedeWNR8gIa5b
QpNNbRfvQQmPGIGk7spvZsZ6qyQ1hxZsyS0EvN4KlnxI3kiN4NF4wK9A6IZRFC99Bf/W2JlZg2dV
izAHAlzJ/KtI3Q/hCveQCqDomcK+zWTSbgI/naIgVPkqtNHsQPQPNJCLao9X/ehmARELlL1FyAW+
feLsqn5sPzF598sFg+lesZYtYD+tl0WSyHUmlTgmUw5vHiwRnZeyuAQNBcwrs5gbykvP8kO0Tfvw
QFMF6Qjk9yokSyuVDkyIclgBuuVgeqg7QL4ImB1Gj9BL2hG5FqjqLJABaI/CTxAEHUTdrcSAYi0k
CioAXTuG4PtCHhAYrnYSVaOFacEoWiR7VYtwVyvN948DBS9kjZ5demy6Cn1PPYb7UTTh3p4fKTNB
EyftaoXl3Fk0w+sETMCug0YPm6bLn4sammWrxGhN6OiHK8jX8Hl4EvFMboJNUOfjHrxiL3LsEnEz
gR7Gy7zioIPhkyu4Z5LQg2sWDflJ4wIpoLxH8yfUKsYMtAn+IB98H+GdoZhJYdjIY1g49iYcoN0v
7Ysawmzrj1CsQ4yWnnJKClR3GDSq4Yg2o19HgTuwFSar17FEILAkEoum4xh35yF6bQnu+kqBXcCZ
56JDqX46ptxnyuU3mkHAZlhB4lGnaPkn9riCCJyCqA2fKSJYoD0xqBEVHVvEWWWWNEAEiFVGX3Pk
Utu0S35A/o0rs6kYvITW19QzjBRDW5VaYIBMlgQ6qmzRrMjqYY1T+nYlOzS9xlbL7W+lAQnMimrY
WGqJDhSuG+HYwO7AcWWxe84rsgfzattxGCqGFrc1Gkdd3JV8vhfndDTFl2cAFAykt/JV+u1ZGhSz
eoQaAS6h/2fww//FcGN2poteu+f4lIF2+Ufg+GiN4ErQCmTmeS3qVYnCdeoBgh0CvTDq38jCf/kc
/od/15ff2L6/DbL/xGxaiTEQ+l9+/PvpvcPwgL/O/+cfz/n7X//w0/q7Pr2X3+o/Pul4Wz3/6xP+
8KL4w7+/sehdv//hB5BYhR6fzLccr9/KFPo///a3U8AZzi90qUWln7Fb/stL/FdPepzov32hP30/
XvR5bL7/9stnbSo9vz8u6uqX33+1/frbL5gh/08w6X+8pcfZ/KdXKN7xjs0XXtrx/gzYMkR+EO1B
4Aulxi9/AvuY//5rz/szpRa1UaABix87O379lz98Qv/uM/ivnvT79/JZfL/Lv/8vAAAA//8=</cx:binary>
              </cx:geoCache>
            </cx:geography>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402025C9-4471-9C4C-8C1D-D24C4C3C8AC7}">
          <cx:dataLabels>
            <cx:spPr>
              <a:effectLst>
                <a:glow rad="127000">
                  <a:schemeClr val="bg1"/>
                </a:glow>
                <a:outerShdw blurRad="50800" dist="50800" dir="5400000" algn="ctr" rotWithShape="0">
                  <a:schemeClr val="bg1"/>
                </a:outerShdw>
              </a:effectLst>
            </cx:spPr>
            <cx:txPr>
              <a:bodyPr spcFirstLastPara="1" vertOverflow="ellipsis" horzOverflow="overflow" wrap="square" lIns="0" tIns="0" rIns="0" bIns="0" anchor="ctr" anchorCtr="1"/>
              <a:lstStyle/>
              <a:p>
                <a:pPr algn="ctr" rtl="0">
                  <a:defRPr sz="700" b="1">
                    <a:solidFill>
                      <a:schemeClr val="bg1"/>
                    </a:solidFill>
                  </a:defRPr>
                </a:pPr>
                <a:endParaRPr lang="en-US" sz="700" b="1" i="0" u="none" strike="noStrike" baseline="0">
                  <a:solidFill>
                    <a:schemeClr val="bg1"/>
                  </a:solidFill>
                  <a:latin typeface="Calibri" panose="020F0502020204030204"/>
                </a:endParaRPr>
              </a:p>
            </cx:txPr>
            <cx:visibility seriesName="0" categoryName="0" value="1"/>
          </cx:dataLabels>
          <cx:dataId val="0"/>
        </cx:series>
      </cx:plotAreaRegion>
      <cx:axis id="0" hidden="1">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plotArea>
      <cx:plotAreaRegion>
        <cx:series layoutId="regionMap" uniqueId="{7A9EDD08-1E2B-479E-90F8-4097DB60126F}">
          <cx:dataId val="0"/>
          <cx:layoutPr>
            <cx:geography viewedRegionType="dataOnly" cultureLanguage="en-US" cultureRegion="FR" attribution="Powered by Bing">
              <cx:geoCache provider="{E9337A44-BEBE-4D9F-B70C-5C5E7DAFC167}">
                <cx:binary>xHpbc6U40u1f6ejno2okQEgT0xNxBOyrvX13ueqFcLlsIUAIgUDArz+5XX2t6a/PnIiJOC/bBgQS
qcyVK1fyz5f5Hy/N63P/w6ybdvjHy/zzj6Vz3T9++ml4KV/18/BBq5feDObNfXgx+ifz9qZeXn/6
2j971cqfSICjn17K5969zj/+65/wNPlqLszLs1OmvRlf++X2dRgbN/zNtb+89MOLGVt3vl3Ck37+
MavUFzM69eMPr61Tbrlfuteff/zToB9/+On7R/3btD80sDI3foV7Mf6QhIQkcRBwHMfhjz80ppW/
XIzIh5gFJA5pgIMkwjz5deLTs4ab/5PlvC/m+evX/nUYfvjl7x/v/NPi/3hBDSb99vapOa80O7y/
2k9/tu6//vndCXjZ7878YQO+t8z/7dL39r8z+rlRz79a4b9ifs5YGNOYByTBf7J+HHxIOE4I40kY
Mvad7f+Dpfy16X+78TvL/3b+e8PfXf3/N3zuSmW6/6bl2QdKwjgiCYtpFMWEx38yfsg/0BAucoox
wzTk/NdN/+b6/8mC/tr+v9/53Qb8fuH7Hcjv/xs78D+HxW8AkT275/wdWf4QGX9/9deQ+u7WvwOo
b9i1//rzj5T8Aa7OT/jltr+Gl1/veH0e3M8/RuGHCLOAJjwkGIIkoD/+4F/frwCmJWEUJrClreld
CTBHPiQBZSGPKY4oiQKYeAAkPV8KPvCAcwC3kCWUxyH+DcKvTbNI0/5mgF+Of2hHfW1U64aff4So
7L6NOq8OAhVTjsMwjGiMoziMGFx/eb6FLAGD8f/Cui9QgkIiGKKneA1MJmf4x9BQJKU/ERPv/mCS
v5iQAEj8+4xJFCeMBEGcUHjpP84YhpRW4ONE8LBacjV4kk5jpVM6Vm9t2KgMcS9wMmZ1T0SAlkas
2loxId0Ib+RtSAxJl46ehnWmIsTLdpXLZuFLkQZYvqHKhuLvl3xe0Z9tlAQRh5AiOA55kMDG/XHF
LEDW1sbDanhyCnV0kjw6zbCCv5+GR99PFMF2BGEM+0owxzDlnycaaq5K0tNF1O0s0xErn9PtWKAH
F1VRGqDACy19nE6kypy50EPS5T4Zg5RX5jAiux3JUqUubL4iGmdLXBYHztc4XdFcilW2bqsWXqc8
MFdo4aUwpdG7Qm+jth9y5/sLHdsh5fMGaW1FYke7b8ebuOdxukw6EV04bm2EWJpwx1NLJpEgU6Uj
MiZbqk+kdFXahuuGGOq2pF29UKYSvCXuEPnWbtd2nYVp6upSWlSL0qit9Z7kuqyHdCiqF7/0OK85
PrZlV2UDtZ8XXWjhaoREVJfDpioClIa9+aj6kIpuNRvfrGpHOwePYyQUdbCv1oUdgoDu117PaU84
yytWr4K1uHhBVGe2qG+0g3fh0/KZYsOvYiP1VU8uuAnTpiz89YgdSsepkKLiQSSktJNAga6EZKs5
EMTzoeRaVJEKREtwlbWJ9WJYixsyNY+jaz+7pWqEtaQSARt8Vla03Jb6C6/kdTv0ch+x+KhItNO+
kFmlyyBl9kWTstpQ5atsRigzGihHbWuyZYEuLls/9QI1XTYPCckNc4OI23XNvB4iUcTdKSq6zFjU
iHGMw8u+rK8VKVA+LOGjLOJnjpuvQauqNNLXDtn2wGsU78YoSIfVRJdlN7R7qpJLVMa3jFRbpAP0
qbRoVyVruK1KorKgWvC2Ro6BM7a7wkgRow7dDC1KrmQZKRG6Wn5qkK/zsOB6PywEPUk8igmz4rGJ
G3qkvFzT+DwsRlGd6nqIL9pmCh7KpcxNt8hPSku3cyELYeVwe9XwzwFV8iaIw/i6bscv76ebcQwA
Pfp59z4nlXPWB+t42Ud6AV+pvXDBnNPZl+myGCtwXeW9tV8Xxeacr0ubds7sCI1PRneh4Awwxq7z
vYvtx7CQeYgWk1WIzPlKr+JJR3m0Rk7Y2Nx3y/rYZFojue3r3goSjmd8qq3Qih2HUdbiHdZKMC/h
1ZusQ2GMvuurNhR0GLPKtiTtkyoUxWRCsZrgkZxRDSy46Vt5oUMIvwKpNzbHJzx3VqgSxjHtE4CG
KcWFziuYjls2prGWb7GTOp3qMGO4brOhd/D4cq3BWwYv5qF+k7q1YmHwojQb+zLJhgWHhzqmOnWB
I0LhgaSkD9KlpTRV/RTvFmpZFswbtdazqKHWAECxJH23luuiu7g2ffoOxgVTz6Z1m3IEG5LWdZuY
eZMhG+3GOI2TWYvzIg2wG4F18vhu61rR01iHgei8FmpWb+f35XgflxAysQKTSVde1FVyE5oJ5ga4
fZ/aG7BE3fghmyq8xazEwvX8CiW8SZc+BsurRoQh2GyMm29W7DVYhztY0vv5yn3pHHp9X+23E91I
0nZAS4oq0RY2a9n4ZtvkhDw9VRiMFvWwzXOwPEZ18Rjh8WTP+27W+D1BDt1MduDX4t1u/XwBZp+y
ITwvtAwemwRfRXR66OZgz0oWZe+bYeyD7IrP8DZfZDyyLFzbJKO8bbK6QPt1RvUOoO9lng07h/IF
CReZSQvO28VICRp0Kfc9y7oI/JTpiaRRMXs4RM8AP+DLFPJge3btJuq6Da/AJzCFVdvSHdmC25yd
XT6kHeBFuSE4+VzL/rlGhmUItTRFUZg6WupURT1YwCsDaK+vg0aD25YwKRmTy1KVVVpKc+MDzzKz
NZ6SY11NGSkmt60b1wgD0TK39H4GJIT82YBFYjZ/pDW58e2w0R08vcmGsop21BZNmtDbUZc0xQr7
dNL9TTKjC9mpq3Xoc8jbF1PPwww1FybB8a4efJLhVfai0OEnr9m0a9mCUkWZoAgfeLtcTLLh21LF
AyB6k1I8wOvMzVvXEZnyNhCFxzu3NkBGGjllRvG7urPxRnbxAUCg28w9WOHdxGVHvjbe76Peb4ZJ
T1vJwO3afvok2/CiUoMVAYShKPvVCjemq/YkK+Jw2s7zdkTgZtKjJi0eosJgEQ/sS7lwmzZGXchx
gXRaKp3aENmU2m6zNmj/DiQFBZJE2PRkUAHgVd6+P+V9urIKbhV1t9EZAVwdnyIMrrAMF0qxUbRU
RYfQw/7HtbMCxcFjGUtRd5RmazSr7ViPX9r6oWunTV0uLFvnmm+t8VvcDatY2yqdjOUXKLJ73Jev
Vdc1qcb6yiwzy6RsD1E9vjCsIMu48vb97DiqLDJBkC9rUomwYXITJE/NCmhCltTMlmRRCXsuuzmj
FcLpGSaNDILMxcuN7y3f8hjwxzd+47vpOM/YZHPgZVY7/7nqg0/TwGVKGrA8qqadlmOY2mDsNroN
4l1ULVHaSdmJCna01by5HuT4Usty3CQxDfIg+ExrJO+QX/dzMphDUI21MC0ON7O8tv2pb+eNcdhu
A4L7rB8cy4CNLLn0XglDyIWTBFJDS5hANd9QiP60GmUgfLiWoh0ntS2S5ZHMFiILkDAjJllTRtlV
NzT8YvzsC/MxCILU2UBtiZa5D2EADqIxA5wAsFxssB0TL8ywVle45tnEyuigy9eIGvAKO22BYJE0
SKpAICBQYg7tAbNzDhimWxq6/sLrWVRJ4wFE1CK6ooatOFv9HbiSc5wZ3LzMPLo+AzGpIEPWZxhc
O1yl6qGw/LkwQSXKOg73S9N7UZ/HEIxR+g7xGNdimDzfjcptTU9VPs3LGejh9UmJ7seJYMiqSOVd
N5CDLeW+j0w6Y2IvdTAQUY1uzHQDjn3OGFXQPuE1qjfJSHhm509RCHkS1p4vHpaF8CIQkfHmPS0v
ZEgtB/PykWS1Vs0O1eRWKlSkSaPw1o6Dv2NFNF8shX5O1sjfRYNimxAXSyaBjEY4Hcv+0zpMcYqm
EqeLahRwymkRTTjTCxW66EKT4SOA+IWbbLx3w7SHmmnj2ri/DEtixIxkmM69ueSr+4RHs6Xy1k9O
prIv3+bCNlk/zw+2TOItdX5vmtakPhTBEt9r0K8EgZQg46XLrKdp3BVfRzIU6Wy/OkbqY1MuV1A0
opSvW1sMyaHXIeT8pQZOKXc0AJQORwo/uD+OQ3wX2jZIpWt7gcfynrl6gVQAHJb3wChHFOKU0nFO
a5zxOik3FQ23QYHbC3sfA/ndJJPMEmrQBq31IIKAJcdeXTrmdR7I4lT23SfEZLglCWSGhEPJVvgm
L0nYCjWCN/OozbSZeRoCcO1rKD4StwLpWZbbIqh3pa1Tr6tBFFLltjHNIYydy4ypN3wup3tHApXW
r2vs9VFP4LqlanLgXi0UiQGUQ4m8DGzRZ22zNnd8VE/wplMmA9cJBzBS+B7G+GNQrA+kGMa89skk
HO30jrS9PxWQSnJmKLvFLKVN3KWtmspNQMp1y6pp23pIC7HJhrY3Bzqc8UYqnPZBUp580iSX6xok
wnaBYBGzl2tNN3Tmn0eH/Z5T0u7ZCIYP05rIajv2QyXo1ICdyArVQTn7W78ArK69qjNEOixQ2LR7
zoH4TMncHvBSlfDGds6mEkCpcVG8wVSpVIOPDkGoPnEVfWSjeptDk1xF6wmqJpwVU9ALGUFJlYw6
yUMzJykOFRJydG+TKm9bWu9oQ8Z0GMJXL9vxGpf+DlXJrisXJHAfu+OyUpnZIQyF7nCzQWGd7GTr
7QElT/xM60koSzEwzO4A8I51EvHUBGt4aNZqv9YLOQE8b9U6noCk0GyiBd4U43ZmBT8WdpozTFyX
WwsVBI+7SLR42UVazxdKDnSzRAYCUDeXVR0u95V9qYoiFi7iN5MZ+SXfFn3p0tLPjQDCteFJYa4j
qeRG6QmqrarIwI+2BQ7dLsH1o1w92lrdZFTXwBtsNOS6MHGmJEe7GEQGYZXbBxaVBz0Uj3Sp2T7Q
tr32bZc2bXIRkGIRE6urbMLVJ1QgfcQFn1NWMJMT76+izg+bxs37uULj1XT+CQ3jBzrPJ18vLRTN
A4FaqaDHxtCsWIfkYgm66RBxB7RqGg+WROOB+aBPZ5RQUJTrdF5JvR/CZjngDqj4yuWBsnk+4gZB
HSCTyezaeTrEfjHHaeZhykc3pW3Q4SMfguDglRZzU2CoveMnbeVlH+NK+I6JaUEn7xtAS/8YSghC
zEBYWWu7M3jO2mi6KMtiA1HOdpWUtx03y35NVnzVzFyd7PA29AM7DMMbMj7DtS02ppkvh9VSMa6z
hmqBh8JNkHd4+/Cuhvwi6l3/Ual6gbKuV7L8pd/w2+G/Ts+Te7Xv+vjvJ8/tit+Ptq/mLL4Nfzso
u/vf9z+8mf6Hy7vN/fcjzyv67Xm/q/Fnde83af47sfBbd+R/UBL/9uJ/JjMmIPz81hX5N5nxd931
d2HyfMcvMmPygTOKQWWMz2ojjUB/+yYzhuQD5xxUtyTghLAYg471q9wYfWAcB5RHmJAQg778m9wI
qmVAoJXCgjgmFATD6P9FbozJWeb8k5oWJRxEvyjklILCmUTBn0WuuY8nH0kQpMqxWTche7B9eR0r
a9PehF4sqlObRtotmazbx7Q6Rayfr+3UP9UjqDAV9eO2m92TMXFy0r4HutLKhzj+Gs6kfsGO7Whp
0JuNgqzGJYV5oreRgmQmogMvOlaJmT8E3mkooooiRXVd3kjI+qIibswJ1m7TNjO+Xyde73FHp5St
Nb5Xs0WXhHcf349cF04nXqm9BN7Jx5Z/GVl1rkHaTal9vE+Khymux1RPUFutbllPyRx/ctXEHprV
ZBQi9Nh69kobxR4mb5pLRMZGROfDsB+mi7DBgzjf834zH2t6DMwQfBvRA1cXUZQUG2zbo32T3o5Z
a3Sx16RJDjNxSPhSYWF9y69LNd0ETZR6NoIqp3XmQzRfBg3OCwDnKzNBHRdzfakagm9nY/FtotqP
kyreWjvILTPS3wVRB6rgYIbU9U2mJmaAe2l9mIx7I/Dc3Md2TvXQ3zUt5N3USfWmkUJHFyfjHbWj
21UrKBcGhfOVUW7Xn8/r9tWqXt5+G8QDnJFW4U1Sm0NSdP7Ea7KJp9Bvg4lfFT3loiNTCALh+hqu
uExXEGJBYYHpoSZOqwaSTOMrdlJNBFVi8ZlXA0gxflZXDSN57fCy0VTRHEhsBey4CvKQtZ0I/S4p
w/mgO6m2U1jedTi+BLGtzIZkVSIZSJPWk8sJ0reGNWpHgtimrEMveqblwQfLvvK7djWQz9VJN4s6
1rF/6td1yKuqDTJUzUDxqihrOXep80EI5cN0kD54SWTtRIzLu8IOPJ2qI55XdeAru0qYb/YSqtjY
j0JH8vNoksum1m3avjKZRCKsHqNkaI49b82ZHA/pTPgFKUu7WdfoShcWbcmqLls3d7t6IjezGn0q
qbqNw74EZqWEbtBzVeNVdLj9Kpdy70AfFVD/LPVyHSEqxdTmEJRzrevLuoyVKBwUDA5kVdkN+cgt
FlFVftTR9ASRjvNwXPLQVblCnAhaunEzxL0GpRfMzCgoUp4aUSRTK0gTrSKiARN40CkkiNwlI05X
X0moadAbsTkIUKUoVnJV0fa6XXlwMMMbjdQIIDDcG9o8DLG/m6U5QEEpksDaXOtgzZQev1LGd7hK
rsk03dlVZ5y5WTQGiSFo6nRJ7ireXoS0fVuh5Aa21R+qatmGGqG0WN1Bath9oN93/XDF2/4wM+RF
1NlDPTdnWbebQQxne9Cp7g2LnQCJHN6mgBKysNCcGD7X2nzqx7SyghF2f76zXYMjbZsdsO5dlcY1
vTfG8zwm5FVak9XjLJYwzhxKHutOxMVLErMdjl86l4DcChrFxvYInECDQgA4k7OJ33GVYcpiUds1
G1DYiZY1IGy2toZCLHgYAvvkEAg8rgkeKWgk2lYsbRgo06tGoxihhJUD/iwnYKamb680UMK0nUDp
wV1wFfviuuTJXje92rSxxvkCpVifTDkJgwvMQbPuERSXFfCwRPkwhTDlOZVRJ0zlchTIy8kuo3Bq
evIJaOl4ra/6Sd6OfhWe++sFqLWbq69dFW4YSv0yTVBO1tuuZ692je5I0x2X2h0x9A7Ywr/I4JK6
cSuRymTTVgJjVaeVZy/aqtu+VQ8uWe4Imo7LXLxM0C+aSpbpeW3PvpevHczsuBQqnq992W8b+WWY
1y9U8uuJ2kRIgHGFQqgciocOzZnpmjeil0c/TMO2CKHRRMt6g7zdtFQe0VBfdkl5rMtuHzCfL9F0
6E1Cty1w8lQH9HMZv3VrfF9FbLxbZv9Z4b3RNgJPjeS2HVoQ4ssxpb1bN4OVxRXpzsPuwNVyHAC3
D42yqQTalyJG+pQ1q9twtnzuxglihHTzK/MPs0dZ0kD88bnJ12T53A4jFJoGVXlVgNg4xS4vtRGl
4z4tklmlTVKnCtTbQ1Us6y6a1hQqxRCaawtEsy8Klzkatscm6rtDZ5/WYNXHcbX6yKD/sZZju2u7
Eh4egny4TPgstIRQftB6vkhmQOUC2tRZGYKEFUDpWxVP3doPF8bbHGo+WBrQdgjgKp+qad0thsSi
b3UEvQVgmniwWRE1ThTUPlWMl6mCHJUGavwYlmCxyamPsuvOYoYit85bklfzMOfKvjhVstuuvEUD
nAwKK6Ef4FI7l5ALozqAzpC6m+l8Gs2LZVDpTvOpAY0ms8niBMRadyBN0B2Qjqrc1ZaAKfKigOZa
1fphL43ex6AIpp7GfapUMKR906EcRAyXVgOoUx6fK1H4WmUnFwcyZlcVp9a0p67oVU4qbVPesTof
vAJRKZiqFI9rk/MeSIeMS7yPgEkkSn/l2rtjV+isY2rZWQXquSP8wdc+HUyTiBDVkA/o0KX2lg5o
PbUj7Y9l3WzrogWc6/N4DZ9qVq6CnscXE8TBQFaYqiKirs0I2NtvySLGwqxvShV5paGgY0UXZIuy
Jg/KuDpAk4fu4iLpMwrqdBwlwdMcDXofRMG+HqxKSRj2H7sOq2yuy2Tfx2w4tiuqYJXrV1Y05alB
hj8U7fiRlAqdunAYoNMDtIZMyX3IInqKorV7MBbSAltAdXk/ZIW/0V1y4lC9556qFxxbdgOlWiLG
Ye120Vl6CafwqgvW7mYdmd7zEqBtWSy0gzp9gqBB182A0TVIna80Zs0BMKW+htlHyZMrjRa5db5B
wvAQGirvJ2mwLGKOp2g78xaEuigPI1KcSNSPV/GCL5ZxgohQJolF4sl45Um8iRs0XLwfRQZwYK6X
Cz7bU9cZmluHN02lQSxhTSKP9Pzz/t/7T9cuEsbX5RFSYZVxjQoASVIexxLBT+XK4/shCMQQuUuE
b3q9os23Ieer7+N+P2zRMtH0+/ver/fnx/4+8tsTfz9+/w+7JEwj+L7sD494f9i35TQ1OAMQTjkG
7Kpu1jl3rKhuVNHy7NxUvnUGGo8DxuGd6wmIr5pUD8BDTdpPiX9sGLTpo5HKpwlkNSAF1fxp4oES
bdVXz8aUn7uakC/thG50I93XuXBH4+FjgHmeN40qEgk9MxDZgR0o0dUXU9Jz4PAl0NgYusszHcQY
RWMJqpXJQVrFb5KGew8a51fF8ZUiqH2Z+vajnOrgWRH7pgoOZKqG1KzWxj95pKGzTyr58ewmaQmv
+gBsdoUWp2/uu3mG1Og1ve2WhGQ6buYbNjGbmwKZ67mb5EZXqrpqIxpuKJPQpp2t30a8SS4sWuyO
9l18nDqn901N40M0QWwNfUz3zRKqo63rYge98epiSLza1e3aXA7wElutuDmBd/hNhdV4xQZJc13T
4LoYSJ0v1cRvoOU7Z6BY6Ds/1igtab/cjyEdU2Cn6MFLCkqQ6saP0CFfhHIFf1JVqAWS6/RZ1uuL
mmP1BTL2fcPnENhGdJmAu78GcbvjXdRIsYIQRjv4+k4Q96VqNYVePihWZ/NT9NEOfa3ERFHa1HEv
hZnplg3R8trU7SVUmuzFrM0940P7xRX4CzTfg89A+kATR0Z9qrphFoOZlo/ELIUY56F67Gvr0s6o
8L5mK09lENq70k9TVgRVeVtLrnI34gj659AblnU8Xy0BMMzF1sMJRV5vfUXM5RI3cjeBKHHRkCHZ
JcvcHBPqoj20pfSBV54c1qkw+4pjcpzHFioTlYQXkFiXbTwBIyFQWm8S79AJ01FtypU11+vMh7z0
rbtBZomyUCfk1tCiyWJkynsIf5xyW44PdgboR2hOHkvAKIHR2D/RCCrD0Cv2ic6DFEldT8/Ml5Cw
Ad2qtr8GCS7+OsT6gCs6vQ0W57FsulKMyyqSpqwq0cT5N7urej8hkiihEiYU8WUpkqLZBCN8CsoR
P8DXJfPXseyA63fsS4WaTzxO2ucYh6XQ/YQ/QRQNQkOP9IlJE0OHJ8aP5QSZFbW4fQjHFpCg88ld
jICTRqqbb61qoMM2tuYmkuGUD3Epr/FZK7R2AggfG76Jo4pcgseQbRiu64V2id8VVTwfV126fdlg
ULbOmmLSm2APHLM7xqoId0HC7YX3I9vOTe8uq3mstmuBoO6Tfb8JXUKu/CAxwHrBrxUqZT7pVd+q
SLpMcqD+KOxB8pwWdt93dQ81ibWPwbQyEIXj6GMgo0mMIO19KmcgxCs0WD+7fniGvv/0pdfNXdGM
1VfduwtgVvS1GtrtHNMFap5pSf8PI2fW4ygPfvlPhMRmbG6B7EsltXb1jVXd1YXBmMWAMXz6OeSV
5q+RRpq5SXcSKhvGfp5zfsc1k0OBSflZxhEkg+YrWMhcJn5Xwi11fOA0aOJEEfKfVXGgsD7++cK9
kpxPfyV13vJppF/Wo9/lpNvfGNTH3FconV8EgXg8WbWFm1Q+14b628XpRDY2Jt5Pq21Tmbi4NWFW
jDHon26JEpS/Qc3Y3V8mdscih2IJYs3mcde4nX9kuv/TmxB+M+t3eoU+SulCGeF+PyZVyfpDaf3o
TrkcLrHGiZDh54AWww416Jt5njD0vCFpK+cMG3U5M+dAjOs/taapd8zAuQAWwe8NrXcepwJXvP1F
wkGmSxl5e6dDh0rkZdI+eerlH9fh4j44IzuU1BPJ0HXFHT5nusAR3IXl1KO0CrsNYEa18U1ubpL/
QzcKb9DtrkY25C4iL95OoeGJQaeFSXI406Y85W0z7CbB/3HiHCRz63uxmLRQqnhyGpjQswhn9LWV
t+1RfEXuNizw0VmMBdmxGnVgrUSmQ/mPxN3eFpqfR6uvPKrqcw/G6Pa4oXrAdDn5035g43zCevXe
eTPfuPU8ZBX6U1QMYeZ4stgDuUMN5nntswdDywu7ryJa+gN1xsVJDEAAa4oE7x6eCtZ493y9YXra
qNANrnNbRgfJ9V9HNXvZqvhSLhMmn8herImeVvrqTGJa3cm8pE3L4MJMvnt1YRLlBv4zkKc+ZWi2
AW+IGucO1BDEgzQP4+jaqam7S2rHLDoYnIVNgavu7oWyuxM+RVlHcAIedxs7tU8dylG6mGozlYuT
PY4VTQglYB6nPeqsfRjrfsfGCdM8dft7x4zIrD/DGzdtcQRfs8okbX93csemfjdMOwryEKaKvo8M
/lb8+Ek0atGjG9pvcD3+NaRdpiepMwc8E0Qyd9p1bSTTPmjhFpWd3YHxkXf4H/og2qBJvKqq7g4a
7SCk7OL5udzLGd2v2dvKFfdaOlsd8TZdwg6n3n9ZRBNvh2EBOmdZeH/cRD3OYjlYsdXtxjMiuA2m
re9e4JtscqBgPO5WQdCfqA3eaFy2m2X9xcgYPdlcuGeGamPrcomiYarO9UTnJJqiFtZoLVIcUd5F
EJT3WlsgAK393aF23ZD/ffn6UQwuJ4Kl6Uu6y0Pf3OI45JeJxXCdoFDV62zgOZLdZ+q9cofVR73H
Jcx3TWA/xkZf+iYScYJlCUhQ3bQ7lUPNkpW5owkwdy837ODT6bmp3AzyJC5XjTnyaDmK6vCiPVzM
8OxuZdcJ4EwrV1ObfWWiL1I0+pco0L3D3YDVLa+NiAAz5fem6lr8O20KVYCBC4boXGFmSmg0XQip
6m2EFevQW2hZBmXNrx4KWjLkfHkXLa3hVyiImXDHzw6D4V9NVLyCPKBpxbNB2F+OKtrrMEqe9HXR
vPdT36WwvcVboOLjFFIAQh1lL/hhFGiKernZuccsnZ9I2W9Rr0AukYg++IXZDQrnY1Vnj0OuedYZ
jnUUAlN0Y80YvHDZmETQ1t8Lg8lo9s2ZM+cFS6pO69lMB0v8/CjG8JOy9rvU7fJEQ0dlWOQA6zkf
nvJvfiBMageOHsncutHKF6V9b6OD0MvQIaCW9MsjPBYsBsOcdVVtMzHyQx+7NkEL2V8BGO4sfuN1
eKCZ8YTISgv6x5eeD1Cn2kRF+VUDFEnm0fmRNHZ3gSlxha/WvJzdjVjc4Tr3rZ8NsWLpXKE+bhfa
bzDfhZdovXn8r3YLdHMSHfaYFzH4r1hvGuKRFEP1q1Vhk7SYry7CU2AdSLlXo/TeB0p5wio1n0rb
lJeigM8eEOMn8xTCpG1hZIkOsmjs9fdGse++Cym0g3Ajc+9NqX4fDhZa2VT/kxYFImgEtOPCmh38
s2yp5Evg/o2B7jxL3pLnIpc/tvLOnQeGzrX4bI+HxbyUe2dx+tTkPHx21uPbQHyE62eNFX67eGqi
xBG0xjR9z8t+SC3zIeIt6mhRcDL49+U47aJ6yK/5caRWbiGxFqAEBjetws75KGyAZqOodsbW3V7b
+rdcgm/pUb31u7FNFB4+jXDS08UE7RWTVJ6ERcwPcgr6JM5B3Txuhmg+6MYvU6cA+OQGi35yIG5m
Ux6OW/iPTmbGtt07he8/Q5Hbta0yqQ6L32KY3dTR7fAUVS0ko3HhgGb8szD8Ke/0Ye7rYGd62P1h
UIGxmKtsBqvBe8zfsyLAd4NrgIF4H+s2cxcHqFHYwRIG4JNH896vkiKq3J2ObcYwDA+6qLxs5sIm
i6TlrYSCl3hEqU/HLeIs5xXZV/Sv0jJ/nVxUqpMGJjKPHXQZNC0BjYpkLl1Aj9NCII6Zco8x2O0q
bmHUaOhI8PvzhPEVX7LBfPahNQ6RBQSDRajjbAN1bEqmArYz5ihn4w0hPNRK/Bkr/4SxWn/KkkNY
5fVPUHLnyHsxXNB6DmleEJgSEAvRW+Dn58Fl5EvKH/zqSrI24uZKXsBSLb4FUNcByGv5YF8BwZqV
hm1XLpagT3UAytqVmI1WdrZdKdoZp3aTK8CzEP2TeGVtq5W6bVf+dgaIC3GzzHhLiy2jf1BfLqk/
E1C7wHcJMN6yL/MDB9hbqD/Fyvl6K/GrV/Z3XClgAxw4ABY8AA9uVk64WYlhubLDbkxUohjbTA3Q
g9JHrZ/P8LYDaUPMcNBMFWkcDO15ulmIr0F/jheveurCmD0Jx/xWNeywghd3nKsMBBD/G7RQfpwh
YGgZBIiPihyM3zLUiAcPAxwYA4phu1LTHfDpcuWoQwDVciWrycpYo5l0oA+Du2Zt85sKuOGscXHK
4Bhh1vtbr7Q2UDd/4+ViFzYMqn4XFXCwDOjuAdadmIfh2K3+QmiArJfLsNN23gYrH76Un2blxdlK
jkeFgQzQxmnBIwZBbNgtK2cercR5M96DSnUHLEVd0urtOCg4HFF7brqq33BnO425gu0Ph8+G6qkb
iEwNdfqdA7Yj4Q/ufSXgc0oyIcpvPo9lqoJ212KKmJrOBfIJfn5szhNw+nrl6j0HhH0LCRiMW/w2
b0ePmY2rwPRM8LdH+NzLanib1fpG5wkAHW64v9rieTtlQ/+D9oIddf+jVvvcXY30brXUJbx10B5s
X8Btb+C6t3DfXbjw/mrHh6sxr6d3uxr1ehRPkwOyLAzRbYjioiv2KyYFyEEXPoqCCULp7J1sbE06
rTBAtGIBDfiA3ATNnljMWgkwbnsqQJVj1feT3ozzMfa4PLSgDeYVO4hXAAFizXjM0akcCSb1ZcUU
nBVYUCAX5IowsBVmgK4FrAF8A840VuMVeZjXGwUKgqw4hD/MTzIq2g2q3Xk1hupTKdUnhQKKgVPA
XOLsHDptCgC/vs35wA4qyD8krYujBo+B4AcW+LzKDyPA9SxoeL+JXKPvUaFAY4bODtmPd7934Bpi
hZd1y4EimwRXTL4lcdve5KS31exCWoB0nLYHCoLk0kbO3QkKdE/kb+CWyyvl6hKZAVmGaI62TWTs
WQt3j8EaJh0iVTtw3RgPnmszOGr8pPwdplx/W4M9zoBwXb243QUL87GwV5BrGQBqP47TUnNoe6BG
/WXleKoO3l37OdGwOy4eFAgV0GoblTQA5uzkmZiK8RTnvgMlke2tml8aOY83WUX/ogXqTVmp/SLL
57CefoivcJjwaVpDy9iEqAATH+5dglCPlzX8OrgLfZINYFYTfaAeLT+hHn8Spgq4QA7B5R0uK7tm
Ub8qNK1jVB9bgZG00KE+oNXxkkDXEmtVH+9KxqZnpwOTHdVdhDIeRYfr1WjKMVlhYSGc1wckV6ZD
V+ZftaZbhp4WWg8oJ4MiAEOJXgwIvGvlKjB18PoyGC9Aqvw2ozWumX5CeqBZdsvgiW1n4haALy2z
GWgW4NBF3+B450mu4vZz7DTJvEHEBy92xWfwgQ6/+4zHcjkYQpxsJe8/xWy+Q4+GN4H5878/fjxe
A/LKItrGAK5r8Sl/+8CJ3ms1fnZtfBZ0sNfHjWpCe+VDaa9ulUdZRQ10tPXZxxMuDIRDqwZUTkVx
8sDr36Dlm7dIu/eeLwaWNO6h7vuU/dBeTWXMWwnHNeGaysvjbhM5Q4JBIs7KoeYNsiYEZ+Hlp8ez
oUvblJoh2MyQqZN8aYarDnm5rUPHvXVeybK4ZOIFX5ggHCC8N1rHDL5QNPyqAlIlURl1X/5UIjwB
z1NbvpeLDGG0rfEdHWE1KZtDu4AFSFoRbnI2+P8CzO6we7dONPc/dA0Q4LKFkDdei1DXImFLhd4a
3nMzEQZb0gigajnsCMu6d+ATHFSuDjfT0ur3MgqR9FhcD0QGnnUBpqRxj/6DeL5+VwFM0xKy2Pnx
bBHZj1qr9mm0ZZeaep42AtrNzu89Bdsv716FG32NS6T+5qL75eiFvsKmY7vAYf8fBxD0qa8icr6C
Wf9fX2Fa34Kr+H8O8ENFX//nM2Ay++8z/J+v8P884PEh+Szr//kWQ1g3p75E2KgY2bB1rY4ykHT9
i3Dd6jnw3h53HjeUAEJ1LbSex10CgPwykum/IwLa9y9TjcpTFX1wehzhVLWzpxzqi7u+4n9/xXgm
HG3QnOAhz0DWKXrHrOdGA7+Io1tf5dnj1R5HFMWEaNFog/3jCM2d/MwC9v148nGzePFH3fpwZUYM
TW3YeBqiWEOzhU7mjVTCUMO5K1BgMX/gL8hFVZmY6bKL1rvBYufjGFjoMXnEX+Je8BfwzYQusM9z
Np3ynA4pwnRor6vGQsMYvX1Tqj4bq1FvYjrCKZteEU10tl4J3RHxmtcuHl68HMumcP64hr9PahnA
TGjM+/+kIvO2mYfmQO+DYZ+eRd5jqdSQ5KCkZai+HNZfarF8Djl1E9HnBFEIDyp32I6pIaj543kD
V/w2UzdPgBe/GY6MRwViA7zxc98MBOk7ikU/V9OpLkRGuqndSAeS3eLxas88/KaDJMnMocSNjucB
Bu/R08r3IK7jLcsBWgx9cRuXMdO+vReKI2UZmK/OkGcYNcEJdrGXjJV7KLDKyAKGJR40oophvth8
zzSjO1Y1m350IUJXrMBqOcWHhaiDHbD2uJDr2gaNUR2qV2eJ5o0dXYH+exgOuJKvpSP/ATO3G+NJ
jTZ/ZxYUqehM+tTFHMEGpKWoXoJD007edYDgfawqen3co4p1CI6gNqEwTIKh/Zc7svxtgmJTcd85
OkgL1VNG0PupYfq0xIOc1OM8O3/EWhlq0A1wazCElhpqEUiWc6+FDz84QgDCBxKjcWZdF0gWHXCC
qAY5X1Lkbpj5QlDRvXtKpiQv+fMi72Ozrd3uHwppkCzVlkzFj7vId06az7bYqKgzaT8dJpWLFJo0
R1Vnf1Ac7pU1b8i2m6wMYTtAQdSyNUnbQa+oIYr7ABcQDpmBGs9+sEdPE/MGi6WDKJVMB5Yjthpz
m5Zz9SVLeRvk1KUBwIxkRNrGdYek1z5MrgoMMNNzakGApnWsK4RMxmsbeaizovgAMTMGBUzfXQl3
1mJ8gVH18c0B2zc+woTxX1w2c9I7Agm7kaJjmMPD0M0INGH9GuMfFCh8oz8ryRLYJuOfZfWmK1rW
+NrNqQhwOBNoa4alAAfXtVldDOxE4mVTTwtFsGdoNjZW3haU3cWBP5ZMwn66k+3upsyfIPLCp216
mrYjvBbFdSoCF9dR7BJQOwbYdqWTahRT0pXQxB0l9l4+fdIG1QOv56MqnN3kQaTO801hViOjo85m
QMO4gXnCE8SYE9B5A8oPL4eNOG5RyrwK0W5aEWS2lGLbsAhui5pSwFkwmXSRujXyyUB0IHuEE372
7gmW8a6PW8AdXvm31ekSx27GFv0GrIWCnRBuQo6K2fI8zOrXUEpy91BJg94q0AtOnZBpZFyTzA1O
9VjZV7DNURKN7q6qxM5ncwvVCypGh5gNDUqTuA0yBh6AsHZy0XhAln9p4+u0SLnBPhW4sBQ78tpT
oKsxYHpB7yHqhwAozTFweJ8spWZJbLwNi8tnhOowP/JWI32tsGDjSxVD6afS6ZyNZvHXaNjvOmjz
FDNahFScB7yZNufI0nIT0KHMgKP9mS3MHVo7clcTsrUl3Iu+pO2+M2jR7KDOg49hZP3+5npdlXY9
5BmHjGBioJmN3anS1kmqrjyU/TzfzVweB78nmQlbB41EyTc1rtVNibGwkCqDa3bsVQcoP0fd7DaI
zETjpegjQAlB9yn9uQH9U+9Cg+7MhvFNO96eBMWFutA95xw9L20w+Osgx8itwJaP6qXnY516airg
c/j/QoVlQ1hfYe3wE0NqxEwFU7uBmYOe8hFJ3GA3ihhKntQhKhvMj2P1RxUDzUZ3OfMGNEshVqJn
QAiuT5xSWyATedot7g8ENsBiIsIhzQj3w6fbxm2TxfT4umhDs6qPbijggHEv5sO0R80sVAHADV5x
LRbRZVZTZytcOQO8p2k442yXL6adxx117G+e74lp3BRTrJOwoLZwAhB8jATO/mQglDtUBqkfBdO5
nM8y5CdnKNrtFPB3QTG1dJUEYi9uFQu/I8J/3LMZsdKpBV6s3aplRpMtnsnSiMz3vYseOGaHuE+Q
FbVX7M1xgz5RXGPIvPEVmo08sSmWWTWDznKdjcihSNN+HQ8B22OKwPxbPeWjVGktUFZXTvfRV/on
yG1aR1hSiyLfKM/vEx3EY6IH59w75YfDBydro9LPKiQtsQYtmYuIrrLTZxEpTPHVsguo+wdF5q+F
HEhdHzwvPnVw2vZ+bn7zpUVeW/7jtWapgAzTftdc77hq//Dq76w6CGyGIKwR2L0OJpHMtv8OKr0x
4015RQm+CLmQebYS0eKQHJif2cZ3IJmr6Rmyv9nrkRZpzXuEoiJvmhJ/Zv4hBkz/7IDYumFuS+dF
Iti34s9b7IMAce1x35XL79aBrPM42F88KKqMnf97KYuc7kb72mwezz7ebu7AceRSwrbEq9tgMieY
Dn+n9aM8Hoqn0AF3OeS7/97Bc4G/WeXdHofQFpwzKFE3qR6ftqeKIwIGbenx6kHhzQiVJ1g22GUu
MYhIrsQ2B1AysxzQdBl919R8tzx+KSp5K0HTxHM2tvN3z6YFxh0VSe7g8swDeozhUidD3QxJgy0P
drTAXgtS+bDv8pykA62f81p+8Lr4zCNdp9bFPhCLm8pJ/i4jevY8nPFWOX+wU4VBuhEh0LiVGWjq
8lSKNuGQU5+GSGakrj7h4f8qcvuMHiPj0QEOSJki5jXAq4iL1FgfC2Y2UPAbLpya95a2p3CJnbfQ
AdpHoujOgq07NN8BOOm6JYgLuepX24A8KYfntiheY8nexlm5WZDnn7Zv90ZXRxFGab7E3rYtNQIN
8/MgKuCWevoa+o/GetDSUH0F5mAWQpLeW3kpByiqK6NDHhSHeJqQOKk5CubJJrwIY3RZI5IOg9qs
/6GDLLexC48wcmA8dL3ZU5gHwpOfOXBaKHr43YIe2TQ+DCkbCdhTCr+wL4B5LdumaACUt+wZYvxv
v/c/GBCB1ED57a3vQvDv/oajPrNcfyNfBsOg1r8XXnVpWDOowxNHsG7huxjic1SBmPSj96jaIklo
keIvb/1CwxcKByLrRx/9PWJUjS2wMURt3lrC/jgEZSL+im7cqN2IkuinIZd/HCcGjRHrr6Ke+A7c
IYd0551lEIx77qKrIPkLr2G66tr7XVYEV51BvcgZ4sVNL+ZtGM0Q7IY5pUFhwJWXSH8vn611vvlk
UeS6LpLnnKmUrCBX4zA48w4uQSJg1lIRfoIhNBgdM1wnHxwjtLU4LunOCbozXc2oinhPWtXlZlVH
RQ4SkiqIBFiWIeSYpLNt4ipSbOYK2VDgQ1U2qtpJ7CKnE4kUyhQ4DGkfetclahEdm71pG7itAEtr
gdK6SLTNxRMGM03wCm5mTgFkwU2BOahQq9Y7/WYxOmcp5Ovoaewm4devYSBSkPBYlxE5qkrI41oj
B+fyj1L3Misc8oF02B2KkAuvR1RIdpATuZChfSZ9e/AV4ough+4QK09LIN9qf9e3YCZblcrAq3aL
rS5uH1fn0e+/EE/obkh7bseA1BeeL4misr9xM7fPqGBKEhU3hkedqNQ3U+TNGXXvGdLu1gTIcVFS
qxdAHoglBsOumpFqGsPwp0Q/dacQhFxZPdW1xLWIdxF03DtT849F4ZDN0xKuq7R8ZZjl+yh1tUZF
3b34dbmc8gWRBjQacVQ4Kc1BFwYlhp9Xw6HLW7mtGbIJ8cxejEiFC/Q5ly18edVvKrQmh1Df5WCd
rZ1rAuEzfp9a+rdsy79l4zcnwhD96CevSpBdkYccuZEbAs5xGkeN2ZpSxKmErbtVPmJ5WFEPTS9/
NUuNQEDubBWBFFnM5u5YC16ZVK+wPeSVMKd7hSGNRQSb9exsgcCw6bpwJ/uLJ6u3Us96XyxdpvoL
L1h8H4Ka30tm65MO+JeDFm6Xt9TLHB8mBmZCrFWgHJO+BNJURV6wb7h9GWtWbAdOUsxBwapZz5mU
XpS1xsXyXnWgcvMORkzOnhoEAnYN4Ce0BLy5Kvmlx7JBeCMo9y3h/s2byRcZqgLWRz3usWHCbwlN
useGHtuhKi3E+LLYUk2wDcik9FVigsCeCavJ5Dr7qa7616KqMZdh3YnmGvlzFJ4poLMFJ6KN9q2c
T0XvhgCXijCbyDv8UwgDpfxsxxAM8OMGWaOtN/Z3Ctko1ZVtMqK1mymrkf5q0E8BHjtMMTraofPy
vZpNkUYxOtEygN8WzehCST2nEso0eOS5SLs8TIjGrhcWex2kTSHRhpEOC1vzHBcwtABoW4iWV7eo
TthLJgGCkBQGpgGzWDqCqHlbKgiUBmtG4tMR7WzEMJxKN7W1rODQyMMweHLTxSOgK4FDwTr9oAxG
B0LA0U0G2q+I7wspWFqXsE9AAqMuLeUp6uxF+VodIt08ATeunzsPiLOfo7mZ/Pg46q65TAtDs2Xq
cjtHSM82U9SD1plbXB6hBjkbX5ailGkXxCwNzHLybRBhjwYPcwiRu9HHjjRQHgVWB3F1EWhR0XQe
tf4oFCUbZD4+hiK4LPl0rGIPFmIVueC24IMQbp/inr51mIGyWjnxL4u4UpK7OSCQ3rQZ9oLY+J2I
P1zrnqYOQfORc39vCfgwq1DOoWHDuC0afyejaEEcCkp27n7kkJeTjofi3MTN79W4uFsULU/VgNiV
J9sr46CvImLZxtQB6KdqfupN3L92UXDi7acBu/LRVPAA4CNrGJvYmUHm5QR0E1sREO3oTCCKvZl5
jsB8HBss/s03N7h+6pA8yQUb9YSvgaMbADIKdqrON2EdDVs5G/uLT+v2Knp5RzMbnZcNunpkVvuA
vvWyrnZhjJq8mIpbEdTY/SEYMfc3aMfRC/YnD/BIY19mx46oe6WzYXK+8ArTykKQNtM6R3EtcycF
7YhOvIqmDHbSu8SOQk91WcEE9dS7Nw1gimj0J4fdOUwlOuYWioMp1ozH0vwqvBiSn+0uVuDitcx1
gZhTILUG4A/YQuybxDaxzLdebNQm76iL/pLKTYzEzm7qp7+QKG5cevYZlbIH6pyX+27o/6kS7D/p
Or4TBDaXT6J11uDHKX8rTWU3fcDxrfJ1ECNci2aNip0K+JMJ3J9+kn0WBUu/i5j8jgQS4KKdP/oc
V9CRIdSDLrNrUuy29UHlHGx7RaOjb9mUYqG3mawd59gs5atX2wJ1mXfGFkgQgUK+Y8XoHAOpBXrN
sN8NXgWHe8LEz8E+pe4sunNYL3flSPe9lgSuYk+apFfoYIbhZ/JFFhDibWqLbM4I+fzCw/gt3IaQ
HD8WFJaHfqTIrajyye/avXYmGNQRMrMBNHGnncU7MERIkJz8wYGo+4FrKes6ieBhuHEGspUUznMP
7k5P/AJxDXoM9tXYOSM2FCNotp4wj/GnGPXfkaooGah6cqGFpJ7FooXcGIIByCJn/uSqZxe2k7AL
krZVdUCV8SaMdiFjCZMUtZfyWP+J7HKPB8hF5DrX3X0RbDkw6Y4p1/q5w04riMo4J+Us7WUgMKlo
Mb+R0RB4fA1HrYrLUqiQApV3bjih/wYfp7ipwXoJiDfduO7/Bf4yIdibY1kck1HWMxSSzXnpKM2o
84FtNPI7x5ZaDboQiZKMBBjoajBwjEaTBY5pt3MAuGzxgpRQ7dy8EZdztQAQrNYvYjrktNDg53Fz
Lvl9sKPae4ovWd2rDEvoj1L131FT/aZD+zNPfnQJ3IBnhTwFvAx/xQ28G6dqskGb8FaK7g0bLz0v
llEk6aFz2Dbcy1D4G7aUQzp1w2vnx15CBxK9mtp7Ydit69GtKLK0WS7nfhtVefkhdHVlUS+As94c
nIWkt7O4SOvh62ErAQza4hh0zSfgc3KrPHHVPrZgIQu2ZUARm0pl7v1IllsVQG6CwRRtcs9p0n4U
/pmjiE/KabqytngPwUE/BX24vPuKJb0rsJ2FjP0Xty1+qpGR3w2rsWsM3k7V8K8gFpx07l5zN45+
pdE8n7ERy4Hp2OyCOSYn9HUZAkPq7vqwq0aoGMJjcMHXunQMhluQtz9h1F60mlGetqw7GNhMcQgQ
pg2xQRQ2A/jVe92lWYBADxx2q8cINmDqm3ZTNjBw2hLbH+TIPbCuTisCL4nQmezqqM6fqwXKJ7J0
xRZhoScLLAHAoH12wwoGUuHL+jYMLjSgQTd7txmATkRMoFK0INsnL05Imx+xl4BJpXb2ge4ciOVx
uQMeizbRL7+LpR02pcNu8dqcGDcSGyltkE2lMqfCNWNmXCQwc+seY58/e0bPp8HFxmGBdzEj5Gqf
0GPFqvIKLm3cuh2IDKUXL+m7GbZF74yn0od67FGUU58jfr4dTi365t4Ux36qP0I6gbsOWGaWscuC
eN6CPjPXQmELAK/z2vRRGC9M5Tu1braCjRPDjAZgyDF9sAxyJOCcXF/D/H+xdx7LkSRZlv2X3luJ
mqmqkUUvxjkFcwCBwMYkAEQY59y+vo8jqzMzoqozpVcjIzIbCNzhgDuMqD5y73lmewp8dvakDY0t
7t3LrGV/0lzgD1mJhlbbS5kW2ZkKUbOOIDSsFK6XRWrY0bZ9aGSWnlTrlydMDeXJ8eYADx8xUp67
2fG3L8FIlmDYjVNc62zVugKBQckxzX/7ORLMZjNP6Re/RCo50ABcWq41Hx2znY8yxoI0Rr2zDAkG
0Nc56ki+62xtxA6HvqIuqJCar4TrAsXJFRQmTDz8Fbte9cBlTn0zg1kLJEvJ2NfmsiTTOgyUC9KF
W5HAUAMlikZYfVTA5dbOxFU19kW3rmvKaNwE+jDFtrWaPUR3Q9f1BxS2/eHzz8ikbVZTPTqLbB4r
ervOdp6wDwbcI2Pd2ysEk+hbtPK4s+Pmoa2jHfr8r60MjXU+T2h8m0XRVWc99vnXacbRVp0JqLNj
FYZfwaU9stF6RCgmYge0isuGHW1ZJpDl1LsbWdN2KvPHODNf8Vxum8ibFmYk3qVfqWURcyLqoxWy
LZtF9Dr6xk0+JfdZr9OlklVGSZkzLEZ7PdbIKzq17uT0g6u1JerW+TKA2ZM9k77suopP6BTvgc0/
Yrbet6nq7hPOP47NYVpURn7wC486HHYXFfnIfvzkNEj1YwLYtITpeBN7Mt8VGCOSqL7Pdbc3TIyI
ROTLLkvfY2egDx/6a3RJDUW5ELMNJou2mNeIT2pOR/hAncDeDF5B+Sq7t/jQun5AGPBYyscycnHX
hi2e7EjfD7H7hqH4Pi8s6hcZ9UcvB8M1VBV7BrLzqd8S9bx7ykP+59GKme20XmVXl6gzU6CuzIvf
AZ40fXMxGeJWTflbqSO80hllI2ugn+ZKKtvBXVHXN6ME/xPXRbR2RBsgvr5tCpS7PXK7RKOjrjEj
2gKJUB8rcyet5j7tgwOWWYf8x72J7fsuHfxF0lCzgoyJ1D3mJndNXDDtK14LViKr+F5HqJQWAW58
zu+1e2Rd9R9dvBmCcVdio1wbCJcUGq4F1RM4b/Uz2JOid5LNgG57ETf2w1VZtETxn2yR2h5dP6eC
YF4pgb27rNTwjOB0a3rW80Swt1bebZ/M1S7poqecvgLqtNswiR6bCroVYf25nsp70dHQKyQiRskH
y52US93qLoEyyY7VXCygBp5EyqHI01CuEUS/GMTGLoKKWCFDUea7O1vbKjDu8U1vHKfZV8p/ch1P
rxu3bzAU23fIlqJDWBnt0giSVZZTmC+Lp0RNpyY22jN1cXM7mt/ieX40RL8rCuc9UIRaSZdsta4U
LBTnHZLTsLBVuJe+Va1AntA2lWIHRu9bGhPosQ4TgLk3QZKie+kWxA7o2blGIVwiElaKxdmILqkm
3Oi7dWWpPRgW6vOcDIL6mY4X3aoiH+CVcSpYjQoPcFw7HhMq0xhK+stECESEwULo5xIO1OQ8+7jl
EkMq6EtiUXfU+2c9PkROe7ExQrtW+lQb+Tkd9IOrZ/u6y8VcKDGrcUgKqom+xlrdpiU3hqVQq3f9
VRFqPRupt48E0m+WjU3RuC+DTsRKZfAYpCW6FWKfCxLtg2vaX6pBobIP8R90x06wD3qNvwlb49mY
KNTYKUbqSuztiQpynd3FdvTVUMLdxE7zRNNyic7+Oc3DfBm3CUVqD77SWOsJD039ZlLPM0YE7B7J
Kd0U9JHy3Yi7imi+L6kqDs+gIsCx0tpdNGGdHHvfvinTZuNjGDY68IjBuCDvLha14WS0jOdL3IMP
iiDqRAP9IINs0zDRc3bdgGinxZZSN/kqNfP8aoInnCoFxqaGnp/x3ULG34z+4XqMCbkGmp8I6gbD
X+OiJgF34pteRGvfw8Lnj4AsmngTjsHTPHfREcn2MrHJXZ2RRJliebEsza9ZjBNJo/DGXdw+avfU
yeFYCxvbhnHT90TXkV7moMdw0ts3dRVfwE4uOtdhSQvMO9tFfiRMIvvCXITXlm1YTW/UQIbbJKvk
hq6AubZUuosmIzunDQghy/nCfr8fKM16dJkXouIMm0+YWr8WQbKXeZEs/bLYxanDkug3u2Im+Ubn
qhQqQsNw3lt34gSM90VE76kM8p0bVz88P/ywRL7VEH+WXkAPKPBX5ew9VsK89WoNB6R51Lq/Gwzj
uatRrKPQWK1Ge36ZakFJjbieWyX9YIdHIU8hyzqBytrJvN3DcdA7URv47dBdOu45QBjGJXrG9Uwb
ZsKh47vy7HvlvouMc1rET0GYvvmqOaIgfu4891AkZy4Ze9nOmPY9OgFLOs4bEOQVrdkYu1jaHcxo
3HettbAUdiXbxMcf4NqLCuwS7ohJ38DLP+BhRRliWlzrUc5Zs5MHmay7maOMqCwyiMvqBodRT9x3
TQEqShqRfyZVevVK0vF+bm/FFD1EE5KN3nXPM0i/0EpegWW8ZUb90kJsKG35Ao4CZ5U81X19xr9I
jbRLb4WB/E2XllrULhVLJEIwNeXKa8VTj4YpL70z1rWbJvcXZpAugzje+XV/qsdir65NlRC2ozR2
dmLeeVbzmrWvuNx2bVg/6Sp4iCz7O6S2Z8DGapUULM0s9g+OgwB3kNT0fXf6oul0IVEblb9IFZ9j
NIMPY8p/JKbxrCsHAYP1ZE5GvO39Ui799ZBj/C4ulSbXdtUZ7furm7bHJKWbortDC1GAiv2t2X31
EeDMISc0CA0KP/nBUhEdJUuRXnTJjZzSPVp1aqc53Xy7qG4re7zL5vciiMF+VOZzZYGkhS1DU0+c
2pyXXitofR09Dm1yl8CIWUnFh5oSK9tIIvHYK5a9yp4CCvCQT30PJiYC2eEqg+QKnYaQhpS/Slvv
fL2Ng9g8Of5whIq4CVJ28Sz+kEWxn7qrarfiZghivaLEvdJXvG+ovgSo7CHFbNqGIhH7Ctg7k6KH
hZcD0NqXFiQIfrUGSzkl+VJ8jfvmGJvI16Gn5IWGDCeiB1s4qxkZiF9wnc5x8OAEq5IiimGHb9TF
4zUWJ2Bl58ygPVwn1jUgMr6K2nIWNTanhTX3e+WZu44dGHIKXoTSA0U7FHfhJGnRtQ/TrJ8RAX/0
YXeIbMVBNMb7kUtubKp9awESCvIH1rNh5egQQVzgfA2cYYsjRy4pWuaryTTu7XC8wF37bnrdaz7k
aEhCytcA6/SQdOeqlisl5geazaLhtg5DXDBWG950XfbD63Hi1/ViIGRbIss8GSJfArSFGj1Zr6kj
vzX8axRsyy0CyUUzaf+O7WRplP3OBZU2IxanrdAv8DLRDe/tHkM9sVcCQoFNDkMC8Einyrlq8PhP
/r3XF3ukMPkqMNDJzLBsthkBK+GRWiK0od6DjyXtuLzTq/PH2zlDi4ZqQsEYmNupm1d936Qbb87R
+iN4db677EKmldiHsmCxJntWmycc1fnZuIajXvJRJCVNwFTD87ibKMHGmr5p5EHkBe+B5DDaUDJc
GQFSQZYLC5lWzZYLyZrOvIvOphnQBFJwO81t/yoBGVxjJbMZabqYKIPqrllc7wdomT8kf+2qX3Sg
G9OWjwuEIuiL1lr646lPErEs7WBrzzHA79F7SW5dJ3UX2FM/WqN8LRATc9Hu0jAF4KCMl2lG6GKP
3P/a/DJGyQ3ajY/AM+O1ZeEizblRJoyehscCTsBKxVJ+y3xnwLcvdnMNbEBZFUox+lPLrBRrd3Tl
KvgYILKj1in2ckzZBu7cpPkxG6BhHFYi3XirAe/H0JqUuCWmeZA8VRzBjYBLtxKYv7IJWEuL8xnQ
d/E49nTbLZcIYognIj6uM7eLj73lvrZpCQzDW/mh890PzYvlBT+oJtIpzW8jL/tR1OFT7Qc3mOyw
FlJIrxClbSc1w6EsZ67UeDFkQh8Ezm/RBPOhYDlZdg0GOD3lw72yrHnlqMJc0zoBTzgZ07r0U1ph
KEzUINZlVK7c3rP3RQXxUfUZCXsVHXVa4Nqu6tu+5wB0XH3URRZFhBut6W8NmF2L3ptfWqSjZEMp
xUOXntD04hfDBvvObSy8l85MDnMjZoT4sd7K8kfs61vKevXeJwmhMLYZQvGUdjSxk2fXch5CqqDs
ZPNdN07HIVLrNve+KUgmXTAeg4iIu1POLQz7dmlFaJ+K4GmqrWuL7JSFp8mgGErt6DSxMKTNeBfO
5W3ZDiuMcl86yL9lgbZ4sOiK/6jN+LlLpF6nCbVTdbXMeD/YpjcyYmWoZDkv4hgUKgq4b/TU34CO
cGEa4pjRaC/7yaGbWu7pWp87z6B9gcwwaf2dTyO/Vu5atLV5TEtWEb+keouyjpK/Ydebwse+D8B4
4Y9gDRxlrEYHN2RhZd66xqu10jPA1MSnsB2N7j7IfZzaVJdkFJ862/4eKqqGrrnuiwcqdxXMbTzP
83TuB9PAvCL43zXXduacCVVRYDketEWYFln+YQoLdgb+EcpeUw/v0g6ptwTWowFo+OBPQbourRze
jkvfA5ouAO4QoE7WXIZ+oOunATWozryYXr5yzP1s9zMivu4ljwkC4wG4xByFeJarA0rK57Q69Wa2
SdoElpSgI4m2M1n1sLtLqCGLAlQs+Dh/HXpY3Ou4v+hOvEoagEtqIF55zIspXyVorXU7Hdz2m52S
3RXeeId6sdymFAApIKabgbcjLWzJo+EYuQjPSKGtRZaHzwLf83JORzRb1rmq9JOsWZVdMqRlbGWA
6YuXwKY3MVBJozuqT61p78lkSlJp9TAM8JHJYstFmvrvngVSBLDqfbnkwLj74lqSjurTMM9bU1Gt
xYDzTXbWo53IWzOSydVNBNiayq4N+ibICqqafrexympT9NmuR3ayDxoGNmiVv8kI93rpvpvo+aSH
8asTncGtimaxwdi/y/MI4pohL8HkieWVaSKCwVsCaRI4bOxhOzgSChO93ZpVLpwhngbo68xYQTyo
vTNR6oa6xKvEUmJX87FN7ZPp6OsyT/A0CqZIIVGenfyjbsu9bYarNivCm77Ud2RXZ8PrN2XXeusu
AJ3ez6egNlfmwBpG431vDcbO8F0HYoeDNPTF18ltqAgf5XMe2S9zZM7bPgiabeWSwqm32b6K58IY
BW1Jpt1evEA+5dR3l342vzpWureE6RKBRM3XRBPmSi9tkUgBIHabPNlyQJFhifprYMh8m9mJj1mX
1zpBsJ/G2Hp0m8Q+ISu+Nu+k/VKVCzM32L8FPW9/NvQqC6qvaXSIBidY82+8pH2lbsqwuGmmrnu1
RkXTfujkwZb8LqDD8KgD8RojjQd5ZdWHYazqpSiUd3JRhuy5SB/CBjp+zT/WdlZ0D4n2w3NhLeVq
U2VPeW48hAEk3a5ul1HqO9d2+QIEyWGU7ZfZLUGdVGKnAgVNLynxBnvhFmYA6+Zo0fcta32snAgm
lroKJfrs0lqRtwmbUq50nezq+C53LXsVGkhGfddeCeSok1Xc2FE9XAFDLFhIZfU4bI3JN9dpFiyN
GV1aoH2cokGxYtyA1dQTNFbS4bKQl1nYaHlzp1pWretsOmE/2F76UMfhcUjbHbqKfKNi9Yb8qWH0
hUEpZGAZR2ZGHdQA6d9QLFfXS6i4dUu/wfqPP8gYr7MpINPjHHrobYseMSoCSFANXbuoIfJLXjGS
ZuyHEXuSerQaFh4rEMnSbfuXZH7IwxrBmharXF8ApdyLiBfQtfSXPiM7iJTPUSns3QCgyvahC9vj
G8XybBWO4tYOzllDeaInNEgJ0pnPE20k5UaziYu11/XkqLJXy7Y2Vo0f0AOfL7VdABOJCQxZ/DKT
Pb139nObI8+Ln1ozf9eVvfdicpFMeMM6mVdeSmqe5LdVFj44RHLH0H/wewdQcRnsrKy+lan9PPYo
LaLRdHDgsSQ1xc5o+Rs0qvtVFVBaFMNB99zF9aCYBmKwgM8N4Np5pKsPla116wZ4tvEUBaa11BKp
g21aiG6/+mPpb+o8ffXSwQalECydkhRMiOoQCciGVGO6JUh10taMpn7QI9kZkdc2LTWb2crYcRO5
b5IO+QFdmnWt5N4V1FKzTN7HmGUxxOM/CauB6yORTy0IxkViFgnch/gGVZt1MDPxggTdXkd0TKdl
1+KArKMMD5GdvWQ69xbI06gc59UqtVhfJZNEeGsIer1hV4cM9gB3TgyP1tHyMLVGTnBU0t6IPQv4
yzSvRRfLy+A1+HYQtxrWazzWZ9A6c4A24akbZPjDdoJvZEXJCw1stYTpg6f+6Mfh+1SWr+BMcgQp
uAhFm6Y726QCkSNTGyMUGj36bBu6EFZZ47sOcV4zeOcBKX7KcqkXSA25udCuvMRhEcC2N5MnwaQw
LIjfBXHAPSVz6BIRtIF0uqsz72Wuux8UXDGkGk5zQEBDAkenalq1qJjoI3vLNGSAzucXmzTOS4/p
+AJtrDoWrB8qQ/14FVfQDEzKNVYjhyphPa4ablyQX8SApmwOk9HxpQJ+/vnwjy8AYz9qLBvrP54S
15d9vpYm8K5pLIHzINcIYAd9/PwORSxQb4ukJcsTcCBDEK7pH75T9p0PmWibjGDamQ5B1c4HCErz
IR/qL5ybePP5KJoB2QBNIdQcgRTE1r034ZCR9Jg2Loj6VRdr/9z10x7Cv7+jFEulJFJ3kZ/SCIhi
eq5R/xFax6EFY6xt7yBTQBBOd5/q5mFs+wBjqMnNmEy7XnUv6HIhwXwnQvR3reUnm0jZHHAwemVa
k+IU9jejeMJtKklkCWzx3/lfaMMgeKsKZkdQO17VMcI4MhLtaG8/EhexgPQH4YXka1EdbwIZsygE
UqFcPYusd56Ana5jtA+vEbM01miQc8Ypud0XgXeEvQbBAaKBtN7lyrTXTQZTtO5zimhOeWPEnnFp
KNicpqta2M+S8DVmS6bKPEx3bm7Bzo7xeRgai5VXT+GrL/1k6SDDs20IBli71yV/bK8oylI0dfae
M+4MgUS4CtLvMP2gPybVs+UYgJYaqusVZPNnRo8snMKUL6oKp72V9x+FxgdcBzQT06pO1x3zcJxO
FIs8ASTrB8K+GRRl1y4arFc/RYUXxEF3p7kLbpKhQbJvgPWAj1Ftx2vSnNhuek81sj9nE7vk568Z
MvxwconEagJZre2pWKM9g9B//ZutXb70YYE/xrNhf0XwOe3SKm/SuYMb8I36EULMFHQqUKitE+J1
aOaQCBnNZ5+kYhOG16YEBAmWh3ajwq7aWFZzSctT4tE2wBGvwMX2t7E1hl/sQRGSJgmYct/Gm+jH
+LId/1ZnboCXZ1jFV7xmVMOKa4FzLFqq5FbAFjOO0UARQH93GnnbcUsgN6H24pxgiYOQieDIqIGc
U7Tdt5ASedgUIbBEsU6JGpBOXcuomAt9up5OzMyLz+/++GIV3RN+D6Z4lNpZIEs/Ca0PoajX8SCP
zIThOuaYnmRt3NZx2q4EegwMg46k4xnW63xCeqjc75kf1Kt2ZmqaTVtmVtdmjuVHKCdZJSIH1CvJ
xoo8FkPwEBF2Sxwb+C5qseaWGccVNbMtnMbydoiLyxT2H4nFQm92lIPnkMLDqNBDuivfpycRkMGw
OBNatyhWBvNkz1l/oI8PvCrvEZULpq6kKQvVFVVY9d0jGydMVLApURD4yFmrg2v1E2fVFl+0sQs2
VYiMzUXIeSAUq1ep23g0SsrhID3mfWQwFfJl5vrnIqOR1WXRg/AYYcH8CzcqPtilVkk0djtZeeZl
aEZ1mLTTLvKg3gjUb3vRpdU+ML7Q2Nhqz7oLE7smdAXcF5CQI7ZeY/Ds1qrz3quMys5Ma4QLClym
APcyX60ceNcWBZmkjl+F9D6McnY3XX5wu/DsGpZzMCcMT0yA+F779W0TdVs7wA/XEyG7nbmIQyPb
zGOk9xgyUYfl/Xrwwsc4d8azPczT01xQbYnlyrKHSxCN6bZmpswipZyWp1O+Q/0ltlk0vkb+7B8p
t1Q7L0GSNQ2a4SFBt2KSxSLsJ1byht6lZZdHkykDg4ZxnTE0oZrWte9solB/LULxdUgRzsVo/IrG
9zd+HgucLXyBeKOgdHTusjHZdOZ6OfnxnkJmsFK0OQ4S1sFCMEhi0zvV3VyxMBsdPi5UN/kSkHW/
yOeEZmiGbUtG0ybUBR9iLt+dkouO0hzwiPP/PZj8/yMMecsEvP4/Q+R/n576B0P+8zd+g8hr8x/K
RDLHRerQCMbT/d8QecX0SSw+yhOuUo5l6z9B5E3I864U4OcRmF9/7XeIvGH+w1aWdhmhaDsm5Het
/zcU+V8R8tJ0TP6QVMqWtjTlL0MrK0Jb5gLiv0qZy2NtMtVRRDGp1BPmsimG6M6//+ng/HMYwV+P
yXRM+nocCM1bWtb1E/1pTCafRbM/845RTGVEOtVx1MlHDEkf45D7Vav0t6G0zBpg1PK/eUMO8E+U
/Ou/6EhahKYplOWav/yLI5SuqdYYu+bGr7YRXOUcTkwCQHwNXs6nOFqz8UV9D+jKbf5m4KV1HTT5
20SG61RQlxGySGK04mRaWkvhXj/dn/7dMZ7VyBYQstokCY2Xt7nO7xwIBpaDNiV/szAh2dQS4COt
DU9ujNxZOuO3PKqoFg2Hyhw+kujDrKiLvlWGfcy9gcUA/IbnXf76xPx8nP75SW34ha7p2K7pqZ8/
qRvHne2glllYEc1e6eLhhUZMt2cc6I0pKHUMWElnLL5FxLL012/+83X432/uakeZmozXvo46/dNh
yjpSfe3SdaVM0CzNYPyIJ2+H0ahClfl3U0it62CEX08KF6GDjFaY3GC/DE5ohEU6F18vico9YwoE
leRQ85Jy3IRFe6SIfosYa+3rWBxHyrHbBD1NHMPaznP/wzKbXS/Ue2X0HyIzCtTOAyV09NJI5bKv
f31gPpeOXz+saToMsJU2QyfUrzcM6ly6Nwa+Q+ZARNipOyZx5cu2NWp03hXuVYnaHCWxUNN4E6dN
i2aipiWiq4WE2VjvAAhTyVuWqIgpAlDqhpI0WoqGVpoQ/YaMbTLWge1Am94KvIaU7aBnUABgLFZS
B/Rkvcoey2WQzfWo14zcYbQqTqHE1t214EwHYWML6Sian5ZMzHMlAsRdKyCwc18z56ll/924jDMy
8eUWuDfwZbYRKSzlGYW0ellpkURqedW9QPDqDIiXmI41CLgEfMoABQ9GuEf9fClrgl9vQe0hIeAw
x4pw6NChr5wyKi1Mulw4ZJuIlH0HxXu+rHqBi4xKcWsD0UmZbXnNO6QhKKbbfScRq7WMqqsY7yTw
LTHOyEwGks+cUZGUp42IEQTLUliMUUDqWO8Q1w/mvdFmxP2rCTBSeOpJmkZK5RV3aFuDJds4VCJR
BBICo2T07TZy3wovhllO/bdqH5IQ9ycZkdUVeMl14SO4i8EArvNkzvETxiGOlZx5AQQoX2u4heEh
ojNDnwcRpyovcWwTmBZRaN6nDGXSNPVxFJGEFOgUcsoTDg3l2LHXKrUt8cSUefgsdD3bYGPbgZB4
SQ3SaLPx9PcGT5t4NMowuTrFILfm78YQJuPaKoGpLSumyeHzwizgP+Ru7kf7qfX86FK1ADCO2TCI
8Rb3Jtj+SEchNTNM5ZIBGRGD/urvNudMbpQcAn/vdPTwXlqnSoJ0YRGoUisHemTER7/BpP0Q9L1V
3Y4k/e3NGM2y2VCyb4fbkGB/Oo4yxcC7zJywTJj/5Y+AUgAkdCPt1Ga20BSLPlc3s1t5wz3ZklsX
UBi5E05jLIOCurfZMoOQVgUIuKUiXC+5IOcRZVCKTNSjGhEmjgVDuahFtVBt4aFhGwOVPpXDqAt0
eL6uyMnsAB/9tUgLuuA28Ng7t0lvUiMSgHXzF6ZBRcGZ7oB7cfJ4uhWCU2IN2PS3bd/nXsVoFHea
92qugvFsinSarvQiuzp6oSUCIOu+26PELLTILLjJVWrC+IQ+hHsX3wVyior+PqEtayWJmluWiAZ0
0PgnbYMTv8dRcPVxJgC72NKCSF7LSeOgwF1d77j40AlTUOyOej+ihixVouwYfa600XQUKlfVj2ZK
MS1jA8uQEoEUtJv9rKiY/rDEXPYvbT4DQF0ULEkW5X2cEE5yIlcrgm6LHKnzhyfORJUM50C4qR5O
me3jcr+0ScZSAjNJhA58zHUktJf2BKmCkac53XomRCDyr4z6AFAB7vKWyo+LCN8y/P6DHUk7JIdt
LltsYQlrVgzSYII1D1cCcu4iS6KJkugYM1t0eEl0ncbbhOkrotxjhh4H+zThHC/KZcw+BwZT913U
b0QdNswu4drCl7kSXUhR7ywtfGd28jc7nPlvNp1rqMWmgxCHpfwaKfxpiwPbYReix79sMivvxo28
BGhV5wP0dPwl4OiOqSlhQVOopd9Zj1eXsVeu/3o3+XlG+XWbBfsAZpcdFuGZzQSinz5D5Zi5xuIC
1Ati/jlFROIEPQ2NtNqZkzqECTOt//odGXf0y+4lLS016aEnlSYE/vkda9SBvtTkd8Z1X4FWW68Z
ivatt+TdX7/Rv0YQ0nIcLnOmL0lT61/eSM2smoO+VrfygAElE7bqdWejVs18CIKsGfHfxJX/5oRK
xxIu94vUlm05v7xj7AVDXhYTd2YcUKbrhEvhvRZvM+4N7jCNgYvqJvJKJ7XQ0eQ1/AtQ0X8XOv3r
OeVjmFizTWnZFNt+CZ04n0NlKs5pGfjxanD7TehXr1bv3eD9PBm9/fjXB/oaL/8cPPF+/NfcmQKR
n/jl/TwUjnnv8X5oB8OD77bS3sR9NpjLIsDPZ/mxgTfP7MVJoiIOtp/v/v+HmbVROz1O5ff//I93
JjxHOdkkg8j4rp2umYSjyAH/5yT0//yoo/dv//IL/8xB1T+4H2zJ3uZCXNeKS+i3QWaGpRlKZpqs
RtecjBuHVemfk8ykw48E+alyP5Mnhw/Q4DwO//M/6F38A4OEcBzlKpOsRnv/myRU/3xJaUdo15Gs
i/w9ElHy4Z8XCZ/C7OgwvooULZd3udk5J1rtIMaTtF6Cpz+MTlDdBr6nL1OEBWRK7W4zmqO+fL52
iobX/vro86nr62fEHbS3x/KuRt05leg9K5D9T6TTqA2qfz7CH/jbI5p1LTNJ5ddJFuHFgZtP+RmM
XahEeEkNMwcQmexS6QaXz1cUoL2ZjMsrrCqO0fF4rXHJC9KDRkyUXM327vO7SVDBDTo8vX889+++
y1Xd/fYbv/40G/d/uizufrtP/5x+q+s288fty7FmPJ13nQmimWCnpPtLOuwEKkFVUX5H24RDhKFM
n19sgzaxPzTp9o/ndGg1t58/SHFr/faDz+f++I0/fhClyjw7Y2ZVb33TfbWavt1omE1rGQrr6fPh
kGY81K18Cu2i3XTXh5wn+aRK0ADUC8T9yNzPDcEJIh8u1yeumREpwhx/mfA9sh51LzqWw47BFlQa
nWB6nVBjzwABn/76KMl/OUpUZiB8eMIGWuGZvx6lZCx7VaTD29BhRw4yLzQXIhLJxoKitrCtrLih
n9ng3BxsPG51fL4OHFjmFbDDGaDnpUTlGig5vWYBuu7P5wvDKC+DDDCghvTk3pJ5mF41mHAwoXGx
axLlvajk/fNpy8belNVuv6SbMwbfmrS5tZgwcPYtzBFZazfG5W/+45/3T64LalPMExQOTnSBoOGX
68KugfySIb7Fkx1/0RUqE2e0YHKKtr6fRtKlPiimV4ZLM9+TKvcRQpad8HnKVzcqpz2DbrClt65H
Wfn6mDmqyW3u6g2I02HfkzYQXfCdwNt6MGK+G6/PGQEmQlNogeTcODE2Jr9JGTR0iYjNaeRmaF2k
nRXLFA1A//tPUfL0O+U4D399DNTPJZDrMZCcdc1WbpL5sfD9vA4lLvEw09O/wa92z25Bvg8Hstmy
2U0aVqBubhkvjRYndOstFr1mjUe3WvvDwDR1aX+EafNjSH3jEZvUyOw9KQ6ole0bFJrA8kfPef39
pcrvfnsp+JdxUzEaepGHkWk/OwxBYDjbIFFCBdeZe0asD4EtxJ6+qUaWyXfB9bkcgNSeURDbmAxo
HXXR9JKG3q5kQOvFsXP/xpwYZvf5/CTaft0P+bD7/WUQ1ozL6Mzu8a8P4edS/cfy4kjxGetRW3Ed
JgtQ2fz5EAYtyYfL1K5UVyZNIvexpMd1o3B8MKc5qYob5lUk++sPPh8x9qG4YbLjWz6M/ikb5nNv
+PbHEHYPYoqrL2kTdnx0SE1OP4fnJg/QcZlV83J9adB1zh8vFalO11AIkrowd/V1+cAeyFiRlJn0
AQv5vg0LZ1cY5rnLiuaOCoB8qjNx7su5uftch0oeff6szBVslLT5AlyguXV96vzwYiMmddkwfzTX
eZRk79q43gs/v0JQbDmpdM6WQ2A+0hjz3nB4P7aUct9+f+anb6DEpIfRK7vtwPmK/4u482huY+fC
9C/qqs5hKzGLEkVJtmRvuhw759y/fh6gZdHW9b3f1GxmQxPAAUjRZDdwzhswLPhO+qsmC5dCgImy
dusgOrvXHTe9xxMF5Q3D1L7+W6wH03Eqih11C88IyM4E/+t/2PrzHCPu0w7JPw4xjvjvxT7tz/9h
vtAu3meeCf5Lh2mLXB+iyRXamG598twO5CO78E+oEd1NWuFjBjJvB3+Mvzj+3F3Xle3fD7P+OqkD
lnJi35ysXC2M5KTCzbJTmYHlpvT2EOvl/Bgh8n8DSC9dKfxffJ7on1xtfnT6rN5xzeoQWO1WeF7U
oDOBgt0IFYVxCiCfk5x90F23QHlPOB0I7KbGIXXnGMNHFROVu3ACjjSJZ7L556Ds76fg+r9/JNq7
m7BjGtjJwhzgI+QGo2ki9f/7WTAFwlE7Li6eVLLDeSBtYu1DLeL9B870lQ29jUWByu/9renl0EjJ
MTwFWpi+YFB6FQt5JUpTGW6Gur7rkdF60Vyoc+Dfwdb/6h9F//yr/118MuPdJeJbowMLzxFt1+la
8mi7yiMcRwxgjS587PRcv23K4N4ULdlVZVSa3kW0eXSvjp6oYBbUq50pd3e1af82X04FYRk+yojL
/NAa9du29k8y/t0rqKALAI4PT4PYndmekO1y+DTkVsyusvoIuvYTJW/uE38bfdvYwW8YdgqwhGv5
CmaLNKYzhdNaNnv4hg9IqUNa4y/otG49jChsLGOG7T+AdBJ/f6i4pOqUZtyDEuEURIHvQxzMpMyy
DrNUfGdIVo71xq5IaQQgstEetL3vubovx8H/8W4Sth3mUSdtdQO7nmRpUCuPodm9TvLrPX4Qr5MM
aq78+nm/MB6ND1kCKqc0RuC97LBqLF0vLfRFEY+pGRPbLREpW3KeiLTEGO7Y71fRIRBGvj+8m2cV
bf4/juvv7rUuyXcowh6emq6pI/lhv7tRhLlIeOef5b6pm6BkT4Myrr0QaOKQwBdJdPMjhpvjHn3E
aS33UtOv/ku87MeMdJ37hflxilt7XSkR97ZMacxjMgfNqVTIHFVJqW1JvHTh2ocRDZS+I/dUm8PB
UXsViwxn/Nzl0Ren64qHwuM/MijAfEZRpz07s7rwvEujz+/V0A1uhwGJDEH9lg9LPzh0SJGOtklU
C0upmbztrWYEWxkyOkgr/fdVRCb+L7dakjnwx1TPcalqIWPB/fbPi0igqJOpj+BKw7m6k3tyQ+zY
5RY9CXLEsBEdlf3sVdqTR+78Cm0Us/pqppqG/FZILT2vw1v5bHkw648Beo27d/1kjUlritgCoRBc
asSBB3ryYKv/I0Pl/rnz5qipk73hOKrhWcW/728vcRx2tk9iFS6w+H+0nfhnmCbTC3CteRWACtp3
sLBeKE8JEov7IbMRo41Dx0SzVZleHN2YV1hWGvsyzbynNrPg6g4HRTcQG6+88NGNHNRAZrbWPRqO
xXWForsczcS+E94eMM/E7K/98Kcy2PldgJonqWoVoTV3aIfN7Ou0rQyP0MYHbBxkvQ9KpFXP8lkx
JKTlJ4TVHZ+E7LvRd3FFZSN3Izd7GkpNeD3rT3qrFsjPFcpNUuGcW6c9V2f6vQr6FOVEa28pqFw2
tXY7eCNpAY61FvK7t0KlBBy88cERLTHW+L3xoVeSfB2k84e2t5AAglSOZcEwvaCrj47abIT7XjQx
Z2IbOjlPlzC5WUxUCMkA8Lwlj/OvVVlZ0fv922vYBmkDg1KnSElS7v7z2+txBU9iV0EnhwLJLsRv
AnJZaD2iuWs9IpW+cWvBEhRduuoLEGabbeVgPYT2jZxgIU8Cap8Ht05eJ5iWAr9afMvbskJKQEcr
0+K+2WY659A8vWp0F6A6ih0IBmGBuUYmuj6niLG5Q3xPWrw+8xWpz3629CwN0UNMQ/LrfulxoOXJ
c1jX1vFRgXW6nYc8Wa7NsqmJprw4y6ZetK+jQQmIS47KC/J/zx0cCl3/feWQ55g/P3vqA3zsFgg7
mwL1u2uvHiVmg5K1TdZ84j+gNPa9Ouk3y1c79ObmhPjW0memZXMqWrhWQpBr6ZMR/BybkxwV8+vW
NlZNlnX3xQxqnpJO/CyfBY6WPHtGQ6ZlLJKl7zJ6eQZUjp22gL1ZNuJz8muPXdC+Q1DuAweA7ODy
FVn6uSPs2zrkuy37Y7i2Se9Nn/+Md8Q6uR8sAJh//eJSJxb5st9yKNTHIUGLrK9hosjPl/fdlTdD
1xputU2pXMF/m5oUVDGcmL4iMWJgOvKtNhtEZrwU46I+tI4ud9SVkVfRVzO4zZHJ+NRU7ib07Pqq
Qmf6ewDDKtMK62cdxohoIbxsOqSguCm6967XYZ/itOUhKsoOTismt4k9+k/ZDM+UTM8y3TYL86ca
pufJwKWvGVE36ZTcu58dfZd4cGnZZyJYIx6Coh5xCJwQXcXBGyvW0YGaSR+eVa8hYZ6Xv7amgM9g
Ob3doP+84Q6iX96gUWQz9mmJCo0HLfoeG2J/oyGPiXIwBui+yUOBQcHJxPVNRsguOZhHoCC1UPF2
l4HLfAzqYLGm08DcKcE2Rw/uPPB6EJUGzr7o6Mqsn9/gVTtRUk7a9DURGDdZDlci7G5kX2uVw1aF
kbVMyGN4vAMT5HTAdGgcUTrx6mtImvW2caYVEnGgFQtTXalWCyxdPHP7onwGkAvXAbxVwlm1cJCc
wI+neZimENx36TqAfI30nKpdhOD5EH43po3C2fE7Dgi/h8YwlDctAh+B0+kPXYcQlvz6zENxaupo
+tgYgb9xXJTY/xIxaZSmzYFbJRgxRLRBznPeoQi77lQEshDRK7WTir6pGuaI+TT5vXwmwwBb/Apz
Cl89qd0m9eqDaeclIGOQlgAL3OFWPtgtYMPBt7fqgL3GMuBaqX14/bhmTUjsNSOgCaiS04EDHxZC
BheMlsr3IY2Db1kuvEJitDDAglPoBq3/2pbbkzwJvtvJMCI1MM83sctNV75nQKygWOtZBz+pG1sf
nzH3qmzh1XQCtyr+JG/Ss/txSt1NKW+jOEriCwN3DiCudgzz2DtNSeedcmWOD+B0nmXXpd/BJROk
f4mS3lusfNZX1V/XKFv9OXNSCAVUNb84QYJHT6WRH3h7IEF56mrN3mZWneOmPPuvo4U9us1GBqqi
U47UHh+b6drbOLNQ+wXTYWxmA8EtCGQaAKHU3iplHT4m+MiejG5EQcXgRCUeNJh5S4RsNlXX3KrO
pu2s5Figtb08ZG/PZF86ZclRhgyV8tLzs9q+679MvcTCO37o8yZCgKr1enR6rio3RxAnGIs7EltP
cVEne5imxV1sAP0Wya6nCjdqaq/uIygcXPFML7iVD/Hbs0qNIkj96tKPOU64PJNhsjnWSrgegri4
tkxo007adzN8wMm5bTp/HXDYvJGtZUDG2Dml+xJZsiuAIs6t7totmFg5RT7kLruePlvmmUkMJdKL
jHVZZ8YR++Q9pGnos+JhrCt4BRO0olLzDrNoyX5YkcJoPMBg4S22CgcDjhqb07cu+axCXFFO75y6
32kA/aEa2cVRGVEgI6ltfYwbHxv4uPVWspkERbz2qXpvZbOE94O8RKwgUUwwikL3gdWgZVKW5ApP
dVHOH6O5zc5Ijd3JkCxMyt+Wp/af76IBg+k8dq2P1DbitY07NNgq1pPLe47l30x2XZ2cYfyRjRmi
/1bw0iCctI16bj+tmbjPgzKsXTNWv+gO6J88QNxQocx+zgo9xzdAm784wJIRA4iGsyi13zjp0ELS
YUAsqZCKeslTf95aCeKscknSqmsZgCZ5vWrmDm+XOWmWJc1wuNaiKf9cxvPZB1fxMYUjD4N09nez
F6aPeY8zgLxe/hmBkL2/C1yyGJeIiU15G6XRR6Qjs+3/W8Tbq1zWwNcFwekZsJI9D0ePL9KL0zsB
ZgkjfjOiWVkIV85mlx0Dp49ehhjzwqZ4ruaGQ0vvq1cySmjmr7uSuwcA6filLeKnAWGIs0O160Es
LSc3Qxz+tnTrQSE1OeUcHfFKo7N7tzSu0nx11OQru//1UEWoV6vKM85DCYU2S6DrneYL9MiOrZmT
f/TaIUCgjk+qxKlsU2TefGtFnrUzuyo5NB7/Ozr+rtvOmexTlCOVByEyfTIAilyjHh5/yqvmi+UW
E/uZ316P0mOMjZ5h/fZ6FSnKj/ZQv74eqJtkYyXzfGsqiY36oHNtQ8bZUoeL4XjinY2Thv4Sxz0Z
UFIoWDhgVT31X4wUdUxAVsW5Qxlu22CQupeTkFv7bZJXBMqP1J030JFeJ+UpLsxykqEn474SrxSI
SSpiAS9Z0i6vRNZ6mZQ4WPHJV3KAzL5/pch/TMA2WuHWK07GNIyfKgP+hNai7maQy2nzZnpQ4Bnv
xsCFUDM69aPmNJiBNT42e1TNO8jjn6LJdVdRVenHLrTqW5Avw8qeyM6hhbCslojVgiaYHgatGnfq
oGJlouXN4yxWK+3IPQ6NWbdb0xfOjgiF6mjKAVbLPuX2bGwxQ0VxV9SlKsB6Q+t9KpBV+LNbaRT3
L92XaDPw+UNFogbhOlMs8s+1Z073f+mWi5T/t+/EngMd37OwO8gpl9dFzeu/XrfpEbhRsZTagtPi
9Axm8T/+Jrn2LD6YSHwwf0RfXpI/Vf5Ncu02tEeo+vpew3q27q5ND43qWumMndqpFXyUCS1XTDzW
1HT8j2aGmGHRq+qSxTLoz0o8dy798m3q0bgGCOl91DCVXeLH3p+f+si4z6rvSd66VAZaLrZVN3xA
9TZbu1GCkr3ZenvT5ZswlU5772Bof523pvYy4KdOCsn8+Wt25Zb5VTCGw4eqHP4xG6Eq7wrdwHk9
wRjcm42NEU+BuKWVogBmplb8ZTKmrfwFhqV3R/oOYbl2RJ1bb6iMQe6lRjWlO4Cdyj11kd8mqb0Z
rD0jSQDOpgiN4JvoqYl7j7JS+wDAC00E5FyoVrVqin6SR/qlqI2tDP7LDG4L9j4NSa06JYzJAv2e
49x1yWZyjBoqvx5+aAbvJO8tGphDKN1KKkxk0a1zteBaDuRl9KHr2ugpcSeMaqmxLfc3SMIqFulf
3i2oTc5J3v/kgqTk0rtqNpS72EFA2u7t8VB5EcWPEd0QVxOKs0NpfOhcPPBks/mzKUcHMVoniFP3
jf4a3IqmZuP6VpGW4iTRj4icZelqaAL7sZ674JwG00qJVetRdmERja5H7Tc3qgNZ998mwLJSDlUx
wifEtPPsTpqzq6i6XZW+SuVWti0d3e1RGZuzJxIexuA5O9lXyxj7bY4cloGYnb+uow+TctXinLae
bPRJcJ4DAyufzqmrHnt2hms4yc7Stwynsw59TgZZaCNcoQClA/w8YnbO+UGeKTL2+3d0yfJrkXO0
pf5N1xTdLi058CtqVED02mFT3ZRTmzzoWXumSjS/FEFW83XinJOZJtlDXflcz716L6PmvD/L7kuU
EdTTS19EXxrLVu91bogPcBTPslst1HobhV2HASVriSiUQNR7BSfW3dhBjtV3VVUdsxTukNp1AVRx
T4e04/o38kEOTG6qLE3ZZ9oJWl6XmNYqgnWbkWN4F4jVoX9TOEgXpUpp3WhafxMG48z2vMgeHKW4
TdmfPMPZNfa5B8ddNhMXB8nRTsKDniXG839N0tGYoIgxIQs7x7dj5fkwk7Twq4cBAlYu3Us31/6m
sxN1F3dO+8HWXYjnBKC14gO787qTnGl2Jpz3IIm+NlHy20wAoNVVnkI2dNrpDhmS4WjbpPSu/Wm4
y8ZxBDamw2dKM6S6pzYFMWA71/L30YqmLpry15Np2uuo/G3J0ZBs/zJ6mYvfBErhcTjcKZ3/s2pj
KodWr+1guXXbqirmD8jiP4FWz769BUxApSC3xyV/QmbCVcF41y5854S22nQ9jHn5FcQV/g+t871S
0elUotp+VEZ2qJdYvTWRaQ+qAhiJgzrIWK/Y0JV7v5irhyz/EbZaVuNSiSiUl8fNQWYixsJodnFI
CX3Ja/wz1m+KbNVUMWZt4rAhDyaOl6QrH8mVNek+8iVUxaZD3hYvlxD5rNacbddWCXXuX8ccOTUY
mCoPPEsYcIIDSOS7pm5R/660h148NL4Ro/5HUiJpfHXpG2s0Ngb/LHssTEHh9vbIEYl42Wc0w9dK
hV0pW5VVu8c0Lx9lSz7kPszNsrK8zWVSMSPemfpn2WM76uuqUTAg/B5zfUos83ElEWHyY8pakiHO
pCASIfI/pA9qhE2jePkQl2gZKKfIaL/hXiH7Ytev9p2IliiyTKywpIVk2+nRT/jXaJv96S3o/g+V
9qk1B/1+KFz/bCG9cowQJ5MtY+YDctzY246onV/HvQKDp0yFHoSJ4Wrt5cpZBmJk/MNMcJeRM2R/
H3++LNvkinuckdK/TMlDzd3CB/xj2T6ytgjEd9vM0/NTAGUdGZE0f7aa+muWkirM92jJTD8R5PxO
mdn92MXKtKqxjjw5DgeYfhBuq2KuZic9Cohm9gxT4SvFcou5MNL1L2Hcfd6UVdE+RInaPlR1buyQ
X0BWSPTJhy5EFUeFDbGTTXVwm4eNjJZtJeuNHXfN1ylp0Ko3eooRHDq1+KHdhK59tIG4vwwdf6NZ
YdsCWRgB+wy6eaOO1imCHPwYE2aKMNJF7hZyCnZuSoVfMziLlcaXet2Oobta7nOyDYnEXS33NLcV
Os0Kp5nlKoQoKtSLMkfru46ba3kLkncYS8B/sDyINnLg0idD5EBp5K8zZLAMmc0+2qSBUl/DeIfD
k7vqAbxY9DgiqoMIe0/FXSRzSn4Kt1Yz3YVmRtb0MkrRGzGy5VNx9ay8LeySNK2bVSuz6f1ry1IG
5DXn8VY+A7QZT1djNlYkYSofVcoi3fUZx7vJTI5u6ky7UsUoS7Rk1+Xh0hdE2oQVh4jJlWjedYp7
I1uXENmMRQkUJFW+UpK5Xaey8JkEZXTqixcjCINyDdkrX3EbRuJaBMuHTA/5qaGqF1DmSs9Gibzu
2NSYJVnWjXyABW7fOGPoNRulCfytmRl3Ze0n3f4yHJiZ32yiWX9y8mKF8IxxMoEQ7EmjxdvRGoFB
ZdBoJDIrxxc6Gqfoa1K06rULw2aJ5T6H5FufvsaOdYlgZV94a2+gyusiLXIrnxltdcaXfdpdumT/
u7CmI3lh4WsWoepzJYsjA7WrpUyS6RNOvrmvrpdyihwuK0O7pt6ori+Bl4FBRKOMN++KqlPJukWx
lz0lCjaibeKlp449+yNs4cMgSqK1n1foZCrzWhZMMxFWi7AwTFA0IizO0HpTWlU9SiRDWzq3YaGE
dxLXMYTqvCN7hsuXgDlIJMZbhFvDdV8qspWPKmkid3dG3OzC2pr3cge3bObK3GPfJ7d8slfEgL5S
97LLNAxl9VqeM8d+o48B6qs4HX/L0J5Ng8R58bXeXqP1rx9So+Xo48MUaoYq+wb+cZMEoXmak6wA
mVdZG5Cs2ADNWX3TNFq8nWwnP7sJP5g2c7uXQHefZwOJbzztUAYtmkCoKD/V9RR/MjQ08sm2Wmej
jl8Xioz+dSFUI4szee3XheZIedYrcB55jTWIYq7HjnO7XphsBK40vwfWinM1enDjvraG4GkKzeeY
DP5X3aWsMMHvvTdnNzhCHRoxxWMAedUrtpbhZ6ONso1naiS/E2+ZWWhu+NVq0teZZT4Hx9HBUp69
NhavWnOoWjSjUfarrmWOoT5quKl/y2fYmlbo6Cc0sueDGurFJsQf/aMSp48ykMvxU5+FXAxmq91E
jtccugGlA31ASndJV9z9banIxDl89JQreRaThzaVu56TCficONCFMTJEmRI8yTHZVelgLTipoKAm
Iv4yCYbUsAMJdQQz+aUrEW1GnAb9hZykF85K+VM36VieQ/g4YC+JR9TUzJvcJSMsR9U8DG5nM/gq
B+VDlwWIlVFLka1RbKx0GKDw6E3Ei7qu2w1DbB9MI1Gu5YY/wusM8EeVHt1wmHDuAGbIaUHhqvU+
Kpvn9OjM0fTcdEc5Wa5lQCG+lucAuRZJrMta8rQQN419CErohtw30H8Alzj0JASqNDaWner0Z/My
Kre1l6bc9FoY8y5z5Zb40jR6vz/oEIfgoCDxPGLpsxvjCaPvHK4cVo3PKvyrmyHxwlWSJtUnvKPx
qvAT5y6MRHo/nR5lv5we1W2/68X0CcCrnB6ERnKTFKhTkGZQbmysAa6xjkQ03/eyG53b/4fmz6aW
4bCSBnl+w09aX0Yvzf/buapY+bJUjyXzOemVwxzOCH1NTXCy/MZ7jPV8X4UGKFg4AbtGpdgkmwhM
/B5WFNn7sELMkqvVqfG6mgiT/TjBoHOhqsPaEluMSxgGOlRb5vY2qqZ8Pfadv6rB8Z9Vje2p73v5
GndOf5XnFLyuZZs9vs+5vW/OMlD26SJGjzPOP+/WkYF9Yv5znctrvVtnEi9d8Ims86LXVk42wyvs
jBsJ/5GVNvnglu7SL+FCsktiht7iLzAiOfjWjz7NEK7ldIdlL1yAy7JNbPFyqUDICCySnCr6Lq9y
WVL0/9saSxRyHRbq1PwZb2v4c4RHhcR3GEZjJbdqjjMTVwefZMXJit39ciVByQbDAnM8dWKwdVF0
7UtOVjJWsZV5N1ipei2vJG9TlT7iItRa7TIVvThnaxi1Q+rqx1xGytcWa01cqbrmHmm7bl913bgN
2yp/DIRyuywHE0qW5ffQ3Aq7fRrA7HULBY1M7FsxtLHnk1IkIUIfTv2J0uZtVoz+j8CYdrA9rc/Q
UmGOQmm+76Ar7uQkxU/UE7gDoQ7CJKuAcaGQ2k6UfjeZrvV5YlOMThCTnLhCccVsfn+lcGyXSfKV
wnrcWU3391eaddW8dfipW1iBIjXUxC9DDQB6nnxjF7MnfEGp8g6Sc/FAEUA7R511lt1qh9R/73lA
49UxeumKQvjyVOEtbkzGMxg4GZWY3nBMSvJFculRxfl66jgmvC3tNXbxMBbpb0tbMG93Tjg1a0Pt
7vRayR6zSP9ZzuVwb9bkX5pJ/SGvYHNoeaswwaVUNoFCjEP+qZ4De695aFMHUVB/EnP9zu/vtZE8
kGONP2S3YlOJk3M7N8Q43IkPF6Bc4afmjQOB+YKY8wSK7tKUz9K8X8L8vgk4qYe6vQ3Q1LgDb7QL
OoAiQQSU05PC0q7W33Um1QUvASASxfrBT0b1YwerfJur/bztXCN7FjNlgJwJ3RBJajFzEDP5BgYH
/hQQcd5Q77U5dK6WYwR+A4+q1SS3soYsR/UudZCb5chhOb5yeD1ZYDs67tPcGG4jfJ2u8KPLNoEE
JPct8hgAb/MN0h3zTV5mlDDZK76YqXpMBFzdnszHFhjDs1O0IwrqWESPDgYdfsup6i10FLj+sdUf
k1blP8xPjxJwF1KaI+1VmXuJzqucRj1iWPEsB+XD4AVEFI65H32rfXAFjHE5OJRJehd2nLkCAQyQ
t1a77COMFH819SKMb0rdcLEAJBsrR9lUnjEmvqFcucZ3rLuLh5JL9GRi8e4V3R3XT67GYtSEZ/Rb
sw7rfN1YKbrjW81StJss79oHc+hzKD2NuomCXGSvi3qDpWR66qH2PYDHA2KjOT9kS06YZ85LKCRh
aiYiRvGQMcktqANrWKPjov0h6erm2tTwGpXP6rc+OVpH/NGXODkKpRArh7/FTdzAfPwxJ6Rx7QTk
9UoeW6wQLYMrUUdDoc5a+20Hl0qeb7rWFtKGKmU7+P8IJQWhdtS6AN2+wIafJZqIcro4iMtx2aEm
uArK8TgadIhSGpLTbxgxeaYBE9FMoYWFC9CxUeIoIQdcuiSu7FdkJyJLxCa3sVZhi3xFqbtfXnt5
1QSjmBsf2JJ4O0tXWhvq8bf2r5BYpRg2TdG6HC11b6WK8axD9NZsP3ogFWw8pLF/yETetEnq5JDB
94I3QtQ4etXqL5NmazYedBLqLrqYN40zmMktRvT9vrO78XYQD87UDNeJi3OPYiXjrXxAJP31mWzK
kKHwcSqKo1VTz4jVxePRqbX6LB9ElzpAoo/soDnz2Tdn0dV7/YD8sPiatsMIe2HI12WI04DSmsaz
mis3EaDSB4yxywds/46yuy1bLn9ZxWncS8HBdHG6CtH/2b9NqttgeMAmoHrg71kmdeAluebBzjOU
5kE+DLb+zfaDFitAuvJxcrkWA2cUrWqs24fA0kETxVa9+rdJWlurOzZMJyV1flhDWX2yOKyu2MEZ
e0c0UQEdAcEV6HdZ6CqthskpP7Ve/VNPE1xMEaC8T5CYv0ydgF/sZdRvUzWIIX6tNXfUGhoE6pVw
I79c8kF+B98NyD75JRxHDAAuM5YDezzc6VYRLv3vMJDvVlomXFa5/BDeLT/NhwHt3Zt4MmpMzH89
VHHYHAvxIPv0vgQpkSEyJwcqvmXt8vQS47kY43TV6F2ZTUmigVLvptJxlriqNMO+Lbp8pUnLsiUP
YyXa9SBi0re0zMzZUcaZ1ioYXCtCiZwf3regHLWDWlbzpgm5wKVj3+LhrXBTEiUrEg/DWEyHsc6x
KgaIpmL5YPWHX8kC2C1JiTWhhcX5TajB0ljltZmt0nrU+J4atfc8lilkBANbUqG0fizs8Ns8FvWX
MVW+yieiZxQ94kmAv8nyBKDaaXmZMQhwK+Hiddc0bbBWisr7kE148MYoaP5wqM2IOugQlR9TJSxe
dHOIVqoZR/eCyrlr4knbX2ZHted+QBT7dTZm7HK2YZu3mHEfkz4ct7kkG1Ht/OnlQhZa/OLlb9oA
SnFATOJ+TJTkYU6rs/yIHNuot9mIcKLMzaDj+sUD7Havt/MSJbtllIpq8AZ+0mYaazShZjLjB+4E
1FZEe7Iza1iV5tYxbYx/Gyd/sS11Z0x19i1JJhVFdT0/A1ktDxUWrpu3iG62oawhfzoC0vXGvn9E
cgNjgWxKbvgPSW+dYcDHug6zj0E2fe+a0v8xqS/p2JbfVfbxV2wC+0cFz54NH0160/Vdejs0+uuc
oTtF4VRsUiQ1rmdcZayrUB+ak2Kp09IZi+aIJs3KjuJ4RUq5nDa4KiRC6DLdBL496Puo8pKjCtY9
WSF6gFi3ZiUbh+v6Ji28HwiKWBsF0RjMvFEm3V5YCpcRSVUwnJp7mxsjKw/s8EZhFUR9dfd20Otu
uUjL/y1v5lVXIwOTrdQbY7aemq4snwOrQqiY/Mxuac5lcVWiMnqbxm7xnHCaL6hpftAHtp164D12
YhJ6beEBM3LvWk5ygHEua8jRHqXvZQ05mlo/8VJwVh1qkmtZkQUa0h2SPPmxJKLfmnJQFlxRO+8P
ip/9WFLZWTV3svluAiah13XtDGctHvIn10R6v8IL09Tj/KlqeqiJFOf3SzPU1G03DQW3AiN7cuDl
3oEnPY8F2KDrt6lyoTDDn1hOVd0+OyiWjzlTUzZnBUGPXUEm+6rHv/PcioeqifQVCY/8iXuTvLOC
V6hvY6en7ifurBD/mk2Pj81GjlY6etF4Y0DIM/Xk+V8mocpYrwecoEfE8rnYsYmVDzZa92hGPcjG
iOgXCToClj2w/zNwe+tB7oDlWNTgPniZzHVOTl6y8m+TEextkBrSYWIJaKtheMUBrtejbC1dkhAs
+qtEeViK0VgntaeIn7fsu4QlmFZt8ShBmDYPP7Wd6pxSVR8/BgVYIr47LX45d26KULL8hoV+OGMb
rTsrOWpQTlpxc+j3cvRticaMp49pv5W9com65Jgp5+jQaCg3WKjm2PqwkaAfBGauRDHtJWFrv3MB
1G0kjkf0s6f8vV/Gc0d4H//WX4r47G0d2R9V0ZUJ7v5pOaAPNT6zoTZQtqEAsJEbdNnElrTdyB05
W4fXUZnOUkWzF8Fy9DJXpsLk6Lu5Q+g91j2VSj3Vtp6JiL5MwMjMSNzjQPHPLorxLpZR5GriqC2P
o5o/AcCXELvWnYbjbJDplLi83tWBSbepuZOjYdvd4cVcPrCpUM924eFTC/Ku6aZqp2ZGs5boPZwi
raseLDgcHFV/ZmmJz6vK8h9Lt6MHwkNA/sTS6pz8tnTQ4W1LKcXhNOq4m1kxgUUHqNEXevf6DHm0
9MZxcQku7Q4xgoVRHcQ3yaD3h4VzTR1k3ECcBw/OkWJVKUO9k9k409HwwCjLerek7sTopWmooM6K
wdxlDpwF+RBrUXhrYz0xXA1aLjhzHqwc0TlGZHKvZNDcGXg/Na51Y8/R8qVLW06FRpNNWMqHxse3
ft1MHxIXOQWkqUJ0Zx3jibw1+Q03/0LlSsd21INB50b2fSoM3o1Oyb7YqoJ6fc+R3w6nCqWtEFcy
MTDk4xnUccP1Ri0ORqWU68xvWQm2dlmpOqzoWNtSke+2WmdEn9ICxW0RYFZKt768BTK/wKxZEAcA
1KLFW9CTzr4fLCE1JSbMJSqRuXgLhuJUtzHY4ms5IN4CIC6QXwDTe2wLNpDJsWQTqLIRgfW2iKoP
bUaatp+j1/4Byu8waOWHXvRf4v/snwIPPKlA3PW/1pnIgy7xf+n/c335upd4+X7+XF++rgShvfXH
OcxzcsrbpKHOEmJzdI59V7lucDV/nqcJAWrddr7N8bRGAFhI5WGibDqz/l3RSKX4mfVMCs641npK
LFPF772Lff1IoiY85EU87oZSGe9yxSnWuQVRlh0Zl6spqT+3SX/WCgeJeRsT+Thkbd8KcfMrki9p
VRhXSAjqT0Cn/FVfG8lpnvV418zZcIhnl+2ZeL8kWdNz+J/v1wVlCufO+I6p4I+4U//+fi2q4Qc9
IFdWgtW66+yw/O39DopSr3uj1PbiTdsxKaarVn9903kQwGPQ//GmE6P5x5sOs/H1Q+5C8//jhxy9
vd8KmdB//5Dl+81i+Eb/+0OmbEPdbeqtj4iX7NGWjT6DWMT9lWvJKbDMZj/Ypb/N3Ew/92mOTTAX
0K/tjMall6k/8jT7mnZa8TEI824Nld44ennl3OidFmw4aEQfSFhhzVQY8w89faQQn30PsK65Gjrd
fEAwrtianHgPHinau77BRSOjXPOCd/2dnBMYv78pM0jmU6vg2hCXo79tUUxb3lRMqfDr5LADEi9U
g6O4vKkhHl/flCnelFVO2WMeAPsdIR/muAr98M+pcLweBju80sve/qB4frkus76+dezEPESthXKW
B4cIqYTgeq6c/GtkNeskaoqfSN6f6qhLOCWXGMKjM39K+LB2oeIgkapZ88nArmWV4Yz6goTk60vh
izCamv41HnoXFyI+i//D2nktyYls4fqJiMAmcFvetjdq3RAyI7z3PP35yOrp6tHWnrNPxLkQQdpC
1QVkrvWbwQudTTyaPtuwNDwXTt+tbeyHnj9fZzp/orxOrQ7/4zqJZ0ZYAnXv1xlHYJsGo1rDecp/
gTD8/ToRBNR30XydSDOOCIOWa6tsTAweq/bFG6dw36pjioCq2b6kDWDrVFfDjWyFlqmt2KzVO9mK
sXq05K8fHWWraMtf6AvkN7IR4ZQ9Ogf2fT1PhLdGUmr2sxsP7sNooM8zf1qoVult2Xhf5IiSTd4x
jIZ/uZQEg9qNnFBeSlj7NXG0pHtBA+j9UmTrfCmWCxFGNs6XEmQJ5u+osGGuBky0QDhqgQxE+HXM
+F0WxjjdINId39dx/2tCG/JrimrLUi24pNzTq6cpgTM492f3g1yeXvV7TVec18AdF7J/jJjwFruw
Ziu7ifq736DNaKG4uA8ruASyVx/qhzpJnCcrQF7ARbhxJeu5Hb5Xujfeg1dMboDiOQs5jevps1VQ
Thgq8yJ5dfKqldZ2lhY8yOvVyXnk1UXe9H51HrLtcp4oxpdXafJgi5i561nhY6iF9VKPgurLlOg/
BxLTP1nuwd9BfWHhqdki7Sv+nl7xZCCN+hUKMjr3Xq4/DTkecRHBodvQLxBvjmLzqOf1eMClpdhZ
qd7dGK7TreWnGD4RUPkpbTv9xGOhkJ+CxOUQQNjOcZSzy18Ywl8+JYUBu8CfE46Qlv/0tLxadrql
vxnpdB+3BQ+tOjnoHhdWi+IbtpPOqwKSd5lNmnmnxw2OUkmtHNz5peNpYb8h9lE8yHmwZNffRrxQ
ssH693k6hT+iif/Zp3nIzBQPSQW1Qc4zX0/4L9djCt+6K4VXX65HDdP0cj1/mGfyJ+cwILa77cxg
mfeSE4LO6+9nw0frv/frMdb8faz6Md//Osv/737zVVnByLP2T1f/f/80Vp+krkZ2pMHdUDvxz65H
cTkXZnUn4L3sE34Gm2qy7Kfet36y1AdEF3T7sirCN0yQlBWvDeM09AgWjaBXViMKvG+JAOU9d2W3
gr2bqnZPtdVgPKAY0x4qpY4lC6hA2SV8+PePzQod58Wg/q8fG7STNdsWlfve6xRyMgjFiOjblNb2
Og3tFkc03XquWEzKek1jfwmezjmOcVw/OE7zo4wMVi4pBlZsUtSbpgjzW0BoeBGprMMynxu3Fh5v
7CJrTyjqKUvZkEbG2dT78JlwoAcfuOjX8hPMGLI5bOUvfQzfBLXocmtpw/DGlclx8soUMbZ7O4/E
c5/p/Ez5IAFZ7tOVZWP/Y5rr67T0l2E0qdhe1+9XJj9IXllXl8Y9WcpoXZahskgTnBG5L5Q3NIiz
RRZB4q8Hx7iNPUC0Sqoqb2Y4tkuUNkxAm1bz2EbBvawvRlKTacsfne31AKgHWcEq9L/6Dk9gpbSr
rexm9CVuFb7/xVb0ce8FYbGW9d5g33C72ajW9C14u25aBhkfd70Om7zo5TrkvIoKbWKoQutyHU2k
3MmJyoLsq7wOWCP9qxMGS1nvOMumtJA2QWYBXvicp+1ZNk9mNZ7HUPFx+zjLTKyGRTIcCYSpZI4V
lAzCGA146mTO5kKiPCIv7jxgeRfcx1bzLAd5XcnCzMcz9JKY/efUunaWn+jbQJt+mxrX1l2d2DmY
UuS/pAaY3J3KMySgnxXLjfbX+ms3JcueK715b7zWy+FzY2hq0R7wFyLs2lReEnuoz52REuvuLmm+
PvlUMv8uyRjCR+kSYPh7nIw+fLTJSMVH6WNcRDrkrgJcPecSPz7yD0O1PPt0AR89/+3i5Ef+v43L
EjJMhStKPE94wWu9g50a5r/f8XLsvLz7DpOboIDtuXhUe+ndWBoEJuYGJW3P/WCUL0Gj69s2iIMd
xkzmMwZsd7IDxj4qprCjfienxr5CWQVGlPxvU5vZ0KHGMusDGjhSQSoKzK2P5v5rMkJ7HfypOQ0N
RtFdrOxZBZYPRthpT+iALEPZC+b0jePjggq2zn91MMXZa+OEieHc6rVsuuSUsrW3sSyQU8rWecox
cIoHO2H9ME8pP8nWf71DKPUcK5YZglfmlbZETcA8+3pCUhIf4KWE3k1VftIKPX9Juybehb6Co6JW
Tq+D0m5lh8TpPo9E2JG7ap7S1yFjTj7A/NjI9xfCjqJqrDKi/CDZOW6t9juQYNjLzXSefhj7B6P9
Itv+1F+odb9D/37VTawpVSOygL4jEC7P8hGaqTxDa5AAQWya9/Ls3/v9NlbO1/vluCNX4BEhQkZP
AT+77IYqVbf8w6w29IalvFtrg+CphfPX8sIB0nmiBEUybq9h6mGuA3Y8bi8Q62tZDjGiij9YYdnb
BJTnpoYrt9Styr2tIKDdyjMTxUQwzE2wvzYgAauQf0mXxUc3OUBOkqRW/XuDFaI6LSeRIxwveRgr
gOHNSptDNiQucXvNpmo2Huufa+EfZARkzEJ/LetDJHNxAuqRYrxkmdBc53ctk9e4SO9F3KCkhDyK
rJJnCJhf6mcM9PunFUkgkJoipysTuKRvYFtlCpCQOZ9r42i2DlyAQO+aCZOrLO06ydd9Q891W7+4
lalt8in5hVdL1a7KpgRUqjpGfi5M/XG0XMzcM4+6pNDQwYuw0thq7OISWTmxEj/L3vJMHiCEPjao
AO3wr4cTZuw8QLvwl5OpXShOqp1kWRkn9TSEbrMebJ2oxtwg62SrPDjzOBQvmv2MFO5MzV0qidds
JXhYeIV+6+MlchGFw7aRTU6VYNU044uRe9Vvk1RgvbEfFfdoVFqxb9Dg6QnHT/75ctrHJSBPVTl6
KYap4Ib8s2yVB9K6zcI34I53URg/KFG76cxOf7Z7K34wAYeXM9pStn2UYgEt7KPnxzgwImBnO54b
GtHeVi8xUNRhQbv9lB9G4eb3FsbWWJSh7vLRoyjsaNPFRgl7DrBEn2o9wYYGKwpz8LP1pezVjrqs
KyNaGh5IZCLf+nNU59NZFrUZ3CiLaez90jvx3jiXrm3XkSiq/Lio7Nrld/klVM4YntociNvHV5fN
39/1ayKoHZ7q/On67RkmjgYuquTHRpgk8JTE2F0YFLm2RYijfOpwE7zBRbSa7dmGL7lOuKIngLeT
fIyCbkY271lbvCUtjwR2ifj6p8O1bk4WVVj7xOEhgyr7p37NaGXBSrbY81yta3eHwLAXyoR0STBr
gfA0L6AUVli1UUrnCKs3S3+UXacsskqk22uDqXn5qWgbnJbp4ah1S7rQNzfXb8RXvTuQ99NOzV3C
2deG61d07WJ3uMJYiYvfIr+RfGYUY3f5F9Ah/T5S2uw8wn34U/0/+09G9t6/HCd8vFwthfeNnL1y
Kx8OTR4De9cmrNTn54JXGsZNP7pP5oyjlEJ28lBWo7Jsyy7HAhVxO3loygrDmrb53CDrZOu1QRtL
Z58qCc7FQ+ScQUZ7y8iP0h+IYChOrgFL84oVzofJ+bcOLI5LS4mWtZ2rh2TmR/lxfnKamiCahvB2
Odox72Qt3zgzMavCAOIstOhL4jgoeFfIHzQ+XFk50sJ7bo1OwLNZxCMaAmX1RFgmWmhaK34SF1t6
mTl+a8PCWobscRCfMtKDZhbO5trXn4V3iBgviQV0d22YBousmYL9iJL0Ut5FsqgrAQSZ+Y6TxSkm
7HgtytZr538f2/r9bV6IneJXT1FjkhuvEAiquAsJi4fLyK28e7+yhm0oWsB4hd3d4Ic5gnWwiBsw
SIqhXgfNtop97r8PIje8er+tY8/eX8SUezHs/HrSzgqyBcHyo1jgZ3VvzZnXuYqcjXYWBqooSRlu
HZRyHoBAoPfpVCa/zcp6yTLBLk7SG0exgrisvk1Z1a2FG6VHw2HNd+0RTJgazz3Asq4vV8SyD0vY
GSNtEOFpvTmWlsbKKcqI2MvHQWv29UrkbXiQDwsH03XZbfSS9IDA5boRWIpPiqi/BTWwoPkP3Qs1
XOAlMDwFEQF7o8xKWP4QzriX3/sSWPvUV2GVdYjaJCt9tJ+6Hdl1cvq44gyrNsBy5gKUwLx8WBWV
by61MtTWpWY5K7Ppgkd19J61WTEckhiMVj+PTxVIzMemcJ7rWWMP/QncidrhvX6k/7X+n/2TWWzs
t/7XeTSvXCDltENY0gRcqrsbiCvhCR2v9oAWTYbySiFuoibDAhh7tUdspJQF+1/lTRutRzvqrV9O
f58odhYs2rzdF50xflcVbGkifHheGlVJV3LusHXdDaG16DI3ydaMJZxikcFv0nU1z+0qlQLnRShv
oWkDUhbNznRse+2gBo1m9CB2Endijgl61ln/5Ct9f+OpeM7I+qzUs7WYArrN2opzt4Ff9lM4d8vK
BmvIGf8ju7k9d4ccNfA0vnaTs8luhlZm66myMKd3kDAcnaG8r5WoBFGkDt9iBOMl6KQNzTs4s+oX
v66LlTeMwW1EwmkPD8rb2m1a3uO68T6IFcBlkB44d2CWk00VYnxUzJpHWELFp3YWQwongXEanmlz
jWyT1agXDTVsHh2u23WE7FxnyPszR9MIsFBBIpZWkcBQxoUglYD+cgSoWSCZcynatMpiBsPyvp5z
y/OAAVdO5BpynLTRceIWMldytyiLJiSSldz2yaKGD+CnomyVG0bZCofSXAVYie8rxQPKPgsvRb32
vSJsuQtwDFe3c1GUpHeDMbWJ88cIB82EANUMWT4RUrxQEYa4Bh/YJCyC/mYiyCrsiR5kUlwpEa/T
U0EoxkifE1ONHvo2iG7jvKoXgLrLN6VFdQ1bBJccc9S9Og0CZHN9wy4OJBLG57L4MbwJ6/fhStfD
KEHkYRWGqL+TGVBWyhgrC7zzynOYpYfrQtl3mvI86fHhgnSUPco0Qgyd16MERMqquYccJA+mEVRy
kCy1vGTBBWfGuVD0W5EG4gFnp+g2G9AZNNVO+QIgxeQPPBj7qHeVL0Z35xat9coKOz+2imEvZa8e
palFlHCJWa0gKtooG1lPEsffGTDoNnL0MAWvUVoT9o3S4s5V01+yeizcag05yoEHx0eaE4DlMalf
jJB3qNqDTTQttTmyJhNLO8Z4dbANcbIIRD2ZZbcjEFy+ebUfb0PL87c+UMM3R0/2Wq6MTxo35gmc
TYI7G/VyuDcG9mU4ZHWeNqq1MeFCJTeK2hVGAnMO44W8U17kloVliH3oPPNd6FTuZWpVe8j1+qcf
F/VdrqIvL88GHUtweTbNZ0HgVXfy7NoPrdRmWUCjb/aKRrDMU+L8Jk2b7wFfzA5XBdTe58OlfrI4
87BCcNUtK7/8CMRK3BWgJxda0k3fsCNCFbTw/AcPrMoxmxoIvXND2yFSUOk8IwDPbHHZDthUZ/mr
baVb2YHXSbwiCNad0nlKtAU+T+lH8XSTuTrvEyXbGKI2HmzM65edluVfcwPsNrRsHxT8K157+l9T
1f10YO+/uogWrkJSWXdx7WjbEirlwamq4STncQzTeAhDJ7nME6B22FpDv6oGS9l6E6qIHvYP6O7q
RA1nQURZlxldtyOGwc5rrsOGGqifnp3yUDNuXVkq+slfsueutmo8aCdA3sQ+3eabhMfLQ2hCrQA8
nGLqjoqtIhK4amX1TWLqZZWwATz81uOfc9hF3S08yOB7FpJkTM3X3C9BOiiuc25sfXzVdhIqPNWK
dtYRN4RJOsONMSjcCHghm9/GGFrrrHETxuxPBOU6QSdlvvTwJvDCZAWje/o2kgr0gzT6OZqI/HV6
ZNwPYR7tq9zstloc5E+Z00Dpm7v0eCkXwpq+ZJ5d/D6bVnTtK5Eg5EJ3wk7DR79QzEdDw8PQEZ29
wwyLRWqU2HvdCO1FNVTWozzQH6c82K5zTYzR4XJfA8kTX2NHoFKWlcgtSQFgSc81hum90u3SbpkU
cbSTurJeMWGm5hgXlxk9gDExl0xIH7cp6Gh1qKEde4a9wWK0Zf9vaABokN3ayMVcP0PmNGgfSzUv
7Y1c2+nZki+QpCdZ9jkWN/g3vVP+kOtV1bB91N7KH2hj6M/6XPpn27xN9DGmQ9hRe3agLh1BZOIP
PS90JkzRy1Ztn7JpDI9eA7o7aILnYZrCo3x/uzhDWhWM1yp0jqLWmuXltR40Yil7ZRipvjimJ8RX
yHmLvo7dW9TVImRwZiIvkHnHL5w3RFLrtVDK6hiVnQtS10fheCby/m899KmI7sopr1ZW3PE6n/xo
ZZd6xzOSoqyTBzMJeYH/fnrt3uiafWzZ10zOtFBK3zxeVJLnYjZm4yofZ1IX3t3FlH01OndAFKTJ
tnKnZ/3SfLO6dWsv2UjHCMdalshCP8dZ/SPHWQBZodqGHTuzONRG99cjVIu1LMrDqMdnbTTUs+R+
dD74fmCOT7JNVslBlcj1tRrnL6M6kNifkbIwZOrbzm+wIE8UcyWLTTXoW80HJ40jtXaSdAdbuMvK
srWD5D1IqoY8yzwE9RaynyyPisMauf7lW0N2m+fgdqcRLwZ5Nnyc+QhTXequZzlKNZ/r/ORr5xXa
wQYHXY/wW+Rj3e/8yiDr/V6HHgmeOdcHfmh1l87y8d8XVoLmWZsvLnoFedXpEN1LUGpjg+1BRIbr
Uk5mC7VL2SpbZ5FngXmcDOAO84MOTp57MzjdhTwkq5LSHrlzXG/LCoweePnd+G2LOiX95cGxlXEp
FI0esyD4xxyyUVZd55B1ssc8R3fxovn4hEm1/8oGJ9vF3ojwTlC8H7qqgBuThA7m3jRUdlC3q2tz
bC+LYXJOv42SHWSdEivZKo/0dNGE1UNYx91jNPTdI5q9u8kvh1tZilzNBnxV1GvZg31ng7VGfynJ
HkAU8bsK0Ge+FMuiPpgw1BHPUNxi2f89nRwf29EqUgwkc62sfp7cjKDGqNbP/hC9nw1z3TS35mXd
LP9rv39v/R9m8Xt/Avsy9YcW45ceRkgS5fE+G7JyLVkeqi1YbQbN/YAz5e1ohilSPHBEkFjtVrmX
1Qdb64svwXiS1dfR9ogJT2WkCCNb2kK0BinaqDBeayJGlm++9Jk13NidlSxQMzBeM7NOt6kXpxvZ
i2Xg+yCjN8WhaV2lIclZmkuWV9prULCgwIfHQif1UGmKuxxnaXV1Yo9jTKiEl5WpvurDoZlM4jf6
UBy0qB3XvJ2CYxMkxZ0ZoKEUDlb6I0zK9cRi6k32AOpTb3RDvZWh0xFdXnK6cXIxp5B1RrYzQqt8
kFIOgDLxA+7HdT7hHHuTDShvqJFW39S5tZYrY7mI1v+uujDgZBGw65pc401lsjjtBr9VFnXMCwEN
z5tLUbgIODnREOwtbHzurKyy73JDM1ctkIt12usU54PeW93OR2AHdAdF2Q8QNqrCIAsTVzFm2KV7
mVn2wKRkOLZG/TzW9d0wtXgFzdLuJZKS+Kf1Yt3PYvCopdtnt4wvuu+yh92Ul/5SHl5XlHERx5Ai
xkRJZ5kEwodVr64Uc1BWsigbajwVblENkjXygGA58iHCeb6qfBRCECCUZb8maNrEWb/5RJWrhPoq
clyFodeB8Fp7bWUh9V1ZW+k3p7f+5+K1Va4aAAy9tw62mR8Uh8zGuM34+m+LJvtpObW4L5MBjnPA
akMPtSL+4nhEPWBdRQt/qpKvxceZM3TUCVCRmJ2O5/BeEj5UrQ9WUTbpZ1fzqnMoRAoNyPa+/0e7
aqjVuXIILvy5HZGmVxTgScwFuHS7ao7YGH8dnd0cnqVptbv8KTS1gdGUTQtZlIePAW7f97sxD8Qq
8DHzLeqIaExcrPEg7I4Kv/1bM2cnIy/8o4coCPB6bL2StlpI7lI523DIM9BhwSohT7O+UJtaI9Ju
PvqpQonhxSXa8vIulK/B1i7dgx7nS1mShwuVUb5MazKjC26hX5ZdNHfoxBSAgFgz6SHGKFgR1Tey
AYJzvpBRoAzZnktDTur+LjYEnlt27b6g0Yj6o/re2JN/+DTdb6NAQ6IG8ofPuV6AHBFo7vsFyM+R
FxCZ02HmFsebiWT866B2I8kix6tWw9C25440pJJrb66j2ihCxSh3zbZzivnHar3f41KrvhVgJdfY
b7hYpIeY8+LR4AY7L2cLqxTQQ2qtD/kzlf5P19n0Xip++kamLcyhbh7cQn/vmoUD4vDq8BVjXmft
ZCI7hQPqmIZr+hvNL7Un9g/5ohsc8y80hmbCUQ89ZWElpvfUz2M6I8pPTRwEp1ZPorWhPNV+7qiw
02pvMyEZBLS+V84hf2k42JxdD0m7KMzcOOOERt4mIfzHai+KSZyp7rj547B6Qjo8L6qFnG8cMZA1
kwR5GqmwNB+k9BJ6GiwX28pHJrkYLnWyi9JPznZS3Df5U/IbMZ20hfyFyYqMdBoLsg+KqmyRvepF
H9bWqmD34c9Lv3A+sJ1/rstI2WNihhai48wW0GQ6DrgFjKcyVUmPlK7x2nm9s55qjVWr3RmvNmbR
CzWqw1ttMqOXwvhLF6X5eh2U+F52F6cR6hUepn6I5z7I3VEV5uoyqJJqJ/dChTc2hxGf84U59cTw
Pzq3YxftNatWV5774jRW9VMxGh5JaC08xjF7wdbN0mM4pTEO0A0vMX2MXogN/yUD4Hp0GdPZKmNq
QqJ+gR+1j2DVGK4IIl0svvIENA5UulfLM+0dogvh5Xdbee/1HtjBXfFRP/cnDmO/GnP/f9Zf55H1
egXDMDTDe81yTSIvUYn6b4TCSJZZl6J8No89OoiyVRavrZfO/+tYr2Pm3zp/FJu5tWOpaDlWiUq0
G27lOk1DDvo82PYDrKj3lR96/X/lbh+eLh1cO8PTTh+XsnhZINpnZESGy2px6pIK4kEcbWWbnBCX
4kdZEn0NGMszwPe3rbrQIj362Uw/gtjy/sLg7geE4/Klz4kQt0lSnOHmB0cPtZpNGJTV4z/GyJt2
HjPZbvnSzmOssCvOREyCI5sEY8OzrXzUPj5HDS/Mwn9+jlHg/hL0FtjsmVKPOEZ5qiLz+bqNKqGu
rpy6FJ+2Vn6pHDuh2Zet1T8HyXnGUTgrbWLlcJ0oUpCtnwfJqn8dZEfBN6Dm9Y2qGcZ2EtAjicVb
Lxo/85UmfIAZeWm9CIf1hjF100kWI688ZY0Y7wuliV/aYiPHZF3Q3kVp9yD7GJ1Qj1NN3FM2yvlD
pYRa8M/5Q3gTiM7Kjbbb6EsfCYKNTzrjKfCjdoHLmvIz9ffyr5Dw3CWhoo7g4VlThkZtnLwwG49y
UBBigSMHAZ/NNnpqJO+Mf5a09lapvNfrosedxc8u8gBt37UHjCTvANnqrpX+JSoiaXngpE9sC/NN
FQz6MQ+S6SQSV11bQdA8Nwl/TZkj+3uQpk/1ws/96Ek7AilWlvIl5ExsJJw+fkTBNpwBz+/1idM+
g4p/r5f9pe/f3D8DgnjwuRnkWhCxphsdMt2NXPghdVYh3EY0VjYOftSde0t7lo2ySmjxjWKbZLbL
NF0oSaAsDQSJMHKLn/7kBvjRGOhuTJQEk7YgQz2jE/WjyBLsYD2vPfG6949ZNiRbkbXjvWEY2LZ6
pfkWJ8NtX/reL1VouL4X9c9uiIvFNPIltdCD11FUBzdp4ap7Amjlrk1D65a8FrKQRj6+Rpb9tZ2H
Pw117/yaoupbmprdaxiFxUqx0bubvJigqjFN+6ktoht9cqI1oiLdswN4clFHevuz4Tkrr6FmtYtb
hvZG2KdfhlnRo3yGpRI4VuVgOW1/qvIk2iCe1z3aPq7JlhZhWBM026Dq3V+Vr2+9WCjfCMHb/NzT
5tEWXnT5BiAfB0cyM5+/gTKwLt+AHN7BDpXfgFOyptLmb0AhE7QOSz24Aduk7SdXL3d9Ur8VWq+f
BGxTYuaw3y57E+dPZaNxxcoRQU76bCqe/OEJ8aOEVfCnE4COabTITRLW8wlNfhy395ncGNVgHjd9
EG4cqXDb6mKZc3+cCxKTt1A52BzMAraz3S9yMeazXUzNzi20eIsgHRo4jJQdyO0xsm6j49RCxsu6
6XnKvgCcVF58a4xurVB8l6VGae19x990KYuY0ou144TZDLIEDlc4KCij+nyUxSIwz7lrt/dywlz7
Yhm9AmSPBMY8oQlB5TYSjWOs6wlKCM4IO99FwU5VQ32f1VoCIcoVhz6Jw73W4tfgmVGwy3mbn2sV
cXSzHvQbXMOTTT0kMZY9bbWOuka918puQnMhTR9xwlvnsfejKSafVCmHuiiOZVsNN8pYNktRjdxy
sSaOovXEsYflF6yAQLO6HK2dM9fJBl5VzcJxNe3omWztW8d09sJJ7ScxFbgEQ/yq7T23kDjGA7k6
TCDAOYkyPGp8lSobrNt+6rRnpn/VmtqAJBxqmHnpb3aXt5ApaAs85VtDkqAnbLKr7Iivcoxyfmt5
me7jKlPuoqbFEqWNt8j4pLu81g4RrKSjBm1gYQu4SW4lsJbxlL8mI/xlVPGAfWXn3rApUI0FqGOe
5SaZx8DMrLugGEhT1loK9qY7k1nyNuFoAUciYX/IreDzYRrL/ygOc52vhGrK8+Dj9DIwTklbXeeI
PZZ/iOoCdhnxSsnsO6clVNAIjHM98WZW5he9a5X70AjzmzpkOYUktXhjuQ74cbLGc1+QmGh9/6mt
evGG1yFa7E7DDxEH5Fcf8WLZH3lVdRu7JrTFuVtWd+u+C/KXARGUQxB0iBfnBAJFMv5I/SFbE2/x
V1fom5S4IBz93oDKDdSmJtqAsAGOyg7xTh7GOAO609rfML529tf6cqyz/bUv7tx4DACkXsou4Di+
dQPxfbfN0fb5rfN1lnli2W9I+01rpyPy1767FdU0vo3RUe6xAnb4qF5Q3ab+F6Suq9vaFAXCCcZ0
AtfuFV8Q8DIWFsKQBxTPqnUINmYtIW0tK4EHiKAy5CIPssOktNoat7tFpplk4yMtWfZAPtdIjrJb
l7JK18Mc+4SSWuTrznbP/lhpB0cKnaVT3W09E3vTXrok/V7me+SOzcFlolcv8wBYF5A8DFB/0mYc
GT9foJRzUbYiqFVfOkvMiyaK0yiNG5POOYRl0Lza9ggJakp/OE2PzjOCqvcgrK29DsJ189FDKXp9
CR2230vHVUd8V+HS4jQGG76NtWyjClAjgakGj7IuqPE8Dhd6nS6h51ZHGbpG6JVdTBH3R1nXKv2w
Yq/SbbOFKdr+a6PVzVZpcd7qfXzGX8VcaYqp2epl/V6J1ubgv3ctJ/Fe+/bbeM9UrRNSex0wqbOn
JtkXUFrNIYxEi8eMWrz1CIYupkzAVkuL9t5NCbLN6esqdsq1K6JoP81FRmdkBC6jNaEymuUwvn0d
/DJdoPWTzmIGwqof5KG0C0Q0mxp/j4861XzIUqW4b2cJzN8GmWwwkenyoUmFsXmT9tkS0o99Ijlp
3sgqXs3GzRTo3IiB2i/BP4CelpWyT5LnSx1oA/iGxFhZqom9IBCnhcUfci9/nL5hFGfh9IjikOOS
VdceSZb1iyhmJQoPMV4Ftdef2zpHRzhJ4pUUFJEHPyWVmuc8N+22mzZVqUyIBYRIcZKY1fA5xTtZ
mw/sX5AfwTht0wNMqTxNnBB4QIBm6oF85BNisx/gPawR482gYEMaS5evzp1QwAodXAY9VPP7tNm4
lV3va42/86VOb/KeKNA/mkXhescQP7xla3ughSQmyMzSAX6/059Ns7ubLD3ci7lK1teNMq5VmVh7
D3D0baquugbIJ7/hqTrJQybi+ljqryzOqhOYRFRr5CkR3BIeBprGZdVpC3jm2lllxfIsRL2SabLA
6ro9OUXioTM25tqtC9k2GF5p874eiq/CMMnPXIG2I/Da2SkiW5od1CP2wX/Dbd3GMuH2T4JozGAa
6Qa4dbYUvpJvhk5BZfVaRtEHezXPbd7bZSapjM0vqi/MQzD0zqlSmpNMOrZz0pH9o3Nip3JqNQHG
zLfSS1FmJGU3OWjucQGlfcwhh8tuXIKK+3Y9q5kb5rLo1OBy9XpXdmLzCTI8N1uVR/MMLc5NSEQp
LtMbO1Wag6546yv+UgJ/JTDzWuf0yNc0kX9BcoqaTMRKtsrO7jyJyiS/jbK97M0ctGZXoixwQ6IJ
N9jYQUOXEjYKUEjnM+wE85vQXCeeYdzJ/3jIsmudKY2xkkXXYEddlIP9Ha0p/zDVSNbETrjLczY/
3B6RvR2MvD6N50vqy83Vp7oYk/2leEE9iMjYjWBeTCXAMb2Lg8Xl53/BuPbWdy+OxP5Sx1Ok2Ldo
fUClAPMaz2aKrheZG4l+BeP8PTMFtuFzozzISeUApZt4S8pKdGq+97M/XtWjy3mj1I0AyZ0PRMOt
kM2xGqvbP5ZBLEcrTZm4xdV4PJmm0rEnRFBb7ux8VI0L5y+vYvEdV4H51AUpvqsKSY5a8VNsVyd3
zd7DhnzKGBn7Afxcx8PShM6JNCVYBxfvc/wn07tg9oi8QiJUqMKii/yTBEggjEBX7CSQjOrw0pBA
ivkwtjgBzsM77jQS2f4YkZyNQ//YIYINP4GAcg82am/j+7QNk9p7TNt2Nl3Sxc9GhMsUTvH3VETq
pa86IF9iDxri2jYCVWGMc4dUcLGk0Mt8KHl1XBp8TcMkmeRG5bB/Qi99fELH6yw3tqLPphXGFsqh
GbqffWV0GIEj7iOfXfKRNY6ld5TFFqeNzqtSgNU8yq71f+p7rdNtw9xEmvfdQt9F78vseIXtf4Lx
X07nPsU4ZUeJ1tc7nC2dUenWxjDEN57F0kfmugKgUZsxNBBvm1NfmJANC6tq2rPg9fRqkbsnI/76
26DSfUkSCynQqdj5U698ftl/1H2Sg/qoi+YY5zXRHSnlp/GyPoZUu3j/q6roPKi+p3613ccA2OZ3
lm/mCnj3dAThmt7DegLJ19BgDPG3cnDaR6NyWC7iubAGh6t9VYdH2d6aZb7Km+65iUzAJ26rHY3Y
1I7y7Hr4r3U9mfry/3D2XUuO68qyX8QIgp6vlDcttVGb6RfGWNATdKD5+pMo9pJmes3e957zwiCA
KkgzTYFAVWVmEEM1CyrTugXykj+cGzvs97npBFQHzXGaWmV+hGVF1UwPyEXfxUPxSC26GHb8kENd
Zi6j/mRv8SqEDEvxSDXW/9WePo7mV/ZTa8UgTTEOllTCsSi/2Zi6JwCzAicQJKlArwBQglBaavGo
v1gIFLwaOcBifhNlJ9dNxX7yS6BIlJMehWFgEf2BwRYkR6+czB6lf4Np/Msp98CQQ070Sf0/TrYv
LiHkILjtIkPKu0XdJs0jlqUcrO6VfxyAnN1ZvS633ZRZJycD8hJBwPEiRGegipJ1X50xOpa170C/
zniInKr5pQsHvNb/zGjksnlMYzCqM2vyj21St0sz9qGOBmEktwOfbQ+5QoAl0Wz6ND8UvYEMTykQ
4K6kt4i0qXwgYwclj8tRGecMmq1jXtv4s+PdUW+c0jm0hiif3EEbz42HrS5X1bG96TkI4MloC55t
vPhH/4BFsJjNEhxmg1ZtCP5iRrOllj7iOA8zcudim45hiFd+lIi7ivSXRq4FlezaswEOUjCWopkU
dnu2dVlDd6Cr7yvrV/vi47X7qyoBEa59+6UDC/rSE51/ylsv3iV6ZqOOyxRnXXPaZWJBztaFqiO0
MyEUdkl1p/sVGu5vvlHTHnmVuXc1qrdQ/AL+vFA0X2VksJ+c46BKf5CxxLFBK5JvplEOQRt56TOv
dQcbHtR0y8xLtw6Cl4hIGPIYaYVcexb4Gv6cEsQA7OekuPpzKI6ZYNHbOLHELqlrLf1Il0bdtXa4
yHDQ3WuWO4JmI47ZPApI/9KYKjzCUkKucTkU2nsh+W4Mk5UVjqjJlsx+SbkLvWWhlUccwuwXTytO
2OjnD1AYHV7iZ1/Z8Kxw7qu0vCePJGfQswSBbUAeFZSuNj0q+Fc0yhKQVwKtWG5plBmhEQiboXJB
zWRmiFHyATWFvgGtn4qdfRyvoGgwAILoa/fQoM+f+zyyAWctnbWn2cab1fVLMpAFi5ZDY/nHTHnG
4B4K9FiH2JKfPESdBBtj4yf7qLKtT+7SjuNvWqJFy3Dq/upOH3zz7AqNvahgEmr//3wd+0AwBUhD
x9u5HLEaJmtTjJBl8ID+DkHM6lb3xTd6MaepUYYBeUi7XzdG469uOxQ7y1FWa0/zfuXW3xvxGCCW
yrcE2Ul07N0niIcUImr34B78QnsD+lr0KYYbb+w6wvHuuhkoxjJeokAIWn/X0kp9sqCVgJAnmVG/
MYFpFeSeIbi6jIWjCxy8Ile7L+qcP4Dp9K10ubsXqkX9nWtGi8Hxxg016ZI02IZ48aQtb32pJfUN
0A98QTPRQBFrHiqXEAi8fgIonJwTIIUL6qKPIXsGuTeW6n/9MrcPEb778WVwhH3/OBFIRxg4zUOC
GEV70Bum29tlUkrDITA3m1QPX5hq0SD138xufT6TPzunt1GiGjp3nXXvVPhP8tQlc0NzvmCx0hYR
8tFL6uvMUANAUDnk8oG6mqrIlgIQ5Y00zXiH93O0Snx/fIt9IPyiNM9OFvgwIcbhzf03s9wHYivW
e2cPnW+5droo35m8HS65PVwoUquFJbTXRyu/d7u4OyJBjLOfitTyOAOKv2m/kKelPMMeXlF6LrP+
AS8vLHI2SgQS+dOL9SSAWp/2jLyItvStFudYFUs3UDq0taSngcivAadpI7K3zmEv4OQkb4Q7up+O
8vZY+xUx1bIulql0y7NwdHvfuHiY/b4oLiU6H73qXSSG0yxQl/q9HCf3mKZufqnzNl2NXt2vqQnk
pL1niG8GrdlhlAG3kTID0Q/u1SvbHAxorBa9v3R4AVhCGK9tQCk17GqR82RVvZsQPcXip6x5glQR
ss82OJCswTrm2HQXisatHIDALDIvhphoHN1RHzQDWr65jaD4CLiByQNNsp55D3XvPlIRk7RRCaXH
3rimEqdYq79Ek+be88jBMg6rhHkX0CO476XnOzH0fAbJnpIEiQust2CSHS5SuIjMGg7+/iMxxs33
IpYXAzHwbRNJfpcKoGFa12GrGGJTc2BBE82wNxnYbLwRRYUUbKDRecC299Siy2xCAz62iEYMakiF
5PgN8fHXti7GClwc4wuN3i66Ci5EzRCt8JVRxOoO8R7Z9beMNMCpD6saKLvaYlxNSmo85T1y89CC
BK9LbR6pj+ymSsy+TJlNYxItdJDXbzizqy2oHG1wRQE9Ml+qqP6tjxAlrjZUSM4XNv4HoBoR5RxH
U9JaMDVeqirrck2wP6vqexvSv9lHJ2skogQT3qVBB661VUpS4/NyUdCi8XnpoNUhC/lyaH13N9tX
YLo9gE2xXY4jd5ZuOEz3HHvsqWLxs9GY1cW3NtlQl/0CCSpghif/AU9I9Bw12Qsz8u5ELWxCUInR
RvWBmrULzDDqrtmWmoUH1FYrOwg7sTJ+ziBxuAntvF9y1eytqdqPlgaGLDWxV/QlGAb6n/QV3Mkd
7y1X29EYmKJq9YUS+kJVApGvQhE2GpFxmaOglcBey4QC76by7eRxvmgoCvWlPFELZCjIwKTlgVru
lKWP4GdqNzFY7xY3p7THyfw/TaQtsrEDMjYq/VfdW1GICNS30SFJuLsgWJWrGw305Rx/tkIlbOLW
m7m4sIxbbVdWKdL9vdUeP92VkKL4V5/B2p2wwPKlN8xd87oQJ7fwPu786x2NTn30VidgrqRCct53
TZDrdn2kgLHpAB6FXzDkhVR0mUYj1aToMo12llct5xxUOTpbKoMx/YYfMmtYgaEQ0W/qo8IZukMJ
Ez+AjndpRK51psh9Fw+ox0SuYOl2FTLXQ6hC/MLGCwc6se01dSBjTV8WgOKtbAI/AqOztZ0CKowq
kkVBGpTql9tQr3/vK9M23fjJBUnNCuJegO5BFx667pr/pOWyO9iqH0mR8eiXmYlaMShBc3NEgTui
mOMwltg+DuyRQTIaeSrQLF8tnAHMbRrq6v+rFUhE/bXLnHKnZd24TZzEX8T1yLea1rzf/mPof+dW
UXS1wM8lXUMw7it3Jj0Qveu/almvB1Ykwtcox12h+j6N3uwQj12iDCA7MoUVaN38oQW242wXuvls
OzHIXnrrTBSg3E0/jUUMf6O/+F0t6zatT9L23q89NO/1U66+f/mU62f++SmsBX7MRH51w30wcPrg
//ya9ONCKv0ILLoZEtN+dhlqRR0Mdp59MXXDmWyNYXC+dsaAUqDAxxn/h5GM/zLvG/vD/G9TIykF
EKstQNhQg426nbpZtNkPp3Wqdf2LY0zGLpegIiTeTS9lcz/ZR13brbyMDc8jyM5jFMnZHggDwtJz
A+zpp0eXWaANamS/j0ABelcZIPBwnDJ99Tz9bRaAgVPuAZNNTqzyJpSMHLhXQYzgH1wlIuP9Scc7
LiDdNwgp/4PSVAfPPi43rPXAH0/whLZr3AVFsFIvenN7l+0oqEUXlJIMp9Aw1g0qqA60+aZdOajR
3I0nBwBPruFFGnWi9ky21A+qiXaV+7lcQpmwBDe54y9vP8bw2neLFdPPl+zsREu3pmYMYDBB0LZw
w+RoTml2lEBFrxDzdi6iArqEQoePDqLvP20P1enQubAvhnJpWpYc07jLjqAE50HeotpHTytvXDRV
NwQzZ0fhrEwJIpG+9u+xdmegFL3KMdBd1zPgxjEKUv3hrrUh8QE6q1cUAt7rwvS/qxvPm/IvUORZ
VMBbIrthjotJ5TFvF4AGl2Wasrtb1+B25XpUtkiZIkSbQp1tTJN6SRzRfp2kd3WXLOnvQF28z/u7
GsHzAv/QZRFV7obgoT3K1eZmpYiHaLTRY3dDTRq9NScNapos+57o6fSOIuomCIHuuZ8KhFSwTXaC
soKgPJhC/j5QhljzfdSA3rV5VM2FNLrDox3LUDNL5bx8cMQTyHhuBb5ZwvwA2kZsRyXBZC8FGwO9
HTjq6pUclEB90rEy2hXtUBA1y1Z95tvb0vcvPBLeN72z/3JjmV66E+C3XiC+0d7XUizTYVAbm0Kp
p5qxtqbEI4pV2vsWo6AI7BZd35ZKKBjrHXYOIsqf6YXmIMHiFtnzPyP1qN8aNEIvOgnInhpJSufd
KLpyTwlMB+o3KwN8SQtqzhddb9ZzMgl67ICBZPGC66gMGZvY2gJWlM1li9jVLCBR4K2d1p9mfodC
utVaN5FCp1L8qlY/Qhy1sHzUawjoTi/1lOo7Jhy5kiIe3/0KfCbuBGF2h4EOqHVeHT6GF0NOzsY1
/HLLallc0qz75iRx8f1qAFUpkBD4LvZ/S8i9pse+U+91uq1MHcAqhB+P1Lz1mQBHHuAwkm2dJdmu
7J0LxIsBlR5Y/aRD3BsiCHzAyUyW900OPAgHXSEIcQAwVRXBN1smXXC+5PEXZOZxEuD998pvyu2n
3AtlYSQbv0sw/WKbK6IF9rHAOagUzc1WWTTK/dZv194ha81qTzmc6/w0ITmSaYoV7iP/nRrJugeU
73vKkweI+5rfW549XHv+fYMCN7mKwLCyGwACXhR86O4tKHrtfN8eN5HG0ifUsQEqqGgpXPkVueb4
+810KIDgyz3dR6FZCGRrh3fmdVejoepkNRWGh8UBS8ptgHd+MPZWfZpCQ9+6ESiRxiIaUABiIjoy
Ge4ePHHrW10BDfbKYpSmvvuInCdZrIGA/2fEW+9EOy36GFBq9SuUGyHRWxZaebWoDL+9m1Ej87bu
I0mK+g8GrJFhbvpu5IC01vaT9N3qwe8tsJQDbEldTtZVgQBW5yCUBTmgUI0vCzcOVawXKSjWTHxt
ZqLBS3tqzkma5Yspi+t1rJqQT7f2CeQpgITozKo+pZP7ahk5ZLYzHVo1TvsFiq7DcvIT+85EJO4w
ZqgU192+elGmec2nrzMAOfUscIGpKgUbCfJtOfFsQU26eI19MkDOc0frB+rNoDHe/aBQKl1EB4F3
T9g+0LxlcowBllrlqR7QUaxSCP+hasez6gpRPQR9E8nWtLI4o4mgVcQfaNFxUbCIWint/jrmeOy3
VoPX7wp4J5Tkqlxzn6QVmAL6t1sumvqpOUAhoJ3tqH01ruw03GSO9ySTekNxffCmn3ORcID1eQbW
gaY62wyi2D3oCLe2h2/HIsTgE+AovtZ6u6G4vmWlZ8ESfgk7c0lPVuhMgJ/wuUEP16cHbtBEejdl
S+z+ze4FXMb+YU69q4w7pd2pSRfBzCDpo3C2AIJxp/WNtqnLpnmIcr3FqUtf0XIY8gg7cWMC+77a
21cN5FLzwRo+mFHcoVJFS/0fbdsBNd/IFFNK6zYzfpJWaa9I77BVAHOwyjnxGKnTwNSyuW9uop4i
XGA1bkznHvyYUGSlOqM6R62PDjTE9vbbTDIoqzfMer79mEzmRqBCRIrKxRXF/EENtHMa+NyYm+BJ
RhP9843MPm6GLPBikOyN0GDHe6rwdrpr+6t8KPX3CDwDKoYrBBgKAH/XD04/ZA+OQP0tBXfHLHyH
wEb/5ELlZ3bUcmdSjpAAvG91UwZV5vANPeCgEaruHV8uEyjwlCCoMkG7rEarIQVLl52hNE4ird3F
7Z7we/MiMNoNB20zaLQG337zAYE5EcWWXntvmmqF0+DsxmkUQdeH3Qb0FkijXEuBQmta67mtn+kn
RxYuB29UW8c91NYME0mVpFc4xxt7FaXvIXewh7Kf3FF+37jRNMWVvi/kGO1Q+VAfeT7EGzNNv7IE
ZX5L6hO117UB3epYPo9hBhvdyL+i5rkKPtYzp8zk4Xb6LOPaRWoDr5vb+gu+mfLEFc/Hda2uwU+/
McPEDCSOKSD8rafgVqlDRTnUjPGMC9sx99RFFTvUD4XCcK1pQEfRAHQG2j1KnA7/8T0cYn/U8yM4
swFxptczva3nNt26TS9RXgfYl+uyg10h5rnwB53fqaZLTasO+d1Y6H9vIgbu408Rf88nDQVWVEdW
mYgaqiatWTyK7Lk5RwmuTRqtr8affCujBvlSaJsbqodKeP1uGgzCiA4qppqGg7oZqRkcmaApBTxD
vs6HbgT7FEapXEqX5ewgIENUcOj6pVjUdoBNeisc14f3ys+Xmkzl62SkCSZCJJkw26o/RB77lan+
P+2pv7SaZMfzDOEYyxxpniyu8k1HeE7XlF9pubqtXoZbLOKmNueF69Y/AJmC2PuwvwXurLxJgklo
4Y766G0xFSIJdMcId5MiZOnAh3cfeYtb90wiQ22mXMcuwp/x01SZlm1C2Q97+oHgqyol9/ShFiYC
uNRHFwkdrlXnTpvBA17xE0mYy5t0y82sDIqO1+fXWkGGejv74thudl8hYXIBZmfp1LH5CsGl8QDx
XLEIFc5oEGGx8pMEIcg/nBgkMteNZyEaHrv1g5GhCKyEpMWWmvQqpT6Qg7FtNuTNw60vN8BHzAvI
NLM+4xt6gAAeaFfeGGrzy/TWFBq4bTT8A5YtQjGbrrSHpQWSlUtRmN6d62sX3gN6BzBiuOAlmx6k
Un41HBYGWVR7O7ItRVNsXH8aljTq1LZ+rJtvTBtf6WnOGmmdVIse9WuLxsAEbZ2sms2W1HLQorc8
WaqxW+s6Z5qGUABuE31NEffbhaLwJoQokJZGCJEG5pg4opSQxvaa85Dz+iDVpUvM6reLAeWWA+pt
/MC1caa8jdIANVHBHW9UBjp1jO7gh1p3oLtbU2igNocG6z/Dud4nH+wteJGu5aTU4o3p4oWxfsl0
DlLi2jpT15iNLo7YSLBRk4H2cBVLq1hTsxDWF4ngYjBoZf0mHeeccL94TAskPB1WvnJm1G/NaGWb
MWx6FALCSs/Kn5XM/HOLZfGpMKp9qMMqjlAzhQN+DnK80HrIO8M/+BMQJMI5QyAOkUNC+Zpg7YSG
N3K+qnkbcKcFsAHO2Y8Kvpl0PFvlyFH6bLTfbu90WvRr/OqCImeI91034lfbedPejwEVEepVqkA+
v24rwcxGRsuGV5vVsfN/olA9EOD2uncU3SWovsDzCVrOFRsZXsAGeB0Ge3jUalHfhWH0kuVx9pq7
09mFvuEDk7x5xiOmjg3pK9B04hRDpQp1PAWaEYgY08w1ltRMdF1fZn3qbBVe71CiQi4AjnY65OpC
d2keQ6MeBWKfByYPJcB00UQ3zXdQDm9Q4pJb9t5MnhheM3cTi9g6A18cuFiy+K6rHNSO0gggWbiN
GrdCvBfJmaw91UVxVDKpR09lZ4FGGu6la5mg4+HRKq2S4Z4GYhsLatsUZ7KgLhp0LVRVlDreXtmU
h0iUxzGAMpaxpFEyTgqwQcaGHYAOZG25HCUMUS1w5sgENGjQbEtAU5iTRhtqIlOJnadRjEdDjTI5
rLSeuU9F6xaPvi0OZGX/OQfLu01miy5wca58HePqnRKADESzKPv/JdLmF/OT6QVpJgPkyBwMSkYE
9leUf2/1YpJnMwII7+pMuUeo/g5FiiQub5OjbMASZSNBV2DT9cySiT9O2IE0jDXPbme6T/7wk4ao
p/WCGL/hC/VMTraAxskj/rjbphLtZahAN1ZHSfwmTaS8mj7k30rTPjPTFb+ALF6wQQzgU4byBEod
Iuw/GuylG+d7ZYmvNYpbvti2eYZ43T630/YN5y1jqU2V3GGv1b5FqH8XTu1eANvsT66iBcWc7VuB
YvUV2NSrLXl5DnhZShY9xSiivtdr/oOLtn9mHQDEfBR3nZtVd0Cw+Zawj67vCqzauNjXO7IaDZli
3wCA2qcBcicPP0rSXdSap7/53/qQdXuMKmZsqev2FeiO+gCLBcJAHkUTNmOADel4l/V5C/m8Bhlh
rSKQLLCYagAI2OmO+rKoaYLacad1WxhQR74Zkk0fexste9Uhr3umrXPZ6ZCfs+XckoPxSGO0kVat
25iy/NNvVLNcLf/iV6uYYFKPf/OrzCba+SJyFjyz3nvQ4N/1NuJsad3WYKwGb4poXBskSwOOoLrM
1/MoQEfbxq9B3KQVzmWMfOeI+iMOvC6M49acHrAdW5EtdQEptAjLsH+cZzOc/8dHZbnI1+SZ/uWj
BtH94O2KNzz+gYPMmW4gdo1IwRD9KB1z7rkOXW+UDRm7/9xch643f7gD62WtQsOJEYh9dBzL/OUL
yMbkefWGrwgJYMjN3mexnW91cFYrmDDq9CwRraQDCZ8G28tgRNnwzyJ/unqHgyXegDX78M7lgJy3
qKJFJZJh7bWhHuC0p79oIzO3QCrIJYrKUE2XZ+4KWRq+oWZiehOYq0CfSU3H7uJggvjUaTYu2AaC
3dOjk6ifV6nOj/pLjfzwfeqG92QzDrw6qsooCFJh/v/9x1ksjU8j3k7gfvTilY+cypDX7CVmun2s
LcEXxAma9KBWQt1TgbQJiIKBCQ1C8FXPZobVgnlU9ffIdM9mlhAjmd1ms65mmmV9nk201nCOuP40
Sh5frGxhTbkEbgwXJsWr7Q72HbXAEAdxFhAFb6mZZ7210cOwXFJTOKCkLQ32rU2d7uI6TXyZoAyX
TL/NxQHs+m0uMFKWW1P4DbTVTbx6r6zKoGvol7GfDYvPm++xQOUWjZA1SkyCxs+H17LIvzWQkPqq
bhI2zjfZPzfXoesN2dhOefO6Dl1vbjZly7cDkDvbLkKFnwUG80AY1UqINvqOShuQHgz1eEk4sll9
PE13CFqhNrZ1si2Q5u4Z9K8lqH/i6pVb2feiheSN16zmeWpmPKce19+iygQhL9hT7/WhlRvNtIw9
sszGEb+AaI09R/uUISoQADyif1Xfw7KwJws4E6AixfeoDdQFFpE2fP4eI4+BxlPfo0tYuUTQt3pN
kmT+Hj44bLJOf3aiKQlqkECAyWh8DPPCvQMZlntHd3HvftwhrJBAGLloN58GyJj8065/vLnSnVQz
0V2atPiYuoDyuSyMDUiaooM2ls1OHzOwo0E7fSdVH9KZzQ7P9MddGeJn0oXpLk36aVNMwn3gERSJ
TUPm30CztTQQ9fopR6BQs5a/uaXWIyQH/Tt7kuEOEifTxtB8Z3YCavI3J8d0nrirLfJR0w+AweFc
qPMpKJFNnOs+51PXP123Q9eAF9oU6/bdBPJmeoGkaTEswLVi7uitFOnYjcg0t35rfhqt+s7a/f/6
tmqqmzHNnOXZK7gfzGTcFU7TbFCNoB8KoJm38fVOg4TU3Ed3oBsAPODa93+00xK32QCIna3HVM/v
DUUCNCaNsdPyEJH5P44Ivu/+asyxRXAf/WRqoiR6F/v8h17b7R4R7zqwPVmfUFRSLhvUnb8DjoHa
Eun8SPzyW4kk+7MYZLGWLp4Oo3A+TLW6nE0LQ7IvjocDrFX96jrOnkKX69u09uRGH7r+2e66y8zR
DAPJGvYEEOK0xV6r/4tBr2aIYnuaZ2BICAPm3swzgLnklwuCprMFJHGvGT423aN9/nRX5759HpB+
++soeUg12iq7m68Vfa2Z7h5KHXT10BK5JNHYPXniPHDmYeNkWk8aooGnomPyIj3bWLiWpW9r6XUX
kBE3G7wMhyWNTsOgH3E2AtGmGg2zsHsSGoLymJUu6WjMk1lFMt1ro/jahHdZVgJV7YEUfcjZO7UK
lsV7recOIr9MewERUwjyfSPazLZanixwmpEHGtWG/Fy4RvYwxsJ/nsrTqHyAOJ4npBZNmNuuvaCm
gJLOygWFw8ZkTOxtS2pjD4ZHiKIws1o57qh9jQxsgkRh6w+gCzM3vOLOzuODeXJk1i1jKy/e2tZ4
pIVggpOZpR9OupWyh1I5oXTa2VVRDPliv5oWXcfcxehAr8Vp35pai39UtuEHky2jh9CGzlAHuldE
+1P+DOrMb2Rh++Wdjjf0K44obAVequ7AC0gLN2quhJmf5ooBQfptrtEDxU6NB3rKgnJgPhC8iMYl
qJI+cJm8U1iOulpvGpdGG+XrW7wOZO07wY3u9J+cADHb4zwC/gQDIccYBZSPg6Uljyzk71FbAYqq
uqAaBCrn/pWGqEdF3nY8Rsb61pcKJHP/6zxtl/v3IpnnOZrQrupBdNnj0Fj0YfKByrWhiofXSpsh
NMOgq35LbtCIXhbZGuWdH0k3xDKtHsC/FOtvqmcfuTeazZDJGlVsHUqCY/al6VCumBtvYCacUD1k
J6tSdfeJ/WzYg3hE4Lw8tYlrBq426V9KuxcL0+f+MTIdHz98RG9VfychnewMab/9Y1Y+FdOuNrSP
WRnS3Nno/z5rXesgCq5dvkE9drjAs+3sa+EPbznoQHp/fPXtFolfMJosCssa3ySSxH9a6Qg57bIc
civQk/fPVpek5xDhQI/7Z9Ou/TOUCf0zQvfJxhSTH3waKFDbFEy1n25vAxokLK9zUDdNjfh1sqkK
0w8cpNCWvS5iyJKgrmeyk2lVeMWEaOzKDZvwvUixnvNWEzvkzJLnvOzBHYBxZMRryPKlycmF5svZ
y0FalwKB9jXUJGqcau1JQPByb4C+YZ6wRIRxCP33eGS/Tyjq7oxkQXKGONoErLBYjXnSXIQuhvvM
NrDDloiWgt11a5sZwCmqiR9CC91ASxwoaHp1GsHLdI+azt+dEANatuU9RR4b1HFCnRGM+slQ5heZ
MPeRoVJdqhCm9OLv4EZyj2QKrvEUEV3Wr8n05mmo6CfPhPtoJe805sadsTFtfDnL/m4NhfEq6tba
S+RIZ+yzlUMyS8+iEpSmnf9g9u0LYaKB6FfpTd9CnWFffdHdb+Sd54a1zyVKLciqkMjXtG5dnu3I
rHY4I+bqR9VByr3hvVwWpRNveKrbTybAK4ehlBHwwQDbzACcnK0RkqzAvajwN1eHZnKtp8RLtdmB
h058ssX4rKMG8E4bkDunh3QqpLPsBVTZ6VEeTORcoVY6m+mZ0APo9I5vZOZAk37rpUVAOx2nY1YQ
uXFzoO0JVmkryPS+PtxGRzzUvzVplE7WlvKl0U++DsQ/n0z8mPIsSFDQsOh0KDbSjCIRyZ6aNEWj
Dx9NmuLWbFRe7db8775D5caLHmDwU9RpPxscQ5+hr9Mj3srYPtJs+zQBHrWsI89+d3J91RSa/UOZ
Qv4ieuYVTH1lqnk4ZEKBSwY114DBr7vwRbbWd4dZ+q8eBEw4Brfl9M0ZWfpaMB0Zw9DIzkmVYtPm
utqW6yY/F4ZAruYfX+jJ6L+mRZVY1i8IXH2ben86JUnZBcxxeryxrPGHp2NVxy4Y7Jy/uqryn7tB
tKvI6bQjgijVIcGDt2atbzyRz6B8bHFfYGkin7Y0fdQDT/4i04f5UNlY7qaxtfIyFrlxKtWjTYdN
hHOrleYabBa1UWZRM/1uhvVx2blx9tSG3bCBFqO2mVxU9+lNeujDNvrGK1ss7BFbdHA2hnfDmI8L
GmCowY4B2Hr9T54AzIqFzDtHPbXPg1JHaa10MyF6dU+tXGUfsOXH4qxAgRay3MchQXiFRqVyyHn+
2cGuGr5ppPHMRa6B+W3EEQBKNAmrqjXQ5sO2BG//GzeHub9K02odTvE490eIUs25MdX/p30CtPBq
QoQWctxClCessl+B8gIjKpPJ9FSXiLb7puvcOc3ITkaE4HXBvOjblBoH2xjqlxD80tupgbJ6Daba
1xQl2/Rf9R89ARPHmyTma70wDGczsYFtvDQXAVbV8tkUNpA/ZsbusL7G+5z+fGGi3/sIOy+4bELg
z/Q5XgPCdmR67eHHVAtkoDtWPNvKvbLlh3ui9ahkTCSevtxrgjQUM7FzmtUPmde7T6gW7g9VKISq
AR7e3ax90IcCwfO0e5psp78LVb0gVCGS/OKbxqMXtyJIxnZaM7tI8eoEolJlEeMG8bNcSGNL/eWI
hfEv/cqe/hKTwz7sXfALBy24n5aE4tRHyNU2ug2AMIFGXQspbhCcL2cAqKYJYMaMNd5rWG/I2C57
UCaoBwc8ovEG4MBqYWfhd1C1ZZsZOph50C7SJcs2lH2jPNyt77dTo4GikFj3ylWrgaBBHYjoAJWW
ubUH0+2Fjkc5S0HrYE9hHfgQFNtSJxlf7ajVZiH4+3un3mahZ55iF48MEBkbpy1Q3K26mCfBadHo
oQZoQl+uqdO6DhcTstgSqdnZDuwfzgG5KPA3yvBU5Z0MwIZcbUaNj/5SWmG0kdKcAikiBYZpR/OU
fnHcNITogOpplEco4DG3Kzxwm0F5kJGtZk0Q7+LjsbB8kDDEQy2QCeH5Ois52BsjHrFjqigcU5Sv
HHPi2AaTLYyqKVsbKc5CDBDHJ9BRvIH03QbnUtw/5WLEE24W4YIG6XJGQvXDOA5TbdH3ENujEan3
7tEq+jdqAeU+TydLw0aFLCan6YqpCRc92BTE4j3RB1AVAKSyDEeEKzaa1v7sh37ECdUcyk2fmO+Z
XdaBKMp+Z2O3ed+VGhBJSep+6xFY0ewCFJ7gVwMeYqiewrKSG7KFVsyHLRJjDtkCZJ2vejE25yI1
FrHUGmQTKnCsOiizDVSfEhb5fDePAmWGH7Dy+O92arRABTjgvxnoLZSEKKuxv+hAkgyg11CZy/cn
sNtUe90Eg6GliGjpMhrfzM5oHqkRCzCB+53bbqUiDgZHZrWfUNk521Nf/2GPjQt+PCYIFRFi6j7b
o2IFP7V/29Lc9FH0XRBjQ720wcSh/h/Ovmw5bpxp9okYQRJcb3tfJbVWSzcM22MT4L6A69P/iaLc
lGXPxHfOTUejUFVsSS0SQFVm6r4Dkvaw3eZm4hxDy49W0+067HDD8ZuHOBrtI1iswKyibuOlKyc7
+f/FbtSefQToeOMUQGPT7TUKoCsXNPGrmepQYMDzYQ/hAvvRjaMHcohtyCtADCG8Syx/PLEM3AWF
unOnlgF9ZP5HJPp8H2pIhBVO3K/5YOdL1LerC71YadNsZ5tmQ4QFi6xmOxRGvuyxmlMNC8qnKt/s
GjQL2VBaNyJsrbNbavoSZ1H8GxpZtzzIhhew9Mlt0/F4F9t58cxrcSKHOinRaiGM90j0Y+nLRrVB
lXa3jaF39VKiS3YjLHB9ZfltGJTVUo5O+l1rrEVglNZbWHagt4qBprEcL7sN9bFamgq2oTxaXoMd
MDfEmnoPqeMwb8A0CP7aA5moMfFqb9EEcwClChqYWz2AFtkvX3IjE7272jNZg+boapOGXu6brAYh
+LI36mOSgNwGlLT5IeKgaOm84GjaRXBkTuxWCxSd7Grx8f3vrhRN/vQuja1iA8gnHjTcSm6lZI+0
hKRR+9uoSY1pDpwKKXnSUtRTIzWXgPxlbVYe+klVh8bA0ajNALhezU+GCHo8k82nU0jyKYPBAtOF
jqa7OebzWOHUc6cVdxoocO4tAflPM/BAW2mb0T29QA566WYsgF4KTC2oOqAnrD/QiIJEJoAY1+ps
Ndv+M9Fo5vZtJEBSrx5hNs5CLVBV3tCDih5o6RizdeSBro885onffWlSlJa51nRLQ4vur8PE3/PS
iBoR+gZqycCpveedkztWv2CezjbvXwdNWPWa/l5Z2n1BC7x+Q7sF1Ey+6D4kt+kvpOZAJ/g+V1Vo
k1Bz/x9xPnR2d2mHo+VCCx+0APeSLijAn2iYaKfPve+p0ejomWH8QfVqbNoW2y3pDtZt3ICsFNsz
G0qePASWrdVueR6VKyyd+BsroD6tFN2cvP4K9Rb2JI0m2Vi5Fh9j189uyNW37Q+uzCy++nWP09AY
pelcH02w/IPlrlA7ajnitM3kAstJNRwc1L7ywvJuvKApnkX+ShttXvrmSTDHXtAw9/OPQVb41c6f
GtMFVXkHsh90I0tUy4butg+SNQAn9T29xCkkWHwTmHCpc/ShBaB0XACyAQi4irA9r7t1/HiKwLMo
upTeaxTXYlcU2PmGthLmC/RRgN2g9rGOcWrwVcsXH1IFkESxdXSCgj7cq/p+ocVjf9sM6ccJ4Gzx
rRj87rZBC9znCKfKe+g6ujhD8qstV7pXzKxPaHfyTnRTLlXnrDIJbfBOdE8muzIVyut3EwVOt+pr
UNEBPOSCHBQ8cig1LzzF/Tq4VQlC8qjeRGwIz2T7MD37QCoMTJF2t5uyDhDo2WYhWPver2JwZxrH
XYHfFAR53sc+JFa2vS+7reRQAWkVYgCnwAt3FPk3LcaDuPSleztA3nqvaUmK5UjvPFgu+n4tRd/T
AKVMvp3pgAXZNF9MVtvxOeAaQ3k2i/aehW6TTukvlG7ZLSzXjW9sB2gTkbtrwjBrPnt3oyG5NUYQ
r2P0ay/xfdiGwml/Apu6hVpG9/Nq+fPNbz55GYmFk5dyozE0T4O5GK0bgIfcOa5Ay0qOdRkNC8Vj
j+Nd+6j8yMQNO72b7MrXaAfQzubQHGhPY16M97ItvSVkr+O94Yf4T1ND/AE/DkNuxXuT68C+qFn2
u3Mbxtk6LSvBgUjr3DdIqFsQx4EiF2Su31qAmPFN1pSQixLuCoJ3G8jcAKXJ84dO4puM8+7uUhau
wFH4AIxTAolLB8SmAO2l32eP1hqAd8bZgc81iS0TaocL10WPO5je94kBCVfw0aZ3oUKYAcYCiSvu
xttGV5RxeqlPfjTrJtqinZ6iVarvTUXynWax+9KCardR6JhUUYFbyu4q2vAMfOCBFwxvEnW7jeGB
uP4vdvLP9HYbqtN0K8CtoUh850UwFxUPBeXQ0Y0WC+el7st0nfmdDtXL2DiRq5Fa+AA2HjOqDKRc
yy4Aa0KLDt8+fhzAPpM+6rqNchO+hNBaHJZuz/tjHHftlwQCXiBDYJKj+1fHIkco4RByMlnZHwfe
ZE8QsViYVr4sCvDugn/UWEI5CSwgtqHtkzIXW60BFTQbFVtozpx/rr6Vl4NYT/nahcIPF63Y8iTY
YKfZ3gEz8e4PycYPuV0UNyZ/yu2r3OTLFPrimhvoxXTho/eSczNboQ1aA9lOKB6aVtZ3kWJkowbz
ROGzwo5pWKuBGBJisPLOKiocfICEd+TTEmleQAlUU/Yd01/mdZlpACgbRNgv/DpmA1TvIRugEAHw
HNslStAHp57+2XMVVBgjSyn+zB6WkvcBItg/a1m1iX1j6/KiQiuepYFWqcJycHCLV6PFL6uENO5x
yC0BUTxjhYPx8rVAc+oWdGrVhtxGSF+YCaBPFM7tzMI/ENyYCmcZfw9vY3OF4rVdacmDqOz2EZfY
DEBLXgRanh+53Ri425nsQJN2ljJAH/twQ7NFmFSHDvC7Re/W7WPfyu4Obeg7mqSAPqw2mpnzCzmI
uPojmwEeL5C76Thk6wHrUFujkUc9uE/B1UObFbIlEaSqvNK9I1PZ69mqUwG0E/JcuztGOdr9aJdk
N52zyesOQug4e+MLmafhCqqAwY7wvUPF34cE6aVZNBgFOxrOsxMY+BqrWaG+YeDNWzd5j3+eurmk
QDIcOjXyy9S/HTodXMBoWw0EoOyggIKtQT/8OsvHZkVDcv49frZf48kU4JRx4VgC/EF1mi2HyC9O
zBmqF6O/EOUSuI+MQ+BWfEVETZ+88vQikiQBGC8pHX2tj0F5cPsO9Hj4K4UHQNpv6J5JN9PIAgMw
0FseflltdfahHHoxGhCc46A0B0bJDlE+7Pt/dEg+gvDIhXi4YWwaB/fPVuA0IXKS6HkwRLPy/IHf
9X48bnkOZjusWvG4cFINR01BeMmHTlv6Iy+mnGh4HP6JR+s9p+GaH3K6PbRfpr+ij0ftPWf59xJn
DSc6fx95bW54CRgrnc4PUW9AMFPs6TSfTP/mH2G3u9RrF5VeVzFk4ICfHj80sqP8zrQlOtR449Ec
PbjqKD1LNA2dRyd4thNIxLUK54NHIzrIW+85LsAbK/80kYNVF/UFSJt3LwN7l6UKojwSsiQgumx+
kqtKT7lo9Jf0dNlrMI2wkYnWQQi8G/YP0EnowvtSgdkyyLgt89FPdjT043I8eLHXLWiYK5e/BLDQ
THY4Oyxu0dKwx9lqcJtBd2P+PImPHu89uDZwW/j1KyC3sAmx1sGPSr6/R7bg/satFOw66CHW1Tp0
uClacECz2n0B34T+2qFmDZFVLJ+ssC6/9OyBdxnqS2CE3YHGJ9po4JZ6jXwoLhl2/hgVFf4vBFCc
ZP9/zKppbrJyIs1ALcQy4xosxiB0zEsvPVlDefJH9AGHilSK7JnbXvDIkGjjhn0yZRnIa8EztQpI
8TJVoYpNk1zmF9DEgqEYas9VhLscfZW6WPZLfAfYtCSC3ky/xGElm9ZANGRqdlQLJk3Nzs7aqHXL
XZ2agDcNjgtOSzee1AFpKKBQ/mFIsxxatihTyA7/dvj0KFEl+I6wZO8SFxbaO6yNNHIQeqhfAf3Q
FqTMb/LaXDii59jzqRDTypJ9RGRZc4gwIE7RVOOzE4J/vi/B301nHzaIcGzsP5+0ysFhq5nGOC4f
oi/M1NbkMDqOs9SCsTpTJIR5xLJWpyaxV0yRuTG8R7p9HH1pA76h85Z01D5G6rnHl5WiJrtec46E
8tR0TUr9t0h7cNPD2EJ9GnLob21nNI9xJGLsDmJtW9ee+ciL7JVOY/7LgQ50GgerU5UBALMIpKnV
hwz/5jA6rfnosOL1Lw6/fwaUN44xDowBZAbDmmvq9o0EbT74YweU1ETHnwYn/IluQvcfoNnAHRM5
b2MFLa1PrrnlTa6O2pVcXSmrr7Kajm0cCh1caNes5DqA4Qjd1PYbubZxfWfFXrDtlRid0e5N3Fme
0TrY3MjeTQHjASMn2P+jbS1q0P4qr7g28J8Pdfbzn0GWtKCjpHg7/xbUutgpCZXy15Wqom9uKIhy
WR2+Yp+uNAd1Gb65g/f8vwb9+ngU1Fx/pvlKLsrT6NOK8GdWLG4tFAvOaHDbdS64eBvXAqVB4KZ7
u8610zTEIWiGtaEntuRDL2YNfgynZsmSici6I5tVtfG5Fe2uKjmT64AVwCoGwWmOEmmUL1F7BPFN
kLDFh2dOkOngVArcDd1/p4dOBa5Ysk07f1P5gFPT3cz3brKRD+QW1JPpmodyk6N7zUNDp3FujbEU
aJ+JUXSIR8EPUjELlEEb3fSsgtRn5IRkU6rbcYMab+Y6TrPwerRW6iX+3BtjCMLvlmDacA+VLVDG
aGKV6563ZapNYPDGGFxoWrmsmMweC7vE3biLtp0CSZFHHWrQRBbeDY3y2PkjvHcjHIOrgC4whjvQ
EmyDMKg2BqRKV4ZRYp/rAE/Em8S8geTgOz9Gm4EEtU48viJuDCLDaBSk0oOvJuE724G8gYhMxMWK
EwsQOWPnC6LWFhXeET8ONoK/8pU01iKI4fkjFpO8ju5ptzFtOfwCvKU2fuxQ7UDs2KzPfgaZBDWi
F4gLQ59NedAwTuv6HBR8ykGbmlFLgkXkuR89vF8ec44WYhF7Cvg9B3k46nNQjhQSEmh8hDoACbNj
Gw6h0jC/BQdbffndpGool0qhzJVXE6Plgkbk+rvpGlgrrzGATIDOY2fTmLI9yj5ujw4Ah8WC3vau
2QIHqgHX7NkC+KzRAPpTGWmaYib3yQm9mkWw/GAmNwqt2uEncxsQNwKddSzzFvTFaQHCPg0y9ccM
fyUBbT5U9xwrDNcfjOQ/jaFdszRN5pUSDAFrNK+zG1sxDbo9sEFahRK5MtFLgl0PW4CRJ1zyqMqg
4KDGU4jydmJtM8WqBJIYCclbgDhv487G2tGn3JPPHDPn/nBBEDQ911M5p2mrYGWB8rt2BvVLxGXm
j4eNktwUZQ483u8TYAsEahBRFWq4OBG9/ojKjaLATwWmB4Ybn6PHoHAFVb9hsWAxojNqbyvwmBPa
8jyE5oUmyQR8EO6KDQ66Zo8OHjSaPeYcNm/lWePW5DHEnr+QoCo8toKBnS+Pn2KtFJfATS5MYaTM
tqsPBUrEKEyO+UuhCKNlkVhbmgU9B8BtldufaahyZOBgfip0Df2EyIHKUPFiqRwliB2XkR5pj02t
cNOoUmfClLsh5SNqIhiGoQPW3vpbGPgowimLdFp9EVVteaBhYPkf/dFcUd9z9xuUcrxFZ+fj2Usa
bxvqQp1EO9ELS7Qdlufimwd4PE7AZHQz6kzeCMdGUU7RR48VVK2SkD1XVvoxMhzDPTkEKhJ9HqBq
n1p8/I61XwIerEvFmlwnxqWRTfMFcrHVirnSRxupMPcRuFC3fli3F140UOoYM+trG3hzkI2Sw5dc
M4HY1E1ty1HDMhLWOBsoULC1P1T9wgcS0L2nMXfDI6vjeNFwnn03QKsB0FEPYai02cSm4+41nI9e
qsBqFiwE0ZTy4A3wBnUtm82YD+6+83P3EmAdNXmYbjJ5zDlmj5qnzr2bh99jo5YL8O0UJ9rC0zAE
3P/DUKgh7eg5h3bIp1mKnajAAEL4PEuxUA5nT6Cy/zhrmD/12vqmYPY3PkSAX5JmW6oigBh5fjYA
XVjQsJBduSmga7QlCcSxtLPFfwUNTeSA+i0pa7HNC+CjR0UM4GAtf6J39KLuGAeNR0uTuARolkW1
Z2xoBgpqIH5ZS78FVgcPoaq6bcfRv23tIVsE0KjdAdiKobLh1Gi8YcZPstgWoIYLJ2qsjesC2oab
Cfgh/xZL7hRrGz9t3WYnJ/I2dVnV6LdDw7ODOyWaQmxA/n6Z6N3VTl7gWEG5kmwgd5985wBeNx74
YN/tFMBU7kjZVe4sbsRyTCEejHY6D4qdgXfqsR9sF66leyf8O6e7NjAeaEQv0Agb2sXkQ+5hwdBL
WNWHD9OzO6VFDaUCXrE1IFN6zW2rC8yOdKnaHh+mCyRDOP66zORUWWsdf0/B9njuxCe0ZeDFKYp4
9eGt6Mp1n7YgqUgC9LzOjsrbImIF8p7etn211u3U2X/IQG8LSv77i/zNuc01wFtzF+LDmoiOeqBH
RzeooiMNo8GKdoxXe7KTiSbpxVZus++nUJr4FPa3S8x+OjS76WKzab7ip1CIHicoiQPeRYtipnN7
77MSJ1Jq9U0vYzjqd946QMlSrnEM8kOKMtjP80GTe6tCgBB5Wp0PuW19yGGo5bjpZPodx3Jdreab
3vOOBo8vXlFvxigavlYaNLJ7ry8v6NvGKXpRDnu/H/itVtUQuyty/QuKMXdSicSqoLjX+69pATUu
p0nLS4CV3JaXCOI5d0954kNqKAC5CVrv9qgqgsQWpPIL1PHT7w6OYKByXz/PHlHg1aJfmH1kbhsI
TwWp12wtbJ2eix7HAhUkFE80dDPt6Gmte2mgEPfUy2wBOVXt2cpNPMuz8YeVV+ELyHwGMBWJaEWT
aDcd135oAE2sfHXDfM9IwwA08ZQx0ouUMtKFyqZOwePmj4fcyE5Qb/Gnih8V9JSJ551/ovofVfyU
Cays6CBXVUIy+WUxedGIXK+BVAkc0YscFzI66Hpn496GD1f7mrauAxZOP30aGNFy0EV7pNmuam9z
1sWXNku0Jys9009Q8kDedqx+oxElrPwK4qnqd4E2l/eENGs4/XvC6TeFhAJweUg/yGhZy7I7O4lu
AeEELuc47DeFlfkvDSuybdK05a71y+AJAoVgJIIDA20rNDxyfkuRrWdZS1cJ+dnJ8CEyt7Ny53T5
LnHbbIsdpvGYtU22yjo9mIb4UskttlDjiseG8WgkNTsWDq8W5IxddHRpa30jmG80yzrGwVOj+Rea
TJkXgcEmlicaDnXxR+I0rkdQ5uKylLjug/I9sQl8etB01bIeOuc0v7ACok40bHiCZncpjmnhFS3K
4Op1np58wCkIzCUIVD5N0Oxsu+aa7TL1tIOOMgs+Y3BTmGZwgz7BaIVmYQ9iPiaa6kZZ8QOLtQu5
GIKhja40+33dNDi0rQGJWNCMo+JqFTf5eDiVPjjCv1BWN38ESjw/dkLyk4e6b7Sit9MYva34Fx/S
pWxNfiJbdX1HtroC9n5DM2YcoqtY+IfZeY6YbZ8SVCO2qLzENaKRpzVO5XGl6a1R2jvbrXBAC5Jk
W6FTsz4o9sw2vRW2GOgotwD4qBj3z7Yr8yecy05uKZpGJjeKIjcwknqTW92ID9lEBqZPnEG8ZytU
tibm+ZO6KEhsdFTRE2PrMGM91HFwSwt9P3HyLZr1gSVWu4BpoQ8P6DsEtzSycl5MHjqxSlzjaRY7
pGJbQRB6VTLxIR5MceoOCh7mnti/I8UG7icAh0btcMj5oNcH/f69u18LI+OYxboOUF7mT+9E272/
m23hX2xaxKpDwuqVlY/lmkqcYWSBWyLk5g3qUcVjJb0t2cu2NHfoii7XrSqXklvRm8YNBxIH3VK8
WEJuDZwFZnOmAxk6OTH7djLR8QzZryZpqMKABEUhBU0nNtWvIfk6Zf9TK6PhFmIDFYojihoTT4Vq
6dqiPuO2CNy71u28rush+OhC+2jshrcG/zULVlv5zTwBQnN7WTMAz0AZl0VbDgHmc60hKRUmM1DA
nHw7+yZNgf5p14DMvG3w4vD7bIMmq32W44nXSR0NdVqbgw98gNCEwOHu9G62hX+xzX5ZGTt7C88L
1gJK0/Zbaq0F1GlcoXKer6aOXC/GJpreQqoetSV5Y9W25a5auxxXIg+LyY88DNl4pxgKFJ7k/Aw8
VbcWkW4vtJEBsJRZ4HWnt/SSOzI8O7H57iN0QGMXn51alaP3mI3+MLjP0R8cyccOS5D49BnOpsF2
kJmuuw97rZngFvNwns1wgDKhXmlWl3k7Obc1fjDXLX8mOTTdcJSuiI7wrpe1t6ehLcpTbGfyPky7
+t5oJPAJPXsBUs3bfwoiG81eg1rNre9N7C7+O8hJNOxqZD5d6RpEH4CyirJ5/3gQHnsIg1R8HXww
TEIZWCzUO3wPCjRXX99l5S/bPDvb/s0vg0TXN8jZbcLI/GExzTjSNzIuUv2AEidOjegL+/tsJNr3
Wb1FYaNDXTiGdCXR6xHjnmOGxg2EkMBihJ2FepnNzEZPyC/LbDbFJB3lF9D4KTphrqksw0BzteBG
6Ux1GPv34TxLzgB/j5Pzf8fa3B82Ii4h/x5n7QFajuaiZk36iL8zZBpR9aMRuqPTRyfP3oChS8/g
700fyxqSFzp4vzfkMYfTLP5Sfwsf+u+mJrHwd8CMB4HB1BlAUBcEFrgcyTBZFfsjtobNwcvt5R8+
Uqb6Ap3syS7Vsourqg0SjYBpoKGa4+QgaGhL99SBg++EA6RSKVT2L3+6apkOTkUsEdMCbV9lyqfm
Lk91fY0ZDxYZGL7WNJxbvz75gTAOSqfKL5XJt74DsdKQlPayDT3I+wk7j1dg7gPHrMYN0NbZcRuf
HFBpnFyv+eV1tdEsukhjNDg13rIFG8+K+v+jMHV3Qs++EliAuZbtrsLM/O6D6Xw3IwRo9uo7uXUV
apxm/NPVdSVPI2p9a9oM5b0Kh94QK+zvzLCN73K2pIFMQZzRqpfRtsEPbebp7nMoOZIPhfLnomx0
nANUovK2WDPYW9nryXNpiRuGTvVvVh1bCw3tOndahi9vZ7n2iibExs+98hs4OgFQMIGGj1k63LkQ
5l7QfAVB5FrE/lM1YB9U++X/kjnvefsNBxCeazyZfrsHwTa7K7JmCb0A/QZQEuy5JCrjC88rih3N
2jy17niNYmaYS385kA/QdcMRmgKXosoRck3TWo1+M9koDdoZ39OQC6XxbG6haX9NP4WM8h9OkmQP
XQcS46xw0ANj6Pw1KfXp1wAgrr7EPkPccDfzQYCF9gH6KUC+sHKB2341NdQ07IFbeywqsXjRmp//
lprZKX8FFc/n1J7he+ckLt/ypLxoiV+8mr41LnQrqG9033Pv09i5I3vZQfo8rHswkgu7fA1jkHbL
GNxOBRSl0ZXmoqYEu8n69/DCy717I7bu8rgqXzn21Bt0b7OVmWtnuoOOlrQPHFXUxfSIp/akHCV9
oHe76SbrjaZ98MYACriqUYn8mKzChbRw1TlLHcT5ojGg1wRoRf8xQ1THm7C3wSteR+gUAh07OHrx
TkSlYrhqurtQvfvb7P/gBwVVP3u0NIYFm+pkwiG22hcB/kTNR/ilFveeJZYchPxy6dfDOTLd8pYm
QT2fg0UpafbUu5QnBdt4aNhcz5lq3gM2o5qirpmmFifV+gQmuvPI6nSNBUa/bZwIcntW5D8ZCVZh
YJ/h/xiOtwQwF7+uEjqxXJTO12wIrYUd5uKxLbx+7bUCNOZ5a+5TrwWGWgzxLcrOJmq43edMY83r
cKHV1ZTJcbVqMdZvrPGaexC4hDvehf5OT7H5NWMfnFHo8/5u2Vvqu2vBIrjo9O7dVW9yf4cvzb+6
zlkH5aq3djRlHSx/zpoz1HfJNQGeZpvwAdeQ6bZU3zh0pewKNA4/BlDgO3ltje+G+oK7GvbEJlit
zkAl4U/GcBKh7Kyzgw0AIOmWvshGqm0/hZM99rDhRxfL/QDmu1sUeHGYlcjoR/JD9FHzoywMubCw
Un8YbDROh4AYHZzeLG40IN1X0N+0vtjQIG9jCCThf+tYg8z8NdEZapo5+NEqptoDvCLZVtjyPKSu
Ds4t3Rc/QvQD+qP80YNGEN1lOF2k/FlhDweW1cVN6XIQuav84BzfOjgl52UGzv8GnXsBdH8Whubt
vaxm3xwBmQ5sWYJn2eHf1h4d99JDdWUjg6jBJidEyy+g+fvSFOwkUzZu8hKNVLzpAI6BhvyTwVBW
NWJH/1p77FwKhs6cxPlwmaLyzW84uH+/DKQInOkyelN9vAw4f92VLbthYwoJRmGPg2pRocZmENn0
TtkIU0ZDcm6iBE1gCmxGNnqxcqz8fN+LbwrhrcDaCzi/dL2NbCJzJwqjfIpLYKvZIL5lAZrTQR8P
4iQ/5udBxuGKTkZUpOdGw4fIjIvqaazyOytvi3MoM5xNR252Mur+mYcZmuItcCGvDBMs22j5w7gp
5VG0Lqg4skbeg8Ygw569fXeWKJ+sQGQBjlb0v2NHV0MmThGDBvY66i37bkKH4EgMGzLnfQTVNhoR
NjHMUgdFG+4dG6t3Vo3vdDdD5tf70u9a8AlU7BYHx9nKs3LnhRnjF4cpXa5qCyyp+6M0S/CkD0Xx
HDjee3QB3sU9+mfanQ9e6Snactj42OIO1JsdtmGhcc9Qxb5tFXU0vdOBAD4E3nCfkXL5bLv6hmoZ
K9QL5WhKa+9q6NVwE6BCKwhFqvpCByCosaECgyFbrPjUtFUP4BGm2oIuwaRRV5Ziean8nUyqcEU8
qCA88ned6MKV2YLhQXbj+6z++5BmP8XScFCxREcamjjKaM18gBYgPkGBo9q1HDKs0CYi4ek9kRDP
HMNYactFmXnDmiaIbJhmaSiljDbFAJxYWHbFpXbbfSUi9lQmkX6uNHtrZ8nRyEv7uR5i5+ShhXSR
t8x+5lw3dpEBgVyaBTurXDcFH7Y+/ueemY3OJT/Nmim2LcLHzpfpHflCkiDzI/cJWDP34uF0nULm
/OQ056fLOVBZR49UO2xpVvNz5M/NYRe60S1+2dVxcKR9rBLb2ti+bl9GHy1hfWFHr9gCPkoQ5uKB
my1Q/dN+QtkMfZZG8wXSXZbCiuSX1uujbSpEdeTYPX/Io0uorsWy+pjHB7eURA/ROzzQQ3P2hqf2
CAbayIXUrcVefE36a6fOui0N+w6t0jGw4rdY7CfPQv9O5n8N8n3O7qVscd6JU73aKpxNwUHQC6Co
/2ryqD1WqR1czF4Gl9FeCT9rL2TxY/wXg/IFN2Wc9ZEpwk4WEg+sW5I7Tcxp5zyyCN+sa2qyQ1Cd
SQ/9vCqZSOS4rUeUy4rxh4OuFRBotrcxk+mDGfXpI+iv2oXNM36UnZ8+cktHbc8xizXNukk6nlRk
YYxgxsAj/FOkHnb86JRtvJh2omAslg8xWlVWuh0lW1pGWUkd34UxeJGZg+MXLKKgd2978TQ75lDX
qjVISiqpiUnyugkl24Fl6MusIiEqZ/wWeJB5wO4Ufa5DdEcEDtcRgbKAFJ3m6CziOqK5q2cTQZYm
zjwNGxmvWkFJNL5JkgjamF0ebSxUCJ7A6/1GGARwae5Afey9kmskZXyTKVcei2iT8s47prpT7N0R
CgLU0ldWwQUyq+HTiMldhwOTTcwL/wtn0YocgJOJV0WR2qBPF84tRVIbIVZNU6RxjcSTEyoXmvgB
OieIecmm9FD3h0SZoeMxggdj0Z+7eUpkhbnGXcEGs15VrTy1raQX2kxOECJobl2MAUATmqC9pY9n
GGgihhJndVZ90gGJ3RiaxZdtWXR8Pagx1J//cxwn7XPYGA8M7ZYvEP3ttijBmGtgmoqXAOpeS/S6
GgeahYzCbS675gKEKFoSrXZJ5jjWs3MDmNuCglq96bZiyM01zVIOHXTSAL3gCmUY36bRmC17DT37
OtZLG3DOsiN4e7xj0ZQov2e5di+rDvuoxrW/lqG5tZX+JC9a8Bmj5oXW6nDpicS6p3AjlexYFhAz
GdC/PIWHsg6AhfGsZ/QDnhpLg7CiHmXb6VdOv/33PwR63qYprGYEuKMmtIwLId3VtA2ftuRpxJKD
xfgKnNzYm9O2/H2bTht32o5HfZMcXDdcFTqAgNO/VQ+w7nZUxC3DkIJeL+f51CkedniM1yP0BdUk
tYtnrZXgw2T98VMAdZrHnojPtWXvRmwHyIH0mIfe/SPIESxbUUq6yjWA8ugqoIYownQVN48enBJy
aF4aRgpemz40Y/idqCqGHopegW1gY2vq9THohT8hoVECjqxCU02Y1noOhELJd0JKU2BS8PZC+Gro
OC0+SNHw+Lk0HG033TJmqZkWEzVNRDhU7avqxUrBIlM6THvAcmBYaxkfzk4KJj6Ow7pdWbD0Ng9d
AE98hhXoGGXQz2yifwAxWsaVjT1OLkcwC5fs698yjUNiKVmg90wgmDaw4Ha/6aOHs/+Q58GxydGD
V2vDtyFjDMwN7viQuE2ELhJZnxw/y0AT5vibtuLxvaPp2RKLR+stG7WD44AQpka4nzXjFA5ptfHB
bHCrMjL2Hh4VZbvwRh38CmhIu/dUjlHTrLeq8Q6BCWIYaN9OObjmMPxAf+agj0DhVWZ/CHctaFNf
P0Ie8dfpO5nn4CyKklvNDe1D7ET1bdU39a1ULzyLJjuZ8p7lyxEHIdtiALFrF3FtK4EKeUw9j+8d
YMuWNAScsQXVkwR/G0sfyeS7NRTumuBGKBOFUyKazPxYfA7Xu3qL5+77f2AeehPlBi2CcbQP+JrI
sgUtdWdbj4ajxbQ0Jh9d+Ux0j8Dq6Xs/LX/NhzJPID/sHr2ka1YRzjdew0RPF57eGbeOhi951MlX
skMRplyjLoU9T2oWr1pxk4x2+iXRWnmIGgPoEmWeo9Gvis4lRJPdMkW1jpNh3fIgXc0kmzN7ZmoN
wdYb3e+uxSSkMBQtZyhqHDSNlfUiNL3bkY1iJx8K4YH1nbL0QmeLIR7SHRg0+UMgkwOvIdBLI0jk
iV3P7G5JQ4Iml1IcgLmwb8qmwo/mi2Ljt06D5vcA4E/W2BdItf/jgmXtrahRAgClaHzWSse++G3+
Txfmw1sYBM2yU3YRJA7ZyT8y0JgJ4ok2AzilzJ0D1dqpnk6m1nEPgmCsQyQnj2l4DZhAr9fhVJ0v
LHD6TpihFiRVm8p1gBkCbe63CCeTIKmyI32rhuUAnpSo+j/uvmS5kSTJ8lcoeZoRGa/2fRnpKpHE
DgLgApCx8OKCIBm+b+a7/86c5jBfUT82z9QBOoGIjIysQHePzAUCM1NTdxhsVVN9zwvFeW6yPlkj
CE/CcbYSp3aIq5YIXW9VsAw8z0keAQEPDvt9Zm2byKRyxbS0Va4q0bfpoVIWgc2VxOnDwM12oWqO
JOCeBZgHnYULt9A1k3zHMK/PighOaG+BWYd4qgoRQzk/EPICm2K0QsSAjJQuFBeDtFfE9Q1XQNWG
fFs+KhgKciHf1aLXLiMhW0dWCgIHvkc0K3cJDlfvjraIcDoFcmndqgsqBEwR2M+wyCI8EhWcMmG3
RZqu+70mr6p5knfXbyd51QSU9ZMysEvAg4XGKgZm88oGV91MShx9C2p1ZyzoZrcP/XgRRliyw8qc
x8CP2DcusAw6UzC3ltFUszgz9VUG3oaVJUQNHO6O1b2SiVQdzt9spYlhNCsM+WOR2sIuRvDkUoyE
cGYbrvcEUIMRuTP4TttMlCB01k7uK+AWdOCRwv0c5Fjra7aIXulrGnLnPumwHGZF0nwSwhSMdbBx
gDUgmHsVqz7KaYiZWCnLDSWFdI9RJjziHKrdyioGh6lWH/EbtAVC3HEQ4HUE33ImrR8711Sat96d
ZAXYJVVR8NAkuMDlUm3ruus2w9aFkrjjPDz3oNLFMvD23NZ4in3h8FwpFZ+oztlz3QDPlTSYu50g
nLpBLn7QffdrrLUlSA80EVb1eKbb3Ajsqc5jAhMoZbuw8d/FabejFI5r8DpuJa0v1IsWyyEr5Umv
Iuy6aQWO7nlfVahK8EuFzTUl+ePQkn/lcVknHx5Hz+xwhFt4re3CeNC5t4BP/FzGJo82gKvRpPLh
NBJjlQJvX1rbk7J064Xoi86oL1espr4R0pnny7oDNCXnM5C0uG9BWtqTzBHiSWUwbSI0eaSOcGVf
rnUhXcax+FSphrlLmBYuq7SQsH4HQB+H4wyZytsGxMKFVog38Kxjm8iLhd7I7ofGyM8V58lIKmNq
GkEMiOs03yKoFccofpmQqDL+q+q7uklAs3CO+w/X3eoZ2xQ2e/feeYzzJiKBD++NqOV8awKQqn/v
EG3SnLaJI1jROnecFrHO2RT8ls09Amnkh6SApVDQam9dm5n0ABtzMdE0JuPcoEgI25WkOYwuxYRK
1VZ017EOWBuq63tZfS8WxZQKqcKgnGsblFMh6+x80pS6PKcKTYhYZDspoRzuROu65WZVJXTnBYsF
BGbF7uecRZu0ytguF4L2JnDh+mhHmvPZKqDJkS2wo/BkO8KWS/gEMvgCVwkVm1BuFwOf1s3j6gas
fOUuq9U15dMz5KREyPbJM9xWb86foWQRu6ZXAVqTlCY7D8BIBGzjJGW3SD3mISqjg7WMU/kRYo6N
HWJfQHn0QSHe8Ol7XzDEeA8FP1aVwxVuVDBAmaefm0i3Z6Ys2jeS2uGwGIEoIsjsG/qgfPrWmt5T
Jmvwj+eFQz5zwmZqmUU7HvJIJAGI41qErwXli4UO16Y3TanqIsKjzoWxAG+9mQEMRBDiZHPJwBVf
B7i8B0dPjbEs4QqJCoW0EJdd7bhjSraqU29FzFxVUwQYOFkOZmu3NlZUWlklA7ZKEk2B6koR/dLG
T5pHkafenpXYCbujLIEvdgYgGftnedjB9c+i0rdnkTL4aJuTw2ZUYXo8i30XgCGtwtZmnUbjMIJd
MOV5KRhwixGVtGJ2kKEkFQ/SlMcszV2ppjEaPA7NSgDmoOvdDB6HIKrvs/qtkn2UoL0VifEsk1ca
9PjwPzRyxe2zSPRND6VI9DTrTRe4070bAW4/I1GK5WWC8866lrsPwzWcGKXyKHAUaUl5leWog0Tn
KekEOwCgDngdfHrs0AMWVdctuqjByZGn6AMkLSCKwrCcWQZcRA3D8+HJBDkm2GyVdIkOMzgvjhzc
PGusgp/NUBvBEgvbS/JVIqXwtlElYOuc6XFF25qZMSY2ArgQXWEC33eQ/+QGrD1FB/Qi7oz0lp8C
dn5pttoh33CxcnD5mOeTPAFiaMgHyEUAQht2Lk/5jRInOF5k96VrqsAPxo1XLaYIo9AYe8Id8EpM
u/wrgnnnKlPqvc7icKy7rrdNclxO5QkMJJ2gpptaL/OpEhjVI05c4IQNLOU1SCd97bB9gR9L80HV
M2ti2hYCNODJsBweKfjlu0c2pZ9/NfBI+e2RmpJ7W+wbo7mPVbN/JBD7cvjcWeIyELCHA9dAPs5l
z33wEag/qQCMcB/FWDgEwQHyYJ4WsP+FxToT1HAZZGl6DfjqcJUHYr7IE5ttGsFTZtgJa7dqXCTT
Gne6W5w4wGZqi8kjcxMBtjA9+2SmMWjGMYPtG8HdRSUuzFSE8zvwvXRBAnmdp+DXGyEAYOTFdeSM
5NpfKabbPTtN/mS3bfgUJ3I1ghey8OEnXrpUjbx/ad9uvnlpLzblmazlh5eWtByeTPBZ/O5LJ4HW
3pQNlh/Fh62B4Qp87bRVswUM22fqd0N+WBjN1sq9z9SPhnySBxR5n98WMI2Tnjd56qeeDnebQT+X
p/wz+fqYP+j3RfhGFID/ATKE9RWcPmxlea2KV4Rl2JPMx9qx1W0dRurW9rDKt4qiz/ukU3j3qQOa
dF7YV0qAN+EBKBeEJqGHGFLBmcE1t73tRZhrLlog0CCgowBA2x888FD1Ow9rCwaGSbwcPUw3GANq
zBoYLMkUlAbtrjPBbxYJsE3yFH2AZY/B4Oha15SULV1ZiKaW4a4fIlmWdTtdXYD609gmPCF0tjkW
FHicUBlI3V2E5eRfKwf4FmO9Fjd1orc3VFuF7+fMa7VkSrKwe1q3hQy8m6LMMyAs4clxrJrnT/ao
WANCG38qaarA/DxOrPuStdbSQZT0J7sD8KmdxB8SINBvlNgzRwSbIYYFgBoT314SqAbLhHdiAEIw
R5TfnopxbanjJ++0kRgoIauJAdymJW5azh+Kn3fQRmIWF6N3OH03eqjpMuwkJVwvgTUGV+Rt692m
pVpuGhW+6nRr2jrZLKiZ8NGuMZMBB5ItqlAxH1kkwxcB16o1ILHOa9LRrQFnN9UEAmQ0V4voT2rq
FRzu6UK2Bas31ewqTGXx2zPhS7IhAfKMp7f1C4YrdxcbobKCHTjl122SGqYbv4Ttl27fhiQ5wNn4
qRsSzu3qIDzUdWSUUl0SHuqSZiodhKl0SP5s3cDJOJ83B0zxwLqbZSqMb7gXXxC4HZwavYmVh8aC
rkeodEh2ifVeeKgrAGni+uB/lRv5p0B+1oDrCWu20QVreJnA3eztwxhKJBs7Fgj3WX0Vkg7BPX9t
pSJAr0Rh1si2tARiknWHrZEw0mPZf+nUnd12Ity6fH3swcniRpRxsI/CQpnWXgzax8zaVCCaeEHo
2l5t0+ARgG7Y2DBZWmZqYd3FXBdJQJdRetI7XQpOVNctrmNBbG/CJF5nH8RI+0i+JbkoLaUyLz6r
lttOAPOtbmSgMq1ORQmiKYNomxbhSi4SXN3mOmJviwRIqlksgwUXO5eOb1rom1G63VQDv0u/waEC
2tJQaQS/ClWo5TWIA6AkVOHs0LIgWjEdrgzT3voaRwZm8JECt4F1YuCaFBB+9arkAIJJ1GrXMvOT
kcDNej7zvR2J4Pb0IFJXmBjUPrayZYgirm0ZYWsIPvNWkso2PegmnQre8uhAcSZHEgkiouc9VJRs
ggc4EE0mfvFNyVj6mrjQIhNeDBVLt6oi67NOttgqR5TfurYZ4uZdHJFMhKGNGFzVv1hJMDO5R0HZ
xteGKwhPVL1ShGRbtJY+Czr8834E312q7lh20VcXgB89loTA6dEA1FLXZlXRSOPeE31I967oiZ/o
fTn5ogPE9SHI/XDpcL6JhvO4N2aJ+Q1n1Sl4N5vNuwIq5R+e1uJCLrO0iZ0U49zPcdGl5/7KLnPr
TsAdZTZXTeaOf7v6t3/8+3PzP53X5C5BJF0SX8VldJd4ACz9+2+q8dtV2mcvX/7+mwleZtOEg5Wl
yZoB5DxJR/nzfuvFDqSl/xHpVqLLkWohZOoR4HT5DZwAlMekk54oJTQVmA7qBnNhY6jjKAP8MXWC
2CrYLUwZc1MucRELC4469mzcjFG38QoznPlSiFhnNf6Qc+TExNStcaA40VrPBWHL80NQw/f5gIQP
h3ySTxXhvXwgOUA5JlyaToEJBE0oL9RIKOZR4EmPSq3sCI0kjnHHErZ5s7NyeNOQBDyTxIcft5tk
ispZywExWcd2XhdlRTNEVTlruRBRv2D1AByseu8iWBpYT3ZcC8u8g7E6QLz/sqhTfyXkTr5UawfB
gzzve9+Cuv1B6VBjkAPynyR1JayE8CfBDW811RRmcTCbRPmqwFV0VPdTtdMtHRecb1EVimP8z0Cf
aRPYoXGoAk4gL6nACDZ2IguZegYkoshldy3mA4Sx18qqoSBvWU7mBUA+J5QE+hrgcFptSikK9dYi
kAbHjv6+QhvlbAIXfX9aS6m2apV2UVVW8gnXlT68aOrsGlDV0b2lg0fP9bvo+VQi0kIglYXVkvpT
LJrOzDBtBzzPnGA3F/hJztueFVLPpLyjAM1aieC5fW0qow83g0dV7G37zvwH6qn2D5/9p6rzVD68
OQ50xbiEyX/GOAw2YWEjaD2dC+CEHfXJtwI5yBL4yhWH0qEGFQylKoJkR5QkBWEX2NNWFeGYoVTN
rRA9lW3HwzQlBh/hAOHkBebzsHTUO/rwigJ/kp+30yGv9RB072eI06BaOa/KuDZd/WyADQn3Crz+
m7Y+DyDjbOJa6AdgUQXFXmZlHI2Uh7R7tzGYkUwEX5awBigRyPqo1Cq9PVCfjWXUliH2nEJdrOyu
vulLgZ0PjgB0xWmfrt1eF6IKoSu3wYuDa62jrsQSnoISpHKO82BpDLQxTcCiqV57Ku4HTONOMGrj
rmRcIqwxVDPgnY9MFSwJraJO+iQJujF8zFlWbnBohkhlwlszKe1y0acDFkbTzrWUiUkqELfvLcO8
A2cBfwx92FxtQzy5VX2bw40tCULtHqwE3o3NikUIH857ytLqOLpmJgYsJanAgnl/BsxFQJTxWvTh
ukY5EeXUmTlhFPjjkHNzC4Jpv9OlVuldHbNuPagyy3UOOjq4Nh8f7+TFYlCb+PXh8cMrnT2eCujx
fu47M6rrwZw96RQTWPoGWgexdDBaKzzwU5HjlRiXzUbLZONebVrzzhZvKWHwHCA6WqtMkB97cSPN
jHlXB/E4UjLjnuTKWgHBcAbsZdXOSn/sZHbTP4I0kIzoRysQNB4eAyQq807P7nqdb48g8SzSR46q
qTCJYczJXlhdOxF2P28DDdZAMGu+FSBqHOD9lPS1eFVaFRBUs06JRgUwA69r5VqJfGHrBqK2Ayd9
DnpbS0M8HZIlSOeXrMv0ESXpA/IB0LC3de7o7+RF7mChmbK1jBChjq2VHrGxBqoprpsqkm7dCPUF
yeZvugO4+7OxUl7XUSVsozIA5EdYrWGjaTaw+jWbVAOjsJ0znFOBZIggCE56QSX0zQr8aIxAtGTq
SSGKqYRqU7Ej2GFfbCPA7FDbbRBqluigOlTwa0CBplRTy4MnKH14snvIizjieMA/KI+p4DIgkQb2
m3d5JELCQ91BX9nlymSoe6aPVA3PJTkSKRIrvck7ZRZ5ASLEipbB57JhO9dJxLXaFZ9Bf8d2lNWq
3QsIpVx4DSPLNNHKlmNGYyqkD/BmTGCVre80O2A7BKmpU90LcEnANdqGGt5Xcoz/HoWU1dWIStOU
jC1IJfDCunXQtp+pkLKAF/ti5Jq7pkqCVhyeGcJjKuU8HZPU1stJJnXxlBYoAGUYM61sgS/CN+K0
FHmpOs5TQ7yjVStVdb2X6BfFSJTHKhhY7qjCUDqsil2p9PULCXOtWIrA1tbyW2CVAuO/MjcJmCcQ
wecExW3TZn1ezn0wxABmChz32SgvQnPTJ6nkre47ubO6ZfkSMN8CjUImeuEU6FzqWshiALeip1A3
aMSqz2IEQI/YKHXt+OkmpSRVGJIkHHQAS+O9qkDot8sMbesZwL9UELozhnVw3eJ89LFMLXOpBkI4
0XiQXllbEahhOmNJye9V8AUG5y/dGKfF/TBwhuFBeZ6jSWvTvT/LbpnywXZl+PM1YTVJAhXOj1lS
bOmj6KIFINVlLG7IQnBAu3Iz94tfZHBV+KMKcmdJN0ppPFuAIsHOp0JIj1XFU1U1o6fMl8cAT4me
IxznxnEMiGCSKHwsvAzt++Sn4PJw1ZmVCh6Od3Wc5Xc1589QWemPNPiirRLOliEFWQyq0yCfaBxj
1gYd7p2v2lODpyhrqED1M1n3pq6Y6MEmEEQl2FBQcdx2NRgWVMS98m84DFj9N+ft21A6fENQgLX0
jKy+HuRiOX+J2gZ/nibUGx8HYR/G9T5FWe+8FXmpCFyIpe6myarIqgWitoRPSronq2Ri1d0MJq94
UfDsREUUmlLeiYkE8BWgjU/MIo629K0WqvCPv/1YDo6eh7od/wb0U2fS2Y90mMrrOpnYDWsWgOBS
HofkUIq4kWZR5fKhlJJD6ffqKggieNDVvhNqkvEFtxMawmuwAryb96m/8lLQooPLiZfmLMvmlszJ
ViolXMgtrOCu4iF2R0nlDWAaPpVRVT3QB3MBPQinDUo4kbq3YxuOlbzcyLJ4khYRgJV5ctBFSdKV
sPCTWeqIKIIeheuR4Tw+L+HRZ2SzMgKGlGL714YI7wdcRwRbWTT9resWuNdoBVzyJ3EdjP1aeIZJ
MlhRqWXB2bPQ54P8z+ooU0mbuYaxydBIMKrwezKf353RB1zR8nUV1ew61oPJkP89McrLWIv4Ggkm
8ozpjzRK6APXRzd15ksA68ToKRwHKDQmkMspifv4cnMq73nuTcnl4ZbhbwBkcaOTnSvyInFWGYAj
5wYwRBkE6UfKK5AHgmhA41jB51yTlJvaNryF54fFsjYjoMtliFVvxML8JAktEOkS+1WKgcYuCcke
DvM4GmCDft/ySl1aFEsYReLbgleqeCXTFG/DOJ3rrZXdFtzaaBSg/kvyxyICuuoxkXOj5TEBPnVK
SFzsmDipA4tWjuujZovtdHhTBNkNVpruhqaTCndC04IbuKmRHMetNwgSfKRCmqH+SB6hDJiv67ye
pozfgdkwANPjKSkWkjaml6ZkKMNUO5TGp0kqHYS/V5caQ458+Gvwugp8VDfA3Q5mmeiWq1QJsqkc
V85TKCHSg0C84Kw+lq1Guz2TcMDv5CkMKGFhfkOugwaOJxswohxIvuCgaGwA0jOnQvIwJIk21+ay
6HYg2Sg/5iYovLE1h23QC7AOlDno0SzxU5EH1tQBM+p10zXmHYIkgbbHT9haCO6J2tJHRhPJ2ZcE
t3tTW1fslY+OBuQR/pU+iqq0V1IEMMAhzy1EZcpshD5RgUtVHONYZRCMteDOg2f6Ely+u962bSbl
bYeUVHnZVFW0eAraWXchRDiJkbfn8PG9ApVvUlwAHLyrMfiHIjzTGnfEP8eKFODwUbPGodtfSYIL
PwwE397DZSIdN4ijflIV4AuSH2zjwxudgTXLMaVRFnTaTgTL+Sx6q+7AM3pug/7pHq5qh+qFD9oz
AKncaRLgdTQ08ljhjESdFEwUMxcQV6oBpKpkxQq8psbtqYRjNO1d/6al7AW3KTq6i5isj7Hr2IDo
A703NoPpR1FXjWmNtppTaYPLaXCOJPaaShU9nrRuzh78NtDwbvkm8E3g+r3poGThCSDHyI0UEd16
t3IcuCwlOnOBDC50t34VujjLZeKtE+DejL5RqQMq9Fv6liQwFceqWGgaUAqCT1GeLGtHcBkAHqVC
nxIfjmga3sYz1J6bm7KIfydMqgwXtpX4jniOKaG/UUCbQ2K+XuKerFJEfQ4Xjg/kF5q18AOXLEm4
7jizDZznslUJbNIRlivYGC3ujE7FYay2d6CW5WiTWqc6U6AsA4sDW+PHEM4X/TfKEytTf6RvFi8d
5IbSXNeB4R7pavalEcwHmgNAVOLOqqDMZjRhuA4mpyE5lCqpGuIuFNcbQAJE3yva5hqjUr2tZTXH
vV/nvNgjonOOChCPRQhuvNXhC3bdFmE+K5M6/VCBLpwkRL/dqWFRfiBVCONprkGGp95qHihJfUkU
nqXxoEppM+u2Nq16jGNcMFZ1AS6cug9EJEN0R0RkoSrSJAnNeC9JjjUuhdy/NWT4C5NsyWp4Stng
AKDYFBjXJ0EZqzjcYa0o4vQ6DnDDQOHMei55CxtwymPysujjcGSwafmu1rM1uGaBxaRCgNHgm4GQ
+GtPBJoWZWkWx82s4QpAKgcdJcgJ4UGZwqiUwO8YUfj3cp3E14XqhjPP1fxPouMtfcePngF/3uFq
Xc7uAR4RXQN+JQS3UZvg+hOdm7UuyOTC7jUPgIVQcSIUmzOfRJ0GG08utVPDYx8tqfPA0IiFrM5c
tkHAIZJ8kWtyJdvgtsAb0T8+lNJCR6VUl0rRRsA4C+An74oWosoaV34E5Hk9LV0JRIGIT1zlUZvD
p7a1d0UrlSNAMxkvhXytY0Z4pUogFJMeDVOvp13GtHUrZPUKLqb5TAFL1NLCXnAiwvOTggKlDvSi
PsJZhlSIFIUEemZzXvZWL27kZuQbwCt0yw7bFd6KJrgDhDS3Pqt2waZMdfOVG9nG7SAR2zgwlS6I
4D0lwMHBZNgiplaK+z/OzxI7DTgpDYQD5ap9j1niGULA0onx92uotxF9176v27yXjxUD+W/yDHps
Ca7FreFaE8OD+YN+hgE6hRXQL/T+NwqB9z4J+0iySuDppdI4bcOwmGCfk98GnYMwAf5NSsxgbFhK
DlcbeMOOGBsBeZNNRMfX9025pTXSyz157NhudaO6OKKHpti9CdiuFD47evQhUfIGgBCxaEdby8mS
sclhQOtS1+e6p0vw1izNm5gjf7puV3xSI+We/lbfMHDwUpU9VWoa51CpQfTSu0qwfpYccAL0FOo0
tTtnE6iWg7MuvtFHlET5mEWZPBkKXCn16hGlEwDgzfsV3LGAuqi1bC1nJlvTN/qwosQe+4WsjM8K
KoDpFKNBEAFJbC28SesmbnXNCAR9ZVVaN0orVWNqN5Daj/RUiPatLOgTRAZG60GC9hZcotDraB+H
OoJ14ZX4ExJZE4GisTLjiZ27K9OLrGvCA0GksCCP6rLQZ1kkSSPKVAnOCAQ614aAtYOAjAgzpIcQ
ESPcF3Bhx9AWqd7lH1MjhztXbGj3gIcvFgGulRaSIin3ZeiYIzVytZd12IDxx3HSbwTFOgI7o4ao
CKKOVRHSO/Vb7LV8rMvaNaXVVFBAiQxm2X3tG8qi0hFlP7i1KQr82mNbhYW0a0sXRh64f1CaXNxI
UOMykoHr0h7T1JbqPQXSAbRCAmyvqMNZuys4FjFmNYqz60PsEFE9BR20e00ufOQJKIKdehTKJhwQ
6wJ/8+DwR99ayuz9AyUYAJwErGBUUgLXeV43+dee7IR4TxLYTcBt4TgzJUDs+LxQcOsthLowNYMQ
l0UIP0l6mhQqIUliTekkCdh/yh4gimCV8kxjbtepeGfruT6uEHb+KUu6LV3L5jj31RJ4ThwhA9a4
bsSPHdxxAXjjSBsccPzz6m0T9tVd2dG+NnC3hz+OMD4E4UZJp43FxMvGML+xw0Ya2CsZHD0K1u+k
bW61pDyS6fkPqU5mGOxdeM+QRztwq3U+OobXLQSOkIWIwRY0J4guJCwsyiMkLfo2iGBh6RG2dLcV
Jh0gCuYhdqJTI7OtO8cT0im28odvwEO07nxemoipDYeFE7mzUlyrfSMnFqI+qfJiYjqyOu1ZdmmM
aBIr1mpYTwxLU4xJYzXqDYJvMkDDmuq0x9kpWgRrcpkyb6ONb0djCoiNBEHHOwKwj9w6Ep4UYL+Y
MW7IQG/Rp0y26hn5gMDtBQ55p6VndSkZVEa4Ayk4YAo8cISFxdbQtXxrwa43Kzszm1CSCuLGeg5s
ha0oq2sBbcgruWUBM99QgWR1zXSvbVvfiYIFNA/BdoH0wOksG4Cz/CgNLjdA+XTyGLfGCq4bEBtW
qqF4G7fmdZvEPFS5TK7LzlIRuo1AsySopXETGc2iDxxTynJxVlUM7Osh7oxXryqwWMITZRdqYbCS
NIQWMxM3ohkIMguMJ0A1OGV+XcrsMTId6xY+mnAv4990rGuTDqwu07MCBAJ+U5+V6SMp93Mwxpce
wCMCOP/BwBNsc7kRHoIWMCWei3CdQsZYjELwYHCgTSkWYVAAhdxaUXFuQUyV3seyCHKwNdxQeDDq
2lrEmiTPagPDkNckjynJAdpKhtpVDUpi8u3SEMUCSrXm0Q9caZM6NpiVuM9XbQZqL0a+XW9i+Pt3
GfwksNcAlROM906IE9sIgSLhNglBd9uEWzogMF+xp3HYAiOrPxEYK4kX9seFwrKnZZkfC1FTrsNw
S9FmQ01SRB+WsdKayMPFtQOi5fIJJF3daoDvIISPRHPA40D4HUcJgvDoSaT1QHk6bJIU3baBOZ28
ErBtlT0Wmpq/NAz07oYatDvfzbpZgHDxFQ69/kZvBEQwpJr3wcvCvk6mPEZBUrwEetSOTLtud+59
DILCbAX/DkAsW7EyNSTQ7NYGFqAARvpr2YkWfTh3pLF6swtzu1s1ESJBuiDMPwRy1bsemY2xtLuI
fVYkE65HeaNsolD6Q9E838kgOv6iqgGOEmBI38VVoy7yQGHzGIy+j2AlABsbEHgHCV+NmgXIPxKN
NRNygyGSjNY3pOmQR+COnllKU8lvmsnAtUFy+BHNpAY93ihRvGSNWycYWAIwbBE9kB5a75NU2jkm
nHA5RWIaxc25MIMZ4F3dQdivAXofwVl0ZrtOqMxJdS9d6anydUinqpiBFNttHgXnmrtfwTECZyP6
ghwnVpHzVoQv3jEH1IHWQ+ol+xT8BjeOmIzFIM7XbgsKINFgyQ3GP19H83TMOoutE0/CVSMV8zyO
rNcLc3owaZS7pn9DPiz/duL8k5Mz0HOStgxYnMVZ8h/z1+RmH73m/85rvUmd1vnHZPf7w9XXhF1t
drOHc8mTilB/ePxkX+xPEtO48Ir2vnxl7fY1L8Pix6X9i8KJiSsi76WH5BsVPyV09Ib6vqKrV3qv
hzZ9/ftvz0kZF/z9HC+JfzsUcT8pA84/b25Vb4rox/xIQbjHby5foNn8G2DaNVU2TE1XVU22tN+u
wiR2DsWK9TddQaGlSxLcsRTLev9Xvj3wO03w4193bOm+S3xfz49+QN84vAV0+RdbQJL+ZiiybGii
aEmahgZ99/tV+W+aKQK6Txcl0VAlC25qaO93femPusB/1u+XuWfcL3UBNIBlAgFVB/qMbEgnv18T
/2ZYkiGbFqDYTfMv/PqfaKK3UTJ2vfCFBpH3mr8biX8qcGzkbxW8HyOq/NuJIB9TvephjP3jZIjR
H/yukPstvkueyPZT1LvSY++glzo869Aa377nyYtN+ZBHExwzF94r27Nnt6WC9vCb+Lz4999+D51X
5u3fTwbqMfHdSeOtj/xQK/x3whOlGPDDb/tmJvoppUBayOt9fKJWuoTe19g7mQ1l8wIvW7IyfvGO
ivgUo1xA7djdv7zXqWKc/Wq7bl/T8kvoPV8lX68K9/VqjHk7OarlL65iMvvVh5DSq/822Y7/+1EZ
qb5AZxujIzPY4U70XqBfgHwxYUn+Xq0mHlP/+tgYoynZPrz6/Svznvfx1bH5j5p5s2hYPn+5xffp
69WHV/byetRFmjH3/qrmie99QcjvSefm6+ev6p06cPo/quEvq1/gZadZuS8STHHh1bz04teT6UO/
QDeZMq9gp2r56vfLjVG4HnCxT16Xb9N+Ve8DRvh8H3051Wxi9f9VzfP9l9NByNf5X1bqns345gX+
sm87giReYGQvAZbYYvrc5ye9WLrEIrV6jduTviDJF2iItfflfPWXsM355X9t/ZonhXuyiEjqBboY
3vesFdQLLKqb/cve2efPe3b85XzykdQLNPBm3yZFcTIDS/xs8KvDYrMP97V31EOvq12gfaH2TOkF
hvAGq+jz82ln0C7StiWm3n18OpNJl1iJNknHp8isPP3n9At0thsPG+6TP+4SszppPWsI4wKbiH6m
FIBune/Lk7e2LtDdttjOv5zMarJ4gQ3hDpsT97C/ev/OsniBXrd7jV+dfXiiV7rA4rHDIY3tr9av
SXzS6WTpAtMF4hgxsk9bmh/4f3Ua2pUv+5N9t3yJte4hOT1/IIjvAq/6z/+VXD0k0T//9xU63dUd
++f/iZ+99LStlQu09UMZ45r9tK2VC/Tqh33cnU92snKBHv3ofDMK1Qt06BFAxL14fzXb5ydzv6xe
YF6C8cI728LK2gUaeVfvOy9Eexw7HF9aZf0CzfH0zZ5b1i/Q25686Mv+S33ajfVLtARNot8OcONP
p43vGanebJ3fmq5Obbh/vfwwidEfpWim9P+hkW6MM9DpOnmJcT9nr6/xeV+3LtAnN6+Nd7bf0/+0
1/Qm/B8ZFXd7xHhf3fF18pXm8A3foMHKfjJWxQs86TH2iteXq12xL17zE+3qBUbWmwEIZitYgE70
G6L5o7UOL/NTptLxnnlfvryers044yqw0P9oLuv1/9cNYNXABdEvD+D37/8fZjgf7V2GDvn+35Mu
cFgatykrT/rcJY5K8323R3dmXnryvuKP+tpPdrUlO+tll9hXLnO2fz3ZY0uXaFy8a3bSALJ0TP7r
9tzrhJ1tgiX5AnMQEPT3XnF8PTrhcwiGX92xr1+/7MH4clTU673AJvIWno8nSi+xB7nH3fjpWZlf
nP5qE+z25Yt39Tvbn28gxQtsTHfwQzid0uULDLLDgsTf+WoaeeybdUm+wLr08TUvrkb7ODg2MW2p
LnEV8fk1ej3pHSAfOD7kXx94c1wxxleLV/L7OKrj76zK4iUmTRzkvlwtc75DOpmQJRGLFK6zj4/8
13/B71/Kq02Zn/SXg/YLdJo/en9DAQyZBkwcQzMtU9RE7U8H1fsVdfp2u/y93HfX7sfr51/a0iuW
aIg/tSPAa8WYGv7kzj15xq7oT2T+X7iXn5Zsf25F0H80P/Vbtz/fRffXjse+y4eL8a3F/9CWP7kF
+D3GNP1cnO1lJZ17+ZxO1n9R73kDfOfO469pRKsmpyYfSdS+vUP/a0pvEsbNjd/ZzdNx9NeaAIBp
uCw+W1JwSvjFpj2YSL99Z8QHfGvZfd8e3xv0/0mnezocncwqh939D9xqvhnq79//UP191nF2o3ns
5FnHkmPmj46qo9fQ605tMhdYoMcApt1fbc/G2SXMXtPwarcPq/1LcrLdMi6wCs1x/f4K6/PJIvft
zFC+d0z8qTPuIolf+CR5nGNoK3uJ0/8NGpjtnfLkjaUfnst/cqK8gx0nOlVr/WkTf693/ucMuH5u
PPZ3Wsb/hQH3g8H5X+bzhjPQ6ZR6gZPV7zFGD/u/3F3bchpHEP0VfkAV7WKMeUmVwJIsgRSVFqkq
eRvYCYxBLLUXJegpv5Hfy5fkzMKU6dkVyHBSSvLiKuPy7NDb09N9+vRBvF1Cu/DMXgByrwEhlCBA
TUzxtH12GLUwfssFhi3BuS86fdGT5BktAPGUXTnMG48RNq88kIRBhuhiLg64mdhuk7Ddz3rxpFJR
VTHKn6sUZpCNCkZ/+jzLE+9wIAH3kpjvj9a9Fz2e1nLdGG3qC1MBstt7i5r9ufKFShNdVwKiy3C0
RS4AnI1FjvCJcLAvzQj5ogebdAgv8BKTDYtMr9wXt9ft/strv40vdQroSC7LsAOaG9K6HUI07qUJ
Rh5EhAhOCet+KRYIPcIIAYOscDWuxIiAQVa4ytVc7jYgWOFap56DQePC+dvhKMs1UCLwsCQCFYSE
yD5Q+bPnDYzO+cDk08LPUIJqmfr9UTiCMIma+Vsm2HhgEN5zvchy7fVEGN3+QfG7fgLlOJ04byiT
fSv2rFGb5qvDneMmmcewiVuoXLe1NyffH9agJai8HmiLcERA0MvlZhkkglsN3n9aBTr39/r3GwLo
yG9KxgrG1Qztby/5gTKOe4uHu8MdsJzCo3cFjJ74PRhYXloVMjjH9kRjfkX4RBgQHDgqo2ZqFpK8
wyg+oqXXOA0Zzb3oWc1HKo2dE9ijHIaEzCf6Tcfy8ggZtRKUU/OX9amTWyaE4wf8dgPQcLEu4/7Y
9KH6kM+PE1k9VkHk77+eHpFc2ZGYHkK62DuFMp0scEHpSSodmlHcRDr1e4mMEZA1F6DxcNu41RBO
xwTLLz45lBFK0eLSdvbrxuvgQuuAAItc/Hz/E5ae6Rhl5VcRpwKMAxPuxPtkPFNzwRZoNzvNjwwi
Qj/JkmfhMJ0OJhmq8Lvv7O+H2iH6d97UMNvacgUlx73+LbOSQ63vBdr9OsEokAECLjrJhGB5hig8
UvBNsTChPDhL0faWVzMhY0WHfjJXsc6mIkQSDHGzUhapEssyNgy9GmlbBh26i/labbb32iTsFbOk
oySW74xR0kWpaQxArRDxj3FlApWXACuj3kJrZdLo2z+is/ttEweM8YwrAOUL7fV2A/D+ji7msLJ8
dQFjeOJaLaX7BgxKTx8S2asXP5wFTULCum5I9xNvKhXab8ebeN04rlmbgNn1wVKcTasmIZzrgZKD
3AFjGP9GjVVSOSItgpWBHkBAwfNlRqMX+EFsniWpOdjJK3ljTwYLq5V/phnz27d6KaetgjYhZ7xD
hxfYaB22H3yirD+rpCoBA4a/g8aJWS5R3GXuMJeF7inB6yKUdWqJsCFWDgiZ0HCqqlM1IeFcD9VX
U7V0yFDwGCqD8URhCkaGMcRYlE0L/TAHNWf3rMPhq4eXka4xBwMofTQ6B3vB7bF0Okaou8qhlLLc
HMTt1YNWeErwkH6xUNnUpHVPaH9goKfREnzc+aouljQDO89wdF5zY+IYNfq5JyywnpZ4fXVEiDcx
aaKpgfAecJc12dXt175icPjaKKbdR4d7Znk/qEYfI9vzv/74M5uplaUyxRMRbMDw+thkCAUMoY6d
nkCGQM7et8NOBxLsx38dTAHP1Kyoe+eg1bbDNuEZ+A2dOGn80BgCPIEHS+IQfmP9Q4vBcu6rwqRG
sBOgzH36sd0hZHR36mRuTsZTo06yrHBmt461eQYBYAJQPalZmRA6BmqZT73kY22avaH6HeEfZHPH
Ura2d2+PPJTEtj86tz03J7EmnuX+xX24iyMJacZ0IlNcRuZ1X2ReGhoyDry9tiX5AXqHzu1eC4t1
RtthSuIkbEm+dm+hZ3XxNu9xB7D3XwABa5nmrf2sz3d8E27q8ti3sf0V/rFDeZYWI+XcuozT7i+v
+fj+DjDGAwzYtCUrsKvSETQj3KJlFun+cswTJgV+nlIsyyhb7G7BiRaVFqNjYTW4MD8KLrBYmgEr
3apnBa2WmlSOgf701Apt7Lqsh1Fi9DzfYygafU6ezMJjzDOSfrduvX4fA1HBeL4/9c9gOFxg2fH0
BLT8GLPzhZyGqY5+bDWJ3lhNfMHYqsDlA8b9e43D4r3GgDH0uDHHjUoxPlYRfGLoPQLLyzOr7ZO7
QFfGVcZc5R04mXliJ0JEizJkzHVHeaOPn8fOyrB9q5+NDFWM0hyPGBRjmQKGlPgK2oqJVVzufZiM
lKcnxOD+2YRwbZweHDPJ6oJiyKClw0qPBkxhaF+A8VQqtK5DQwUDZGjhdSGpZrIpHonkvDbSh4xD
8RDtfAKBv9QFAc94UCZjnqmHmSPA/ttnmVLtR0omXmGbUH+vJVPOMUMCZo2UlYBSufsOhyde6/WR
JoE/ONdPgrTTYhCN4fw2NEv6VfO0w+gsbNaWfNVm0P43VxNhOfp5bCmxowh8L3aHHXPy51z30xi3
a6Jv2EPdp/S59HJO9n/4ItIJbhqPU8DAsLvoZ3pkeQa9rJtawTYXyWxmxRALtIiJAKYZmHQvmSe+
7jKjg3I+Ri4vB3cZclvrzNiKZnsKzAxW+IWazyyBuy5rahPaDZcFuEwSD6B0SNG+QBNMuAZ+0MS5
3+EXqe1HAyMRF2jwiXBD3+m0cNsr6w6GKPdDWvibDRkn5BH83BdIuokXh59icl/gNfvWBfw34Kx1
/23rntig3uO5VumPfwMAAP//</cx:binary>
              </cx:geoCache>
            </cx:geography>
          </cx:layoutPr>
        </cx:series>
      </cx:plotAreaRegion>
    </cx:plotArea>
    <cx:legend pos="r" align="min"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series layoutId="regionMap" uniqueId="{3FB72AA5-91D5-489B-94E6-98BA3A24B2AA}">
          <cx:dataId val="0"/>
          <cx:layoutPr>
            <cx:geography viewedRegionType="dataOnly" cultureLanguage="en-US" cultureRegion="FR" attribution="Powered by Bing">
              <cx:geoCache provider="{E9337A44-BEBE-4D9F-B70C-5C5E7DAFC167}">
                <cx:binary>5HtncxxJkuVfobXZfbtkhxZr22M2kVkSWpBN8ksaCIKRKjJSq19/XmALosAGZnb3bObsaE00USnC
w8P9uftzr/+8n/7jvni4a95Mrijb/7iffvkp6brqP37+ub1PHtxd+9al941v/dfu7b13P/uvX9P7
h5+/NHdjWtqfCcLs5/vkrukepp/+9p/wNvvgT/39XZf68qp/aObrh7YvuvaFaz+89Obe92V3eNzC
m3756equu2t+evNQdmk3387Vwy8/Pbnjpzc/H7/n2ZpvChCr67/As4S/JYpTiiURSDLYxk9vCl/a
3y5z/BZrSjjhgjIpuFa/L31+5+DxV6V5lOXuy5fmoW3f/Pb/Px57Ivgfn6atD7/tOfQHEa/+/rin
n5/q9G//efQB7PLok+/UfqyS1y4daz3K0s++79Lfd//fVzzGbyUlRHKENOacPlE7I2+5QoRTgTCc
Ctby94W/qf0fEefHmv/zySPl/3nhWP/R/l+v/783d5/Thzc3d77/knYPv2vjv38MhL3FhGGEBVVS
U6X104NgbzlHHDNCMNaYHi5/c71vB3FzB/K8eZTu7vcrPxLqx4fx9OmjA3l68fhQbv4dnGK/Mxfv
bncvbfyfQ6NHp8BIE8YpQuTZaYBbSI0Rp1KCT9ADWH1/Gn/a8F/D449P4s8nj07hzwvHJ/Dv4BYS
/a/fNfAjqzso//8eJt54d1ek/4O+KN5CIBKMYzh8xgU79kX1FkmBJVaS/77r37zwUZL/igP+/uDR
qX/bGrzw+NBvLv71WHiafp7/B7VO5FvEsCIKohDHkh9pHYPWKVJYaaoJAo88QsCDNP8Fzf/22JHe
f/v0WOunH//1Wn8Kx3+NL/8c4P0WfsDoFSZaQXb1XfLFvgUfdsBDJMkzuPtHRfox5D19+uggnl48
Po9/h+Dzh4v+Tx0FxB44AMohyUVEQmT57iQ4egtxR0JAkpQqdZSN/QOi/MUR/L8KPy86/D/pAf+/
wM9fB+I/6rMIarvVY2H3XX3y8tVHw4JS8+jRl+rDbw6z+/LLT4I84uq3wurwhhezqd+feLhru19+
YvQtRA0kIGkmGBwDiZ/ejA+PV6CykZTRQ5QufdMlv/yEyVuJhKKaC8wEoBks3EI9dbiE3mqk9SGd
U1JoTvEf5fOlL2bryz8U8Nvvb8reXfq07NpffgJPrL7ddZAOnBMLyNIpZQJydk4ZAGp1f3cNFTrc
jP83dk0cyIASowJxzhfkIzvBP7ygRibjOfF8+51KfrAgAWB4vqJkXCqCEIcS+emKkNCITHFBjKbZ
vErbkYRDn7lQ9NnXkhZpFOjRYNlHeUMMCubCLK6uzRC4wozeXlPiSThX4rxdJmEonjeLndeznuMQ
Yfs1yGpqXhb5INFTHUnEIJprAomWhpTqqcQKBXWd+xGk0fKcOnZuNTufQIKXl9HseCEGx4Eoh3Ml
UDvBkk8XanOdJqQRs8nLyYY9TseV2PRx8K5jGQtRgEbj7MjDgWRR509dK6vVKHsU6szv+6De9GTO
wo4WXwLBo5kn8V7rhYdLMCVmsWW3SWedhxr5i2DWifGJd9vYbVjZtKtubE4dr9tQT+vAudrIuq93
ZX/FG83DeXDSVLTf1CxQodSdDmsyGBn4LOwD76M5+0iSLgtLuqyJF92GlMtoUp8ZXZJuz8ay3izl
Mhlf5NmZrYPcJD7d1ONIVi7J27CNs/txbvAq1/ikTKosakX9aXaxM10eBIblSbvOYhSEtPG/pg0V
plr8eiyWdCuqDl6nCDU52mXLrPYIid3SuClsIItYZSpfjCpxfB8IF9VxfuU62Ise5k8Ce33BvXUX
DTnVnoZFEo+XPe6CsB9iazKNmLG2HkyAXGasWvyeBHrVJtqZjKXIlARnUSnr0bRLfEWG4n3flZ+6
OStMXZPMINWOUZKJZJO4zzqzl2Xb2B1T/CQlbOvG2EaZS1Co6ntHkmwt0jGLpiCIvAPiJ69zslHI
xWflODQmKKpoaiVZedW1hpfLEo2uZSbm1TmLq8jXQWH6ntOzJskvUxIHq3am723M7zQuvqAyzULm
LrugLvc6D/i2ZyhsF8/OkqotdyKVZ0HCrxXJNoFDwcekDraZXOgmS0gaoWzGmzzoFBhjuY29NTyo
gqu2DOSFTVhqaJfbj0Uw5isaa7drZxJ8sLg3A1bx+4IX4kToZAn54TYesDx0ectPy2JA75I5Wflq
th9TZ7ttRxUFyeHxrNCfkEjtFVS5/DIv+8+PHxd9jwA9mmn7uKawU9SgpT9rmJvBVvLRdGhaiWlM
wnn2tcF5tmrq+sucqmmll7kMq85vieDn3lXUaAUYUy/TbcfrX2lsVzSYfZQFZFot4oIPjq3YwjpT
c39bzcv7InIusJsmb2pDaH/Ap7w2LlUnbW9z8whrCaiX6Oyrzanx3t00WUmNaPsoq0sSNjKjJh48
NYtH78kB1UCD66a0p46C+8VB+lVN/BxPVW3SBO5TbpQADUOIY7fKYDldqz7kzn7lnXXhkNNI4byM
2qaD1ydLDtbSjmZq86/WlbWZFWxURH2TyKidMd3nXLiwQx0xKW5JSBoUzqUQYdoMfDuLWkVoWqdL
PpkceF4AlJqEj9rqKnbDc9+Ej2Acq/TOl9066UGHpOyqNVejj4KabXsecjk5cxDSc0YMdvL9o67z
VJz3OUWmGp1Jp/TrYb8a73gCLsNTUJntktM8k1fUD7A2wO3j0qMHTeTF2EZDhjdYJdh0jb4IpC7C
ueGg+bQwlILOel5802LjQDu6A5EeP8+6z1UXPDxK++2Dqidh2QZzGGSmjOuoVP3XupTnwSjOMwxK
Yw0c84Tm9yyP3zPcn9eHc/cLfwyQbTWRLdi1edRbM52C2oeopQdBE/S+kPiCieFdNaGdShSLHg/D
1+9sFX+C3Xy2vFcRXUoZCV0WUR4Hu2UK8i1A3/00eXVw5VNCZxvZGoy34kFqBKpCPTYqqhjYqXID
CVk8jfBrcAfwA7YsIA6WB9MuWFWtdQY2gQVIXSfdiZpxuVIHk6eiArxI1gTLT7lt7vLAqygIShEG
jIadSFyYsgY0MKYe0N5dosKB2SawKOnlWZImWZhYfzWiUUV+40dBTvJsiEg8dJu86ArjwVumUtxO
gIQQPwvQCFfTryInV2PZrl0Fby+iNsnYVtRxEUpx3btEhDjFYzi45kpOwamt0oulbVYQt0+HRtMo
KE69xHybt6OM8GIbEzv6cXRq2JZqDsJUKCMCvNflfDrYQm+SlLeA6EUocAvbmYqvVUVsqEtk4hFv
u6WAZKSwQ+RTfZNXNV/biu8BBKr11IAWHlWcVORLMY471ozrdnDDxiowu7IZPtqSnmZpWxsEbmiS
ZqlN14eLG0kUczpspmnTB2BmdgyKMH7HYo8Nb9XnZNZ1WPj01PYzhNMkdWFNgzoUdbVeimD3CCSx
gCSJqOGDD2IAr+T68S2PyyUZuk5Fd80OCNDl/JxhMIW5PU1T1ZtSpGxPRzh/nne1CTh6n3Br8kqI
aGFTuunz/nOZv6vKYZ0ns4qWKdeb2o8bXLWLWcosHHytTwNW73CTPGRVVYQOuws/TyqyttyzvL9X
OIUo0yXXj5/2fRoxj9BqXmRmaKHsGskPxQJoQubQTzWJWAJnbqspElmAwwNMeotQ1PH5amxqvdEc
8GcsxvVYDSfThH00odFGeTd+yhr0cWi1DUkBmg+yYetsT8Ma9dXalYhvWTazsLK2MhmcaOl0cdna
/j63Sb+WXKAVQp9EHtibYFx2k2z9HmV9bnyJ6Xqyl3Vz3pTT2ne43iCCm6hpOxVBNjKv7DimxhNy
2lkCoaEkygS5Xgvw/jDrLTIjXRJT9kO6ieX8nkw1eBYgYUS8XEIl1EXVFvq0/zTG/leEUNjVKN0Q
Z1cjhRswYn0EOAFgOddo08vR+HbJLnCuo0ElbO+SByY8WEU9bCDBIiGSGTIBJFBmovUeq0MMaIdr
QbvmdHSTyWQxAoiks6niHI7ioPVH4JIHP/O4uJ80uzwAMckgQuYHGFwqnIXpu7jWd7FHmUlyTndz
0YwmP9wDpH8QPkI8xrlph1Fv+7Tb+Eakq2GaD0AP2ydJcNsPBENUDdJVVbVkXyd21zAfTpjUZw61
xGR910euAMM+RIwMlR/wwvK17ImO6ukjoxAnQfbVPIJYAZ5NQCxfP4blmbRhrUG9uidR7tJiG+Tk
2qZBHMoixZu6b8cbFbPpdI7dnVzYeMPaVK0pjufIQjLKcNgnzcelHXgYDAkO57RIIaccZlPQSZym
tGOnjrS/AoifdkPNd1077KBmWnclb85oQryZAkvDqfFneuk+4t5vhL0eh86Gtkm+TnFdRM00vasT
yTeiG3e+KH04UoNmfuugi2UIhATL5yqqRxHyKv7SkzYOp/pLp0h+UiTzBRSNQaiXTR23ct84CjF/
ziGntFuBAKVpL+AHbk76lt/QukSh7crG4D65VV0+QyiAHFY3kFH2AcWhEP0U5jjSuUzWmaAbFOPy
tL7lkPyu5WAjKXywDpa8NQgpedKkZ50a3QrZ+Dxpqo+BsnRDJEQGqaFki8dilRBamrQHa9asjJyf
dEgBuHY5FB+yWyDpmefrGOXbpM7D0WWtiW26qgtf7Cnvusj7fK2nZLjtCErD/GHhoztxA5hukhYr
yL1KKBIRlEPSnqE6bqKyWIob3acfYKdDZFFXmQ5gJB4buGc8QfHyjsRtv8pHOZhOVG5LymY8jyGU
rJQX6hqrUBS8Cst0SNaIJMtGZcOmHCEscB+1ZeP3oj3gjU1x2CCZnI+ykGfLgqSpK2QUU/XZkou1
mPSnvsPjTgtS7lQPiqdhTmy26Zs2M2IoQE9kgeogmcbrcQZYXZo0jwJSYRPQotxpDYnPIKdyj+cs
gR3XUzQkAEpFx/gaizQNHdhoi2j6UafsV9WnXyfq5QVbzqFqwlE8oMZYBiWV7J1cUT/JENM0MLbv
vg5pcl2KfCsK0odtSx9GW/aXOBlvgkxuq2QODG54dzIvwkZ1S6lxFS7WAc3l1pZjvQ/kB31I6wm1
iWmB7r4BwDvJJdOhRwvdF0u2W/KZnAM8b9KlP4ckRUSDiPE67jeTivVJXA9ThElXreoaKgjNK2ZK
PG+Zc9NpaluxnpkHB3TFWZbT+Tar77M45qZj+mrwvT7Tm7hJujAZp8JAwrXWMvaXzKZ2nboBqq0s
jsCONjGm3Vbi/L1dxmBTuyISLoe8oWbtysWeR6nVwZYDyWDqtNuhOkj2ro3fizlXO+Tq8nIsq7Ao
5Ski8WwGlWfRgLOPQRy4ExzrKVSx8isyjhesGtt10U27KQv6i+Hwg3ql92Kazsd8LqFobgnUSrE4
KbyI4qWVpzOqhj3THaRVQ7+vCev3akRNOAVShL7Pw2kh+a6lxbzHFaTii7Z7oabpBBcB1AFWDn5b
TsOej7M/GSZNQ913Q1iiCp/oFqH9mDozFTGG2pt/cLU9azjOzFgpM8zB+TgWgJbje2rBCaFV1EdL
Xm89nqKSDadJEq/By9U2s/a60n7eLXLBF8Wk0/O6/do2rdq37dfAjxHO63jti+msXWph+mVyUC1o
aroB4o4u3z2yIb+RepffM1X3UNY1qU1+m/X449e/nd8N3UP92JH788PDqMifv20e/KGl1b54U3Tz
99s3X33z5uxmfXt850GiP97350zEgd37oxl4RBZ+m0z5CybxxYv/GM1IEDBDf0ylPOMZn/Ya/mQn
Hx/7RjZy/lbAH60Yh0YJ4gx4v29kI2VvmYa2FeLAQx6ag9Ce+o10pOTtoZMoYL4CGlhwHcjA30lH
8RaSc5i8EFwpDJMt8p8hHekR0UWAd4RRDaAwsWAMqJgj1nEp+jxnY+BCovknEXN+MvhMnMy4W3aQ
BYitbHWyGvkizwcoMc4485WxLenOVUMWYHiCL5ACAzPRkQzqIQIwFmwgeW4vZ8vSS5hKWi+LZneI
LMIkyLabKYVqEukFiiYJDFAJrtpnOTrLih6dKTF8zvnE1vmEp1UPq62KOLlQNR8vvzuo34z6e7r1
mP183Dl0aoWGEQpEpTqwo9/xrb5ZCl+XVRmysQrM3KslHJagupylrdYN5K1rKAHxrkzzU+cyH8VZ
LFYSl02YpFOzJvaubFGxq2afbRIoe8IWWKFT2k4qrK2eL1PBC0ggm5OX5T4cyHcU6EFsCQ0dsDCg
o4GPZk/FLnJbL3lqfViz+Yx2Fd6XqdtN/TJHNI/xTrBsCZdCpa9Qr0f0NKzLJAamGAhhAWw3QU/X
7bLAxwVLfbjMlK3HOAcUUuMaS9qfZeO2y/jq5Y0euNynG2WSwoiRYjBKJNDxgjlO/CCTBDZaZX43
BBGprxLc96ZicfmKUvHz3XEYVcIYKSK0kOjIDfikMt5mqgzTeEr2yM3+rGznqxgaa0BheXFJSj2Y
IffoHWPBCpUcCLZBnMYj+dBnGF3krtm2AQ2sqfLOjK5KX7HX5+cuJaMAHxgGrwQhRxJSxWPRxWMZ
dlWV7URQA4Hn/J4NwxQ62uRrb+tzH6vs2xjAt8bJD/zkgEJH56AQIzBBpzimMGp0tPBQoV7rGvxE
UUPY9Ksey/K2o727lSwNE9qzS6w+2ipgN9Aq+TWWihm+9E3YMV9c1zMZIyCz8/Xjr/2Aimsq8a1t
w5fN5QdHqKBRA6CptRCHYYynBgo9UJ30rXPAoeYICDnnT8EzHnQjhwjpajZ41uiqH1dAPG/SgsLo
Y4CWVdPi/ASXo147H+Pr7qECXrHNOrV+WT7yTI+MUIYJgd0pfjDqp/LlDE+E48WFlvYnZAyGDSkq
vfMyIauWlVD4gndtbNwVK9jAg08Hexsj964MZmCiR9yes8MPzzJp5rpxB+o/N7jsp50baWdQlReb
ruF0z4NkNYxuXeN5vpc1VGfW5XLNckjgoQKvT9pyil7eHT40RJ54K5gItGUkGAlHMOJ0tDsPLJgW
MzvUvfyWTzdjYNsveTxGtmpXFnoBNsftQ08Mgez0U8rd+7KOg9sM+JGXJaE/kATIAwaGCm0bSY5x
g1Rp5VKsXJhPEDe03i8d0vtsRLcAm0lIe1puuA9ORcC700yXn1hbXDBo9pwuWbCOE1Zt4pzml5mW
m5lo+mHsxmhWxXDOlmzNxDLuyEyTKCnbZV+N2XA5xWW9bm3gVgwZ5Gi9lUoAO5Rnc0iEg/IF53ZX
MPKK0h+3cqR0DuELw3Af0dDiPzL5uUUZoQF3wOzyLprBwHZM19tY2OWEtXFwE7TjQ6eB/YW8b+3T
gJlR4mGXsKU5VVMHfTqayF1D3AVTu5ng+JzV8W6eMnbNsX5N3kOP9thIBIRa6LoeEg7IX566QBpT
t0DQcGE5LVdeV9ke58M1brPF5GkVnw9DDiWQk9l2nrpbXeXxyZASfGhgLRu0fJjmWHz0/aDXRIop
pCm+a2ia3OCY1+shVus0TeQWuizVplhEAPxYzYHYYNVZ63MB9KuIL6RtLiqZyROYeJYnbTZVO9fl
ya+eQuFbDHCCk0SHRpdaTjKgRVeqBLKjaZJmndTleGsZ1MKWqepUzBpYAtp2YZck2S5L5yUsh9it
MVSLm4SI94MfitO+He6dbDBQtRW/6rT6UqEgvUmg8liVud6VsPUbNc7Go/HGlkrsoM58xVLwszSP
HyahOAxBA4hD+DiK3m3JPUfpgTwtHdu5JY4Y+pRC0uLdMHweCpSE+FDy2wGXIWRFkBTN9AJVaoVd
+lC4gF/7gNLdy756jBownc1hSBgJTAR0vak+Qo25FT2aGE7CfKl1OHlYvKdo2RbQJw9VNjYbgksF
xDXfLst8hjrTuHF5GFIgwNJ++PyyOEch9iAN5FOQckDPFxR1LE0FzHxCeg/VfoXVei6lAZUhkzXr
bEG7OQ/u+0FU30aO/zq+HlT/nRND6k8kTEhJTrRGFDKQp07BVVoklQ6SEAp2exUvA/TKbJusiLb0
HQ2GO+h3Z9ukccOuLu2JPtzw8r7x8SDAowgHAQjXAE3HuYVwFiw1rtIwvcOJPcvnCt2OEroWuNPD
6VSVKywSHg3S3koybJNh7l9LL48MFLQAEw+SwVcROIOc/Dh+tFw2YzZXNqTB+CWGeYRQwzx1QcDN
X97sURg+LMSJhI4//AcJFTvyhGROobRvMiAHZRbOef6+R3FYzgKbBtoENdKQ1rT3dIhfmSn4wQaF
wAJao7C6ZvqAjd+VG9CVmRFgWWCmGBrqjzssAqA3DrMXr2yR/2CPSgONDUd6yNvx0VpFLHjWUpGE
FbVA9NduuuQjz3ap/RW54QMD5v+sbqHNY4u0NJBZqnNPBmYCFc+fehJ0wFAXnxNSud2I6XRlTa30
qajS5oy1UxKx2Mot9CaA3vPDoSfhNrpJdVjhlF5BqynftCzbe4bWVvn5ZIQUcLYuDX2zhYaYWtlm
pPu0tuo8c/mqosFWdhya+yjVZmwp0IgJzT81Eworb+ku74CMUfnUn+Suv8whzwByNu+vagpQTMgS
h94Hyyq2dfGhFWwyKuHDmqj8XkEmdQ697uU8qIrllRM9qhnAkhiDvzD2gxiCEv/IkspuUFXWpkkI
PBFMpLTTlWxgDGZQ753qs5VGTW5ett3nNsTAYiHBBVqcAL93dK7pUiRTmUASg+vhnezHd4Pr3yH4
98vLPDcfBrTCIZvDWGB1vLEszVhVJo0NO5xBnYPZrRX1bEplF9PFK2aHMGj9OUsL/8oGnyEwqBS+
y8AlzN7AYBI93mCPpBpyZcMqUKtGBz2QsUt8rjibwhRmfPdjL8zcqdXLG34eh4AHgK+saIiPGvqr
x+susyhgxgnDjmfCwkRW1oiiKrZ5ULkT0cF0Uyn1ACMSgMRlUnvoL+th3U1VsYF0E6+mpL18RaQf
qAJiIgQhGOyEGHmcKw1lHsQZbW3YtKXb11Ue1Y1q9jCGpc0C/PmcpWhXoLo4S5IyM7PkQ7TAcExU
ec83aRxA23SJT9JRXs0w6LbP3QyDNyQdti8LSg5J5tP4xSQ4AszTwZAcxPIjN3BkGlUdUBsOXOQn
vYPRGKvG6SFwppkpOofZKRbBVJANkxy1xnM3bQH+6hBI4/sVsJ46bHRMojLuT4Bg9eEsiT9NFwlV
WiDIdrEWpjlwD7cKfVag3r6ShTz3Y1AzgvE+BINlsJWjLNq5ouq1rANTN/M7vAzQ6SUF9Cy6d/CY
CzP2Cm4892IB3wKBOolB9QA03pGR42xUdjjQ/vkyPXqxAk/+r3ixEIBPj1wBfCHr+Fy6yk9AQfU2
9CpIzGz7Xx+nb8aqKc9au+plUELfRuUnSLr8tQj0zCYEkAYMtAr7e57oj10HLSoMtBpEmf0BqBxK
969v8fnJgc0xCTgFTJiECuhpTC04T9sOxuCMXCzdd8020MBI+PjSUVaeZEn35WVbf35yEip3KLfA
yiGbVkemzpMgbbJOa2h4NIUJKjSGjI9AL7wKwYfE96lTAQArBSOnhKnnK3XSzTCwp2JogpblDYw1
fEsHAzlfJMnI1i/v6werqQObKGCCDka3jlNQN/p6jtspNoTPMHHnVr4Fii2ZarUuVDu8YhyEPt/c
QYsEJjgpINvj8OV3qRCUiGnKki42GZpMMY0ArDHhoaiyzDQla64a4aF3VfbQOkFTcT6lxedCoHPR
xs1pSzywBrK8kBmGYCur+2Gkp6hzW69tckarMpqK2a1J2Ypr34n2lRD1PDiCxMDl68PIL4Zvlz61
uXhuS5gp4KCrrqhXKBg8oNMyRMU4LTsEUyMRslNvckqvCyFfTdV/pDuhNFQqwFbCwP+RydN6mXES
A1gNWR9v5IzuH5O2UtgxzPS4qQIbr1FDblCOlh2Md9RmZPnnqu/oJWsH9cpZPrMc4IQxlgz4LESe
k265y/Q8Ch0Y6vtzUAbMDAPPtdLyRCZD9koV+ywkQnHCYGob2E+wUX48IQ0N8WZgsBqMmS2XQCZ0
EHLeV86uaX4zCkhVqhmGsl52jeM2AQViRYGyFTRdICWC3ODpefdVNgSiyWMzt5x99GPVwpxDlsGA
6jyuHBqTKFuAgVEwKXVP2tK00L4LE6U/1F1TndaDb0/S8nYW0Ashi71SDkYl4nRdTYk4c1OdmWWp
XusRPC/oQGjoKwEEP5rqcZEz9bRVwtYxzJPB+J1i49WkXbel1MOEclcnkZgqua4yGArsYFRkojc5
brJXmLhnaAlCaKKoglSVQTlyhJYoyxTUCBRS+tglZ1k8XSkE43CTVtkrOchxF+twSLAY1TCdTxF9
lhjHUNP7rPaxWfqk3/Vfpw7YVCs2C4EezOJ4AGNLNL3u8vFhSNokdEDg7DM5JNC27c7abuiB5snj
kCzdZJiru22CkvKywuTEwkFdArRI410PZIB3Jh/0/AkH1f8h7MqW5MTZ5RMRwb7cUvve1Yu72zcK
e2wDEghJCAF6+pNF+Ux7eiL+ualoQEhikz7ll5ndr7sO7DvOxQUcOvdcCuLuFSCqsASXrdeMP5UW
YBXWad7e0t7/j3fT+1fohdcSGYsUKwKkLyL3Nlb9MZBO2ioRVsPt3dQhiApeh8yDWY5Y+17iwtuN
ovHWBePTkngAJLHALR94Gpx5V7OrP1UPQmen//he5lj5H1MXOnVbNkAVEWGI//zBdCBncRCX8e6p
Vu+4SBckjb+mfWg3KtUpaKn2DPi7WA83ZiAgWe8o1ohh+we/j65hAA540bvbqh/bRQK27SPG27eK
d+xcJ87aUPJqYtUsQcccnqA708uIBvwCJM3P6zj7zqbJvwJNKX3EjVV0o6V1IIOBsb8VU03eqqHw
v+OtBR9LGZA29VMos/4RLO9v2g6g7BISItVRLgaBYF8UzrBUETjnDeKlsxyHbpEaZDgwOYtlZTJx
mfzkB5eee6hBehJmyvaOJeEqImEEnnAbbCqD5W8n+EvinOpENzsFKtByQH4LmH33TgJTn11W+WB3
k5Mo9akpE+dhpC4D8JmZJRdAln18Qj6BFCB002MgDN3r1L3EjlA/loMcDjaL7T5TdXZoRLkJO3rn
GJrBees9r7oaKaurHYtfCWibtLX7mmX9mjWtyuM0Zpe2G4rc0nRc69r6iyigIGRE4nVoevDdxpZj
GjHFPjW0XijSTcs4UOroef1LWQNadzDLb522jkBnZtNLCT0EUqr+VXPQCkYVPQl/Gva+cPB5BUmZ
935Y7MvIifYULKicBJ6zokArHvygrcB2bH+Aet7uWtmphQsA6tyJ9hjI7uAnKswhZQlPddSyIwZh
sQpq/8Tr2nlu+FusbLOKaRKcUtE8pDyJ1szQZE0CQo4ZqMvWC5wTIIc1K/x00Xkg+OmpSE8QJjxT
1U7bnqU/e03jXWhAqGUAMUZk+PKe0+FIi3jl2yC6DH04gQ/Sy6/FtGRGTwdQgB6cEgQPWg3BRtRR
vO1KrIVcY8qdH4ygswL5AjZMgk1TBn85siqf3bLFmzpW7UFIIheTFeYSVOMO5Kx+kejMHowN0gXv
U+8SJPQ9yKZxnRBFD6qelsZxi0PaM/mFq5dSYt6hsopPqZrKtVf0aivrEGs+D9qJzNbswurua9Tw
9pKx+Fccle1Vd0O14PrS3dJ5gru/kqbKTpBovIbxIYHq4si1151Kb3xKWpptur5NdoF1t8ZNpieb
Ot2q7skCyzRyIlPK1nWpvjplVu8bIf28kKegOiDZYB48U5iHRtVpLmsfEpg0K7dB5LEHN4PGohuc
/8L5/hWZZCmyDECWkTLFCuHzFNghcB1pn2Q5OEm7wkO8LkvprSrXr3J047+moH9DCGjvti5IsOqC
muozgEkGK9zYR1DbBcD4MkgiCmUQoQSx2mbMTVYgBcgFx+R/HvW4AA8P72NUfTERNzl3OHSLf/NQ
Hu7j7Z/0hn8tjdAdxKggiIQYjBEz/XNqSBOCu4vBNGdRx/KprtuD29W70VegXrG03SXMffvfTX4O
zzDYAnCEJQU4iQCPPic4WzXUKiGRkwvRNHlIwiynvgn2CD3CDfFXvbhJOKrx5X83+/lBo1lEhUjb
I+sIWsRnBgsFsdVGGs3apsX0B9r5HI+nQM0fuXn83415t6Dlz9kNrUFjmyHBjGgD6c7bTfhjyiV1
5fdd6ZLc8L49ZB5GlcqzINT3zQS1gitzO2pv06aIgv0A0KTj0eo/5v3Pz/bWhyAGWn8jYwAw+wRY
hIr1ZAqa39M+Y1G5CkBeC0vPWXohIgHD1H/B1/8KKedG8XLHMaIVQHSfXqiKtroFkRoX7gBcJbQ5
9i29cTnNsMKUuygjtnYLsBfTsmi+80rsedfWT/9x+z/HlLdeILWLVxeA07/XxePUQguQ9rj02NLV
lKgAShLXB+NGIW2u2KbJHHUeWtMca57yNZ2G6lSSvswx4z8NfOjXtveiZZuS+D8Whp9zbGgH4w2S
Fzc8wgMg/CneraqKpFMb/l6zK5H2DzHkV1L1z22antyMyUPoNT+6xmtfQEBNO7WzyCeVwnFeHerZ
3HGc4fq/79jn5ercKTAiwhTvC3Irn95Xx1EedaQiOWCG8kR68Axs5E4vTAZ0yxIJgdQ4LhFiXoYM
7P3/3fjn+PTWOGJyoDPhDV37jCswKvqqbXsn7wekntsGq7OizcL/uPFhPHO1/vlVwv0JQDzQUvjg
YAj651fZqTSkZWvREA8w9FCxb5PsMU7YN/A5iev+DJgsVzWf6CkL+M+ypqCXF/478LG/dMm/ZR1Y
syaM18lkl35J3oLI2C0YnTsFUeAJygCokUxwVs4eaq5fBfT3NwwePFgJUnmFteeyrgZ3Lcp2yP2C
J7sidcGTi9phBxull8zxf2IJjfCVlNkSssobj5RAw+hvehuKVdWEwyIiDtIc+OhXkGicPSzfTnis
uWmLH3Xid9uu+Ul9t1kFFVELpDD/8pimG896Sx2SNC85PxE9/HI4SK4yCd9IRfpt2IuDG0/v2rXF
UZVmQ0AaKVIw74K44Hnty3ULPPIYN/bQ1t3egAd10CV5Vy2IRaX0J4yr0IdFapM2b8INYRcm3sBU
z3aKhqBTOJWzQaL2jNFyVXdSrEQayzyqH+MBgJIbULZwK7K1Xro10tZr0wOS0YaOeQDm3FaM6Urj
HTqHGd24NNlpM6RrcLF0zmL5NLrhc1XF7mKbDT6oeo53rcT0zPtsrW169MakXbUsDDZTmn6PZfHY
qeBHbNM2l1l39jvxMtJsFUJsu/Wbc1QJUDSQY7QmAaecjpvWi+iiGwEhWhcsWmISb6FpBvjflouo
z1JEKt6GgALZNMjd1UOwi07lAO1O3eQlVrJg/cUlWIyIjWPhLpMQtAOQgqu8CdjGWki1yrCEgluq
7egCzyvLFIGjV1S57shTLRDtklJVGwP56hiE0zISTbzimmysMzWLxq/VyopozF1d043um2+6oW83
JH7NebGpq6JZdX7y0nhDYHI6OtkRAo9fWFjwnPL23ZgJfP7AtCuwjt+zlryGIW82YKoupoKpfFJx
ee7tVsvh3Sdhd+xKu1TepHLb4RFF8TVJv/HJmi0CCehqWR55ROSeS351wY3URculhSBgIUdBliZL
uxz8fQWeESBLLsO8Too8dds+j4yxi6aGTLTivFlGdliIAaRzwS8MAqpNApLEUlfeq0uR4GkTc/JN
Uq9LXu/BOItA1afnZvK2ti35MgpGtrARFHNZMO79qBc5C+XTFLubG1CQZ0negaK/7LAwW+AzfK6x
UByAZ1at++Qwc1Utu8QDgvgWn22lg2RBSoesgvAURv4KF1PhJi+Jy7NdNul9hcUcNF1La4EE6V5s
YiZeRAG2iAJXP4rKF7BzkJerRmfxPRx8uXQ44Qu/4tGWaOfMqKvXaeT89BP24ihqH0J8yali5ePE
x4dEdD8Jj4enugi/DhjHaqxc38D+Xxs9/HD8KdtE1EfnrVpVNFKLzGgkSuQglvUoi7xParYZWkTd
PVgCZbD0hP5JZZ2AqlSO0DH607Iv3w0o8XncUrFACtWjbr/pVOxsYjtOizoqm4fuJv0tneynX7r+
ygkIuPtT/yYn8VfZl8WWEGZyZbzmBH1sw9x2YyLmbmuo0p4Tw7ZQIIA6w6WbJ4mrFyDXpHnEenfv
9ZcY+cPF1KtoNwzFAMF2lIcW1YUDy7BQDoqdMdRdQPrypgQ0G6MIyI6VtssbjeiVll9oVNKl34Vs
aWKkT0z75OkWYz6ksxaC3oVn6j4HNOvn0QSBMOjF1dolB4inkrVKsMJs+w5ai/G56/pN4dMBMsxx
MQJtwDxs1tK4r6YG96Yb++hoYxYdda0HDBSZ2U9NuM2STn8fCnFu63rrR2n8HdP5sewgqI4wbC0b
mr5GjQMdPwY+khJgEANZtlOc7Nkkn6ta8dyMkMtAMt/nLiDtd2arAqrHEKylWg7HoGhy0XnZwZQw
C/BK1+wKAPaLSROFh6ydJSQpCKvTwWxkCSJV1E1yH9x+ZCjkPqmzag11rMhlmIhHJbAKD6rief4p
VISVQJFEB0gLz6ojrEK45P+qSU8uxM8AOZTFYd5qwAm4WABbIE0qtotLR1wxyg6nxkAvf9sKI8jk
u9Kxzlr5ySGF98y2qroRX5woXpsaI2bo9vU2TWj5mvHW5H3qVidq/eK15XZteSGeLPIZTwVImH5j
fnQdF1CQ+8PRu/3Mfw1xNxwzk1V9XsQj1Mk8bNcfR4qyGI9zmXnfvSDkMHaDHMOXP/Z9lJnrduYa
tVbnqdXj9lM1c+FP+1qrc3A36z2PsmVrw3aHIEMf5h8IW/XBM60ncjv/fhya/+IJf+gtFVvqOyXW
epBfAU7S8FfouG8BEPiZWE6tHx7nn/vxNDC/ml6T9bxv+PuoVw/IjBeu3LCW7Zgr+F+li2GMVZG+
tsywPWYLvvY8nr16VbyjXsj/cmgB4XgB0l0Drs9+wAy9TovMfw3ktG9udZCyg0xLkfCaZDzdDYT2
6ziuh9fOEYe5jtR4Oo+njlynTIS7oPuapjYkz4M3RPta4oMlNkj2yVjzt6TDtx3T4oucMLuEGrYD
8/6yCvzV1LrFdt4MpHMNeBFeYzXGV1mAQHE7G+yQamurBov1xvI3R2swr8mpkXJ8pDaVp66Uj4MM
yicX2Y4nNlZIANKs2pVSlU+gtEwnzpMH5TasXRAC9RYMILLtXJhGIjox04PahlPnSsARZQtVmwDx
ibnyoHdf/F8JHdufRRIPN60mf4obl29KJyn23o0tKnpItVSsxFdrmm3qFeLn1BQvAHia13jkHIRX
nR7HCiGXabxwVTtj8SWqyu9zteWULLMimr5FsrGLPkrgDjH6LYRMfrppk5A9VkmXQMPa8h+xv5+r
pxIKs6Sx0VNkumwNww+9b+GLdsb8DwR6rN33MOv2c/0YYq8wMIlfXeISzOVGnVTmTgdEfeW6rFr9
ArLO/QqzdFjEshXfbWa6hZpq74EgTNl6DKYSjCm8MFKWC/CUu+eedyeHKIhZBWJFojh/oX01gJcR
g1EK1egLSRxvCe8bF2IxHHVGl65pBY1YettsoBvYhAF0n/PRhIfuDiweiMpu545eFx5GhUcNu57m
ZQgw20Nz+j4f1JDPPBRes5/PBNBinjAl5PPW/KPSl2kaydNc2vb91iQZvc41hYH/pYkdc56PSUMR
2RBoOubz6FC3i9g65H4BVeJ1y45O5fbeCdmHq3IM1HouXMPjYlNgKff7AlRa7/o68+Digh7HFCie
SwLwPG9XG7BqPAmqfrQxD8HPDfpVUlOEvqUu+JFkfnP/QQalOYKDKfN2VNCXfJSJWJmw5Vz8vtdp
r1SJ7jCf8lHDXAIhZ3NMqY8G7ocdKEgHxr79UeH9z/nEP2qVDUh3EJUh2Ll1JRwztPqv6m6HzBiv
LO3C3Xz04zrmzT9OroJCbTnH87ud9XH0o6Pzgfnn41p43UOnCdT8Fj5jVr3dpntnPkp/HBk8e+5b
t91C7H6uqC93BS+CUyJkcBpknNy0gyCgaE2rjSMS2O/QAPQ0rU5d1o1qoxHybJyBFnkHuxhIkf8+
2yWVgEyz4as/jsyHex/KSam8/b0KmQTxzvfEMZk6My2zW9NzObfDZ9BBU7GgQ3+L9v+uey7j2OI9
UwrTwcRAcDV13R99MHjumw7pg5WVkVkYV55B7hthBdSpq7jlxRFQX0DgRpA+SV0uLBAGYiU/1mAn
X+ditAiuvGfl0SARVi6kjB/Ttk4P982OFM/SyfzDfMJcJaXqhYf9eLhXSVz/S1ICZ59rm38KXr7p
0W1+1xEM5t0OU3kvce8Wi78WXpzu761kVH0vehHs71WqpvhBWjX93pRjD7/lXv8ujDQlrGuYROz6
92VmIihznSDH8btTtUGaFBjz7qNXg67r3AX6C2eb270YS6xmIaRzd3OX5oJABdrcgYnP7t4xz5lu
Is5G/T4HeBaMe/q0+aNeJ0LyXmJBct8336hYwj+pA/69/ai7rm8KdZuG23vdJjAIerlxt0jzIsPY
w7YSawOsm+79ixokjQpvgEpo7i8NkFHkk9Pc67w/QS2RLE1N9btOrKCdvAMxfvNx3TDzAVN4oPHm
3k4cKbZI7eBtPvrWJ36zCAM9bu59G2pE/LD30Rs5tw3Bn1pUkRJ/1DsWrF8Mfldv7v1jPhCJySnK
DdZ9v18uJEYxX0FAjUX87e2KndRbpFpEv7e7cgwX8Wg8hIS3e9BlWGZn7TCu73X28E5atHrS64++
Fi5MlxowKde/+5YGFPY2vFnP1+x7EJNo96HXabdoMDlvdLjinjwEpS53lVD91apInz2s8uctM2m1
mQyY7T2ryMlXwyaOFayHMhJkJ7iF/LmJNf8mqxJ1ZWPTXacI2VA3mzZI4xp4Fd02byXu5w//f/S+
yUyUnqLG3cynNrfz510FnsRHlfOuCrvc1MIuJqu9Zewadc0A1Z6wLN04t9bn8rxJqnPAk/VcF9mr
IQIUEfghhL51etKRf693dMbuSqVJT7d659bn8+ddpAr/aP3vE+dz5lKmSJLTrdTHruZW/d8n3vcP
YYl0VQHnN9FsPA8zT1opce0ik549TZcfuzJF3PNIv2VJhSzDMFyR0xmubeHY8+joVRu13qGs+ct8
2V4LEEYUeu1A7LkYhrTeSOVq1ItbfbvCCINb3tgGmvzbjUmnND5pl/xxTV4/xScYofz/U5HtvcTv
h3TbdInzx60yDYmQOXV+P9XhVuK2Od85UqhfJOzrk5GIX4eOfkXS2l/DZSPdeLKMr73bfgPTM6hb
9k5gRbCjpbUr2qTJO1XNqbF+cG5pddEYR49p6LgLWOEFW5LqDIL3tM5D4V7HyakPY2YhWvchDoQB
jPM++lYtEMc7R6hY6qcpbR9LWChhQWf9U92XZDlNjO6FH1evZQA3By2Krz4b4vUIFupm3nSiDZx0
fIBib004Nju3Y0jypwN5B0XsCMpC+zykCYMbDgyEWj8rLjRBAjYyHF5Ao1UPZdKaSzIisJ/71BfI
QVZ6LE48ZewJwMRjUPbRuqIjAKKxZLmphuhL6tX10vVD+2Dgn7QZNaO7vmnsEvL68VhDO9WDt4U/
522sKX//Ffj1q471BFH+/++a/6qUvK3bb2fMpwVdBNVNmXn5vS5kq8fjH+fMDbCaySMIYh/779XM
2x9nzJtShgN8hlwsKOamPs6Z27u3EvKMb2jtf/04+XPpj7p9RwDsNPX+4xLn02RGcfEfl9IkHCNk
AVe6P27Lp+bn0k6fdDuWpNuPc39f/O1efXRpPixV8iSsk27+6OBHkft5ie3YKgzH5H6H5jbvxecq
/ugDPPoOw7D/Y8/fz+5zp8UYKigrQ7KaS3+0+VHnvQ0uPNBepvHHvy7n72c518ArFe9a9kWZ6qFO
pvbdUz6iQFfqh4Y2zdZM07SLZT2ebdgjQo3D5IvgzncNi6ZfuMA27sKfZUVZ7mKJ/FK1A19hjeqe
OAyg9oIA4R3TUIN15UGl5bfDV9sVh05Ww6+4pBvakPBbMNw+uyyEc1MKsg4kBvSQhSI82qAOV71U
9pmPiKthbqR/aKT6zK3xsiy/pKUp3zLA2HCnm/pL4xXploOvugUMYC7zgbkIFj0vv3t8U3mG3Y+I
l9BYRGR6ttUUrqaqCI9zwwOrsnU0Dv3j3K25gxp+hfPpdKIHqWPz1UHCcxFqra/zJUI7LffzZceW
8ZVhJnhpkJTIEzCPfnpk6U6V+XW7b+ntBk7cDZbVOAxn6E/gvDSQetuGnn6Yb36Xsfa9hf/S/S6F
dBlLVv3llEhONH5inlSg5bqSPDt0RZwdEiQq1ibhw1OvIJZW0lZ/eWm1nHt8e67IGSDrgHkR0o5a
7hWkc/efSYxtnRMNVyM50J07qZUbc37mXlXsbAYuiQ16ASutYfySup1Y9qbbwmXOuzSKQd6pMMZy
ZjGJEgJ1a6L0woFnSdFgjaS9lsFUr0JI+DR6mfpWt9SuOhU9lxbBEQuz4uQNFVzXDGZRbsJpqycY
iiQmcWAhMuHHNV9BnAd9x0nLs/Gc6ki5s5VSwWZzMvzdJvK9olj6axUsksGtNyAt1jtWBw2Svn53
ilI2PFah2Lsx+EOWFnJFk3A8RX7b5aPK0jWBpQzE8yQ4yZvvYzXKFebEallk1N02PfO+wFByP3rB
S2lQD74D9gR+ExwPrdxAkm0fuURKg0Iud9q3jDz7owUDMahgucixHO1r9cWFaShuDu/ybIq3aQWN
e2p0hQmFvZiCFi8KznBFM4knMeq/HNNES+Jk3YmXboeJNhCrvmjNUk3tk04neYFQaFoXgdNvwmyj
oJ8ukBMC+voOox3+ykfpLaEgGs6StmwR+XCWQMecjel0/DCyBhaXvSm+phCgej2Rzy0PurUHkyCY
o+EHYJK3VDDkDKFBPQWqLk5TfAQeG5zmPeCB/eBJEyOyxS534D+9qoMjaduUB+5H7TbDfT0pRD7r
wDHsWpsHnTUwEO0QSXoKMseE8PENSamKJu+wqlR/WSlfJpmYF3+Eh5eQAh84p6dejPQkJ+3vvAry
ozq1kCEkFXt1fYQBAwGM64tj0yvnGEXOcGpjMSIeeE450LgQHhKvDHrwlWCd3DgIhx4FDJqgzVhY
JE1fJRw9l5DcwW+NttmrYtVVDI57LTk06CHosxFpp4UKKN2N0p6QJjZLiDdoLvXgTHkMIPRUg/Cu
uUP3vjsNfwE6TvOx8uhr6YM21LLke+cVQCOkX68Au4KLn8DkNO6mCnnJxrtglHCWvSTeMjFu+QD6
VJwZWyzwvy3YdehhoOOTrU5i8l3SZCGZhCIsgjtsGuvgAaY44VZEkwZ46vOrqejWD8sfcuLszDMK
TzuPNSDbhGxTcFhmzLdIiALZRL9o183tZmkHgYcypD7UBnn5VmD0BZ6/rrm2j9BCLuRUZ+9QiTt5
LJEssxZmm5Dg4hn2oJUI1lyLJhPv1oQS7miVAoIW8mOg4P8Kg7M9lUs6BeoI3Hs1gtMBqy0kdEuH
RvuC2bNqRbMoidIPEO2lO1jDxXmk43XQiPoV8RTsXKdwj2Vt8phM5SvDovcroSpdAAMXx+Af+4GE
vtW6JTtXBKm75MY8FJPie+62kMzJtlu62mnWQ4qIsIPXwtJNar1nNOJ7ktzY4oV6iPv4CCOz8ei7
xXSMpjo49NOLj8/3kkkAqoJnyV7ytrpAx75SPpwXi2HlRU3zLscEplat4OvgtqmFvZqbm5TlU7v1
gq7bMvgtbm1akKsDmLq17qszTup5/qmn59giJEynJjmIigYv4Etg2GVA2SR85PS4Ho1sl9JNzFYj
l7qEYLWFE9e47BEZ7pNBwHFR1mkP/9QUFigkr4KBvOLVKTZTEXyB4AUTDm+aIwgOwNtE0i9UI8J1
3RfhQ9CDguvFfFXBN+vgK384iNEZDl3J3os2fhPIAPVxCG4lcnaP+D8P9JECt8Tr/NBAR7qzQpR7
GTdxzjwnfkTeBtFADKWssSp55L548om1l8EA+pmcd4bEACQVQVoI5OAc/dhS2DLHVKxDyNbXCNrt
Bq6Gds2E655NgOUN3AS/ByAYLsLQJpesU85ScYlUNedvUSe6K8Z95Ddf5e3eiRsx1PUEblXj+/dN
x/d2BgljWISpIxcZxr5IPagyBacRSZeHgLkXUAgF1ys9leUzstLi2gR2GRUeecTM8aRtxJZDlbiP
DnmG26C+lLU/nqPCAU4sL+hruHMwbB08pat1VEdIf/Xg6cgsShdOXewBzcLwkyfvlcALL5Q8CsJb
MFhPFKlaMB8jA1/Q6tn08ibcVO9T9DrRKPwKDaC3gtBG7yMiOlCoAwxCIm32oHYGK43sUk7B1V1T
jPIrGTvJYf4ZKYcYrPoCG+1FEw/qYiXcNybp+w+kuyCkazZd2gYgt4KjBeric9To4T3wtFkNgB12
8yaCD3gI90vYmjgPNvDWfaT529RiiRYUEdvBZhs8jZ2tSboCNB3BZbMFwlBw/wR1jXeK25IBYEfS
JWw8cfB0MC1TJDq/1ch499IkqySFwTAdwRxzJExGxxrWylHWVauoIPERMAWAKA8wIydK4amSeKnB
QdpHmQ7yqnZ32rbTuoPJw6kLBH2MRvhEJ/jfWZe0wmDt9cOiqCbxlQtwa5hCrhJQ7zNuJrSwZdPs
oMpnG66d8EiQXoPk3IFZLg3gvdt19RoTMhItRfUNhG7ynMRiAz8H5wCAvTynyJ8i45uKXMEc7koF
HNisnKrlxGC0NA4jckCJas9tcNZTFB5m+mrR9weVdbj29Da8JSV/AXQNE/XeOxBRg/PsM1DlOWuQ
gxvWbsCmTZ/6zde4hVgt4zCI48XalgM9hO0AJqjW6+G7HMOyhLmCOruJKL+N+KgR1RXbbijtseLu
tktGmBrcPNn8LnLPoj44utNbniDKTxoCbq8bwYRZwiiEehBjhz5fg0Qg96xs2ZZG+tHpID1vpWfO
pPba5wpYKbCrZLw0MZwsm9Zx95hHOWwOGdtWaQkzDH80B8fvoHxrkch1kLGXIjwzIteutiDzF3AG
oRTOIB2Nss0gMVViGhQYsFKNDJlDln07gr6guxgyYoyda6m+grBpv7Be2DUQTP9b2CTf64pdCkam
Jxp9G+CT+JgQRAppCR93LyzaR5ogcQ9LYpjMgv2+NSEHfOfU+w42JEPKpkM0eHQ1wlj2QAEFr9us
+pYK054aCrvRBtleD4bEy8Exzl44fQsglHCex0UYIRk1xYsebJPloJPu0imhll0PT+myH/UKwkwY
bSORuDEFuC1xSkpMt5n7IzVAuGMePxAfqE14sz5xYXi1qrWTPUzZjsLP/4lxEMQ8C+7wIKZgUXSq
XyoIMS6lgcd0F4Q7o+GTEWYG7qg8SRdGqWDTgqzUTmV0JCDe5YUK+5NsjVo01WgPihC4bsIlZjuU
gX4gzIkWDJbFedJNCK5uo1NNHXgdy4DA9TjrsuVUImdlvVg9kaaGCzQvAKvUN/YqUmcerGYR8vuX
CUHgE6mj1eA26XM8BmtgDf3Sh5lgPiFS2cFDjK08arP3KeNX7kOrnjjxdAJnQ8JSOipzCtPWByg2
L8J4Powd3XRBMalCcmB/xhwYTpLAvtgleBydrf+PsfPakRzLsuyvFPqdGGoBdBUwprWZm6twfyHc
IyKp9b1UX9+LjKyMjJiZnn4hzIzCNHnvOXuvvRaboKj7c+/j9zIKf9xm5Q3v6iHX012LxPiL0OlZ
j6g4NzVw9SNftL4aeOGD2n/GXiFuQi26M5SiC988o3Hgau80gB5Qsw4foQkh1y/PiRrEZ8y15oME
8bwcIxetV53qR6V+Mzj1vgEB92y5LHykxVVXDOvS0ZN3anG8+Lq6YNj217r34nde+WlFEU5FRw6b
1B46hnEJ7NDpOp20frPCVN0uRdrSoJIaECszMg66gjzFoqh3RvL43kqvemE0gj868oKbIkJmGdoo
1laPaqHK3exYHZBcG89epNXULGhwaPg0nMS8I4OD3Zswd1vU0tj3bZgaa4AkNgIEE/0cIEZssfLQ
dyFzgOlWDu6KIYk6HRru1arIq/YwTqsVb2gPP+8mNHq2XPk3Xp10B58xyt8WPx+rC6RYqS2dVRKL
DlBjr8PlsbWOPgRwzl7UgET9jglIpu4M27cP8D4U2MK9chu6YIRIbTnXWGs1LnI3M4QMDk5qB/PX
eRhtcQELuQoKTYNSaTLaK4ubiyOQAkWvrmU8ypXWdDUzWIkeJUoHSN0Dm0GdO3nqqap1c5ua4aHG
43bJ+S/uK7VlvtzcUA6257RljuZmmdzGsvEh2kyG3lixX0DF4UYy9GWSj/HZLFGvxaIA9FAhiMog
7R2DCrSlkU/lSwudfQpB1hn8dy3fK60RnXTh9As/HYd1avYPVt7Hu8p15Qk7nAtif7o5L+KoajcW
vbGpeZqeyqk9XcoTPjdGGmUayNN8P0VckpaGvatwdLLC8M1NaLTf66jmbmFmXKc7akiaZzV442Jx
aqbFfHdeoLAvV4pqiqXWe1vdUyXSnKxBjcMiaDpuhU0nFlkQy/WoliPyumlMBbBu6SRIbhJ7kOLH
g35WYRcVwzrDkniOvGTYGwnqR6ME4baIu946O1m3seTo3wrUSqXFHFtUqnEE6GAc51si9fNNEcd/
zPc8JzP/fHza7Pdt/3pMZwgEdXy6n3jq0XdlufPJvPjzsZ+H56L63xwG4uqwjrWuXPzY+X/69PPx
50N7Av9XpCT7/+dL/e215NY0BJm3NivbW6XBoE0c1H9/HNNb+tu7mzf8vx37x0uoy2WvG7AH/jrA
b4ead/3bc7opGMGuw35fDvk1Mm3j01RiQmjMtHqAjsx8LLOHtZUM6bvmKzQJa+NTlMjPoR7GF5Ra
HXP2Guj8tKsefkOrrrwneV6sQ9SQR6aX6q1LqFPNG4TCOyaB8F6k6cAs0UNzp7he8uR75fu8AePU
YMGfMn0sBrXhU+zGTS8q5ZVS+27eQqMusDS54l3HwFEY+yIuHzMn+XSKle27WM0iHKO5rRkkKBT+
pUTt+ePVBWGG0HcM36gTxRtX68KDH3b5PXcmlPP0+qtMPI16kTybmZnsNBvqs5WV7rMWydu8gduA
agmjun8Qnt8fzAEyde3aztvIwHP+bHTZj0sFF/CF3IjqHCqMEOdd4+SJk0/5EVh5shZVK48ypgTY
KCnBDdOTAzs/BCole+ZXTOMoje5G2tmPUR59zhsYavU9iwbxqFGJ2puELW1GRvuvTsLPbfpesjpA
B+c4ynUCDx1BGSN9Zo754TM3mjYIBhSaqVL7JyupjQs8N/HjowGIsOpRvr5VIRewsdHyg8Nf6gGp
CePdaVfphY9KmTfPOPWCXViozlZYYnzua/9hPjYFTUrVUWk9QFRvDkpfOOukH4c33w9X8xadg7ZP
JG1/CUx04TDAshVX+pWjR8OXFrB2DtLti4+QZuMVtbYLuXw9DyK5oBX0PpwJY8Zz6Je0rUOkKlW7
DNLQ+1Ac/WBEdvtCdEW6a+yi3HZ9En9B37+eN6hKPMMmv5ZTZPPZEPxD7kg7uB+Jlb8wroqfLEmd
wnN71DrdqL3b4jqvR6YdrgNVxMemieN75gu64vOOkZ8sMEC6D0bIj1ztMuYC0wq9fAY6Ld+dCJy7
5bbdPu3r6qlPw+d5vYfMFPe6sK95NConoVEpg0blfcgWilngO6+FbTfbmjAcRLuK9uJ75CBMG7hg
lqG4kYiBD8W5qBFE4/lz4Yu5pv4on6nIWTsnNAzGzU32ljHmnPf0AmDzsm+jk1X17sl1lccycy95
WWePWa6kj9WYQyLyIG7Nd3Gb+kehl9/mez8WNtOyuBrb44+9kjA6BB6ER1VvrWIZ5/5D7jO6Kqdj
RkpT75IoFktZG38+hasgoVJKBnvTFtToEf7rhljNR58fM/27LOroPu9jNnm7lok5rucNHBwwDzL6
+vMlW/kuTREG11rVHzldiNei5vzQ5+ljh6DgjiWI+nwmXksxRMc4p3o/381i2DFaZaNXnNb6BaPR
tJhiRmh+v8r87iYie1Gc0L42tvI2H7mVKGXpJo+reR/ELeWqEXm3n/dJhPacKZW8NRZoIKbT09lL
vGJuLs95nXco+HgiDBvZ1qrMYMMpQ7ymmpEuS1jix/kYlWVtg7goHit/aO+SCvS8k42D4BhkpuR0
x06O8Mf1qKkaPw9ebNAy1q4EOr15bW1eGYiUL52pGdfKH9/njXpJBR3EqLqa74awc0nPCocfr923
82eBV/1m1aJ+hl25mLfS7SLnQs1MI/qIOn2k7/3vBX5W9TzKZjxbEQFcXsb7mNfOK35uN98acv7v
sjOc1c8VqdYj45jvywHpchon4fZvD/64WSnU48pU3//cceIwUP6KLgnMp1MwvaJk8CTlzeklNW0R
HTM5rJNMw13zc7cwa7KdViZvP1/5jyNRC7WIZyDZ6/ddLGkCFI4H8eMwuCW1hZtQUMs1WIkBrYRs
mqLmur/xtaJ5ozQM0WssV6aeqSfbG8IzJRybwbfpX2quSPwE8iWzX/Ud2lLATrW/03o5vJpFvKJu
6jz3enAwirJYNKUIV6oksau2AnGdF35Xi2tn5uG2lqjyf1uRJLq2URpL+X1F4eKWiXlNy3kPCu/i
Oh/KbAoFwVNBSXB6jvmx+ZYGnnXt5wRE/LYipPOyhjgEN+jXPbw4xqcRxxmO7V8OVQ3I20LXl1M+
wZ/vY94kr1WJ+dShtfjrijH005WFzGX924q4LcHul6L+fYVSV9oS64G2no/8c0HVjnMPXL3Nz8fm
WyopHcvKd6vfV2gC3Y9WV8wdf/3YMdxC8NQ0Pvtpxc8P0U/x6YiSrLff9hhUhxldPcmFfj0UAjTK
JQ36o3nFz3dJzgbhYaMx/r6iq7tvjh2F+992SFBN0I2RPx6PcmxSgRUiiOME8ICWN117Sp8+dBHG
7NQW8UPnE3nEzzh88OKxWHtM4G55oZdrvxHerRMKXTCmMjeqevW6KzLr5rWBWHtMLW95lsh16lba
rQujdk3YxXhLmResO83qbgE1UZ4tbG9dxb8vrZTm1unDyHZudSMYSOXZuvKGElbjeKSvdVpgrHGC
JbdupNvbBUrEsyUWawtYCXppr33h+FcloFjomYl3xe3urjth2lfaHN70bNY1p1zEewsMfOGKwnaK
eg3aNISe4w/XoMEs4cV+h8WujzcpRrtrV3NF5l8krl5rpqwd6mue0SLwU2gSXdcQpxfn+TUNSGTp
0jzl2VTsZkofX/PGqTdpNYRX3K7NxjOJFkirSm46u/AubNJuKBs7F/L4uk0aaNali51+4wVoVYIs
Hlkb6pdA1OrG9yLK2+aobVLfIjehcPVN56Udt+jDG50XUZuhZkM9/QVMAjKgsKfjmxcvOiknF390
PuZ1DiLpU+pyyh6mTcHShIdUcfvlvFaTXryjvGeu5l0BmzWbTjrZZl7bE9y8UqiNbfGza4cwrccl
FGRzqp62R7X37Gfmyhigmgxu/HSXRhEZOZ06/rjLVHWytHnp2ZOV85xX6R+WOlrnedukij6YlTaX
eV3siBdRxuF1Xmco5X0MS3WnFVGyFamTb0iiGhdooGzO5GEDJdH2rGHhwz9bFNKONqlG0+vvGxh5
vUoKoz2iyvn35pESchPi1t5V3Mt8nHkRDGMNOMGnxdlXZEPN2/14sh9LTAdf6Qq423nzYn5uLru4
qZQq4+so5TkCZLHMyJn46Cz3XgLifCqisD+UqRoTtsLj1Riu3MSOvzSTEIo3ha/OyxyCce5hqKYf
umY66w6szV4BhP5sB2AVp/1sY4xxLTU5NgTfflChCONWY4ehzExcv0Z9TXEkXEaAMUnbpqvOVL2j
5XTyZjLswBqml59BPD6Url08F07S7iyBfEzNw+HVCxkLzxu0Wr0ktm+4FHgtz7hpLKJ78vIzH6DE
5S39ns7oYVV7VMfh7j91avFl3rOoiRYrS9k9BHkKVSCpOJ+4qf/RRD+eu4SWsepSr6PzwwWvrCP0
yqEoz/S9qvN8K6GsfzIQaf368I+7fz0WVszp7DzBeTc9FpAU82P36K9bTTOi1yk8yhFskWrkWy5+
287ivVCFVrY/H//taZtKlxtjMGtGIAoH+NvL+Ou1+LWPNQv/099W/vV25sc0aC4rxWiVH+/q99dS
jMZwtAGi/Nj43uTqdXCK4kGdFqk20l63s1OeJ99p0kabyjJpbFWCOlHa7BsDvUDgpkCPmJWsgEKu
qWtREFQF+a9SEaB6B2Z5Shjc58dKEGmrGLwj/Tn1GVRK3zEN87GIacGZxJRvFnOIG81FfSfHxFpY
zug/6la1V4BebjP0FAiMolZZ+AkRepgoV3CkcAf4yaaP8q9e5rkHdQz7Sx7pxr7oxocaRYCaaid0
JZSDSht9nxUVHQ7ZPKPMn5JmxmzlvWVIlNRwOUej6IjKqo6dArc/TNrhIRDNKhj1/obfC3CzZZNg
pel0vUIXJoeCsK2iu5jKbB9FlVhnSaVxOgVpEBPUsfUVGW8NvyrWtp4maxmV6cZVlf6xa5XhAkrz
rEgK6mIYurtmPERp9tZLM7wqnle+SNGjCM6j+3wvCrfKH+FQm7dGG/qH0R3Sm1Z9j6ETnus0fOoG
S9mnShNcc6EnqyTwtLeg7Q9ZP8nO7KDe6woaU7MKmpUToDFXeXtrigCLUHX727wQVDguuFovYW8V
b05hvSAiIJdsfNfjxro2jCZR2jruQVHVbk0HbNiNfml+0exxA0DzpepROFIFj3xGkX5CfBj8kn1S
dfaaa+0hpIt4xFJSFJh2WnddYkdZdErpLwoNKCw1SXOXuFwaQsYCTNrrEVQEfjISIlW0QG8h1KCV
aVFALauphY1cAr8bXZ7SBR5lYQn9ikb+bGhR/OzIJ8+0k0scOuLQ51SHiiy5cG3duokSXkrPiu+q
Uj4XRpyequha9Y+h00ZfcBEDWm0O/ZTLK4rgD7Ap4L2nSqLWjeCeO7M6qe4mD+LyS6bHJNm2V9qF
wTkNeV+C/t1LwmzqSAQtxFePRKHOVbFY1oaytfqM3MqkaR6IfPR3tfRL/P/41qQcnKUpUdA2XJP9
LlJPxEF1KySD/WtAvw9SxNIzg+C7maXfNW/UgJIrNpHCK1CE6SkbHH8V0iTft5VvLStkYms8EM56
hk9l1Bsw6tzrqQmdUb3PzCJ4qIRYR37R3qdHUslfT7XkW0xR/qxQulpEg1RIJLTeu1JTT2lZmni5
FkqIvKTMSnCbASN2p7Q4Sqi4nAW1YqHharwaNJfVaCg+3aCzFy2UgUPpNi+ekhSXRiAiagofB3Kd
ZatOp3RjKMyh+za4a46THZzQabamHYQn+lru3s+F3EL3XDRT97vuXM4edh0fCAZ0jz7ipaUvoHEz
ypC7OtSzXUBEF9gfyh4DZtwPNa1eRrdvcbGTglSlOXHZobfROMHpyrhLutR5cyLl0kRxGy3U0d/F
rXZw6HM+8fsvljkwIxq1QbqLDNmdcjVPd8F0C/NSSu+3S/dKkB2UgP4ISYdpd1K68mqpidj7hewA
nBnOrq+ZzKdNU+F3j7tbAR8J34HMl60ZxVe6M6AxkEQgguIZzZFxopp046HwA4/YSdKZB9pTPjaB
rUAAxwhBT6j/JANxzOj5QqaGpmzKozG5/SLo/qdep5DkuKl7MGGWLKo2a3Zx734t2vwkGCefDbWu
lmLiFuXirQsJjiwqgHniPU/QSQ6W115/jJPlVXIxvgWV0FYZ0SUrrx6NdSK8Zh+opdikTfSGRbu7
t+WpLOz4DSGgttMtRrgWuoh3nF6Tn9Bmrui4lNl0/U4Mjb1EECG2jLBfNboD9yp0vmQNlnrGKoJ5
f0YwZeIM4OYL68lPUZxrjfqqqYNy7Ewc9HpG3ILRKS92zY+0TUxCbofiVRlK68WJ9DfLQfypepOW
RDFWFrqebWuE1mM1ifd9Lz47DgYtWqkXqZAS3mWkStvKOhrahh7woJ8HdN92qL8DwUo2mfTl3u86
seRjyHZql0D5LfOQODM1wqHQGqc6tVhk8R3cWniuASw+Zs2xd5r2SauLPYx7Y0nnB2PyaF7nhZdV
J1fo3rG3o3iDhRuq/RhVN4UJxMrBH7d3CADu3IJYr/gbeZVEI/j6J6g4/4HAWzrlpiKsx3kRieyV
vIuTTpYHPkhUYKJuxvdKy56EKqN1H+nOHkSwWBthFGy1GR+fuQ85t/bGQMq0q7bx3dSQgIdkOr9F
rfqVqYD7WXfJpXcNH9m+8Qfh0dkGJKm5moJy7r2SfVNttOrNpGZJu/xbU4fDNuvqJ2q2Kmqr8Kxi
yd4zME4P/VST5MKs7cEz4qLzmmezDq2NVfLfCBP0QIZq6S++bZzhXiifigOpTwTklMoYdSdJpImG
BEaLbiAphBIbKMWacVW5jY6fkwgHfaizrw1KEABn3pcy7q315HJ1azqOvaLTB+is/jPqv9VSE3tH
xtUeT/TOCL3k1dRL7BqALtYIPzdiUmK0oRev0QpBg5D6QU/q9Hyw7KZZ67RIEWJxKVWTgBzSJD5x
2thrieYiwfWdxfxX6gLzuRk6rHyTW4EqIiw3Zgdlo1wzGboHO4nlKhj86jGx4l1a+/qDG/fNKrQY
2DJUvkW4IA9DYze0+NAHIWRNzq3aLyXzDSwvFwVG+pfCMNoloZXJvY0ioHMiWDuU23YSF9bKs7pl
n7iP6WgVF0/31jOH1KUG/KTlHdK2xL+FSF+lrKO1TNNDRH06GQxCv7UNYYzlF+L8nENgQOEaC6qk
ZBm2R0be1iLNLeNeFX26Daq+Obgi6HYgv8Uip+a40KMoe9Fa4R80tYyXXVxih8q7rzCBmPR7f0it
pbCYVtuGl7m2ZBfs4TrQtHMb97WsL0aUFGdiK9f07jp0eFW+6ANv3HSO/gh9KDjiz4+3bgA0IIk0
qozmUN96MkFWQ4sA2Y0k9dq2tHdprGtrCjzpylAUb0coDrRu5HEItRwC9vL81mTuQUSSKnfThjtF
VwCJNHG676YZXqiqTy5Sx/WEWXxs5cFyvIPpGsGDsGX5YuiEU7gUMjgZDYpiv2Wmcw/x9CXhu4O6
cFnDpdj0QzlJenU8wGRixWWNpMzNEfQ0XbfCypycvfyjDvPqOTbaeluocNnmRWg22jdL2SVGuuDj
sYgnD5R8Q/Agp3w961exiQRm/i/Pd9uiNtdg5o6oldO3xq5XtJesx7B0DqMHX0goJcm4SpRSGsRD
osg+e22p1rZdbX1vnGiV4kRaKW1TMoBWgUEODu7w7u830PogNeq35BI0+KpYpN2cxj2SYjy443RV
tvbzrXwKFQ8oP8RO+GhMmlc6t8oKBSUKmkp7srvuyOTFuyZmdOdnJtfC9+qHHArkqJO0TaSac2KK
YO6lksUrarjNzpNFtSfB5xtC6OjumDTgTF23+FpEdGf2616aDKibyFbkjMMWiUS6EZqi4hejeOFk
fNeGQBZX0nePUKP5blPtQiU7fbTxOpqUF0rD5ypqAliDEF9wWauHOKrl1+FYD2a39yX8w7E1tGMC
GGMb1P6jOQl8OwjJR9T7y1aXBXG24yIvbOsxGpT+alrDvhzIRAsaBBFFG+hnYFA1EUSKs6epIiLP
/4gDnTB7rrrA/mrtZtHUXTiB7D4bP76mhAduS37ByxSE1VVUTzYG/00ZlM1GqiaC+M7KV0OkPoVz
+gazFXcFSnWiNNr+ESePsuoCR32jH0ZByyteDFml2y5RzkIfk3WOL+ktTos1M9fha1ARVTwGQ/Wg
+yEEmt6Kt14BJKAPneTFl7I/ODXDlIwLr65DzRScZLPOsb4QvZmSy1eWJ5pr+rnvW1Q+KLBH5CEv
rRhAAJaYlDKSeFZaZsh9YiN9Azbu8B3DGwpb8Syb7oNBdXcF7OasqAO4Wxpaa10oyR1UDKHffkg1
I8izr9QAjcu8gB8rT0DNEapxMQCOVG4b7DWIhVJlN6oCaVhg4vJGpbIGXNihs+Yxy+jeJaNoino+
RLDUeVFaU9nEUiQ7Gpxznu+88BUHNG6rWuvQ6+WjJDyjRklwoeA5DbK0s9PFr8KsKWMMmlg7pUm4
X+iTTVSYxpHhiLVwDLc6emkc7BXHZTbTWxp/6taif+1VIvoSFzWjtKoXy8bQh02sewJ0R0T2jxuc
50Wn5F8aEnrWelTX8B/L4TVQplOFWZ5Nr0+uVuIbG10EztkVXMwY/IwnsxTFWkIHQgno9qsu98Nn
ZpVfCqHnaz/LrWVXV+VLQ9jhyuOiuyiFTt6yH119c4yutgz6XTfUH9Gklc7jsDmVRuktgg7VTVDE
088PGU/WKN1uyEe8aX1xIdsx3ikxIpOghWdZhZq9qjr+vUPzYFiPcsDeonuV9cCVPl31MjJ3mGnI
OqEIarb5jRbQ8GA35KC4NrKyxHZuYGlWqRTKPde0tdKkxTnmFK6p4Z7RJVI5Ljpr0+31o6XAdsF/
spylympJNLsZ8aG6FmPG2Nb7hympZ7ACCFU1ctBQ88OjUA1oRkbG1d4Zk5Os872Q/KFGBJybZEJa
+UG/IW4Ss5sxoHjvPgy1dB7rrM0WmdHhCeYS9oalIURH9YYm62uQ4ETUTNweOd6xcw5VdaVY/N8K
DSGAVfb1uvCMZz7QfpFVBVFL7QcqFh/KW+RcJ2vVATXPc9UbIy+UQMfMsWhZE0508QbMb5gFvMvY
Fw3X7wm/KkrSphLYTfSJhxsChH0xRX9JPUMFPqmiaZAtmxDbTGkG2ifzKq5ghXzDHPItEKilCRxn
SGsyh8ji+l6pqr+ntHfp866DBgOoVsETsTAZNhwzDH+R1qAaCPozOSb+Hcr3ZvB65Vt3lOFwsziF
vQC3hosWJ2ujDaonJez8m1GMj7Qv4nVLbfgSD9u+CCX40ah7yNTMelPGoSS5Es1voub1Jm9reQJx
bK/6mEa590SUhXdVrSBdpD5NA64+S1/TAkhp+WKQnHU6va1WOqqCQ8PoinNPOtyNlh6rSngx4iQd
aaMzWk9VyaAkGD1O8spgLPrY6leoyYytVGVxc3z9a592w5dYj/ZukrYozeLhS0SEIpTKEIykzYxj
VmeOJspwcJqQe2hqtlX0PQpF8iVRYn+DK1QFeugVy8KqG1hxLQY+Cka4oHLrzkUjuOEb2po5E45e
k2+h32LPat8QmjNDKpRPE0jByvP9YmPp+F0i652QSmevuaq1kJqpPtYUawDP9BNkrq6BGFb5u1Lg
fiJ2RGwhqX6rzTp6NTpq1FK+EtXcECGPmD9uQvnqar27zQvgO0WmJEsUzvZOKC4ZIbg2tpLnvOfh
A6cB2s5es1W1Yrw2lfnUMFAp+JrfKcMcu8JZkfZcHRWLOpIWURXsevV1hnrXISyF0Wi++r1dHJWI
oOVUU4IjOcrqwlSCeNPQ/b92iQAn21bTadX9OiH6nbL0vjeusxjTr2nVhxOEOXzMWk7NXj1g5AjU
oy4fHacAaju0kLmn0ywTawpKlXzrSlXcAiP6Y9TtVda/hA71wcwJxUNqYfGXI+5bIUATaancVmSm
rl06YevST6j/uZl7z4asXNUtCidin/MNYAl6NUqFY2Jsr5YXazsiqXum3t6zLSt6CdLaJmqvH8px
fMU7i00bgMwxMKoXhavCMnNRUhTuoFzjxjUPpHSPS/jRqySxqe0ohNsXjfmSRBnijbiomKa8uGB0
PhWhn9vavQVlNY9Ho0Nvajvp9MFxXhhOjXzJK0+E3ZsXQ4++911F+nreTyKbnh5NaR6L0C5v80Kj
WmvoSnlxfCRLTuBuoOb551pRq60fYlKwS1O5+Sh9tjR+JIi/lS5C+SZEuvRquRDKi6MO9qMXjclT
Hh2MZPwQQWhw7Taqs19Ft6wKizW2kuZGzPuXQBrRRihSLhE3jVfGWseqrp1VhvNpRBx0G0Kjv3X+
Z29JiY2Fy5BmoCtiJgySuOBT7qpyM9dborym2zf1/ZSYUyfOmWipBcANajvOzqH0G9hV8XiMbPua
gdTAdpLRUU7lfh4d8/M4J8IQx9wQcBjxSzGJKihlN9FXu7ftXTFB+QaMRYYsPzMqyKtaVBpnJaVc
JtBt6jHaKnghGMJZ24pkZow6nXXKDcqRtpPlGye2u5PZbUqLUUat6kByhnid1qm/pFbr3L0wQTdB
OwkpO/UrdSBAOSXikMCrjClRrh6VON91Nt4qyziDENIA0znxEWYa87nefVMV3nHS25sRUf6GyXVy
0imEdzp/QgwL/jrgHT9IWqDLaDMatct/XlhPXW2/9roHXiDlSpKN2PQDMj4hNLwFNq8kZRKwtwXI
LUbUG9yU/q616gs+8fwxHUD16S3ekbwYPhmc48zwqnMSVfxgCZWkx9M8NkVoftCCABODQAH6S/Qd
94WPVUYN4YBNmiHpe0/QwHCJMQypVD37jER9hdFa/hEiM9ZrP3hAgx2vsqRc67UiPnLKyUumYvGt
8R3ivCr3plePo9djEmkc81455SckxG2lWP6u0NIPN8MjpiCpuwePcsJ6N34oTxVsyT0CXnODJR/J
m1IweJQm+BWEbkRRvHQ5/q2hlZMGT80XXgICvKmTb2lofEZGZJzCCBS903Dddmq/2rl2OK5cr0k2
nkazg9E/aCCDao+ZP7eTgMhxG23PkAu+va8f8m6ovpK8+82AwfSWO5WzwH5aLFPfr7dx3URnf0zw
5mGJaM3QWWfQUGBeycXUUF6aqu3RNu28kxU2SEeQ3zeeslTDWseEWPcboFs66aFGj3wRmB3RI9Yt
bJV6G1HVWTADEKaFn8B1W0TdVU1AsYhqCiqArnWp8H0xD3Bl0BxqqkYLWcEoWvjHpoi8Q9GI4Dgv
LHghW3p24blsc/qeYvCOQ1R6R2261cgRTVyt5RtO5/qi7F9HMAGHFo0eF00jeEoLNMtqRrQmOvr+
Dvkan4dZM55JpLtzi2Q4wis2V7qWMW5W0MOYsZmehNt/DRrcM75n4pqlIT8KfiApynuaP55o1mSg
jfiDbPg+kXlFMRNi2EjWWDiO0uvR7mfarem9eG8PKNYRo4WXxFJSqjsOGlVvoM1oFyvX6J2NFJy1
agYCS6XmpKnr0jiYjF4rhX993sAuCBzToEPZvOsyO8aNETxaMQI26aTKehAhLX9fGzaIwC2I2vhM
GcGC9iSokYqOFq3jXC4tlxEgZxlxT5hL7cPWf0b+zS+zzB28hOq3sXOIFKOtaqkwQEa1Bh2VVTQr
4qLf8pa+G7VzKjvBpTbQvjcCSGCc5v1ObZZ0oPjdRLoGdgfHleq8JUGuHGFe7dsAQ0Vf8bemcdSu
2yyY/ovTdDTky5MABd3a3NhN+N1UBRSzYkCNgEvo/xP88H9iuMnONOi1m7ptOdAuf0XwDuoAV8LK
ITNP56KuyShchyYQbA/0wiB+kIX/1y+xmc2//pP7X8mmrYmBEL/d/dfloyU84D+nff7a5tc9/rX9
Xlw+su/Nf7vR6vF/P/3jj6L+x/lx8/T7lr8cnVfw5ytcfYiPX+6AZI3E8CC/18P9eyNTMb+S4Hsx
bfk/XfmP7/NRnoby+z//42shczEdLYiK/D/+XLX/9s//0Ce2/F8s+On4f66c3uo//4u9M+ltHEu7
9F9p5J4BzsOiNtRoWbblKezQhrAjbE6XM3l5yV/fD5VV1RmR9WWiVo0GOoEUQp4kcbjD+57znN8e
q+JNpODif/9j//6Nj7eu/8dvjvHFNjAQk3VGCGZgLnHfI9fSP36z9S/k25iEdpFv5HESeZWyavvk
H78ZxhcqCcvJJYfdXH7tt//VMWHyLc344tqwLgG+ux78ZSLrfvvXR/8npv7388ah+A/Y+j9dRcQJ
8Yeg1ruWaxnWL7jqJoug3jKvhMyck7lFbRgNoRFXiKkNWm0JztCPPxyc//CKf4Kp84oQ6zkQDi9p
mss7+gPQnffiEE/OK6aZ7oWW11wrJ/+RGbZNTcP/5tjibwLV/0Tk5gU9y6B4TG4kiL5fPqJyInbb
DoQr9uDNLg2AGNT9HYu8YJN7WkStoF0M3lJiSIWm+9ef1lziiv4PKds32DqQTkD9UiftFiL3L5Ex
Kptt3IRjEuZZngN6fp/b8uR5RLsTh2qW7+akYB+jsq7njYakWyu9lafeypQNXjYeGmP8kac/jObk
5++N5l6XAYxafrUIgr9hvf98nP75TkmPs3zDc32w7z+fGD/LBpdxxqTSbEDg8QMEXRZSuoi2JzLU
VzIhy4OYa+xPqRR/c5x+vg7/9eI+IZSGo3MrLIm5f7gqimFUDfXEJDRYAbEOVT8yENKTbzabDsb9
35yUn0MFfn81LkKPXAGQZbhafn61DsMYjJjlkmgQVNcxtjjPW1H3V9uk6q/bobsLIrHBwaNfqxhN
TT6rjywbKUGW0Q/T6PZSt783mvyhFxpGbW/MF9GfHjpz8e1v3usy2Px6BZH4BWHaInYoYLT/+c1a
1hzLVsOBRLYhU1HDghRnKLutFpgvvbyISVaD6k2fUt1mousNhNFaLdmY0VIt2z2tvtmqV3U7LlSK
NCj6O1eZdrRGQ226W2qyibZh6Yo7caeDGIoox7oDgaQr3cvbWKzboHFVvYqLuaX/o1kiMdu1Feeu
MyDaz0gG2MJ/9dBrm6aVGzeNHqfJiFo3n2W7xbcMvGELA7XGbKpVNU7qFesmB4deMNk6qbMNrd3U
Xi2CFqp/A0Gc8Pg6hxUImotkNJv+WusCtuArq1W44ajV6LkHIRZWw2gcBjWwv1xpM1220JskPfsw
8pyhIFpb6tYIQtnuXSvFjxYrvQ4dS9MDkONIuy097EUsGyDiOv2uelWC02LNUaqavJiQwj4471o3
q4MXG1q7R7g2GvdaX8w6/KWMau5ROm6g7hxW1Pl7j1az3npuYeswmfBST8fI7VP/vQqy1LjSsHWx
WoE1LDIW4wN5TTSno2mrMl8mC1ylxECbJZYhIBfTBLO+tYEnEppIKK8KMlJju37MMlf0a1Roxr0w
y9bZp1OEMnjIqwGPgGuYHjDGzHM3tiCY/JlJT6qjHKs+BjEb69Ye/Do9Z6MLaFE4XqI/aXWSQ0R0
An8CXjsmYK3M2kjYX1SxbqxUKqvogXiHKL2acL6kj00f+/11MY66usNojCctBbeqgX+JMwqPq1S1
Sfvhcs6spaUcR7QG48l87QlAoNZkdn4CjtqgH5BdRx1Zrw+xlGZzpwwawuQPUuLYenRhx7sEt+50
rSwxkKVHxaGmDEepiv775M2YbdDUzqbcQW4ubVQ2TTDe52Pnsxz2Zu6EowL8V+HDNXrs5qID3KCD
FTDHmgtyVrRARWAPQY8EI/fMt6qiZoxDtSc1YTOo2BbPNb41NCgxkfeqxgaMNkhu66GOi7s4YO7c
5SjssBbqWVK+1sRdU1v2dP8RHeB0p+ucEnOcy3TXS1kio4Q5y0aVChCFPkMX07TW88aljp2AoegX
ebK0fFhwemHOK70RxtiFWZHEZoguK/bXjRyzYjszVgarEgUWzkYnRpzguLqt3zvKV1DDcoBrTGlx
SrG0KNQIGtNa7rjsQG2ZYIcwlXRQYe3aOdjgsNMtFzRPZZd289lNoje7sFEFhPw+gcR0Ndt2bH+a
OmlJrz3GR4U4kyGJ7m/maOBLj2hWq3jYRfACo/GZM9Hk400MpcEZj2xUbBeyRY49SeQsrBPPmyWo
EicQiEM4VOlbSW60pT1Khe6qPRh5qzvNrjKp72xKU4vkD2YkxxtC1VNtKNnUMmZBJs8mBz9+JQDK
hUWeTigIVKaAs7zmTgu9P/dww9f0UYAvucfJGaOqXmXMc6BL0JqnKGrapMtoXFF6HPO1PiRA9W8s
hPyR+3dZ0r8k2VwmnWWpxaQDcIahfFkp/GGK65LIrXRJo9nopHPr44/cmySrrALNQ3JIEwSafIKb
xu9RFrcQ4nXSzv6rJJvlPZi6TmgHM6ztsOD7ZY5v0AM7QhlJSNNN3AgtRrUmKUOJZm8AX0ly0Mx/
PX/9HCCzvKJlOhZReXpgEQD/66qi9aMyshz8Q9oyr4yR3dJnGt+kaZ3++oX+PE1apudxmdOjsAzH
+eWj2TOj5uiQPKfKmFDBiRSAzeBW6Rnm2LxmzMj+Zl35H04o8g+d8D0+n0ke7i+vSGoFTZJq4s7M
4q4IB93HHd/q77NGsy+VDub70YMsG3rCtNd52UZV6McguP76g/+8oL4cYY8Cts3KzXRt1/5l6cT5
HBvD5pzWcZShi5NbmvtnU9LMWAg30n3669db1ss/r2j52Hxq7kzd4nL65fUCPKOlDHg9kXRYKP3e
creZLEYDEEiX7swIo/S6NiRalTSY4t3l1f//RnTZzv7NRtQIOPf/80b0np1p+8dt6OXn/70NdakR
GASTwaD71xbU0b94juE7LIJZ9BMcyrn+5xbUdL8sXQ+HyN3lDma39u8tqGl/sZleLNRz4Osuu9P/
Yge6bID/cD15rAtRsRr8Z5Pupdu/JuyadcPGIwCJEA0mRtySwmHAhB285TqgN9XDgJfaq30yl2nJ
ozoWxvmSNjHpG0OLMNLF5grF5UYoPBORBZCbaMs/HMfT7xf3H8PdDPPX9+jQ1QfWxzLW4Q1fwuj+
MHbns016B4K4NR2Hp2na91bymSW3gXKo20b+Fbu829SLg7Aw4mIlVYZLbP3X7+Hn247DxFtYNrKc
REZx79ccZCT/EkG23q4bo1vpmvsEQeOpk0x95Ceh4QSmRgD5381af0qbJ4DbBAruEWbloqfzliPz
h09eZ3bmz3VUAdNooaNEWGeK7VC6a7YCa38k1lGzEcnamyil4ecZdDzUVZ19pX+ERxwVPG4zlRI2
3eYvE0S+0k+X9efZRy+YekW/ztzk786Wrf+8614Ols9wiDTTW0oNbLt/ftdzqVRvs+1AyNu0T37d
H7HEx+feavAi6LZ7smcRI/PJytVE0ukK3RrIy0ga6wm33gs3xDdpZs6HdDaV2CclaODWnW8JokXF
YR7SQgBBkptZjNdWV9xUvgP0dbzVpn6XTeV6cGYEwNVJm6pd7aS3bBDYVTvnmtUILpOt3amrUiD7
U+3WZKIvaty/UGwD88p1n3uAf7PyV3C9BvxaiZdt0QfIwd6qWtv3EtpNN1yZTrWZCZm1wQjhLEBI
3a3cpNy5TbaPtPmGOJ6jbYNzaGGxkxmTTM56+uzSeUt29R3xoLeGAuLj7eYJlV6dI+kysP8lO2No
totbRnuMu+RBBdDzI/vaIubabZbYLdxTYrxP5wjAzl0TyH1CZbqjuxEmQH2NpnqajfkqQA9k4Yzx
9PJpjrRtbfWbjLY7yLx4BrFDjkz3qLfqEZklGUzuFf7W82DggBAlnaR0qw09W1qDFCx/7ZnqutBR
tIwGINZ81ZsJ0SvN7dT4OKyctZbWTzXQoKaZ3u2I3pNJgFjWsSsngVasO1LXtPigVdgLNJKgagA5
fUKrYIStQgE70+ZVLzFUZwoOiECmF2y9WGxL55vogpUk3K8rBfm5w6YLzB0lrAcMT6tAsA7WQYhF
0x5O71oWUK+NO1OZu7Ybt8HOS+UVRLydkU7PhSE39pC+NI21U4l8Tpr6ph8XmKR3sqJFgj8ycsRc
CiGCh1upumdhkytjev13onN2ftueE3qniAIac60kkRZ4McbC6tYE4bmrvkrbA4BwJD9RTyhHiDxr
19XarY9RFf37NkfY5YH5bvmArmhxKbrGs94Ht6Kenjv+VtKK74PebTzcDnCOHnKh7lu/jsPlKAP6
eQFxC/eEAMAUf9LspDeey7Gy3RvNOespd4ou0NjaN+XEH86/jUVAkQC7YAT1P/bnYN3PoEKa9kN0
NLqqctt1X302d46Tr9x+3Lv9p0YGbxL7O6ctrtn4seEbiF/z97VjBRvX5tzJQfPDgSphWPYVm2vv
SQYeVAUTFf3sOytUJLRL/WpbEbblI9eJa2vnBsMBkAvQB3U1OOM9xQSYFvEuDnRCqohzMo6OSPem
C+KcMoGh5afOeXIsZI/5vEdAue3x/PSNOsDko1M9hYmZbAZrGkk+SsEOYVEtaPrBSHFww1qI9peh
cR4V5HtuPTHcx8p5GNR0iHpx0pMRUau907N5z1tY+aR64MkUHvQUMIlQYkYrrDVzb9NU6R1BKIXN
wDReBZ3El4SXPliQpO66bIb7QUxXmlDXTqrvl/NbxKSexhXOmRcjIVC3qQ9ehptjkYfUSO56eXDt
Gt5H9YJXpw+V692h9l9nXr6q3a+9/8NGVdARitvhJfCdYdMmxXY5R5MRbZGG4pgHWTL3LWCX4rbb
yWHe9i7xipm6j5S60pZmk7abPG9jVM7OHgcoSfNKBhaDxymq0FjSPqy5bfvp60hJhyqIOdj7MYge
GHQfmlJ8ipRTOVj2D6Ta90afkLeTwfvxtAlcJFdf7PgvbCUegTLd670hVzixffR4+cesD5xHqjsx
mrt1N9OVK0GEYLyEkphTvNQrXqrUj/gXDqhfrujz7b3aeU2KZI3N21sNgdvBptHeZBw9RmV3qjlm
a8sZ5Rr8n7eiy3rrqPLTM3LCJgvrRqvv6Ph8d9GYKWRaRprcTTNFyzYuQLvo5aPhbkGb7ah8PBpa
sDEK45AVapVS5Cjt+N4oxc7zsoMN4C5EN/JCZu4zorErvMQbqQ+rOANUoQkt1HpxWxdkMxFlPRpI
v3KFlxAdQVPSb7WG10TPGfjjvZ+N5wbj/cB40JjRTisz1i51Tv2G1BpcHj2xymSTZRAOsU/Y1JwT
69wGwJ/ip8xiu6RC33jVi+Kgy4mkPDhxIXZIiFWdt6IeR1stqTdxQKJz0jmU3jhfmgXlUrScRMro
nQZUJk9wqdqYI4wn6aWfIMXOYNGLVUb4Tg9Bq62+el19tuZgm9Idp9P+SpAihTmHAoSeLZNeRkgg
Ni/WfDU8x8T8FsdVE1auAV5XBEgUyDRf/gaqP8oVWnWe5uLsS3Fu87eJDqYodFZIBZ8hk25HaF3k
h5aTYgbr7r2SIRcB117Ti5Nr08arss+oyTbV1AJ8SsubNupd3s54mtKDbJJPr2no7YgrATo8jLT0
czDZaw71xNgGMLJy3SQsbLIc8+vUEBVENIqVnBiiKuryDGlGhT3HuMCzQ89aVJ/go8eqQxHBkaK2
wf2KzjVWPcfW47IWhYHGrvTDDC/0unDEp5W5zupyWGTL51dWtJGm2mmwyIYKXJRMzV3teTGZ3HTT
kXysDYdPmZbqmSXGneiwFqDTxU88yxW46xfunvdGBR0SX5ZpDp6vlKWaocFy7obpwZXZd6+359UU
ZJR7ZL41EaszD3wvMVyHako/6eCDMtM46Y7H4AyMmiWwwxFsuSqjar4hJ2eBaXI+XUNBqZMEG7am
mLeZRQY3t0A4xNsE6EfYjzRH4FGHM/w8QKokeDDSa251JkoU7DDYtdT0fxipdoxzvj20/FHqOZ/L
8atqNghuMD9TqfzWFT02OMNalam3g/kKGSZ/EETHB7BZVkVUnMuouEHuNYaJV0DmV68DtWdHmXsr
UK8lbsN1Z7s/7Fqe6i67KhtIwjYJ4jYnkHUJRd4x3Smw1lr0iaaQcJSmOBdF8Jhy78SWrkOWKM4Q
UP3QRzjQKu2+de3PelhEql7DWWieLYi/3HhAeGaqT604VlnOIigIh6kkH9UXGAPF0ZZRuxYMdijS
wJp6O7sox7XH5TUNMI1GltVrgRkioz8jNXcOcd9hJS6A8M/T+O7MzSqre3uFyHBmfqy4GHMTWZZ/
S+U7ZmUmEds56cFmdnGs9G2sKX6NUbttbN5BbRpIy+oHbxzfDPsZkfTn5f7MZAQsCQbMWF2DapEr
TdkgeQhjKCTPoGWwnFkOQzrwcLmaJShhFZcPyVweE+xtoRlx3BrywiFvPup2BR4gp3FcnWxJ1aQa
aQ1OIhwCGhp0LqwE8XPhInJctj7kNHpuUK6btmFVR+K99O5V1qKCpux7MNG56xfswXUBM23F1mrP
XcmIgn1ljUzjqkmrbofW7Npq4o2uSbmin8MVWqonwznbGdOXK2gWmG3WrKSsfcS5+aatuK7jXhQr
Cl8PQUfgTUztmWJ+/NlHTEH46H0JRLKtCnCP2AbBlLpI6srDTIGkGsyNqRN24S4JRrh+2BeJz44s
VUKDGMG5Nubl9ok6Exxd/RYAPwRdo++QV0iW9xxYC0IDXRd/g93wRALj81TzKhjd0bJ6wSmdVc7C
1QN9KoxrjtCjMcl0hxAyxQYx8/c5zMEyEBcgp+mIAqvznzzJd/qsKmgr6Eh2OTejYx2mqX1vRo8P
YVDG8lWGOHRksh39p8hOqC13+VkvUYrptCRWvl6eIr/4RA3DJjxjn9JvZCNWtL5RuwllbuxpufhR
EHm9fis8ifdYggZNaCdaHfOJWWenil5HqGu8WZRpWGJDVJ7rLNG+V7a6kdI/jNrBdlGDRdGHXqef
lZ98xsZIO4cNkCoxMPvuEg1kKMHK9b6qcbH3BuD/qR7Xhm2yrgjuBsFXy8l9MjMo6ayysCmddIMp
JI/55YXvxBE/oxw+Cu7iXnlPlSqgYfT6Zfegm+pN1iRULlNT2zJd6TbWpHa4HYM7Ut3QzvlMNL0m
TlrBvGLVJz17Ny0qBdw2oubLgc1sFDVXuhg3wnOfdKz/oT2VZ9vFR23kVyPy8jBnbCsCTo7ryR8t
mpvVzDCTGdwWxZRsUSvzD3YEm0Kkn10bPMmabPR+WpEeemNWDloWUIY03I+AxhiguVQi+CHc+Hoo
BEfXFM4TZKsN6QNfL9eHoAEQTgzr1JH2aHPPSqOuYbjZ53Jzsnw7N010t9yskcWE6rXPddzdQmF+
MhdQoUMdYvltK0gfgad2bnZezlIfiKPHrGxLtiptx1k1IAQSWz5sjeT3Axz3vK/OJzCgPGKYespj
lvSM/HEmzU3lEwWgL6af97RCaYzHgMNXc/SrFMx/wuGil0Q/tzh3U3cXFMn95QhTuGVGksVVqTf7
YqK7VpBRzQCHpjk9p1G8BTFHzKp4vgy3l9/x6uDOyYLfr/XIKzF+ilPO8bVKDs1y/xDDKHzGBnyS
T0PEhEwa5UnoMCiXPJ1yGcA6rqe8OreK97mcFy3zFUp0ygLNrZu474nHZMVe90w/94zxjl9rziV1
AiuLDgOS3RCj7R0fjEpXKb5GiI/QTd2kZU2azvBWFI+snkxSxuFnRG125KCyrW6cmuHnLbBihMG9
D2wWB3MWvNT5/EKDaXv5BJePIgCYj82+pCfk5VTRliuvdnkbtKB/EPzbcFlILuFmfnVM551oxW29
DB+XkUKLy/PgUO2y7APpnxypH7SyzuRWXJFr8QoC4dTG0xWqLH6EdU/K8utyQ4wOY81yZ1Zl8d4l
GwYZrHZRfnR63oNlGnu/lEfibrqyPWK53C++2IzFQRGsOh8jhw3ArqdRoQpkCNJYOVWxyaC3kYhL
CIC7Gr3+enYXvV9Bx7yb65sxtT6NpniUmrmB3fpBtvKTlbibfnDvkasvOLBVD+Yy5W4DUY8EuzlR
2v9kfjgZLIuMiWBe9um+Y9IuEsc4ys+xI47LWtH0tY3tdFboOqRCs29ZVrgynT5nQx6cAneYOF0W
Rukya6YJ76/5ilvpqSCdWDjBywTQNeSyvlcQF8hwRlTqqiRMAlLtx3Ym3UQyBrC2SRgri5bRZ5n6
xio7F1r26biA/vPmvucycor4kzLKanTFUc/yTzTQdymdu+qU0XxAmM+ZE+cOhyAm8eV0eNwDE3Xh
UNwOw0C4pfkWsbRbx5KtSYvCPJ+btWcUV0marvNO4csHxWo0cFAYuYiTsiPm6K0fzG/+3N2LDvKo
OW6kmENEg6bszsuYWnH6Z96O1eqnyOFKWcYMvYmeNF37qDnEy72x3LW0B80NpnxoMNR1uAIi1d15
Qj347UvE5dZCsx/S4Gm5XcpguC6K9H4ZXMrZ2ruKJcrlL6dZeVpGvbZdzgOTXE4c9G1na6+mV57R
nOp5vVeaJKVG+3q5voNIE6u4xXRStVuVDPssreuNHmgQyRmQlzM4D+Xxshityum7mNxwWaEsxz/h
MkHsvweZdFa1QUO2m+4ciwo1Yv7NVLfvDqYKygmMQbd07T80iyUiYKrL/Y6RDTaYR6MaMSFb+eS8
nK28FGuo7ck2wg4Tqq5D1BwIoonl2i3YT4rePRrVdL0MwMvxUF3+6bTeLVPTetSjzVQlz2OSfNa6
OA9LrWQe50cMZveXyvQ8MoK5o3tNxMjzcoAuF8gym6j4JSLaek0A/USmXPNDjkylAxwEuq7cTqRj
UZtnzg8ccqmIhmBCqcZ1Lw1EvkGHVEznqtKD+jExoD3EXF1Kzah6+d56LJI39tv5FSPKqoS/t0dm
udGwnezE7LFFRUyPml/HyytKQHtFYiK2xf1nYX2WiXtVUkYMtcH9ij/IX5O3iCEDQ39CJPraGXux
g565K/Kj1Ng0DR2jBaluE7Ym/CyDAULcYhbskzK/83q/hXaIE7Dzu90EutRaZntR2j1jKAb/ZdTu
82raTZQCw6AO0r2lQbHtE/FWLwRtzQnI8256aoiKmckkRjOFB425SL9vUELAH9dWdtuAMgNzgpGf
9v6BYEzoDA3pq2oc29AkLO+6AbkOdpfddeNJIlGaZ2fJR0kyQgOoiC25KXpLgkrfmcZTF6D7zuXJ
XFJWmiVvxV+SVwrKwHsL9iNejcUVSEDLsMjd4by7u4TwFvIO7JuLAl65R3PJd7l8pSHyRV+yX6RX
a9TSSmoRf92vMH7u/F5q8JThXYu2LI1Z3f1FZBVpvpd2GEDXS2UWu/W2rpy17UZbPUGCC3GWkZ65
/eCSWtsGEXqPb0NCdstokuSj7y/v5v9K2/D/EdmqYdP1+J+7hcf0ffpJtHr5+d+7habzxWBJb+sm
8mIXCxSt7d9Fq8EX2n7kW9Gu05GkoVz9d8fQsr4YLtoG3XBNumTOImT7p2jVCL44S7c4oB+Ddwvm
wH+jWbWQrvzSjzMcJHFwXmBBGHTm+Hs/daV8O8+zRVgV5sHcVegTjXlK9Me5NnthVigq84+86vsD
N3p/SAmiNGsvuMMS39GP3/sRO5k4cICVLg/Sl1e9StkdKL/euAPoggwq74RU8Vap6hHOD6hu1m34
EgO26eDuRSwcgqKVFfbO3QQd+Y5tJZvTGsELa5x3RGfWY1DlR/bU7XbU6w+TH8JiXOCb1POvCu32
HnfDfHiNZO6vfFPcUruLV35BpVf1dKkWP7cjWSa37vCtIvXxKWOzQuUCqAMpKZuqzw0MokmD7Tfx
MfFAZCLN62jmwxsgCVJzsT4itjORzc+zuO7wObnokYGLBhObfhRoNSFsDJ+pvxmGWbIainrM014T
1i1rWtMl9kMLIkmFtRnvdcegjDQrXLCz8vY5e7m11qI16zOzep3p6IQoTuYzmqk7ryR3EuSLYJ9r
gGJ3c7V2ori7GloXyVshXToDxTZutPhriQl4nQSFsWIURIPWjaRgTr7YytZ1TxQxzJXT+sAcEM1o
ftHRVURj0QMzMQyqfVnRvNoyRapIo2eqPcEyOcgpL5ZvOG9+jNgeT7kp55BRdJOyyvpeKYp0sWuw
3pw0A/Bm1twJakKxYzf3SI+OPW2UbelF+xLp7hrSLsN9kGmbsRgoJFsZM0NRPxDvWB56f57DQsRA
BwYx0pql0GTk1lspzHzv29oHsVLyaaSJ4gsteOjt6i6raCNpFK7Y+0YNHRwfuGClNIRJ7UeV1hCd
hJNuQbf77BcGLRToGdk5d/YGtZWLQLY8ZqOLtxVofRWffUQvR33CsVr0ZrHP/KG/mtL8RRct65jE
mDZV5VoPHQK1W0g/t+Vd75jTi0/SSDknd3SwHweDuwBSKqU7rwfqRx1H2QSz9HbsrWuAC6zoLOeY
e7F7tLEzQPOJTj7Yp0M2LjnbhTOHA2Fz2yqC34hRfkfHw1yDXgrWtV37WLjjJ0V+wRVurf1oFSg3
3cjYG2YxbG2NVf8g6bpqprtp/cI7xw95XCfAFKryNPN/ZZT6tpoGd52MY/OtW7p7JNcPJzhUBKgX
9Qd2qsVL6MkQxJS+HePgsVJvtAv6K9e2qptOu5U6JfhIj811iz/TMv2HHm8uViebuNNBg32mPwwN
AQz4qs7k4yaHEb/eredO8tZIhowLxbglauUHm6T0Ya4XkJQP9REcDWS6WjZ73Ssa9omEoUoETug9
Hkzb0E9V/mEWiUZEWPBkW/g306rpDnms30sP5hIWOPlEZFex1SZDbVJi2Y2o8Pa+1RM9vjzQlO+u
y76mL1qgnItT1d8N/lfCwSbiqB11IvBiOrU5FaAmn6qtDhkMXkl2fXmIlpQinciWVaeGbEX+F6hc
twMTxTphZSdmd5fPcXeXJi2BDxUfjKIA6V40CfvgWIuRnr9Zxf21QaTK5WtOJFjXB+roWkPyWEZB
GepT4BwuT1snh3NaoDFsM2puSrPLEy7thH06h4Kpn1gZU18lCebpwCq0vb/ExHRxGSANLJ8pW5Bb
qCp2Qwak9KW7/jRcnka2JJOO5QQbz2JLZ+PHoCxaAXIMkq0XEP28Jy312qImgFm/E+i6+ZexPFz+
Bbp90dYdq5kC0yWUgco6rvz+elnCm1KUJEPIpgkVnrptFhWkrkzWj2oowCANbrbTXGvhPvDQTfNj
VtvdHXlv4yqVbE0so8ZTTeAIFfnWODb9LK4kjqdVv8Ck4qaiq5F9rRwVPOVIiMNU6e57Z0tsh8Oz
F1vtPm2C/FgbaXCFJ+LW1o1+nc+D8xCT1U2EV28ddW+sVpDSxApXiLxtBylvYzyKV/Mcf708s71q
2PtU/8PLxaERILi3naYPdcbEtZeSLObLqgVe08Zsn/lVA1fUI/YEUNSWl9Aw1UP2rvK2m4rkNCwP
1hS8UNUUB/Q1/o3ZRzDcK+de4hddK9dCQ0ni5/3lYZQw4AWBTVdpgDEJ8iFJ2omnnYoW9MY4BM1+
MFR8f/mak1oDWwQSFwwr7vF+TMVh1L3psVVZqIIxfrg802ELciDMemeb2MZqbWCSmk3zQFnXctnU
3uKVa+899r4k9fInUdvSro16UrqjHAk3+/9XIjU2nRjrh4ALdd0A8tkoP3P3U21/9oth+nIH5KUa
KCPlT77wkqOtKmvc+qQYrPhZsfFZkK8m2BybvLGkhYJy8m41VJ1X01A9TAVV4t9f0J4rZ9VJjQ07
uXTJysehTW8c5DFW/61EZ3yKVc4ux2zzpyDl7Nois17SkijJXNnTmzWFRuvuAs8PTpeHSlRAhaqT
LrXo7vIVs76ZJHUyK279Y6MkMd11/YZSeamQj5E8NnSiYPHOWcBiwfJuU6M393Nifx+K3oNbZA3Q
0UbjnfpCAjwvpRbQG9pXtm2cDzsdd5enQxB7YdoF6fHyVJjTdTA5mxhzyNHD9/Y4EaG09in47y5P
cUBbB2+gvZMUFdzRwYS5b2sPNpPlyhGuOkSgxyAJqTshtfwr/KR9PAuX2Eiewf8IncYtUTYV8jlz
tpeviiLTcLpPD/qYPfRxTC2qYh/cAWC57yjOHthkxFtUW/k39MRkvyj73QbPuzJ7K74zzHo+MrwP
68uvQhl04+ldStT7GVTbo+ZQDqljNiKatu17JU4lerJ1kmvqSZekD1WePn4TpvM6s9b6cAF+qCbl
TkkJyiFyTO09ullXoxgf7DHonno/Cq6qdtA3QE3lmyHIdJjluRrrcRu3vbsfohnMHYMC+FK1tuN2
ejXQJ7HLz9FU1bSecGzroe/H9k3SGP1zHUxrNC8bNOnzAQxfcazsEcj05Z+Xh6LKy2NraKwc4pkS
+GymGxdu0coxnHnz+/PZaFirKlXu8ggQDESDzA1HEX+UdkuFsaqajRsV8es8+ve9M0z3hS3h6Jfu
0QEu/oKDQFwVQY7US+nxa+ZA3TM94CAzBYKvXvLp0z3HVIHXnWvw0exgGASBJrdZ16tHC/AaGNv8
hBxENKtYiQ9vqBnt8rkmqSqQu6oeuUaptjVRMJwuD21K561ZykmxIhnr8jWrcOxdpiU4mfHfWLGY
7xxqG8/c1fR4c+vFNaP0GPtFuro8pdeGgtzqyJUylfUy1/N33ZX/8Zc8VDfMD69eVkfklBpPXqlr
3+06um6GQHzqpAYnqd3TFvZIJE4GIwtZADRihCNISSuhG415yaRpVibRh4f4SsPHv9aE9OgyMvtH
OSjkJPB3mKaNndZI5yt+DSLFhuI9r7tylXaOC4kE5bzbC4RUyzdAY+PRb9qXOr5xes86JFPDRx1j
wFaBIY+ZjcH48rTq8hbGZQUwiG8Go9X+b67Oa8lRYMuiX0QEJnGv8qYklVGZ7heiLR4ysQlfPwv1
3LgT86IQkrpaljx5zt5rP0sgao+jdMzH17xTCOdHRlgzNMAkJUmKKJPl0osSLiXOVb45hAjaUfvk
59b/Xvx7zP85tip9YsrKj5vHGUX3jgx/2jJse6+7SRbb3CTazJjSbhPTnbiJqPFuj2tFmf8uVQa3
g07oTS4X1uRaS9KdtXx8FefoYfoeEunVoMr5IK0pPrmxqraWH0/fgwQ3vw4N+lYOt7cROOKBIU1O
NIwD+HCD/Mw+uL5D27MpQEszrP+hD17fFD+MDvhJh4jogA62/shzNIrL3ewEi01uz+TvSdpWVYaF
pVnuaKYSDPVcJc++6OYL8thnZUQfjJqnL7cg/6aToTzzs5++8ne7SYc36cRPeJ/rg5ZIiXKZBm9a
uszAis76ZcXGRVhl/dkaEYUeGYjz2MSw11p2B55FsylFAkaUHD9DK6u2gozsZyCmI0RKfFiPw2ys
0ufHNXOoX4GYwKFcHva4aBrTOLp5+v2/NyVmsvfoaJ1IyZAslJb74dks+Q1I1Y2iGfMB5s3b1mOW
7R/3mizQaDsS/8Rm+dmOyMQLbSmPLlFVq8Jp8nzdOjDeSjp82zmtE2AmNGlVCSerVjT/iCg7wA0N
mF+bJpUH2DNG3X1NzjR8A4/VoDWs5lR2KbbLJiyclTNayeHfsWEZEuVdL9aQ4WGwEAB6JCWZXZCV
X6a0bG+8oAqkLhdgAattbpDoxZwgOhdVdDTGxSDfLyHCQ+5nl6pAssnU6fy46b+3P67hHlmNcSOv
YaZWtgm/wxE1KIHMKJ3j5AnCiBL/5i3f3AEpRVkrgh4QE1Q7k/XkDB5/Pj+udeE0n7NIiVWoU2fz
/+54PORx4VrKWjFT1ttJBzk80bxpDzKZP5oqGC+iKvXlcY3Rn/53WPRZe7Ab698jHo9vFPa/InU0
wkxAeK2RWodqOaTjXZ7ZSwEtEoRwrfU0nsrez29tAIHXpMse53pJa4nlQfp18YkGAKxs23gXd8gA
1jEX91JKU8NKppdUxNfHo8ixLc5qWgobdw1TJ/gEOpygUEntuz0v39fGz1/8CZhnWo3RBb1GuvZm
qnu/qOh/5331pcPex42IQalxre5zTA7jcnPnzh6mLletH4cetJGNTiNUoMKvvlSK/FMN+UZSsu7n
coCQ031vMRl8pOacv7bzAjDjyMoT++bJ+P44GgKvuzQTMB4do6HAimXv2AaxxyqYFBl6RsH62Ce0
w7i142j+7CbCXEbIcdesb1aNyhc0LcUW5FvsIjB2VyQGT88EiMfPXvUKXdbZSFsUPxsCf2Th/YTh
VW9c9qMXm3XvOnkGAaQVpb2iD22MKKnmDjQ6sGof8GIdbDN75Iu8XIioaG+O006HPELw8jhMluzd
aqjJeY3BNBz8YohOZhGvZ3fOnsvScF8NLxOryYCGLvPGe63icbjOAk7OciTThlRNLGrsqvP8Mtoi
vyDv+OEP7rznl5hf/nt70hcEtFcL5iQH85yiY5Qx0idzGv70RvI2BqRVOcIBOWao+S7MeB3ZE3lX
CdlPSB/jr3K2P4kph2oIQf5NWUSoz47xmVdwURWEqo0sivirHTsbed4y1exri40fCuQmnPxL3Tbj
DrEQ3TpCUC78lFgpl4vHtcdtU+OfRlJaTpbv/VGYs058RtbrIPIMAW83HezJzHCYzS+P1/V4hS57
ioNft2+PV//f2x/XyqDgky+T4mk0LX1ALw8CJozzQ8V6la0Jt3qD39OfcmZgY6mn16mT6bX09FkM
MK8eF7L2YV5ERLHHStl70TMex+dSmqtKYrqUatFeLJGxj4vCZrYUJahBS77ul8eFATV3A8oJfrSV
NZcixEcbK9gN+MZMzJtMcSx25EqEwc23auQKdW/s26Ij1f7xCD9skVWgnNoK9iwX95InE+mVMuwu
XV31l2BWLkqz5aodw450dHx6PFLCI9Ar1e1jn8aCn0voqt5/IoQfh2aZMZ9gr/NjxFG1+38PeTy4
7eOBJYmVQBCiRmqcTk94WV8fR5rJA6PY5Y4ev2Qzi4mVjyNaCOM+s+GF0dRi5Ao86kREFnNpT579
3h5fbXu0Xr3aovGSzp8RiaYEUJbg9JZDcF3+preI5SGq4KtzelDSWkc70PVi8zisMQVegjT+SnO/
vOfLRTdGq7nvs1e7dQ6iJP3LIFRpXarAPJoolO4Yp7ODJp5kTUbr0nkFUDVQY0woy2g3DJDppmx+
6sZfbsj/qJPWO8oGx7IdRdnHUNiKUSPZK07U5B9TWxo70nvM7diSqFylzQJzbAj0ri2U/I7cNeVp
aiPzWgU5daIOv3z/i9gxkCGyL7Zl5X3j/VI7f0LVwZ5XnWPP1WuntL1VH+D2BunDBr7TG/as3s5N
6e0aakJc5mVL8zlmLOnDFrN0ZhMqO0bH3Ca7cfbgMHFW7CawzR3cNYy+snkJUD8C2R8J8eRJYlXw
Ltmhy1txURml4Gh6IEntj1KgBCx96R9sB8K4qpxqG+I5SKHnPM2TwX88Y4/oxfRliuiv15jR2pXF
99Lc0Ipu12kcWAc1VPSxEiC3Fdw76dEnsAfZ4wZJqpUT9c0a+QblReHAZ8ox8/Dx7Qm8Cna5V7yn
mSxIoBUbq8miJ6Kgv0km1V+WW88Q6EJSLVCSzE7y7so/Km3LL5226szuf1r7LftrFZntqROQYs0O
RwFDbX8t8cUSGUXiaP7ZOdS/DTTifRMjVKwz75wE17zq/SuF6N9WzKxCxFcTT8EWtiXbCIT8p4ca
zkf+fSzogbo90u2k/p0it78mYdeth9aEKBH7xTMfcPkcd7G5m1WOoIDFA/HgRraNuqWpucSrY9DV
nv0xWgCFO5KvGcoNVxxYxamjFbkq7FNTDRNd2anZtozeofpf6wqhYRhTu5T8UaVIGK/Fm0ugyr5M
2V+mhc8cvktR2FXyzWi7j9AV6XPjOmS3Kp/TkwgJfimzA51c4ljy6IIBnS4sg8JZItGxeyvYm0r/
gAfovrgiy9a+LF5SfpIwUz8XbzLL9/DUBEo8Z0b4c0zHD8anJs2xaDrlXcBmw9QRPYP8r1S6eCpS
m1aUXeO38dU6Kp1gFQNdNEORbYMx13zpvecxlMxsoj/OCCvQzM0NKQVInwnSheXNzq5uWUF9M97B
djwTq3W0Bqc7jtgaSqeMVoLEzHoe9FqScbWq1TdkIb9LR8pTXeCMSXO9H3WPvo1OEJbUcRehEkEp
dm9Gvk6pZ5YE+TgvZZuW+5nk93XRdB8501vPztQOtH668VokajPVBm54uUq60LkZ9R+YzcHBF/UH
XUS0e4LIVhYq9uN4LfAofAOQZz4PcUpeZR3pjVerAijzETKDIxNrXzoZMxbEabN1a0WR3wbzlDLy
R7w2j5tmybGj/ljhzoe/i++fjplTUsFU1cHrErwlZbuxC9C0EJxp5JGS3nIqGPLs1lXxQJOG5DIQ
CvX7KMaf0ZhMK9KgzowZYiZCERmZGcHh4dyRsFLZiJ+9b6QAVQgP4mYNohJbUGttdYI01CkRLbSj
sWmcsVrXAXUPTV+I2mx7qoxKEeEW2T3JM0n20B/cM0rLzYju+5hWEf+tBde4KNSRpgIzHyDXQ8I7
Fqr8hVmfsauowlToojeiLbEOhDpZ0UAMV6Z+tgNFIVLQ+U4QyTvd8PyaCzHfyUBBUVbBvDJTOLPW
qK9mZj8LwMWcZeonnCw0T/dO229F1KYv1lwn6B4ZoIm8OlIdnpyoU5cALs0zdBr3psOnemIs5nZ8
sxhr0m/ojCM+igs4caCabspPoQyJSFmHaeA/l269qSxp7PuQhpnnGScKzddOH0F1HwjxqXdNM1NN
iXlnae8vwrsBNgAlFf615hgwhhsaEglsjx8bZpCIwJM90tzWRK6jxzimbLLwJ8VGi0mcDHFLtQGw
EXDtYkQgJYZz0nvDq5thFOkwzRyD0pR7xIHBFtLHGyIRfZsJrlrj8A6OdVhulEeIU9RbNo3f+EX4
70USe1uahvcmoW/BkHBn1BE5VXKKv8F3XnsEVFnUiz8SbVCkOmp6K221DlEF7rpa+3vyxwfkXC8w
Z0kQobyQWfEZpuZ4NkjqWsAFRy/1h0vGEHTHhia69eqbmWJ18WblvGlxV6KGO11ZJMgMsfVZY6aY
80PrlAiNciTkJOFYB+S67yPgiL09e9ZmtBRylUqap7wFWNMH86437OgbZdEqitTvKSOs3ZvSF7tp
iDkgWmwR9x9Mr3+p57Ihirmcj8ZE7omKCccZzPIIH+fMu4rE0dT7oE/CTWDg/mJJiS5RF+6yqvlO
jiwrRt9CLpcSjnSr5vW4g2zp3UZ/vtkunClZUJqmpLao0gL+afZw9TWyGMs1XzzdEJUQevU2v5tI
4SzW3VU3cGbOFPVm536baWiUeA6By8lov6w5uHW2BS6IA0YxY5VXFqaNWRorvhnIwjjFipBdTzTa
f8Zx4NkBl0LYhM61jeJv+GsbuMDDoWp0ekwz62cUMUwM6vF9mES8RrM2eESfOWHhr+LCOUAqQC9i
DZsU+8DZDYpjgllsCwZaHFqG4Remh5CItIY5KRxzoyurugsmG01rfDBUCeIJnEdOnEbtxk+pgXY0
0yxuvujPuSK6oi0SvfNgAZKuHa9su/pqtIg/u975CeIRuuOfdnaDdS71Wyu9k0I8+1wZrtraESTm
DFrHBwKqfG3rPwQM10eY6fZ9GkAItSO6Q8sbG1I14/TDMdiqGjMhROlyGPW5xene2yqWdb4IZL4R
Kv88+Wa6nQi+2tejT1BB1vOeqFPSWmeVhM6qWqwUjkEiVpLQqpYWPonpI2R4fm6BZ3+49M4Yv2Xm
JSobd1+rmOIj7+XVM9Z2EehdTJuMEW1vXWUeO5xh50JuEf+b68eNY0EMoKVQG9XLYyyYoVdXOkdz
MNNzz9nSEO5L1Tb9LgFTfcpr64kGa3BlV6Seyhry9KhNB/ike0ljPbGc06aLA7KKHtcin2spg/it
Fk65GltdHWo/OZVObR+JGUOfnb4FU9mflF8SwlQy57H77CXoZLkGnzWv/DlYmXnrstK4H9lMPihj
P07TxwJgUx5m5wIUJObYA1l6wV4Ozgejd0ROAelMdkzWJwW3f6uD7m+DqW6ravgvri3PnlKkUdQD
RQGJME+qHoyzGcOH1db8C0RQIIMv0atnOw+qvWNGDcNGAxuX4NQY13aPlI0LtzX6c+ZkNSZosNhh
YqwXDsFterIdmwCKuOBDD4voVJHECYuRj9dpdblJI3+64N4i8jvPb1QJ9P4dY7w9uuSPax2NU75k
c7WLEAZ6XuvchCySN6nmq0Kou4bcRaalH3W32vlp5CX0/SmdSUJYRu928E5HbnqKi1u6tBJqWlcM
XsjqaPTRrnr7hVtQiVkA4Q8+gX5PgCHf6Mh+CjwQuyn0Tk1P4BciiYmujBT7qgzqdZN442lJxEKL
GBqbQFPCUK71u8lFLZs7/p+4NbZ5PGZX5e+1Pf+p6Xkya13cW4Yltk1hp7toavcI+L63EFjzFMIT
vyp9KPonxKTZwTXFBjs87uG24exPnrxXKvVWFvnZn3DlEQJ2HL+kj2Ffq8Wt4GSI5BiMpTCWEzpm
Gy1fejxl58yKr5nrPM9GXqxSOzkGMclKhk6TtRn9zEg62weGTzZnFrXEUxjwL3sPoLn3K0vL8qIC
htdD0mhMRt0vZwTPGMVAU2P/rV76NhF6cETFdB3jOUDe7iC8LYbNGE02vi2fyt8Ij7HdfCTEzaxL
RL44LWZzp7XBTeKrNPv4kPrGizP3CBmS7LO1usvCKq0T+DoqGOXWIjxDlf2bgw35OufGx7TI7arE
CrauVxydxinO0s9fh4YzC2rAimVmRNznW+SXs5uLi7S8gls+pK7OwEGjIwRd2zwv+NlBVt+IO8eH
PDh3F+vr1Sk8bJW+PjIV3ZAhXrGi+Ie4whXm+Pp9MgDlYt3LwZ7W4X5k47gpYWQBrmI/Y4tsR3TA
H20TG2VpUh8xUJDTrNdE+M230ehXwgZOGnESwkOSbVo7fZ9yLHAMNp/R8HjHtqY4WSEjBSpS07n0
MbPjrAomPLbIbU1SMFubBarGWLUzveNYjp+h0b8hAs8IeWDYp2Pb3NR57x9cjcuzHIZXTiK/2cA9
8f11zt5IfewDt97B6/+Jk/rskiAOzPSVJzCuaK4Pq3YQ7KtqeWHr69CndkpO49MZCKhzQX+2QyZa
vxaLK9kPDHfbTcXZDPZ15E7vsx1p6HXuH38B2rU52wZoYi81XfN1WnrWs5OJX9YENQusdrOxssK5
RsvSSuf7EMc5bfsGnm0REHAxciUdQaMp33/zbfsD1edMV1L8aiNhHCGn5psIIUMua0DLpvm6jMj2
QWg94aQPaSO1n7llWNvK4wwaTCBBOy8+2fUQUiobnzVfvBTB467tgc11hAynRT4eMvjZq8Hp/Z1Z
GPS9EjRTuUdtGEY9Qegp+/raob7V3Uw6QFVcOTcbjM9QWmRJiMi7Als95PV4VHhjKGwCpNqtvrv+
9CPsSd/oVXfRyR+cLMbNq4P3dLgSfYCjVZBajQC53jpAL578wN1H/YABDZXgu65x1qVpR6WuEaYX
OQMgu/kiKK2EE0smkGWZzcXPWnYJQfZpda46l0nyZLOHW3lNty4TM9wmSD+P5GqWm9yK0ysd0hCl
i9fipK/rL4qoc1lkyb307e+qq/DEwhqoA+lfbWPEQT0RpIoxxLlPWYCSq5raDxwwly6dVgKntUkG
7KtNQxMFt353de6vx8D6M7dyRKXuIrcVsfnLdubtNFjO3VPOxh66tR3j35XVxKnQmaw3PqdFMZwX
v3Gz7c1UWk+tT7kBvjjfDXneHEH1q3VSxs7R8sUNwArpzxHiF9/s/ugsha2c4Qcjym+fDrSxCVsR
R3hhtJ41jE1tyK9UVOkKNbVVq+Cb6uE58yGEDWhb00mezFSfJLyy7ZDGH4M/bT2ncM5tuhjVtKI1
1o2rzm76Tei3m2Zkh8Sph4gzd89+rj5R+bH1JwayPpEkX5+65E5Q28qt5BU2NhT8KoVYfvGTg+P5
5KpNlYUJvYzXrTfIE2ox8P5NL/5zld5mShGbrwJTKzx7cfc6Muwx5VnSrcHZyBjS/J0NU3aZHQI4
xGJTd/f24Omd44/T3ZiGZm+6iMyMxN8U0poOiUVFGU3RjSWWJElohftaDJt2UgYam/9cdAQrbmob
o3IrcOX03p4Td711jTg+WqkKqPeq4WVp4H3zqkE/y4VBD3Ka1l+pGOIpzPYwzd7wgxtrpPvUZTXj
63ny9UdX+1ste/UdoFS4bb0qhPCnPmSf4UU0jGvNpsZlXHdE0L6FIRetgwpHL/LtDdv64sma/YFm
jUdXks7mE9sL2pn2fMx8rDPW4NnvE1jmwdgyppJbJH32S5C7lErUTAYe3dHrOMXhRhQ1GwrfG/RL
YDgQQcYSYLvPSDaaOcEDyN91o/M7BCbgN65PkPMknhI+8oKm1zFqrOB5CpyStYa8piyrxgNbTd4A
pfPXgHHaK2cab50zAdqDhsbPSAjw7pH9QJBwQruWzPO+jEfUhaX3/Lioy+GOGBSlgxs+C2N6bROj
XQ+pfoUhCN+j9J5alzFcmiM2Tw+Dqc6Ilyhu2GtiCkeNao49EZMVoIYW2wChXzSem12E5gEm/1oI
OuYUHSNprvHazlG/98b4gqsYmR4bqn0qeOW5VrdA5W8IMXm5GbqNA11+ZAqMEkAO2hurMogTCvLv
EWycq5CowJbPM3GccTEGEZYgi/0QmgICB1OxViY/jGxg2EMUdDJVNj5t00YK6H6v60XyJYi0txJJ
U6s7x6ExIsP5mWX4XBMCIvd4Ojb9yFCmimnXB7X/18nDK/5cEI1eQqCuDPDZs9VKUniuCWTpYWr0
qootlu62SQBalBlT2exn5Xf+3jIi482crR9zVAdPtTUZbzNNgi3qVWebgrymGIs1puwIv7NPpmpk
E3I0/Elm0BhSf+Ve7pwLas71qNvvKdKEjYI65uVscwXghVVDOzMkTYZf74RMzPuwA+UcKtxTSIOt
fJWNU7aP265dyTL+bs9pvzZE5K5xmrz4bVd9dsr51Q7lRpgKot9UPUnfka/NJTOXHysBwFuFQ4IW
vdNsi+9WAfayKbqIXq9ZrLVDKZLMPFIYTrQxLc85DEL8Sd0hOceZ9SRtO383CKox0mCjW5gw2h7Y
j8R9uE1tZBUdhD/yI8sG3Qzrg2m6+dYrZb7Sfe+vK0HoorkQi4VSP5lrM/FsjV8SLM6VbdrKAkgR
s3+hof+NGThgiHI8h3aOWcIOdlB38Yo5dXM1JCeVqsViUtHh4IePVbDnFNm0A+QE7+4ug+CsGbd0
9N+LoLR3niPVEuilrpZRqF19Hmhdrcwm7jy6i95X4vQMAObYuuYO8x/fHQDERkhuEruabpwLGFi7
7jE0cLBpH+KlV3ZXhk7d1SibS8tm8BSndkMF3y9WaiwcEcXJFFLlJ7WJZYVzAYnrF7/ERtxnJkj6
ZtiIgvXE0sa31AFnmwbSuaaeEeKlyTFKOm7s7fr+Q7N8tnru1y1O83U1rtHe/kwlUzMtxaqZHPsJ
buh89ayy2fXo+leLxJ6dRmT+SHPJR2g3JhKy+fvAGe7fUTPyZEz5pkwpiM4zUlzOa3+0k/Oc+1vI
T3Y6XW0PStasInH1F82n7tkimOBdiSEyyPQMUFaXbgbgp6fDPZK+0rijPBmR/9IZgI6KcgzxrOL2
zj1o9UPnI1qdwv5oOuLzEUTrt5rgDk42dlGbe2dAdMgYdFcypEXvl2SsBWQ0JO1fs5QgQx0cmHnT
9Ufkd5yXG6vfosgZt8I5VgaDcylIpGYLELNsyXM2czLJofKgpzyg/uw+gljiIXbVFxHL7qmZeGaq
ZeRLb6w79RLHUd+q6gUQhnMiDWotyjRHskKcKOE46GxU0WCfZdxKUYpfFNRRnM9rKKrFmsBb3Gq5
enM4I/pJsydWajgNvq8v1FbVlm158C6DCIKxm8m/I9MUYjUEq94utJm8Eh/2129U89FjP9yYgCLy
Dj9+ZjnJthBVsK1L+6UznW5PmdYzCtLX1jJ+TG5ffi8smx4wcjHRIYnh1PcjgeC6JPBNV9K05MYP
s/5SZ9nOaUyxTyI2AG6bzdca9cCmsw3xaUT60FGmmiLIGFr1/tkLJoaX0tzkuJjGOt3y0YqTESS/
jYlOmAPZYAzjeDU3gzwnrBOLAARD90ZUUXYHxE+WluAEjJIY82FQVmfD19lduyHI5sDgVUnA90NI
S29Ggr0pe0ue4Im/5goDHycnwU7pRuwcqYhRh7hYk2CaOuJF+r11F2OBJXWcqq0ruu8RmwwcXfrq
6ekQy15syymjOuidjiSMszRr6xi5TJRc57ulXkzwH29ul1kvCfmVmKD1HSHMtI5beqgyD1ZV5GFK
TFdO02XXTqT+m0VFDVHGz/bsBNNTynvB8N1zzn1JOah5nX5pRM+ySglfj5EyAY1Fqu1faxrDJA2W
e2WOWGw7wZRxNUxutZIkzGaQmQAl28YbxQnfWuRvxAWiyZmbgA1iEe99urlbPWAwB9u4mswG0kZG
97DIileg790dJYOX1MMbKpX80MvxO3g0RCceEzGRAnr12p019Nc8iPA49+UTNsNvOvVfxuXNcwDJ
3LvAybEWBMEG64t/D31jPNnC35pG8TVZLQxe17y5EFfuPdq8Ec7SFBri7vbJky7MEMFNsfMbseRU
jGR4LcyKpsUXVuT1TiItfXOCKdwv3JTIpn5byNt8595KATKqRVW1Yuz3TWW2s0ks9kc0gKd3ZHlm
MBDc2Q/QmJaH07ZVGLX5spUBW82C5eQUuinMJpucQuF+MR9EvGF67YYideM1nnMtU//dH89ypBUS
yCw6UBnWFy+a0EezZ52jPj5PVOT3rmWMV0YJbRZDNndPlvIsGgq8eqa/zLmXrRMT+bGEfNQI6Fg1
ubTor4nCNQ32WAOEOas6uGXgHNO4vbiF+zTbZDrYtX/PbfZwEJrITiQiZ6BNL0BDZKGc71OfVddZ
ZmgDOUIKyWzbof8dbWE2m/fHxUwLh23KeJ0QcrehxcAwiMGHINW2DZcl1icYNO9VQrOPlNkcvPLG
dsO3KpzGi12N9nkq8j0noUvuJtNW9dT3PoXQW2f8Rubevlo1nkrPd7LjNCh+4R9zM4WQEmVxp+NA
ON3c/y3qwGGo9KOlZ38H0h5vhSI1JFmedgqS+KDZTa3bHMKJj5vXXp5TNHyQ52jvZlOcGmZ4lW+v
/YribjRJ3ww73b3N6S97rHg3fNXtRhdbdQsP95oa7YX4dxuFBVMkskwTjchapeWdvdwCj+NNVJFV
3IN4kb/nIllbCt99EtJsZdVIYy++WD3wAaL+3GNpEjg2AEam6nGdQxdWS7Lx8Dv2VPrimunRxdcF
uqI8dFYdbwb4rIiP5yvixhIMknGwivlp9sb+yvr2jbXDvyTpcHIcJ3z2xnl6b7qbbHiR6HFvY1f1
91xRBaB3Zr8TzP290lbGSRjDFsERm3Txj7gFm2c+TQAX7LkMYWy8zJpfK7vdlKQxHtyJ9g8OrOE5
quZDOdbtdUqtNywN+g5Ig7lQTXJQRQSUg9alVWVzo7d7En3C9H0Cwm7gPrH9tjzIouemAl6Sq/ub
BwLu3WQNWdV5IHCLcGfTilXfwQtpgyk6QnBx75YD/c8mLnIXEHR790QwHaYE1YUH9WLDaY7V2FL6
CcEjDIflX0Tx/Er48c+a/JgN8yGoeG1m3F3dereWdRdBKIGOgXE34tx4S3CQILG5Py4Q9m+NSlov
sdv2mwxNzR6U+Lc0rQMStWT8XrB4MqDiY4lrDb2p7OZ3cPjtmnlMR4k/7x83zU5LXaUZW1nd/CXs
MXhqvdTjnFUcRccQHEV4+S48nNnmyNnUrbADPm7LK5feSp3+SbzkrUsSmqOVzVoQ+KzsQ5+ymgdX
hP/mc5LSBW5j800EZBzy3B5P0MMDnWPWeX28QuEVLwVEgwS8AltaEvAye4DK1lvpvunGdJ3PWCco
JeN3LTHlBbPWe/CWYmXGM+nrVhxtgjSgftTUWm7PVqhpx/hg9gHpt4QPVklg3gU1Gb14toDNpK31
nMQ+vvZBnSdTXuJFFljyy+kkdJkhrcMX0E1MxG1cbFLYT+jZvZuybeCHT1OfT/e6ovdCoMIqTNHG
KirNDZDvfk9M9dYfmvQ1G+b2ncy8J8fQDd/KuHvHD/de5JZz9eOue08kYuskNMvL46F9GYyrQWlx
RrfSvXsIx9aZ8LvT497cjcVaFTUykeXfxssrjQLXAEnOg1UYqS3tuYXqyL001OudM7Hhf/xbyPhy
36sy2T7+clb57YG5PkS85SkWkyLki4zV9eNPpVYXnFpdQP9a/nKAB/HJ8JKGrSkPViwTFz+wf/17
UpYvb56l/r3WUPYRLET7+O8plew6dZhsHkc4L8c7AxqjyAijbjIkHbK9P+7q+AlH9FVfH0cJjZ0k
qbznx39QRtmb0H5xexw5yvkd9Yn57/3CGtHimO+Kp8c/FI25SOQzlxwD3gLMuwgkZDUeH/80skjn
q+gzgt/gVQEGyLal45X7x71oh0gOqHGoPe4dM9/YRYS9QQtd3txoTg8gXnpQ4vxlm8jYoxA1GRKy
/UBe0t1GcCSHRpXRhjPjiFuAbHJqh3yvx3b40IzLINlPLhHmXkXnAAI8WoGCIXijkEvN/XuArX9d
EL1L99vedci/PxpNme+l80zQNIeaHfYKPU1wJgcsOyWmZkbAJ4LrMy6fTKMd3i1W0VWvIprEy6Gj
4NCZbladpJ5InAqn13o0fpDxdwYJn53+ncqsEOUCmYgHvfzWO8oaDCb3KmsZYMnhXsuyuEkDHWPk
EHdYo8h7H4us31Uz366GxKhXfKGb2aHvUdYi3gkR1y+68A5h0CRbq2tIe2RnnNA82CRzjtigQ1yY
lG29NwkzW4+FbZ5IG4NpSTr7nqQA6x2hb8tgKdnPdNrp1IafzrIqJAkfGpIPuaLUselaTcWH69Fq
i+PG2D8OebxYs+Qu/ansBUzNdMsKfs8BndNwRhr+78sw8uOxEIvtk+U7XTcpa4u5MB1pYihLi601
TH8Mj7cTsS7bmkYzUROOfxb+8MfULJhontfmkJQnOwFlSBKLWv8Pd1eznDiShF+F4+6BXkkghC4T
YWMaY4zbbTCz0xdHAWooEBIuSQhx2tfY8572sE8xb7JPsl8J1E0JGmwrd9oxl47AdqeKVFb+fpnp
wm242bgxEtUh+rajeexgDSHKdRLyauoLJEmW3qIziRM0BFhycHBYxVYED0k6pGRYuY4xndjNGbRi
7AHAYAGtvfAw1jJ+xt+vnr/UFwIoQmszw06Dqt1J5HLSEAPQAHHXgGbEnllkX8zH5xAb1erVdZvH
ZZR6IMAY1J483UUdHcsjIZMYn7Os97GIvdqcr6pQtbEA6NtCVsuFCZ6HetvYWNeLupwh9Yx0Ioza
wF5o5l2yMUd1rMttJZj0iTEWyc2m+sS7PMDzFwYmW4TL6vNt4tlh23Yh8eHz8umRYyNAK3ER1giz
C4BTN10Uz6dec23NXMz1wX+ec8D1p36ybC832LiQVAHai+AsLSeYW2bJCwXPcd3Ehg6AprEjRAvi
a6y5AOpTX8cYlAm0mVdbYrZnMvuKydhyojbi0WgdYHxPGTp/Xq7wgV6toQL6BBOHLRNf7RXEfrPC
wsC4bGM7wKwSIYg2bpIaOut8M/57XUwAyxBPt4m26S/xrARYjc9LuLR41CMulH0XGMmnYI28qB5e
VrGI8cECRLY9A4oC4DHA9vg07MzmdWzUibDiG54uZrLMV9fYdqM91oBb+azbvIVFbs3yurbquVzw
LjbuxaidxpjbnPD7sr9OrjY1GzUFQKqmtvkVnSbzAUYT+G00gWCvwlN1PqhjHHJzOsdu8QoWpT+X
XXdQW2riYzJHh0hF3hGRxDOMTqxtWnO4pbJhdHJZWQMRUkeGsj2dhosBKtHRpSF+3UCisUwFM/vC
8vTzwgyvl5EH7Fi08LsLU4tb2GmJ1bf19RgttxbXMJdOr7MnucshfTKi3O6zSGr36YMxSOBqgaVb
qCE8A88+mSwGfnj5NMOARjQAa1eeZc4up15sXce1J7wK1Lvrd0Loy4G/qM/QHMZvZxCz2Wr1PHgO
qskd8LrDWlVvarb96zSB8IULpBnMmUxcY8qQtYkH8bra8OaxJsEzWKAhfxRWDcxvjWDXAwAVbzYV
LWxgpuymKcI1/DUP2A4uFTiAb7UmRtbVPk5Q2B+UuR0C8oTxuJ479QcVW/xWj9ELESB9W48XD4vN
In6srNejTaDXuoJjMYOYYXP9HMXIJ+wNwGLJ1Sd7Uo77CSQEFYMaoLgDDCBHjTx8+rSSpmEBTEZ3
9oyBBDwsR5iBBbT2Bv3oEtBZQerGXPU38ax6DwxVKzGD3e6uP8PMkL2teND82Bzw+fsivG/r366w
DwDj8rywjw2xb/mjbKr/cUK7fXdndhbUMDBeGUKSnig97ikCLsOBozHW62EXnlXRNcyfx/o05GVt
7A9wfW+y+3XV+GBaNrKrSGli30FFrqPA8/YY9CMWnP52h0sFD+mc+gJOynG5DJCGA4ZhoXaMbQwm
Zt3nvn9dM1AVxyQUq5qtiHhH39+Q01kKiQAWTqAvQQ6WwfAZoJ7zIlD9YJqaidmNho5ZNRgL895E
IHsr222b367TK24BJvIYdbNS0bEoEq/ZkGK+JwXYMqnb2EpgmNjpY9WwqOvdseBgGtFrFYFhfQCo
q45CummaumXmpECvf9Cw6EFH279taJCRdycFZBcBu5vq6ASo4yXvyUB1ew2qUlViteE71ISGHAlV
SBPUPuAO4OvrsAVVEyO5c8YAMmDVdAtzarY65z2pwcJfHpYQ77xi4nprhpVTANjkY0M51GECK/X6
dk/Qi779C/7om0cBdIs7Tn0J7gTHXI4f/UFmaw9/v7Oh0lBCrX0bC5b+oXQtts/eWlP5+ZfR/pre
1M7v/VLuL977qPztdinx3m8zJ2H/WTtuHJ7z6DfIfnjNHcEwmQ8FC+ln7b7Tdj3wBYYoCHU9MKaZ
fT/GweLhbxfkJFWscHCV8W24CUWJXvphEDNPISvXNRWm63hc3agMzVWYaCQib8wzQlKA5PbiomQb
UzbOqEiacp1aUZoPzjIaunxU8r+WwqlTasB99TOy6UPg0xV9SEq09Jerh8ZfM2IpaQJha2DPtfDV
pdhVArnAUhTgrYL945qYElmYEyAgmFu6+Cr4iHmljP0ZZckWbM0u/hy2dEoDR4ydjFZKGbq36De4
mvGhj831GSVJV4YRRek2J8kyzMikRAkOixofC5EFBMdbEfccRX3UCMSkKXgoVLLS+hVmBlY8+UtV
M1sEF7GPG95ii6FKuQ7Xp+iJW2yoXkJp5wsTneY0vlxRXpjogSDoGsHNbq98kUB9skCRYkR9xY/c
weRvRXThYReniimreeuPOJWArhP44VQxIsjREtA9PhU2dWuOZnpe5K102ZhNWDDKraeksCFdlmCQ
q6KBERwUZ0SXuSzmGR2pK3WTgL8gmyNKcIW7sKKjkSoMJoHwdlkE1cs8VZNhvG/GlgIS4W+kinyO
1DdXI/Dg7jgc7uyE6Yuj0Oop1RwjZJBJoynLmKIXsCgjl57aJhC3B7jzY0WrGRqBQ9iDczLd+Vf7
ZzY0AqnrOZ4zYa5CVycwHj0EaYKVbh3fU4TO0AnURc9f4GarnJYBf1Hx6EVjpoZOFLau76vxB3og
CY76+7/8Ut9f/P7vEoSudC9+/4834kuV1xUCXvcjDzMdVV7LTeZFed1n6F7PKTujQiDRj5ODW1gl
EGjMoJlzj5U+skDR/aiUFGcGkhc858IaJgGTezHbcBf8yI4odR1y2tnHt5uULwc+t1EjkLYvfDFk
w1gV4xoFJ1IlenjBrbNq41iS6lvJ6zB1pZayXv/73cVKX1QFmec/YZKugRhItZMU974lHMfLy7pN
IJNdZ81z/l7trNRsi0+nkoo9hmJx6V7aSSfV4V3poKHEkF3OVAQ0gic9ejx0xqVeyEInUKhXCW5W
A5YgTQAhbYUMkELf0uqnbB0O86KIpsEEHw4d1TYjxsVKjPopXbal//MuMIqDevELvH9+qbCRpN//
UVOGi1mFIMuRK3on++EpabxkUwGB3H97OkGw1ECPXqTIHEWo1GIbBnHGUGLlvNopWXuhqLVFTsoo
/Mp2IJij+Ng6BXNx1meFAYaefXy7Yb/xRc4J1g0CHdSJYsbD7HhpyFUhIHvrDJmnqkxAErLHvJ0L
nxY5MaDwQT4DIqTGyjbBFeuxaMxLF4LlHUiJBCnqpfcSpJozMqlBMggu2c4gyTOXmgsuDuySQWCX
fnWCsHTJvLlyfIpSxG/OwlE0pVEjuHgtlBi90rXDJ9NQ0ZjAn1AoTQRyw1I7kB6SQl7XYKRQzs7Y
9PZLczGMSt0oUORlR51AaH50frn7rGbWUIs363ZdAzbp7KU6Zj5PGFVCl75ia5b2IpceVt3D7T1T
c/dH8IrO/M17qMs3I8HyWYTaKf0EEX2Ra7gtO2ayKzWUBDbk9N6Oly8l6UFNj8KcL4ttawd25ZV0
8ww4UvN4HUVw1VdTPoBmHtbQX0f0zhcy3XjEm0/D0WKsxWBWxAo5k4IooSBrdynSwzNX4A0cuBn7
/Ph5qgAzVBAcZb556rDvvPsTsJqDq75//t1/3/8RUXDguHyj5mQIDDRmx4as9JC7ZxRpr6Zb6jF3
xca+4m5ZB4ohQuiaPDgTLl3IF+mbFsrvDrLPipE71AyvJ3zte2OpJDPdlbrIFNH/HRgs2CRSTgxk
Z/agt9v7e+RxFipZ+yzZY9L5x9jerW4seuFOXM6fhnlDDKSq1AOV93p5vPBwe4TydgnKhRfSAKhn
1QlUyaXjTni0yEQ6DVT07NPbBfzSD8DYNDl37YiNM/FXKAFkdNOnnPJhXqhScHiWS5JQgCEuI3eC
vJly3ArBca8cb8GEElVRhD9tATaohQqK+nQzwOIFlQlwwHNOzOtvR2PjjKZHsW4UZWpscMnzwjob
1JzPOH9kwneOhYCoMhTmyEckzkaKj1AnuNgtPoS/mEub2AQvsIUWLi9wkuyLy8t83nid53HLEUgd
qWQp+IDihspd2XTiwJMNk7frt4bw0fmlaAgsmi5O9zryoHoUJqCnrDjd9uhAR6CjmIBuyFz1tDoB
F24ckRMw3agUP+wNskTAYakZKN0g0Oy3LFzlpIGicn7Lw2mU91D0wzD19Vq45/orNs8fmYDHtxzq
PXS8IHRyNRGKav9ttHYWgByLSSYNqbNfJVDxXd8dgycKXfOsT35erXV9j+VqoCbBFQFAL1QPSwEi
uHOA+8eewXyi83yt/zwjkB2JmaorKEzzvUz+jpXXRpGRvUcuJ8rBu9C6mD3n7ZbjAQisnFtlUGCO
5Y1G/4oiE4ZOIMC9VGsK7qngHYrgo7fMFU4NiuJeb8XcIROKTBgGgbHrxc5YNR7o5C0uEb2Yh5vt
rcuIpQEShcl7nMvatOJcokM5e8zbpXhXh+pwbzL21ejxMIn8evM0gHMlW2IwQFLRGOgfL352aGQY
KGciVIGmCG56jsjXEilaQLZYgNLjXenOiVLIyJc8OJRClaLE5cjer26ugmuS1LE//vbwCaTnzhhh
5UzRU5htRuE2PvijOXMVtIBVwXZ1CiBCxw+w2yMTvjTmwSB51M6yH/3oLv28rB20v104Sw67/j1W
Uptaf1bS7usErUAcGXClkkygGC6ghYcMsqkQJggPLgTK3qppJvBYUaGfuGzsBNNMBlOzQcCIbsJk
pkohS3HgaZR/aQQBPqb7ew7fP2uF4KzoJR1iDaKipihCup7gpVtAK1TCBG4aymBqgpUi3kJpZVLq
yH96Fw/7LNYp2jPaSJR7Tq62qwP3Vzg9A8rqq9Mpmidu2FJVDToFpKeTiEmyyaszvULgsG4L0h0/
15WqVwhYvC0cH6FNcKU7QCliQHZOWegU9/qWqY3cOkUzfpeNmH9wRUwCLsNXxQCFnCxTFHqRPxjz
lQpq1k/iSl5YkwFhluTvdI1AI985S7XbSrcI8ij3qPAiN3ost6/LwTXfnZ+3DcC4R5btQJAp0vCY
uevy5RLBXZCdMjX/cuJS0UP3ENaxJdRGRiqlrBN4Qv0pO+yqMQiko89mWIKe57RhELzCPuNoT1RY
QaGJ+miLkm7hwZkpNNLjZugcYQdFonTAnRDoBYUfFKquHWJSynJ3EfepY72iRiAhnQiD2qdcHHuC
VaXInvaWwOO6yTFdUtFlP0Phi9nl4zFi9GZusMC2W+LH1KEhXgTR6U353IfVPcIiYPgsBNMEX0Ha
B1bqoGXb/e8//hnM5acHPp4oygYIL0yIIwBj9Dlmt5RvgWhW6Ru2XdEIQiV0Ac/ZPDr2zgGrtQyL
4BlYQDj2S38r9ZE8gQSrwCHbwpwxCpRzh0WYTqugEzDKUKtZNoFHd8/KLi+PppyVgyDKpEiald0z
CF41EtWTI5QJVMctwxD3nPOxZc1Z8/IT0z/w5opCtvZPLxNc/5cGqpbji4nq4lJ4Xg9RkHNDDYoL
L822Cn7AqOZM7N5fEjAFXxcVg3eYBDyKNDfPoz73JbopQSDo//ujQJS7rsuib2P/K/zfLuWFiIYs
E+tUT2cffiTj5yvAF+A30LQpKvCSiSFmRmRE0wAj+1DkCZOIuyrEmCJskacFJlqJtCgqFnIGF/pH
gQVWSFOkle7YCnuJ2BFXjiL702AJytjHvB6KEKORkz2KiUZXWIvp5RDzFE5/Rvf4/D6KjAra8/Nd
/xQIh48gO5qWAcsfo3c+UrthDls/olcD/q/Rtqrk5XUK+3uDy5J7jRi6XVx17NjRZQLtYwcDnyjm
Pcq6cyBn+4TZaVO9StFXeQ9MZujLjhClRGlQ9HX3wlKHh2GQqu07Z8VVVUURmuMRt9FIdQENEv0K
2Aofs3F69r4/ZLl5QhTYP+kQbpnTgGD6wTGlaFDA0sGlAQdSGLMvgHhKJ7RuVcNBDlDOMC+aA7zE
SDUeTPFIOOdHNb1BcSkeeyefQFAYw24wxnOpTIp+pgZ6jpD2zzidejAU0X6PqY6XYRFot+3IlCZ6
SICsidQbTIG739KHmwT8oOsskn2umBRAYwi/VM0q/Kqi2RSVhR1tFa+KFQbvOZqQPZB/SnSHbHPK
97mehzHux0R/bFi37ZMtGtO9wwhbTKQJUTEFFDnsS9Qzc2B5ijEpl0IObNvXOxTDAhuosimJY4qc
NDaL+/m5yxQVlOYIvrzauEsxbmvrGcuh2bkJzBSo8I/MnUsA9zGvySIoN7QiYJmUNAMSzpmUvD3R
0EP5AkUwRTR0imYwWY9GjkQxoHr9bILxfPLl3hFR9r3TuINiKDd2kOYPa1DckAHwuRuMdFNenHF+
DvMbzcCx/6auDZF/MXIdJn75HwAAAP//</cx:binary>
              </cx:geoCache>
            </cx:geography>
          </cx:layoutPr>
          <cx:valueColors>
            <cx:minColor>
              <a:schemeClr val="accent6">
                <a:lumMod val="20000"/>
                <a:lumOff val="80000"/>
              </a:schemeClr>
            </cx:minColor>
            <cx:midColor>
              <a:schemeClr val="accent6">
                <a:lumMod val="60000"/>
                <a:lumOff val="40000"/>
              </a:schemeClr>
            </cx:midColor>
            <cx:maxColor>
              <a:schemeClr val="accent6">
                <a:lumMod val="75000"/>
              </a:schemeClr>
            </cx:maxColor>
          </cx:valueColors>
          <cx:valueColorPositions count="3"/>
        </cx:series>
      </cx:plotAreaRegion>
    </cx:plotArea>
    <cx:legend pos="l"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_xlchart.v2.14</cx:f>
      </cx:strDim>
      <cx:numDim type="val">
        <cx:f>_xlchart.v2.15</cx:f>
      </cx:numDim>
    </cx:data>
  </cx:chartData>
  <cx:chart>
    <cx:plotArea>
      <cx:plotAreaRegion>
        <cx:series layoutId="funnel" uniqueId="{402025C9-4471-9C4C-8C1D-D24C4C3C8AC7}">
          <cx:dataLabels>
            <cx:spPr>
              <a:effectLst>
                <a:glow rad="127000">
                  <a:schemeClr val="bg1"/>
                </a:glow>
                <a:outerShdw blurRad="50800" dist="50800" dir="5400000" algn="ctr" rotWithShape="0">
                  <a:schemeClr val="bg1"/>
                </a:outerShdw>
              </a:effectLst>
            </cx:spPr>
            <cx:txPr>
              <a:bodyPr spcFirstLastPara="1" vertOverflow="ellipsis" horzOverflow="overflow" wrap="square" lIns="0" tIns="0" rIns="0" bIns="0" anchor="ctr" anchorCtr="1"/>
              <a:lstStyle/>
              <a:p>
                <a:pPr algn="ctr" rtl="0">
                  <a:defRPr sz="700" b="1">
                    <a:solidFill>
                      <a:schemeClr val="bg1"/>
                    </a:solidFill>
                  </a:defRPr>
                </a:pPr>
                <a:endParaRPr lang="en-US" sz="700" b="1" i="0" u="none" strike="noStrike" baseline="0">
                  <a:solidFill>
                    <a:schemeClr val="bg1"/>
                  </a:solidFill>
                  <a:latin typeface="Calibri" panose="020F0502020204030204"/>
                </a:endParaRPr>
              </a:p>
            </cx:txPr>
            <cx:visibility seriesName="0" categoryName="0" value="1"/>
          </cx:dataLabels>
          <cx:dataId val="0"/>
        </cx:series>
      </cx:plotAreaRegion>
      <cx:axis id="0" hidden="1">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3.xml"/><Relationship Id="rId5" Type="http://schemas.openxmlformats.org/officeDocument/2006/relationships/chart" Target="../charts/chart2.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10.emf"/><Relationship Id="rId3" Type="http://schemas.openxmlformats.org/officeDocument/2006/relationships/image" Target="../media/image3.png"/><Relationship Id="rId7" Type="http://schemas.microsoft.com/office/2014/relationships/chartEx" Target="../charts/chartEx5.xml"/><Relationship Id="rId12" Type="http://schemas.openxmlformats.org/officeDocument/2006/relationships/image" Target="../media/image9.emf"/><Relationship Id="rId2" Type="http://schemas.openxmlformats.org/officeDocument/2006/relationships/image" Target="../media/image2.jpeg"/><Relationship Id="rId1" Type="http://schemas.openxmlformats.org/officeDocument/2006/relationships/image" Target="../media/image1.png"/><Relationship Id="rId6" Type="http://schemas.microsoft.com/office/2014/relationships/chartEx" Target="../charts/chartEx4.xml"/><Relationship Id="rId11" Type="http://schemas.openxmlformats.org/officeDocument/2006/relationships/image" Target="../media/image8.emf"/><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image" Target="../media/image7.emf"/><Relationship Id="rId4" Type="http://schemas.openxmlformats.org/officeDocument/2006/relationships/image" Target="../media/image4.png"/><Relationship Id="rId9" Type="http://schemas.openxmlformats.org/officeDocument/2006/relationships/image" Target="../media/image6.png"/><Relationship Id="rId14"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editAs="oneCell">
    <xdr:from>
      <xdr:col>3</xdr:col>
      <xdr:colOff>1285875</xdr:colOff>
      <xdr:row>87</xdr:row>
      <xdr:rowOff>123825</xdr:rowOff>
    </xdr:from>
    <xdr:to>
      <xdr:col>5</xdr:col>
      <xdr:colOff>1413338</xdr:colOff>
      <xdr:row>100</xdr:row>
      <xdr:rowOff>171450</xdr:rowOff>
    </xdr:to>
    <mc:AlternateContent xmlns:mc="http://schemas.openxmlformats.org/markup-compatibility/2006" xmlns:a14="http://schemas.microsoft.com/office/drawing/2010/main">
      <mc:Choice Requires="a14">
        <xdr:graphicFrame macro="">
          <xdr:nvGraphicFramePr>
            <xdr:cNvPr id="3" name="Info/_4_FMP_code">
              <a:extLst>
                <a:ext uri="{FF2B5EF4-FFF2-40B4-BE49-F238E27FC236}">
                  <a16:creationId xmlns:a16="http://schemas.microsoft.com/office/drawing/2014/main" id="{1D24A13E-9448-4C64-B1E9-DB0D560DF7EB}"/>
                </a:ext>
              </a:extLst>
            </xdr:cNvPr>
            <xdr:cNvGraphicFramePr/>
          </xdr:nvGraphicFramePr>
          <xdr:xfrm>
            <a:off x="0" y="0"/>
            <a:ext cx="0" cy="0"/>
          </xdr:xfrm>
          <a:graphic>
            <a:graphicData uri="http://schemas.microsoft.com/office/drawing/2010/slicer">
              <sle:slicer xmlns:sle="http://schemas.microsoft.com/office/drawing/2010/slicer" name="Info/_4_FMP_code"/>
            </a:graphicData>
          </a:graphic>
        </xdr:graphicFrame>
      </mc:Choice>
      <mc:Fallback xmlns="">
        <xdr:sp macro="" textlink="">
          <xdr:nvSpPr>
            <xdr:cNvPr id="0" name=""/>
            <xdr:cNvSpPr>
              <a:spLocks noTextEdit="1"/>
            </xdr:cNvSpPr>
          </xdr:nvSpPr>
          <xdr:spPr>
            <a:xfrm>
              <a:off x="3200400" y="15249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1885950</xdr:colOff>
      <xdr:row>13</xdr:row>
      <xdr:rowOff>38101</xdr:rowOff>
    </xdr:from>
    <xdr:to>
      <xdr:col>9</xdr:col>
      <xdr:colOff>254000</xdr:colOff>
      <xdr:row>25</xdr:row>
      <xdr:rowOff>12701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C4F2BAE-05D0-4E4E-B678-9AE9A4EEFA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716000" y="2609851"/>
              <a:ext cx="2235200" cy="2260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193365</xdr:colOff>
      <xdr:row>28</xdr:row>
      <xdr:rowOff>69480</xdr:rowOff>
    </xdr:from>
    <xdr:to>
      <xdr:col>9</xdr:col>
      <xdr:colOff>604174</xdr:colOff>
      <xdr:row>40</xdr:row>
      <xdr:rowOff>72655</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BFF9C0FB-8C57-4014-85A3-CF7C50B95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28190" y="5574930"/>
              <a:ext cx="4173184" cy="2289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454025</xdr:colOff>
      <xdr:row>41</xdr:row>
      <xdr:rowOff>6351</xdr:rowOff>
    </xdr:from>
    <xdr:to>
      <xdr:col>10</xdr:col>
      <xdr:colOff>84137</xdr:colOff>
      <xdr:row>51</xdr:row>
      <xdr:rowOff>53976</xdr:rowOff>
    </xdr:to>
    <xdr:graphicFrame macro="">
      <xdr:nvGraphicFramePr>
        <xdr:cNvPr id="9" name="Chart 8">
          <a:extLst>
            <a:ext uri="{FF2B5EF4-FFF2-40B4-BE49-F238E27FC236}">
              <a16:creationId xmlns:a16="http://schemas.microsoft.com/office/drawing/2014/main" id="{92258318-67FA-452C-A3F9-319530A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330200</xdr:colOff>
      <xdr:row>63</xdr:row>
      <xdr:rowOff>69850</xdr:rowOff>
    </xdr:from>
    <xdr:to>
      <xdr:col>12</xdr:col>
      <xdr:colOff>927100</xdr:colOff>
      <xdr:row>73</xdr:row>
      <xdr:rowOff>177800</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98AE3E70-7D99-2D4B-8AA2-940992739F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027400" y="12423775"/>
              <a:ext cx="3854450" cy="2222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766762</xdr:colOff>
      <xdr:row>41</xdr:row>
      <xdr:rowOff>142874</xdr:rowOff>
    </xdr:from>
    <xdr:to>
      <xdr:col>13</xdr:col>
      <xdr:colOff>542925</xdr:colOff>
      <xdr:row>52</xdr:row>
      <xdr:rowOff>133349</xdr:rowOff>
    </xdr:to>
    <xdr:graphicFrame macro="">
      <xdr:nvGraphicFramePr>
        <xdr:cNvPr id="2" name="Chart 1">
          <a:extLst>
            <a:ext uri="{FF2B5EF4-FFF2-40B4-BE49-F238E27FC236}">
              <a16:creationId xmlns:a16="http://schemas.microsoft.com/office/drawing/2014/main" id="{29240EAA-212D-4262-BD35-A36E221FF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571500</xdr:colOff>
      <xdr:row>52</xdr:row>
      <xdr:rowOff>120649</xdr:rowOff>
    </xdr:from>
    <xdr:to>
      <xdr:col>16</xdr:col>
      <xdr:colOff>60325</xdr:colOff>
      <xdr:row>63</xdr:row>
      <xdr:rowOff>273049</xdr:rowOff>
    </xdr:to>
    <xdr:graphicFrame macro="">
      <xdr:nvGraphicFramePr>
        <xdr:cNvPr id="18" name="Chart 17">
          <a:extLst>
            <a:ext uri="{FF2B5EF4-FFF2-40B4-BE49-F238E27FC236}">
              <a16:creationId xmlns:a16="http://schemas.microsoft.com/office/drawing/2014/main" id="{1B577692-E77E-4921-8C94-925ABCAFF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1649520</xdr:colOff>
      <xdr:row>53</xdr:row>
      <xdr:rowOff>39950</xdr:rowOff>
    </xdr:from>
    <xdr:to>
      <xdr:col>9</xdr:col>
      <xdr:colOff>1039180</xdr:colOff>
      <xdr:row>63</xdr:row>
      <xdr:rowOff>220401</xdr:rowOff>
    </xdr:to>
    <xdr:graphicFrame macro="">
      <xdr:nvGraphicFramePr>
        <xdr:cNvPr id="5" name="Chart 4">
          <a:extLst>
            <a:ext uri="{FF2B5EF4-FFF2-40B4-BE49-F238E27FC236}">
              <a16:creationId xmlns:a16="http://schemas.microsoft.com/office/drawing/2014/main" id="{DAFD580D-7540-2446-8EA3-F6A3B8986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547687</xdr:colOff>
      <xdr:row>95</xdr:row>
      <xdr:rowOff>6350</xdr:rowOff>
    </xdr:from>
    <xdr:to>
      <xdr:col>8</xdr:col>
      <xdr:colOff>958850</xdr:colOff>
      <xdr:row>105</xdr:row>
      <xdr:rowOff>139700</xdr:rowOff>
    </xdr:to>
    <xdr:graphicFrame macro="">
      <xdr:nvGraphicFramePr>
        <xdr:cNvPr id="6" name="Chart 5">
          <a:extLst>
            <a:ext uri="{FF2B5EF4-FFF2-40B4-BE49-F238E27FC236}">
              <a16:creationId xmlns:a16="http://schemas.microsoft.com/office/drawing/2014/main" id="{ABD83DFE-09CB-4672-878F-E35D46F70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161925</xdr:colOff>
      <xdr:row>6</xdr:row>
      <xdr:rowOff>69468</xdr:rowOff>
    </xdr:from>
    <xdr:to>
      <xdr:col>4</xdr:col>
      <xdr:colOff>371475</xdr:colOff>
      <xdr:row>11</xdr:row>
      <xdr:rowOff>152400</xdr:rowOff>
    </xdr:to>
    <xdr:pic>
      <xdr:nvPicPr>
        <xdr:cNvPr id="7" name="Picture 6" descr="^D331EC2CA4BA8E1886A0CBE7542F74150F77A677F3815B7F47^pimgpsh_fullsize_distr">
          <a:extLst>
            <a:ext uri="{FF2B5EF4-FFF2-40B4-BE49-F238E27FC236}">
              <a16:creationId xmlns:a16="http://schemas.microsoft.com/office/drawing/2014/main" id="{60BE25EE-6D83-4BCC-8DC5-D41E700AF32F}"/>
            </a:ext>
          </a:extLst>
        </xdr:cNvPr>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825625" y="1212468"/>
          <a:ext cx="650875" cy="1035432"/>
        </a:xfrm>
        <a:prstGeom prst="rect">
          <a:avLst/>
        </a:prstGeom>
        <a:noFill/>
        <a:ln>
          <a:noFill/>
        </a:ln>
        <a:effectLst/>
        <a:extLst>
          <a:ext uri="{909E8E84-426E-40DD-AFC4-6F175D3DCCD1}">
            <a14:hiddenFill xmlns:a14="http://schemas.microsoft.com/office/drawing/2010/main">
              <a:solidFill>
                <a:srgbClr val="5B9BD5"/>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000000"/>
                </a:outerShdw>
              </a:effectLst>
            </a14:hiddenEffects>
          </a:ext>
        </a:extLst>
      </xdr:spPr>
    </xdr:pic>
    <xdr:clientData/>
  </xdr:twoCellAnchor>
  <xdr:twoCellAnchor>
    <xdr:from>
      <xdr:col>1</xdr:col>
      <xdr:colOff>0</xdr:colOff>
      <xdr:row>6</xdr:row>
      <xdr:rowOff>38100</xdr:rowOff>
    </xdr:from>
    <xdr:to>
      <xdr:col>2</xdr:col>
      <xdr:colOff>539750</xdr:colOff>
      <xdr:row>12</xdr:row>
      <xdr:rowOff>119309</xdr:rowOff>
    </xdr:to>
    <xdr:grpSp>
      <xdr:nvGrpSpPr>
        <xdr:cNvPr id="9" name="Group 8">
          <a:extLst>
            <a:ext uri="{FF2B5EF4-FFF2-40B4-BE49-F238E27FC236}">
              <a16:creationId xmlns:a16="http://schemas.microsoft.com/office/drawing/2014/main" id="{65EDE90F-6959-4FBC-9D63-350DE08DDAA8}"/>
            </a:ext>
          </a:extLst>
        </xdr:cNvPr>
        <xdr:cNvGrpSpPr/>
      </xdr:nvGrpSpPr>
      <xdr:grpSpPr>
        <a:xfrm>
          <a:off x="381000" y="1181100"/>
          <a:ext cx="1016000" cy="1224209"/>
          <a:chOff x="7937500" y="1905000"/>
          <a:chExt cx="504246" cy="601909"/>
        </a:xfrm>
      </xdr:grpSpPr>
      <xdr:grpSp>
        <xdr:nvGrpSpPr>
          <xdr:cNvPr id="10" name="Group 9">
            <a:extLst>
              <a:ext uri="{FF2B5EF4-FFF2-40B4-BE49-F238E27FC236}">
                <a16:creationId xmlns:a16="http://schemas.microsoft.com/office/drawing/2014/main" id="{E66E02AE-5690-437A-9CEC-76B1373B8122}"/>
              </a:ext>
            </a:extLst>
          </xdr:cNvPr>
          <xdr:cNvGrpSpPr/>
        </xdr:nvGrpSpPr>
        <xdr:grpSpPr>
          <a:xfrm>
            <a:off x="7937500" y="1905000"/>
            <a:ext cx="504246" cy="601909"/>
            <a:chOff x="1868960" y="4815441"/>
            <a:chExt cx="504246" cy="601909"/>
          </a:xfrm>
        </xdr:grpSpPr>
        <xdr:sp macro="" textlink="">
          <xdr:nvSpPr>
            <xdr:cNvPr id="12" name="Oval 11">
              <a:extLst>
                <a:ext uri="{FF2B5EF4-FFF2-40B4-BE49-F238E27FC236}">
                  <a16:creationId xmlns:a16="http://schemas.microsoft.com/office/drawing/2014/main" id="{3BC3388A-2E89-43E8-8EFD-9F3EAB54FAD0}"/>
                </a:ext>
              </a:extLst>
            </xdr:cNvPr>
            <xdr:cNvSpPr>
              <a:spLocks noChangeArrowheads="1"/>
            </xdr:cNvSpPr>
          </xdr:nvSpPr>
          <xdr:spPr bwMode="auto">
            <a:xfrm>
              <a:off x="1868960" y="4815441"/>
              <a:ext cx="502568" cy="492339"/>
            </a:xfrm>
            <a:prstGeom prst="ellipse">
              <a:avLst/>
            </a:prstGeom>
            <a:noFill/>
            <a:ln w="6350" algn="ctr">
              <a:solidFill>
                <a:srgbClr val="D9D9D9"/>
              </a:solidFill>
              <a:round/>
              <a:headEnd/>
              <a:tailEnd/>
            </a:ln>
            <a:effectLst/>
            <a:extLst>
              <a:ext uri="{909E8E84-426E-40DD-AFC4-6F175D3DCCD1}">
                <a14:hiddenFill xmlns:a14="http://schemas.microsoft.com/office/drawing/2010/main">
                  <a:solidFill>
                    <a:srgbClr val="5B9BD5"/>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txBody>
            <a:bodyPr vert="horz" wrap="square" lIns="36576" tIns="36576" rIns="36576" bIns="36576"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grpSp>
          <xdr:nvGrpSpPr>
            <xdr:cNvPr id="13" name="Group 12">
              <a:extLst>
                <a:ext uri="{FF2B5EF4-FFF2-40B4-BE49-F238E27FC236}">
                  <a16:creationId xmlns:a16="http://schemas.microsoft.com/office/drawing/2014/main" id="{97394C37-9302-488F-9078-082FEC435977}"/>
                </a:ext>
              </a:extLst>
            </xdr:cNvPr>
            <xdr:cNvGrpSpPr/>
          </xdr:nvGrpSpPr>
          <xdr:grpSpPr>
            <a:xfrm rot="16200000">
              <a:off x="2074083" y="5118227"/>
              <a:ext cx="106533" cy="491713"/>
              <a:chOff x="1913551" y="5179227"/>
              <a:chExt cx="120899" cy="333206"/>
            </a:xfrm>
          </xdr:grpSpPr>
          <xdr:cxnSp macro="">
            <xdr:nvCxnSpPr>
              <xdr:cNvPr id="14" name="Straight Connector 13">
                <a:extLst>
                  <a:ext uri="{FF2B5EF4-FFF2-40B4-BE49-F238E27FC236}">
                    <a16:creationId xmlns:a16="http://schemas.microsoft.com/office/drawing/2014/main" id="{4380EFAF-DA2E-4330-BA19-85E7E3324B2C}"/>
                  </a:ext>
                </a:extLst>
              </xdr:cNvPr>
              <xdr:cNvCxnSpPr/>
            </xdr:nvCxnSpPr>
            <xdr:spPr>
              <a:xfrm rot="5400000">
                <a:off x="1747495" y="5345283"/>
                <a:ext cx="333206" cy="1094"/>
              </a:xfrm>
              <a:prstGeom prst="line">
                <a:avLst/>
              </a:prstGeom>
              <a:ln>
                <a:solidFill>
                  <a:srgbClr val="CDCDCD"/>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5B42941D-61A8-4B9E-BF04-1F89DFDCAD20}"/>
                  </a:ext>
                </a:extLst>
              </xdr:cNvPr>
              <xdr:cNvCxnSpPr/>
            </xdr:nvCxnSpPr>
            <xdr:spPr>
              <a:xfrm rot="5400000" flipH="1">
                <a:off x="1973880" y="5280811"/>
                <a:ext cx="241" cy="120899"/>
              </a:xfrm>
              <a:prstGeom prst="line">
                <a:avLst/>
              </a:prstGeom>
              <a:ln>
                <a:solidFill>
                  <a:srgbClr val="CDCDCD"/>
                </a:solidFill>
              </a:ln>
            </xdr:spPr>
            <xdr:style>
              <a:lnRef idx="1">
                <a:schemeClr val="accent1"/>
              </a:lnRef>
              <a:fillRef idx="0">
                <a:schemeClr val="accent1"/>
              </a:fillRef>
              <a:effectRef idx="0">
                <a:schemeClr val="accent1"/>
              </a:effectRef>
              <a:fontRef idx="minor">
                <a:schemeClr val="tx1"/>
              </a:fontRef>
            </xdr:style>
          </xdr:cxnSp>
        </xdr:grpSp>
      </xdr:grpSp>
      <xdr:pic>
        <xdr:nvPicPr>
          <xdr:cNvPr id="11" name="Picture 10" descr="Image result for walking icon">
            <a:extLst>
              <a:ext uri="{FF2B5EF4-FFF2-40B4-BE49-F238E27FC236}">
                <a16:creationId xmlns:a16="http://schemas.microsoft.com/office/drawing/2014/main" id="{6564DA8C-C0C9-4903-8F21-E1CB514D2D2A}"/>
              </a:ext>
            </a:extLst>
          </xdr:cNvPr>
          <xdr:cNvPicPr>
            <a:picLocks noChangeAspect="1" noChangeArrowheads="1"/>
          </xdr:cNvPicPr>
        </xdr:nvPicPr>
        <xdr:blipFill>
          <a:blip xmlns:r="http://schemas.openxmlformats.org/officeDocument/2006/relationships" r:embed="rId2" cstate="print">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flipH="1">
            <a:off x="8022257" y="1996269"/>
            <a:ext cx="330928" cy="33092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203200</xdr:colOff>
      <xdr:row>6</xdr:row>
      <xdr:rowOff>50800</xdr:rowOff>
    </xdr:from>
    <xdr:to>
      <xdr:col>7</xdr:col>
      <xdr:colOff>1041400</xdr:colOff>
      <xdr:row>12</xdr:row>
      <xdr:rowOff>114300</xdr:rowOff>
    </xdr:to>
    <xdr:grpSp>
      <xdr:nvGrpSpPr>
        <xdr:cNvPr id="16" name="Group 15">
          <a:extLst>
            <a:ext uri="{FF2B5EF4-FFF2-40B4-BE49-F238E27FC236}">
              <a16:creationId xmlns:a16="http://schemas.microsoft.com/office/drawing/2014/main" id="{C15E63E2-5D83-4DC8-B8A0-6E7758E7029D}"/>
            </a:ext>
          </a:extLst>
        </xdr:cNvPr>
        <xdr:cNvGrpSpPr/>
      </xdr:nvGrpSpPr>
      <xdr:grpSpPr>
        <a:xfrm>
          <a:off x="4813300" y="1193800"/>
          <a:ext cx="838200" cy="1206500"/>
          <a:chOff x="2933700" y="647700"/>
          <a:chExt cx="1054100" cy="1206500"/>
        </a:xfrm>
      </xdr:grpSpPr>
      <xdr:grpSp>
        <xdr:nvGrpSpPr>
          <xdr:cNvPr id="17" name="Group 16">
            <a:extLst>
              <a:ext uri="{FF2B5EF4-FFF2-40B4-BE49-F238E27FC236}">
                <a16:creationId xmlns:a16="http://schemas.microsoft.com/office/drawing/2014/main" id="{4468974E-B441-4323-9046-E153D4A48290}"/>
              </a:ext>
            </a:extLst>
          </xdr:cNvPr>
          <xdr:cNvGrpSpPr/>
        </xdr:nvGrpSpPr>
        <xdr:grpSpPr>
          <a:xfrm>
            <a:off x="2933700" y="647700"/>
            <a:ext cx="1054100" cy="1206500"/>
            <a:chOff x="3187700" y="965200"/>
            <a:chExt cx="504246" cy="601909"/>
          </a:xfrm>
        </xdr:grpSpPr>
        <xdr:sp macro="" textlink="">
          <xdr:nvSpPr>
            <xdr:cNvPr id="19" name="Oval 18">
              <a:extLst>
                <a:ext uri="{FF2B5EF4-FFF2-40B4-BE49-F238E27FC236}">
                  <a16:creationId xmlns:a16="http://schemas.microsoft.com/office/drawing/2014/main" id="{2F0CC64C-844B-4FF7-8D40-188452B8BD25}"/>
                </a:ext>
              </a:extLst>
            </xdr:cNvPr>
            <xdr:cNvSpPr>
              <a:spLocks noChangeArrowheads="1"/>
            </xdr:cNvSpPr>
          </xdr:nvSpPr>
          <xdr:spPr bwMode="auto">
            <a:xfrm>
              <a:off x="3187700" y="965200"/>
              <a:ext cx="502568" cy="492339"/>
            </a:xfrm>
            <a:prstGeom prst="ellipse">
              <a:avLst/>
            </a:prstGeom>
            <a:noFill/>
            <a:ln w="6350" algn="ctr">
              <a:solidFill>
                <a:srgbClr val="D9D9D9"/>
              </a:solidFill>
              <a:round/>
              <a:headEnd/>
              <a:tailEnd/>
            </a:ln>
            <a:effectLst/>
            <a:extLst>
              <a:ext uri="{909E8E84-426E-40DD-AFC4-6F175D3DCCD1}">
                <a14:hiddenFill xmlns:a14="http://schemas.microsoft.com/office/drawing/2010/main">
                  <a:solidFill>
                    <a:srgbClr val="5B9BD5"/>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txBody>
            <a:bodyPr vert="horz" wrap="square" lIns="36576" tIns="36576" rIns="36576" bIns="36576"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grpSp>
          <xdr:nvGrpSpPr>
            <xdr:cNvPr id="20" name="Group 19">
              <a:extLst>
                <a:ext uri="{FF2B5EF4-FFF2-40B4-BE49-F238E27FC236}">
                  <a16:creationId xmlns:a16="http://schemas.microsoft.com/office/drawing/2014/main" id="{D1AB18E5-638B-41C3-93B3-2C88D8EF7348}"/>
                </a:ext>
              </a:extLst>
            </xdr:cNvPr>
            <xdr:cNvGrpSpPr/>
          </xdr:nvGrpSpPr>
          <xdr:grpSpPr>
            <a:xfrm rot="16200000">
              <a:off x="3392823" y="1267986"/>
              <a:ext cx="106533" cy="491713"/>
              <a:chOff x="1913551" y="5179227"/>
              <a:chExt cx="120899" cy="333206"/>
            </a:xfrm>
          </xdr:grpSpPr>
          <xdr:cxnSp macro="">
            <xdr:nvCxnSpPr>
              <xdr:cNvPr id="21" name="Straight Connector 20">
                <a:extLst>
                  <a:ext uri="{FF2B5EF4-FFF2-40B4-BE49-F238E27FC236}">
                    <a16:creationId xmlns:a16="http://schemas.microsoft.com/office/drawing/2014/main" id="{467EC0E0-8A90-499A-B67D-B735EEBC7248}"/>
                  </a:ext>
                </a:extLst>
              </xdr:cNvPr>
              <xdr:cNvCxnSpPr/>
            </xdr:nvCxnSpPr>
            <xdr:spPr>
              <a:xfrm rot="5400000">
                <a:off x="1747495" y="5345283"/>
                <a:ext cx="333206" cy="1094"/>
              </a:xfrm>
              <a:prstGeom prst="line">
                <a:avLst/>
              </a:prstGeom>
              <a:ln>
                <a:solidFill>
                  <a:srgbClr val="ED7D3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7FF3191-FD3A-4889-9568-AD634C874F36}"/>
                  </a:ext>
                </a:extLst>
              </xdr:cNvPr>
              <xdr:cNvCxnSpPr/>
            </xdr:nvCxnSpPr>
            <xdr:spPr>
              <a:xfrm rot="5400000" flipH="1">
                <a:off x="1973880" y="5280811"/>
                <a:ext cx="241" cy="120899"/>
              </a:xfrm>
              <a:prstGeom prst="line">
                <a:avLst/>
              </a:prstGeom>
              <a:ln>
                <a:solidFill>
                  <a:srgbClr val="ED7D31"/>
                </a:solidFill>
              </a:ln>
            </xdr:spPr>
            <xdr:style>
              <a:lnRef idx="1">
                <a:schemeClr val="accent1"/>
              </a:lnRef>
              <a:fillRef idx="0">
                <a:schemeClr val="accent1"/>
              </a:fillRef>
              <a:effectRef idx="0">
                <a:schemeClr val="accent1"/>
              </a:effectRef>
              <a:fontRef idx="minor">
                <a:schemeClr val="tx1"/>
              </a:fontRef>
            </xdr:style>
          </xdr:cxnSp>
        </xdr:grpSp>
      </xdr:grpSp>
      <xdr:pic>
        <xdr:nvPicPr>
          <xdr:cNvPr id="18" name="Picture 17" descr="Related image">
            <a:extLst>
              <a:ext uri="{FF2B5EF4-FFF2-40B4-BE49-F238E27FC236}">
                <a16:creationId xmlns:a16="http://schemas.microsoft.com/office/drawing/2014/main" id="{844113F5-5B93-4C93-BADE-5E40FEBAE9D2}"/>
              </a:ext>
            </a:extLst>
          </xdr:cNvPr>
          <xdr:cNvPicPr>
            <a:picLocks noChangeAspect="1" noChangeArrowheads="1"/>
          </xdr:cNvPicPr>
        </xdr:nvPicPr>
        <xdr:blipFill>
          <a:blip xmlns:r="http://schemas.openxmlformats.org/officeDocument/2006/relationships" r:embed="rId3" cstate="print">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56310" y="854234"/>
            <a:ext cx="602890" cy="60289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6</xdr:col>
      <xdr:colOff>301625</xdr:colOff>
      <xdr:row>5</xdr:row>
      <xdr:rowOff>152400</xdr:rowOff>
    </xdr:from>
    <xdr:to>
      <xdr:col>6</xdr:col>
      <xdr:colOff>1054100</xdr:colOff>
      <xdr:row>12</xdr:row>
      <xdr:rowOff>119309</xdr:rowOff>
    </xdr:to>
    <xdr:grpSp>
      <xdr:nvGrpSpPr>
        <xdr:cNvPr id="23" name="Group 22">
          <a:extLst>
            <a:ext uri="{FF2B5EF4-FFF2-40B4-BE49-F238E27FC236}">
              <a16:creationId xmlns:a16="http://schemas.microsoft.com/office/drawing/2014/main" id="{647546AC-E030-42F4-B45F-906EA95BEA92}"/>
            </a:ext>
          </a:extLst>
        </xdr:cNvPr>
        <xdr:cNvGrpSpPr/>
      </xdr:nvGrpSpPr>
      <xdr:grpSpPr>
        <a:xfrm>
          <a:off x="3825875" y="1104900"/>
          <a:ext cx="752475" cy="1300409"/>
          <a:chOff x="5461000" y="1333500"/>
          <a:chExt cx="504246" cy="601909"/>
        </a:xfrm>
      </xdr:grpSpPr>
      <xdr:pic>
        <xdr:nvPicPr>
          <xdr:cNvPr id="24" name="Picture 23" descr="Image result for icon truck">
            <a:extLst>
              <a:ext uri="{FF2B5EF4-FFF2-40B4-BE49-F238E27FC236}">
                <a16:creationId xmlns:a16="http://schemas.microsoft.com/office/drawing/2014/main" id="{3C839497-BA61-460C-9876-15625842AAA1}"/>
              </a:ext>
            </a:extLst>
          </xdr:cNvPr>
          <xdr:cNvPicPr>
            <a:picLocks noChangeAspect="1" noChangeArrowheads="1"/>
          </xdr:cNvPicPr>
        </xdr:nvPicPr>
        <xdr:blipFill>
          <a:blip xmlns:r="http://schemas.openxmlformats.org/officeDocument/2006/relationships" r:embed="rId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554696" y="1370957"/>
            <a:ext cx="338021" cy="33802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25" name="Group 24">
            <a:extLst>
              <a:ext uri="{FF2B5EF4-FFF2-40B4-BE49-F238E27FC236}">
                <a16:creationId xmlns:a16="http://schemas.microsoft.com/office/drawing/2014/main" id="{695CCA68-3FE1-40EC-B418-CA9EA12860BD}"/>
              </a:ext>
            </a:extLst>
          </xdr:cNvPr>
          <xdr:cNvGrpSpPr/>
        </xdr:nvGrpSpPr>
        <xdr:grpSpPr>
          <a:xfrm>
            <a:off x="5461000" y="1333500"/>
            <a:ext cx="504246" cy="601909"/>
            <a:chOff x="1868960" y="4815441"/>
            <a:chExt cx="504246" cy="601909"/>
          </a:xfrm>
        </xdr:grpSpPr>
        <xdr:sp macro="" textlink="">
          <xdr:nvSpPr>
            <xdr:cNvPr id="26" name="Oval 25">
              <a:extLst>
                <a:ext uri="{FF2B5EF4-FFF2-40B4-BE49-F238E27FC236}">
                  <a16:creationId xmlns:a16="http://schemas.microsoft.com/office/drawing/2014/main" id="{BCCB149F-1DC1-4C0A-8EFD-72684762565D}"/>
                </a:ext>
              </a:extLst>
            </xdr:cNvPr>
            <xdr:cNvSpPr>
              <a:spLocks noChangeArrowheads="1"/>
            </xdr:cNvSpPr>
          </xdr:nvSpPr>
          <xdr:spPr bwMode="auto">
            <a:xfrm>
              <a:off x="1868960" y="4815441"/>
              <a:ext cx="502568" cy="492339"/>
            </a:xfrm>
            <a:prstGeom prst="ellipse">
              <a:avLst/>
            </a:prstGeom>
            <a:noFill/>
            <a:ln w="6350" algn="ctr">
              <a:solidFill>
                <a:srgbClr val="D9D9D9"/>
              </a:solidFill>
              <a:round/>
              <a:headEnd/>
              <a:tailEnd/>
            </a:ln>
            <a:effectLst/>
            <a:extLst>
              <a:ext uri="{909E8E84-426E-40DD-AFC4-6F175D3DCCD1}">
                <a14:hiddenFill xmlns:a14="http://schemas.microsoft.com/office/drawing/2010/main">
                  <a:solidFill>
                    <a:srgbClr val="5B9BD5"/>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txBody>
            <a:bodyPr vert="horz" wrap="square" lIns="36576" tIns="36576" rIns="36576" bIns="36576"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grpSp>
          <xdr:nvGrpSpPr>
            <xdr:cNvPr id="27" name="Group 26">
              <a:extLst>
                <a:ext uri="{FF2B5EF4-FFF2-40B4-BE49-F238E27FC236}">
                  <a16:creationId xmlns:a16="http://schemas.microsoft.com/office/drawing/2014/main" id="{F491EC26-8784-4F14-9B34-4BF9F6903093}"/>
                </a:ext>
              </a:extLst>
            </xdr:cNvPr>
            <xdr:cNvGrpSpPr/>
          </xdr:nvGrpSpPr>
          <xdr:grpSpPr>
            <a:xfrm rot="16200000">
              <a:off x="2074083" y="5118227"/>
              <a:ext cx="106533" cy="491713"/>
              <a:chOff x="1913551" y="5179227"/>
              <a:chExt cx="120899" cy="333206"/>
            </a:xfrm>
          </xdr:grpSpPr>
          <xdr:cxnSp macro="">
            <xdr:nvCxnSpPr>
              <xdr:cNvPr id="28" name="Straight Connector 27">
                <a:extLst>
                  <a:ext uri="{FF2B5EF4-FFF2-40B4-BE49-F238E27FC236}">
                    <a16:creationId xmlns:a16="http://schemas.microsoft.com/office/drawing/2014/main" id="{68ED28A9-0C68-4E97-8C97-4ECB6FD2B379}"/>
                  </a:ext>
                </a:extLst>
              </xdr:cNvPr>
              <xdr:cNvCxnSpPr/>
            </xdr:nvCxnSpPr>
            <xdr:spPr>
              <a:xfrm rot="5400000">
                <a:off x="1747495" y="5345283"/>
                <a:ext cx="333206" cy="1094"/>
              </a:xfrm>
              <a:prstGeom prst="line">
                <a:avLst/>
              </a:prstGeom>
              <a:ln>
                <a:solidFill>
                  <a:srgbClr val="0039A6"/>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C9ED545E-BF88-4FE3-89BD-5F6754751BB9}"/>
                  </a:ext>
                </a:extLst>
              </xdr:cNvPr>
              <xdr:cNvCxnSpPr/>
            </xdr:nvCxnSpPr>
            <xdr:spPr>
              <a:xfrm rot="5400000" flipH="1">
                <a:off x="1973880" y="5280811"/>
                <a:ext cx="241" cy="120899"/>
              </a:xfrm>
              <a:prstGeom prst="line">
                <a:avLst/>
              </a:prstGeom>
              <a:ln>
                <a:solidFill>
                  <a:srgbClr val="0039A6"/>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5</xdr:col>
      <xdr:colOff>304800</xdr:colOff>
      <xdr:row>6</xdr:row>
      <xdr:rowOff>0</xdr:rowOff>
    </xdr:from>
    <xdr:to>
      <xdr:col>5</xdr:col>
      <xdr:colOff>1161002</xdr:colOff>
      <xdr:row>12</xdr:row>
      <xdr:rowOff>109693</xdr:rowOff>
    </xdr:to>
    <xdr:grpSp>
      <xdr:nvGrpSpPr>
        <xdr:cNvPr id="30" name="Group 29">
          <a:extLst>
            <a:ext uri="{FF2B5EF4-FFF2-40B4-BE49-F238E27FC236}">
              <a16:creationId xmlns:a16="http://schemas.microsoft.com/office/drawing/2014/main" id="{6B0E5D11-7AD3-4088-B132-E17C9E5C00CF}"/>
            </a:ext>
          </a:extLst>
        </xdr:cNvPr>
        <xdr:cNvGrpSpPr/>
      </xdr:nvGrpSpPr>
      <xdr:grpSpPr>
        <a:xfrm>
          <a:off x="2743200" y="1143000"/>
          <a:ext cx="780002" cy="1252693"/>
          <a:chOff x="2378075" y="609600"/>
          <a:chExt cx="856202" cy="1252693"/>
        </a:xfrm>
      </xdr:grpSpPr>
      <xdr:pic>
        <xdr:nvPicPr>
          <xdr:cNvPr id="31" name="Picture 30">
            <a:extLst>
              <a:ext uri="{FF2B5EF4-FFF2-40B4-BE49-F238E27FC236}">
                <a16:creationId xmlns:a16="http://schemas.microsoft.com/office/drawing/2014/main" id="{014A869F-3A8D-4F9D-92F3-C8A8A2115A9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84425" y="1003300"/>
            <a:ext cx="818356" cy="342900"/>
          </a:xfrm>
          <a:prstGeom prst="rect">
            <a:avLst/>
          </a:prstGeom>
        </xdr:spPr>
      </xdr:pic>
      <xdr:sp macro="" textlink="">
        <xdr:nvSpPr>
          <xdr:cNvPr id="32" name="Oval 31">
            <a:extLst>
              <a:ext uri="{FF2B5EF4-FFF2-40B4-BE49-F238E27FC236}">
                <a16:creationId xmlns:a16="http://schemas.microsoft.com/office/drawing/2014/main" id="{13C021C4-B42A-4351-AE5A-C1E0059D6BB6}"/>
              </a:ext>
            </a:extLst>
          </xdr:cNvPr>
          <xdr:cNvSpPr>
            <a:spLocks noChangeArrowheads="1"/>
          </xdr:cNvSpPr>
        </xdr:nvSpPr>
        <xdr:spPr bwMode="auto">
          <a:xfrm>
            <a:off x="2378075" y="609600"/>
            <a:ext cx="856202" cy="1027284"/>
          </a:xfrm>
          <a:prstGeom prst="ellipse">
            <a:avLst/>
          </a:prstGeom>
          <a:noFill/>
          <a:ln w="6350" algn="ctr">
            <a:solidFill>
              <a:srgbClr val="D9D9D9"/>
            </a:solidFill>
            <a:round/>
            <a:headEnd/>
            <a:tailEnd/>
          </a:ln>
          <a:effectLst/>
          <a:extLst>
            <a:ext uri="{909E8E84-426E-40DD-AFC4-6F175D3DCCD1}">
              <a14:hiddenFill xmlns:a14="http://schemas.microsoft.com/office/drawing/2010/main">
                <a:solidFill>
                  <a:srgbClr val="5B9BD5"/>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txBody>
          <a:bodyPr vert="horz" wrap="square" lIns="36576" tIns="36576" rIns="36576" bIns="36576"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cxnSp macro="">
        <xdr:nvCxnSpPr>
          <xdr:cNvPr id="33" name="Straight Connector 32">
            <a:extLst>
              <a:ext uri="{FF2B5EF4-FFF2-40B4-BE49-F238E27FC236}">
                <a16:creationId xmlns:a16="http://schemas.microsoft.com/office/drawing/2014/main" id="{254F7BCA-3399-4C48-BFFE-3CDF6B716E41}"/>
              </a:ext>
            </a:extLst>
          </xdr:cNvPr>
          <xdr:cNvCxnSpPr/>
        </xdr:nvCxnSpPr>
        <xdr:spPr>
          <a:xfrm>
            <a:off x="2381250" y="1860381"/>
            <a:ext cx="842364" cy="1912"/>
          </a:xfrm>
          <a:prstGeom prst="line">
            <a:avLst/>
          </a:prstGeom>
          <a:ln>
            <a:solidFill>
              <a:srgbClr val="FCDB4B"/>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E0269B13-32AF-4222-91E7-062C5CFB944F}"/>
              </a:ext>
            </a:extLst>
          </xdr:cNvPr>
          <xdr:cNvCxnSpPr/>
        </xdr:nvCxnSpPr>
        <xdr:spPr>
          <a:xfrm flipH="1">
            <a:off x="2870086" y="1638300"/>
            <a:ext cx="765" cy="211293"/>
          </a:xfrm>
          <a:prstGeom prst="line">
            <a:avLst/>
          </a:prstGeom>
          <a:ln>
            <a:solidFill>
              <a:srgbClr val="FCDB4B"/>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95250</xdr:colOff>
      <xdr:row>6</xdr:row>
      <xdr:rowOff>152400</xdr:rowOff>
    </xdr:from>
    <xdr:to>
      <xdr:col>5</xdr:col>
      <xdr:colOff>0</xdr:colOff>
      <xdr:row>12</xdr:row>
      <xdr:rowOff>123825</xdr:rowOff>
    </xdr:to>
    <xdr:grpSp>
      <xdr:nvGrpSpPr>
        <xdr:cNvPr id="4" name="Group 3">
          <a:extLst>
            <a:ext uri="{FF2B5EF4-FFF2-40B4-BE49-F238E27FC236}">
              <a16:creationId xmlns:a16="http://schemas.microsoft.com/office/drawing/2014/main" id="{B73E64A6-2245-B64A-A1E1-C55B21C0B1FD}"/>
            </a:ext>
          </a:extLst>
        </xdr:cNvPr>
        <xdr:cNvGrpSpPr/>
      </xdr:nvGrpSpPr>
      <xdr:grpSpPr>
        <a:xfrm>
          <a:off x="1609725" y="1295400"/>
          <a:ext cx="828675" cy="1114425"/>
          <a:chOff x="1758950" y="1295400"/>
          <a:chExt cx="844550" cy="1114425"/>
        </a:xfrm>
      </xdr:grpSpPr>
      <xdr:cxnSp macro="">
        <xdr:nvCxnSpPr>
          <xdr:cNvPr id="8" name="Straight Connector 7">
            <a:extLst>
              <a:ext uri="{FF2B5EF4-FFF2-40B4-BE49-F238E27FC236}">
                <a16:creationId xmlns:a16="http://schemas.microsoft.com/office/drawing/2014/main" id="{71BDE6F9-7759-4D9F-B212-B5B69AEFD51E}"/>
              </a:ext>
            </a:extLst>
          </xdr:cNvPr>
          <xdr:cNvCxnSpPr/>
        </xdr:nvCxnSpPr>
        <xdr:spPr>
          <a:xfrm flipH="1">
            <a:off x="2132498" y="2198532"/>
            <a:ext cx="765" cy="211293"/>
          </a:xfrm>
          <a:prstGeom prst="line">
            <a:avLst/>
          </a:prstGeom>
          <a:ln>
            <a:solidFill>
              <a:srgbClr val="5B9BD5"/>
            </a:solidFill>
          </a:ln>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310879CF-9F73-49C8-A93D-80262CD283DC}"/>
              </a:ext>
            </a:extLst>
          </xdr:cNvPr>
          <xdr:cNvCxnSpPr/>
        </xdr:nvCxnSpPr>
        <xdr:spPr>
          <a:xfrm flipV="1">
            <a:off x="1758950" y="2374900"/>
            <a:ext cx="844550" cy="3175"/>
          </a:xfrm>
          <a:prstGeom prst="line">
            <a:avLst/>
          </a:prstGeom>
          <a:ln>
            <a:solidFill>
              <a:srgbClr val="5B9BD5"/>
            </a:solidFill>
          </a:ln>
        </xdr:spPr>
        <xdr:style>
          <a:lnRef idx="1">
            <a:schemeClr val="accent1"/>
          </a:lnRef>
          <a:fillRef idx="0">
            <a:schemeClr val="accent1"/>
          </a:fillRef>
          <a:effectRef idx="0">
            <a:schemeClr val="accent1"/>
          </a:effectRef>
          <a:fontRef idx="minor">
            <a:schemeClr val="tx1"/>
          </a:fontRef>
        </xdr:style>
      </xdr:cxnSp>
      <xdr:sp macro="" textlink="">
        <xdr:nvSpPr>
          <xdr:cNvPr id="36" name="Oval 35">
            <a:extLst>
              <a:ext uri="{FF2B5EF4-FFF2-40B4-BE49-F238E27FC236}">
                <a16:creationId xmlns:a16="http://schemas.microsoft.com/office/drawing/2014/main" id="{75200053-02B6-4EF9-93B7-D0A03BCB69F9}"/>
              </a:ext>
            </a:extLst>
          </xdr:cNvPr>
          <xdr:cNvSpPr>
            <a:spLocks noChangeArrowheads="1"/>
          </xdr:cNvSpPr>
        </xdr:nvSpPr>
        <xdr:spPr bwMode="auto">
          <a:xfrm>
            <a:off x="1758951" y="1295400"/>
            <a:ext cx="793749" cy="931652"/>
          </a:xfrm>
          <a:prstGeom prst="ellipse">
            <a:avLst/>
          </a:prstGeom>
          <a:noFill/>
          <a:ln w="6350" algn="ctr">
            <a:solidFill>
              <a:srgbClr val="D9D9D9"/>
            </a:solidFill>
            <a:round/>
            <a:headEnd/>
            <a:tailEnd/>
          </a:ln>
          <a:effectLst/>
          <a:extLst>
            <a:ext uri="{909E8E84-426E-40DD-AFC4-6F175D3DCCD1}">
              <a14:hiddenFill xmlns:a14="http://schemas.microsoft.com/office/drawing/2010/main">
                <a:solidFill>
                  <a:srgbClr val="5B9BD5"/>
                </a:solidFill>
              </a14:hiddenFill>
            </a:ext>
            <a:ext uri="{AF507438-7753-43E0-B8FC-AC1667EBCBE1}">
              <a14:hiddenEffects xmlns:a14="http://schemas.microsoft.com/office/drawing/2010/main">
                <a:effectLst>
                  <a:outerShdw dist="35921" dir="2700000" algn="ctr" rotWithShape="0">
                    <a:srgbClr val="000000"/>
                  </a:outerShdw>
                </a:effectLst>
              </a14:hiddenEffects>
            </a:ext>
          </a:extLst>
        </xdr:spPr>
        <xdr:txBody>
          <a:bodyPr vert="horz" wrap="square" lIns="36576" tIns="36576" rIns="36576" bIns="36576"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0</xdr:col>
      <xdr:colOff>285750</xdr:colOff>
      <xdr:row>19</xdr:row>
      <xdr:rowOff>161925</xdr:rowOff>
    </xdr:from>
    <xdr:to>
      <xdr:col>5</xdr:col>
      <xdr:colOff>742950</xdr:colOff>
      <xdr:row>31</xdr:row>
      <xdr:rowOff>38100</xdr:rowOff>
    </xdr:to>
    <mc:AlternateContent xmlns:mc="http://schemas.openxmlformats.org/markup-compatibility/2006">
      <mc:Choice xmlns:cx4="http://schemas.microsoft.com/office/drawing/2016/5/10/chartex" Requires="cx4">
        <xdr:graphicFrame macro="">
          <xdr:nvGraphicFramePr>
            <xdr:cNvPr id="37" name="Chart 36">
              <a:extLst>
                <a:ext uri="{FF2B5EF4-FFF2-40B4-BE49-F238E27FC236}">
                  <a16:creationId xmlns:a16="http://schemas.microsoft.com/office/drawing/2014/main" id="{D966B025-1BE5-4A94-9741-73815814C6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5750" y="3781425"/>
              <a:ext cx="2895600" cy="2162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342900</xdr:colOff>
      <xdr:row>20</xdr:row>
      <xdr:rowOff>57150</xdr:rowOff>
    </xdr:from>
    <xdr:to>
      <xdr:col>9</xdr:col>
      <xdr:colOff>628650</xdr:colOff>
      <xdr:row>31</xdr:row>
      <xdr:rowOff>123825</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599B64A8-0CAA-402D-937A-6059982EEB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867150" y="3867150"/>
              <a:ext cx="2981325" cy="2162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190500</xdr:colOff>
      <xdr:row>37</xdr:row>
      <xdr:rowOff>76200</xdr:rowOff>
    </xdr:from>
    <xdr:to>
      <xdr:col>7</xdr:col>
      <xdr:colOff>28575</xdr:colOff>
      <xdr:row>50</xdr:row>
      <xdr:rowOff>95250</xdr:rowOff>
    </xdr:to>
    <xdr:graphicFrame macro="">
      <xdr:nvGraphicFramePr>
        <xdr:cNvPr id="40" name="Chart 39">
          <a:extLst>
            <a:ext uri="{FF2B5EF4-FFF2-40B4-BE49-F238E27FC236}">
              <a16:creationId xmlns:a16="http://schemas.microsoft.com/office/drawing/2014/main" id="{5253FC80-AFA7-4640-B971-6DC3F9EDB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885542</xdr:colOff>
      <xdr:row>56</xdr:row>
      <xdr:rowOff>152400</xdr:rowOff>
    </xdr:from>
    <xdr:to>
      <xdr:col>9</xdr:col>
      <xdr:colOff>390071</xdr:colOff>
      <xdr:row>60</xdr:row>
      <xdr:rowOff>60648</xdr:rowOff>
    </xdr:to>
    <xdr:grpSp>
      <xdr:nvGrpSpPr>
        <xdr:cNvPr id="41" name="Group 40">
          <a:extLst>
            <a:ext uri="{FF2B5EF4-FFF2-40B4-BE49-F238E27FC236}">
              <a16:creationId xmlns:a16="http://schemas.microsoft.com/office/drawing/2014/main" id="{9CE5E02B-2A10-4B0D-BEF1-53C24377D14C}"/>
            </a:ext>
          </a:extLst>
        </xdr:cNvPr>
        <xdr:cNvGrpSpPr/>
      </xdr:nvGrpSpPr>
      <xdr:grpSpPr>
        <a:xfrm>
          <a:off x="6571967" y="10820400"/>
          <a:ext cx="276054" cy="670248"/>
          <a:chOff x="1999785" y="2572215"/>
          <a:chExt cx="4289503" cy="3256156"/>
        </a:xfrm>
      </xdr:grpSpPr>
      <xdr:pic>
        <xdr:nvPicPr>
          <xdr:cNvPr id="42" name="Picture 41">
            <a:extLst>
              <a:ext uri="{FF2B5EF4-FFF2-40B4-BE49-F238E27FC236}">
                <a16:creationId xmlns:a16="http://schemas.microsoft.com/office/drawing/2014/main" id="{AC9969F1-C947-4ECA-9BBA-26A8EACE406F}"/>
              </a:ext>
            </a:extLst>
          </xdr:cNvPr>
          <xdr:cNvPicPr>
            <a:picLocks noChangeAspect="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287171" y="2617736"/>
            <a:ext cx="3706845" cy="3166263"/>
          </a:xfrm>
          <a:prstGeom prst="rect">
            <a:avLst/>
          </a:prstGeom>
        </xdr:spPr>
      </xdr:pic>
      <xdr:sp macro="" textlink="">
        <xdr:nvSpPr>
          <xdr:cNvPr id="43" name="Freeform 54">
            <a:extLst>
              <a:ext uri="{FF2B5EF4-FFF2-40B4-BE49-F238E27FC236}">
                <a16:creationId xmlns:a16="http://schemas.microsoft.com/office/drawing/2014/main" id="{6D241B02-1ADE-4E40-BBB7-1D8D968B3822}"/>
              </a:ext>
            </a:extLst>
          </xdr:cNvPr>
          <xdr:cNvSpPr/>
        </xdr:nvSpPr>
        <xdr:spPr>
          <a:xfrm>
            <a:off x="1999785" y="2594517"/>
            <a:ext cx="1918010" cy="3233854"/>
          </a:xfrm>
          <a:custGeom>
            <a:avLst/>
            <a:gdLst>
              <a:gd name="connsiteX0" fmla="*/ 104078 w 1918010"/>
              <a:gd name="connsiteY0" fmla="*/ 0 h 3233854"/>
              <a:gd name="connsiteX1" fmla="*/ 1880839 w 1918010"/>
              <a:gd name="connsiteY1" fmla="*/ 14868 h 3233854"/>
              <a:gd name="connsiteX2" fmla="*/ 1918010 w 1918010"/>
              <a:gd name="connsiteY2" fmla="*/ 1791629 h 3233854"/>
              <a:gd name="connsiteX3" fmla="*/ 1583474 w 1918010"/>
              <a:gd name="connsiteY3" fmla="*/ 1799063 h 3233854"/>
              <a:gd name="connsiteX4" fmla="*/ 1650381 w 1918010"/>
              <a:gd name="connsiteY4" fmla="*/ 3211551 h 3233854"/>
              <a:gd name="connsiteX5" fmla="*/ 0 w 1918010"/>
              <a:gd name="connsiteY5" fmla="*/ 3233854 h 3233854"/>
              <a:gd name="connsiteX6" fmla="*/ 104078 w 1918010"/>
              <a:gd name="connsiteY6" fmla="*/ 0 h 32338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918010" h="3233854">
                <a:moveTo>
                  <a:pt x="104078" y="0"/>
                </a:moveTo>
                <a:lnTo>
                  <a:pt x="1880839" y="14868"/>
                </a:lnTo>
                <a:lnTo>
                  <a:pt x="1918010" y="1791629"/>
                </a:lnTo>
                <a:lnTo>
                  <a:pt x="1583474" y="1799063"/>
                </a:lnTo>
                <a:lnTo>
                  <a:pt x="1650381" y="3211551"/>
                </a:lnTo>
                <a:lnTo>
                  <a:pt x="0" y="3233854"/>
                </a:lnTo>
                <a:lnTo>
                  <a:pt x="104078" y="0"/>
                </a:lnTo>
                <a:close/>
              </a:path>
            </a:pathLst>
          </a:custGeom>
          <a:solidFill>
            <a:schemeClr val="bg1">
              <a:alpha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4" name="Freeform 55">
            <a:extLst>
              <a:ext uri="{FF2B5EF4-FFF2-40B4-BE49-F238E27FC236}">
                <a16:creationId xmlns:a16="http://schemas.microsoft.com/office/drawing/2014/main" id="{B1DA2891-3EF9-4DED-8A0F-B2D0A4064D75}"/>
              </a:ext>
            </a:extLst>
          </xdr:cNvPr>
          <xdr:cNvSpPr/>
        </xdr:nvSpPr>
        <xdr:spPr>
          <a:xfrm>
            <a:off x="4423317" y="2572215"/>
            <a:ext cx="1865971" cy="3196683"/>
          </a:xfrm>
          <a:custGeom>
            <a:avLst/>
            <a:gdLst>
              <a:gd name="connsiteX0" fmla="*/ 1769327 w 1865971"/>
              <a:gd name="connsiteY0" fmla="*/ 29736 h 3196683"/>
              <a:gd name="connsiteX1" fmla="*/ 0 w 1865971"/>
              <a:gd name="connsiteY1" fmla="*/ 0 h 3196683"/>
              <a:gd name="connsiteX2" fmla="*/ 148683 w 1865971"/>
              <a:gd name="connsiteY2" fmla="*/ 1813931 h 3196683"/>
              <a:gd name="connsiteX3" fmla="*/ 542693 w 1865971"/>
              <a:gd name="connsiteY3" fmla="*/ 1799063 h 3196683"/>
              <a:gd name="connsiteX4" fmla="*/ 550127 w 1865971"/>
              <a:gd name="connsiteY4" fmla="*/ 3196683 h 3196683"/>
              <a:gd name="connsiteX5" fmla="*/ 1865971 w 1865971"/>
              <a:gd name="connsiteY5" fmla="*/ 3196683 h 3196683"/>
              <a:gd name="connsiteX6" fmla="*/ 1769327 w 1865971"/>
              <a:gd name="connsiteY6" fmla="*/ 29736 h 31966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65971" h="3196683">
                <a:moveTo>
                  <a:pt x="1769327" y="29736"/>
                </a:moveTo>
                <a:lnTo>
                  <a:pt x="0" y="0"/>
                </a:lnTo>
                <a:lnTo>
                  <a:pt x="148683" y="1813931"/>
                </a:lnTo>
                <a:lnTo>
                  <a:pt x="542693" y="1799063"/>
                </a:lnTo>
                <a:lnTo>
                  <a:pt x="550127" y="3196683"/>
                </a:lnTo>
                <a:lnTo>
                  <a:pt x="1865971" y="3196683"/>
                </a:lnTo>
                <a:lnTo>
                  <a:pt x="1769327" y="29736"/>
                </a:lnTo>
                <a:close/>
              </a:path>
            </a:pathLst>
          </a:custGeom>
          <a:solidFill>
            <a:schemeClr val="bg1">
              <a:alpha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editAs="oneCell">
    <xdr:from>
      <xdr:col>7</xdr:col>
      <xdr:colOff>828675</xdr:colOff>
      <xdr:row>56</xdr:row>
      <xdr:rowOff>163837</xdr:rowOff>
    </xdr:from>
    <xdr:to>
      <xdr:col>8</xdr:col>
      <xdr:colOff>297337</xdr:colOff>
      <xdr:row>61</xdr:row>
      <xdr:rowOff>39975</xdr:rowOff>
    </xdr:to>
    <xdr:pic>
      <xdr:nvPicPr>
        <xdr:cNvPr id="45" name="Picture 44">
          <a:extLst>
            <a:ext uri="{FF2B5EF4-FFF2-40B4-BE49-F238E27FC236}">
              <a16:creationId xmlns:a16="http://schemas.microsoft.com/office/drawing/2014/main" id="{C7772433-508E-48AA-A6B0-785AC7F0BB91}"/>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591175" y="74344537"/>
          <a:ext cx="554512" cy="828638"/>
        </a:xfrm>
        <a:prstGeom prst="rect">
          <a:avLst/>
        </a:prstGeom>
        <a:noFill/>
        <a:ln>
          <a:noFill/>
        </a:ln>
      </xdr:spPr>
    </xdr:pic>
    <xdr:clientData/>
  </xdr:twoCellAnchor>
  <xdr:twoCellAnchor editAs="oneCell">
    <xdr:from>
      <xdr:col>8</xdr:col>
      <xdr:colOff>371306</xdr:colOff>
      <xdr:row>57</xdr:row>
      <xdr:rowOff>187545</xdr:rowOff>
    </xdr:from>
    <xdr:to>
      <xdr:col>8</xdr:col>
      <xdr:colOff>689254</xdr:colOff>
      <xdr:row>60</xdr:row>
      <xdr:rowOff>102502</xdr:rowOff>
    </xdr:to>
    <xdr:pic>
      <xdr:nvPicPr>
        <xdr:cNvPr id="46" name="Picture 45">
          <a:extLst>
            <a:ext uri="{FF2B5EF4-FFF2-40B4-BE49-F238E27FC236}">
              <a16:creationId xmlns:a16="http://schemas.microsoft.com/office/drawing/2014/main" id="{D327947C-3524-49EF-9B07-3F998C197578}"/>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219656" y="74558745"/>
          <a:ext cx="317948" cy="486457"/>
        </a:xfrm>
        <a:prstGeom prst="rect">
          <a:avLst/>
        </a:prstGeom>
        <a:noFill/>
        <a:ln>
          <a:noFill/>
        </a:ln>
      </xdr:spPr>
    </xdr:pic>
    <xdr:clientData/>
  </xdr:twoCellAnchor>
  <xdr:twoCellAnchor editAs="oneCell">
    <xdr:from>
      <xdr:col>10</xdr:col>
      <xdr:colOff>664056</xdr:colOff>
      <xdr:row>57</xdr:row>
      <xdr:rowOff>83343</xdr:rowOff>
    </xdr:from>
    <xdr:to>
      <xdr:col>11</xdr:col>
      <xdr:colOff>464841</xdr:colOff>
      <xdr:row>60</xdr:row>
      <xdr:rowOff>178254</xdr:rowOff>
    </xdr:to>
    <xdr:pic>
      <xdr:nvPicPr>
        <xdr:cNvPr id="47" name="Picture 46">
          <a:extLst>
            <a:ext uri="{FF2B5EF4-FFF2-40B4-BE49-F238E27FC236}">
              <a16:creationId xmlns:a16="http://schemas.microsoft.com/office/drawing/2014/main" id="{430B570F-F577-4AB1-A03F-03C3621B37F5}"/>
            </a:ext>
          </a:extLst>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423756" y="10941843"/>
          <a:ext cx="626285" cy="666411"/>
        </a:xfrm>
        <a:prstGeom prst="rect">
          <a:avLst/>
        </a:prstGeom>
        <a:noFill/>
        <a:ln>
          <a:noFill/>
        </a:ln>
      </xdr:spPr>
    </xdr:pic>
    <xdr:clientData/>
  </xdr:twoCellAnchor>
  <xdr:twoCellAnchor editAs="oneCell">
    <xdr:from>
      <xdr:col>10</xdr:col>
      <xdr:colOff>186224</xdr:colOff>
      <xdr:row>57</xdr:row>
      <xdr:rowOff>124629</xdr:rowOff>
    </xdr:from>
    <xdr:to>
      <xdr:col>10</xdr:col>
      <xdr:colOff>616751</xdr:colOff>
      <xdr:row>60</xdr:row>
      <xdr:rowOff>114619</xdr:rowOff>
    </xdr:to>
    <xdr:pic>
      <xdr:nvPicPr>
        <xdr:cNvPr id="48" name="Picture 47">
          <a:extLst>
            <a:ext uri="{FF2B5EF4-FFF2-40B4-BE49-F238E27FC236}">
              <a16:creationId xmlns:a16="http://schemas.microsoft.com/office/drawing/2014/main" id="{6AFDD726-E21F-4164-98C6-F4FE00FA19BD}"/>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945924" y="10983129"/>
          <a:ext cx="430527" cy="561490"/>
        </a:xfrm>
        <a:prstGeom prst="rect">
          <a:avLst/>
        </a:prstGeom>
        <a:noFill/>
        <a:ln>
          <a:noFill/>
        </a:ln>
      </xdr:spPr>
    </xdr:pic>
    <xdr:clientData/>
  </xdr:twoCellAnchor>
  <xdr:twoCellAnchor>
    <xdr:from>
      <xdr:col>2</xdr:col>
      <xdr:colOff>28575</xdr:colOff>
      <xdr:row>56</xdr:row>
      <xdr:rowOff>9524</xdr:rowOff>
    </xdr:from>
    <xdr:to>
      <xdr:col>5</xdr:col>
      <xdr:colOff>781050</xdr:colOff>
      <xdr:row>66</xdr:row>
      <xdr:rowOff>107949</xdr:rowOff>
    </xdr:to>
    <mc:AlternateContent xmlns:mc="http://schemas.openxmlformats.org/markup-compatibility/2006">
      <mc:Choice xmlns:cx2="http://schemas.microsoft.com/office/drawing/2015/10/21/chartex" Requires="cx2">
        <xdr:graphicFrame macro="">
          <xdr:nvGraphicFramePr>
            <xdr:cNvPr id="51" name="Chart 50">
              <a:extLst>
                <a:ext uri="{FF2B5EF4-FFF2-40B4-BE49-F238E27FC236}">
                  <a16:creationId xmlns:a16="http://schemas.microsoft.com/office/drawing/2014/main" id="{081FD81D-6C7C-4D79-850D-23E4593A9B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885825" y="10677524"/>
              <a:ext cx="2333625" cy="2003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847724</xdr:colOff>
      <xdr:row>38</xdr:row>
      <xdr:rowOff>57150</xdr:rowOff>
    </xdr:from>
    <xdr:to>
      <xdr:col>11</xdr:col>
      <xdr:colOff>279399</xdr:colOff>
      <xdr:row>49</xdr:row>
      <xdr:rowOff>139700</xdr:rowOff>
    </xdr:to>
    <xdr:graphicFrame macro="">
      <xdr:nvGraphicFramePr>
        <xdr:cNvPr id="61" name="Chart 60">
          <a:extLst>
            <a:ext uri="{FF2B5EF4-FFF2-40B4-BE49-F238E27FC236}">
              <a16:creationId xmlns:a16="http://schemas.microsoft.com/office/drawing/2014/main" id="{7A6C87AA-6B52-4A0A-A829-E9915DC82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NG-NABA Issa" refreshedDate="43409.72721041667" createdVersion="6" refreshedVersion="6" minRefreshableVersion="3" recordCount="315" xr:uid="{00000000-000A-0000-FFFF-FFFF24000000}">
  <cacheSource type="worksheet">
    <worksheetSource name="Table1"/>
  </cacheSource>
  <cacheFields count="86">
    <cacheField name="Info/_1_COUNTRY_Admin_0" numFmtId="0">
      <sharedItems/>
    </cacheField>
    <cacheField name="Info/_4_FMP_code" numFmtId="0">
      <sharedItems count="30">
        <s v="DJI_015"/>
        <s v="DJI_010"/>
        <s v="DJI_004"/>
        <s v="DJI_014"/>
        <s v="DJI_024"/>
        <s v="DJI_001"/>
        <s v="DJI_002"/>
        <s v="DJI_025"/>
        <s v="DJI_021"/>
        <s v="DJI_018"/>
        <s v="Djibouti_002" u="1"/>
        <s v="Djibouti_025" u="1"/>
        <s v="Djibouti_004" u="1"/>
        <s v="Djibouti_009" u="1"/>
        <s v="Djibouti_014" u="1"/>
        <s v="Djibouti_001" u="1"/>
        <s v="Djibouti_006" u="1"/>
        <s v="Djibouti_024" u="1"/>
        <s v="DJI_020" u="1"/>
        <s v="DJI_003" u="1"/>
        <s v="Djibouti_021" u="1"/>
        <s v="DJI_005" u="1"/>
        <s v="DJI_006" u="1"/>
        <s v="other" u="1"/>
        <s v="DJI_016" u="1"/>
        <s v="DJI_008" u="1"/>
        <s v="Djibouti_005" u="1"/>
        <s v="DJI_009" u="1"/>
        <s v="Djibouti_010" u="1"/>
        <s v="Djibouti_015" u="1"/>
      </sharedItems>
    </cacheField>
    <cacheField name="Info/_4_FMP_OTHER_name" numFmtId="0">
      <sharedItems containsNonDate="0" containsString="0" containsBlank="1"/>
    </cacheField>
    <cacheField name="Info/_4_FMP_OTHER_ADMIN_1" numFmtId="0">
      <sharedItems containsNonDate="0" containsString="0" containsBlank="1"/>
    </cacheField>
    <cacheField name="Info/_4_FMP_OTHER_ADMIN_1_OTHER" numFmtId="0">
      <sharedItems containsNonDate="0" containsString="0" containsBlank="1"/>
    </cacheField>
    <cacheField name="Info/_4_FMP_OTHER_ADMIN_2" numFmtId="0">
      <sharedItems containsNonDate="0" containsString="0" containsBlank="1"/>
    </cacheField>
    <cacheField name="Info/_4_FMP_OTHER_ADMIN_2_OTHER" numFmtId="0">
      <sharedItems containsNonDate="0" containsString="0" containsBlank="1"/>
    </cacheField>
    <cacheField name="Info/_5_FMP_name" numFmtId="0">
      <sharedItems/>
    </cacheField>
    <cacheField name="Info/_6_Enumerator_code_or_name" numFmtId="0">
      <sharedItems/>
    </cacheField>
    <cacheField name="Info/_6_1_Enumerator_code" numFmtId="0">
      <sharedItems containsNonDate="0" containsString="0" containsBlank="1"/>
    </cacheField>
    <cacheField name="Info/_7_Enumerator_Sex" numFmtId="0">
      <sharedItems/>
    </cacheField>
    <cacheField name="Info/survey_data_entry_date" numFmtId="0">
      <sharedItems/>
    </cacheField>
    <cacheField name="Info/survey_data_entry_min_date" numFmtId="0">
      <sharedItems/>
    </cacheField>
    <cacheField name="Info/survey_data_entry_date_formatted" numFmtId="0">
      <sharedItems/>
    </cacheField>
    <cacheField name="Info/survey_data_entry_min_date_formatted" numFmtId="0">
      <sharedItems/>
    </cacheField>
    <cacheField name="Info/_8_DATE" numFmtId="164">
      <sharedItems containsSemiMixedTypes="0" containsNonDate="0" containsDate="1" containsString="0" minDate="2018-09-01T00:00:00" maxDate="2018-10-01T00:00:00"/>
    </cacheField>
    <cacheField name="note1" numFmtId="0">
      <sharedItems containsNonDate="0" containsString="0" containsBlank="1"/>
    </cacheField>
    <cacheField name="_9_GROUP_NO" numFmtId="0">
      <sharedItems containsString="0" containsBlank="1" containsNumber="1" containsInteger="1" minValue="1" maxValue="27"/>
    </cacheField>
    <cacheField name="_10_MEAN_OF_TRANSPORT" numFmtId="0">
      <sharedItems count="8">
        <s v="taxi_or_car"/>
        <s v="foot"/>
        <s v="bus"/>
        <s v="train"/>
        <s v="animals"/>
        <s v="truck"/>
        <s v="bike" u="1"/>
        <s v="three_wheel" u="1"/>
      </sharedItems>
    </cacheField>
    <cacheField name="_10_MEAN_OF_TRANSPORT_OTHER" numFmtId="0">
      <sharedItems containsNonDate="0" containsString="0" containsBlank="1"/>
    </cacheField>
    <cacheField name="_11_DEPARTED_FranceOM/_11_1_DEPARTURE_COUNTRY" numFmtId="0">
      <sharedItems count="11">
        <s v="Ethiopie"/>
        <s v="Djibouti"/>
        <s v="Somalie"/>
        <s v="TURKISH" u="1"/>
        <s v="FRANCE" u="1"/>
        <s v="SOMALIA" u="1"/>
        <s v="TUR" u="1"/>
        <s v="FRA" u="1"/>
        <s v="ETHIOPIA" u="1"/>
        <s v="SAU" u="1"/>
        <s v="EST" u="1"/>
      </sharedItems>
    </cacheField>
    <cacheField name="_11_DEPARTED_FranceOM/_11_1_DEPARTURE_COUNTRY_OTHER" numFmtId="0">
      <sharedItems containsNonDate="0" containsString="0" containsBlank="1"/>
    </cacheField>
    <cacheField name="_11_DEPARTED_FranceOM/_11_2_DEPARTURE_ADMIN_1" numFmtId="0">
      <sharedItems/>
    </cacheField>
    <cacheField name="_11_DEPARTED_FranceOM/_11_2_DEPARTURE_ADMIN_1_OTHER" numFmtId="0">
      <sharedItems containsBlank="1"/>
    </cacheField>
    <cacheField name="_11_DEPARTED_FranceOM/_11_3_DEPARTURE_CITY" numFmtId="0">
      <sharedItems/>
    </cacheField>
    <cacheField name="_11_DEPARTED_FranceOM/_11_3_1_DEPARTURE_CITY_OTHER" numFmtId="0">
      <sharedItems containsBlank="1"/>
    </cacheField>
    <cacheField name="_12_DESTINATION/_12_1_DESTINATION_COUNTRY" numFmtId="0">
      <sharedItems count="24">
        <s v="Arabie saoudite"/>
        <s v="Djibouti"/>
        <s v="Ethiopie"/>
        <s v="unknown"/>
        <s v="Somalie"/>
        <s v="Qatar"/>
        <s v=" Libye"/>
        <s v="ETH" u="1"/>
        <s v="DJIBOUTII" u="1"/>
        <s v="LBY" u="1"/>
        <s v="SOMALIA" u="1"/>
        <s v="DEU" u="1"/>
        <s v="TUR" u="1"/>
        <s v="ARE" u="1"/>
        <s v="ETHIOPIA" u="1"/>
        <s v="SAUDI ARABIA" u="1"/>
        <s v="SAU" u="1"/>
        <s v="DJI" u="1"/>
        <s v="SOM" u="1"/>
        <s v="ITA" u="1"/>
        <s v="EGY" u="1"/>
        <s v="other" u="1"/>
        <s v="YEM" u="1"/>
        <s v="Yemen" u="1"/>
      </sharedItems>
    </cacheField>
    <cacheField name="_12_DESTINATION/_12_1_DESTINATION_COUNTRY_OTHER" numFmtId="0">
      <sharedItems containsNonDate="0" containsString="0" containsBlank="1"/>
    </cacheField>
    <cacheField name="_12_DESTINATION/_12_2_DESTINATION_ADMIN_1" numFmtId="0">
      <sharedItems/>
    </cacheField>
    <cacheField name="_12_DESTINATION/_12_2_DESTINATION_ADMIN_1_OTHER" numFmtId="0">
      <sharedItems containsBlank="1"/>
    </cacheField>
    <cacheField name="_12_DESTINATION/_12_3_DESTINATION_CITY" numFmtId="0">
      <sharedItems/>
    </cacheField>
    <cacheField name="_12_DESTINATION/_12_3_DESTINATION_CITY_OTHER" numFmtId="0">
      <sharedItems containsBlank="1"/>
    </cacheField>
    <cacheField name="_13_TYPE_OF_FLOW_max_3_choice" numFmtId="0">
      <sharedItems count="9">
        <s v="economic_migration_6_months"/>
        <s v="short_term_local_movement_6_months"/>
        <s v="forced_movement_due_to_N_D economic_migration_6_months"/>
        <s v="tourism"/>
        <s v="seasonal"/>
        <s v="dont_know" u="1"/>
        <s v="forced_movement_due_to_Conf" u="1"/>
        <s v="forced_movement_due_to_N_D" u="1"/>
        <s v="economic_migration_6_months dont_know" u="1"/>
      </sharedItems>
    </cacheField>
    <cacheField name="_13_TYPE_OF_FLOW_max_3_choice/seasonal" numFmtId="0">
      <sharedItems containsSemiMixedTypes="0" containsString="0" containsNumber="1" containsInteger="1" minValue="0" maxValue="1"/>
    </cacheField>
    <cacheField name="_13_TYPE_OF_FLOW_max_3_choice/forced_movement_due_to_N_D" numFmtId="0">
      <sharedItems containsSemiMixedTypes="0" containsString="0" containsNumber="1" containsInteger="1" minValue="0" maxValue="1"/>
    </cacheField>
    <cacheField name="_13_TYPE_OF_FLOW_max_3_choice/forced_movement_due_to_Conf" numFmtId="0">
      <sharedItems containsSemiMixedTypes="0" containsString="0" containsNumber="1" containsInteger="1" minValue="0" maxValue="0"/>
    </cacheField>
    <cacheField name="_13_TYPE_OF_FLOW_max_3_choice/economic_migration_6_months" numFmtId="0">
      <sharedItems containsSemiMixedTypes="0" containsString="0" containsNumber="1" containsInteger="1" minValue="0" maxValue="1"/>
    </cacheField>
    <cacheField name="_13_TYPE_OF_FLOW_max_3_choice/short_term_local_movement_6_months" numFmtId="0">
      <sharedItems containsSemiMixedTypes="0" containsString="0" containsNumber="1" containsInteger="1" minValue="0" maxValue="1"/>
    </cacheField>
    <cacheField name="_13_TYPE_OF_FLOW_max_3_choice/tourism" numFmtId="0">
      <sharedItems containsSemiMixedTypes="0" containsString="0" containsNumber="1" containsInteger="1" minValue="0" maxValue="1"/>
    </cacheField>
    <cacheField name="_13_TYPE_OF_FLOW_max_3_choice/dont_know" numFmtId="0">
      <sharedItems containsSemiMixedTypes="0" containsString="0" containsNumber="1" containsInteger="1" minValue="0" maxValue="0"/>
    </cacheField>
    <cacheField name="_14_1_NATIONALITY/_14_a_NATIONALITY" numFmtId="0">
      <sharedItems count="17">
        <s v="Ethiopie"/>
        <s v="France"/>
        <s v="Somalie"/>
        <s v="Djibouti"/>
        <s v="ETH" u="1"/>
        <s v="SOMALIA" u="1"/>
        <s v="TUR" u="1"/>
        <s v="FRA" u="1"/>
        <s v="MLI" u="1"/>
        <s v="ETHIOPIA" u="1"/>
        <s v="SAU" u="1"/>
        <s v="DJI" u="1"/>
        <s v="SOM" u="1"/>
        <s v="other" u="1"/>
        <s v="FranceA" u="1"/>
        <s v="TURKISHKISH" u="1"/>
        <s v="unknown" u="1"/>
      </sharedItems>
    </cacheField>
    <cacheField name="_14_1_NATIONALITY/_14_a1_NATIONALITY" numFmtId="0">
      <sharedItems containsNonDate="0" containsString="0" containsBlank="1"/>
    </cacheField>
    <cacheField name="_14_1_NATIONALITY/_15a_No_PER_NATIONALITY" numFmtId="0">
      <sharedItems containsSemiMixedTypes="0" containsString="0" containsNumber="1" containsInteger="1" minValue="2" maxValue="540"/>
    </cacheField>
    <cacheField name="_14_2_NATIONALITY/_14_b_NATIONALITY" numFmtId="0">
      <sharedItems containsNonDate="0" containsString="0" containsBlank="1"/>
    </cacheField>
    <cacheField name="_14_2_NATIONALITY/_15b_No_PER_NATIONALITY" numFmtId="0">
      <sharedItems containsNonDate="0" containsString="0" containsBlank="1"/>
    </cacheField>
    <cacheField name="_14_3_NATIONALITY/_14_c_NATIONALITY" numFmtId="0">
      <sharedItems containsNonDate="0" containsString="0" containsBlank="1"/>
    </cacheField>
    <cacheField name="_14_3_NATIONALITY/_15c_No_PER_NATIONALITY" numFmtId="0">
      <sharedItems containsNonDate="0" containsString="0" containsBlank="1"/>
    </cacheField>
    <cacheField name="_14_4_NATIONALITY/_14_d_NATIONALITY" numFmtId="0">
      <sharedItems containsNonDate="0" containsString="0" containsBlank="1"/>
    </cacheField>
    <cacheField name="_14_4_NATIONALITY/_15d_No_PER_NATIONALITY" numFmtId="0">
      <sharedItems containsNonDate="0" containsString="0" containsBlank="1"/>
    </cacheField>
    <cacheField name="_14_5_NATIONALITY/_14_e_NATIONALITY" numFmtId="0">
      <sharedItems containsNonDate="0" containsString="0" containsBlank="1"/>
    </cacheField>
    <cacheField name="_14_5_NATIONALITY/_15e_No_PER_NATIONALITY" numFmtId="0">
      <sharedItems containsNonDate="0" containsString="0" containsBlank="1"/>
    </cacheField>
    <cacheField name="_14_6_NATIONALITY/_14_f_NATIONALITY" numFmtId="0">
      <sharedItems containsNonDate="0" containsString="0" containsBlank="1"/>
    </cacheField>
    <cacheField name="_14_6_NATIONALITY/_15f_No_PER_NATIONALITY" numFmtId="0">
      <sharedItems containsNonDate="0" containsString="0" containsBlank="1"/>
    </cacheField>
    <cacheField name="total_number_nationality" numFmtId="0">
      <sharedItems/>
    </cacheField>
    <cacheField name="_16_DISAG_BY_SEX_and_AGE/_16_1_FEMALE/_16_1a_Children_below_18_" numFmtId="0">
      <sharedItems containsSemiMixedTypes="0" containsString="0" containsNumber="1" containsInteger="1" minValue="0" maxValue="29"/>
    </cacheField>
    <cacheField name="_16_DISAG_BY_SEX_and_AGE/_16_1_FEMALE/_16_1b_Adults_18_and_above_" numFmtId="0">
      <sharedItems containsSemiMixedTypes="0" containsString="0" containsNumber="1" containsInteger="1" minValue="0" maxValue="200"/>
    </cacheField>
    <cacheField name="_16_DISAG_BY_SEX_and_AGE/_16_2_MALE/_16_2a_Children_below_18_" numFmtId="0">
      <sharedItems containsSemiMixedTypes="0" containsString="0" containsNumber="1" containsInteger="1" minValue="0" maxValue="42"/>
    </cacheField>
    <cacheField name="_16_DISAG_BY_SEX_and_AGE/_16_2_MALE/_16_2b_Adults_18_and_above_" numFmtId="0">
      <sharedItems containsSemiMixedTypes="0" containsString="0" containsNumber="1" containsInteger="1" minValue="0" maxValue="300"/>
    </cacheField>
    <cacheField name="_16_DISAG_BY_SEX_and_AGE/_16_3_total_number_persons" numFmtId="0">
      <sharedItems containsSemiMixedTypes="0" containsString="0" containsNumber="1" containsInteger="1" minValue="2" maxValue="540"/>
    </cacheField>
    <cacheField name="_16_DISAG_BY_SEX_and_AGE/note_total_persons" numFmtId="0">
      <sharedItems containsNonDate="0" containsString="0" containsBlank="1"/>
    </cacheField>
    <cacheField name="_17_VULNERABILITIES/_17_1_PREGNANT_AND_LACTATING" numFmtId="0">
      <sharedItems containsSemiMixedTypes="0" containsString="0" containsNumber="1" containsInteger="1" minValue="0" maxValue="12"/>
    </cacheField>
    <cacheField name="_17_VULNERABILITIES/_17_2_OF_CHILDREN_UNDER_5" numFmtId="0">
      <sharedItems containsSemiMixedTypes="0" containsString="0" containsNumber="1" containsInteger="1" minValue="0" maxValue="9"/>
    </cacheField>
    <cacheField name="_17_VULNERABILITIES/_17_4_PHYSICAL_DISABILITY" numFmtId="0">
      <sharedItems containsSemiMixedTypes="0" containsString="0" containsNumber="1" containsInteger="1" minValue="0" maxValue="2"/>
    </cacheField>
    <cacheField name="_17_VULNERABILITIES/_17_5_ELDERLY_60" numFmtId="0">
      <sharedItems containsSemiMixedTypes="0" containsString="0" containsNumber="1" containsInteger="1" minValue="0" maxValue="23"/>
    </cacheField>
    <cacheField name="_17_VULNERABILITIES/_17_6_vulnerabilities_total" numFmtId="0">
      <sharedItems/>
    </cacheField>
    <cacheField name="_17_VULNERABILITIES/note_total_val_compare" numFmtId="0">
      <sharedItems containsNonDate="0" containsString="0" containsBlank="1"/>
    </cacheField>
    <cacheField name="fmr_version" numFmtId="0">
      <sharedItems/>
    </cacheField>
    <cacheField name="survey_country" numFmtId="0">
      <sharedItems/>
    </cacheField>
    <cacheField name="starttime" numFmtId="0">
      <sharedItems/>
    </cacheField>
    <cacheField name="endtime" numFmtId="0">
      <sharedItems/>
    </cacheField>
    <cacheField name="current_date" numFmtId="164">
      <sharedItems containsSemiMixedTypes="0" containsNonDate="0" containsDate="1" containsString="0" minDate="2018-09-01T00:00:00" maxDate="2018-10-02T00:00:00"/>
    </cacheField>
    <cacheField name="deviceid" numFmtId="0">
      <sharedItems/>
    </cacheField>
    <cacheField name="username" numFmtId="0">
      <sharedItems/>
    </cacheField>
    <cacheField name="subscriberid" numFmtId="0">
      <sharedItems containsBlank="1"/>
    </cacheField>
    <cacheField name="simid" numFmtId="0">
      <sharedItems containsBlank="1"/>
    </cacheField>
    <cacheField name="devicephonenum" numFmtId="0">
      <sharedItems containsBlank="1"/>
    </cacheField>
    <cacheField name="meta/instanceID" numFmtId="0">
      <sharedItems/>
    </cacheField>
    <cacheField name="meta/instanceName" numFmtId="0">
      <sharedItems/>
    </cacheField>
    <cacheField name="_id" numFmtId="0">
      <sharedItems containsSemiMixedTypes="0" containsString="0" containsNumber="1" containsInteger="1" minValue="639728" maxValue="738358"/>
    </cacheField>
    <cacheField name="_uuid" numFmtId="0">
      <sharedItems/>
    </cacheField>
    <cacheField name="_submission_time" numFmtId="0">
      <sharedItems/>
    </cacheField>
    <cacheField name="_index" numFmtId="0">
      <sharedItems containsSemiMixedTypes="0" containsString="0" containsNumber="1" containsInteger="1" minValue="1" maxValue="1152"/>
    </cacheField>
    <cacheField name="_parent_table_name" numFmtId="0">
      <sharedItems containsNonDate="0" containsString="0" containsBlank="1"/>
    </cacheField>
    <cacheField name="_parent_index" numFmtId="0">
      <sharedItems containsSemiMixedTypes="0" containsString="0" containsNumber="1" containsInteger="1" minValue="-1" maxValue="-1"/>
    </cacheField>
    <cacheField name="_tags" numFmtId="0">
      <sharedItems/>
    </cacheField>
    <cacheField name="_notes" numFmtId="0">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s v="DJI"/>
    <x v="0"/>
    <m/>
    <m/>
    <m/>
    <m/>
    <m/>
    <s v="Guaherre"/>
    <s v="Kassin"/>
    <m/>
    <s v="male"/>
    <s v="2018-09-25"/>
    <s v="2018-08-11"/>
    <s v="25 - Sep - 2018"/>
    <s v="11 - Aug - 2018"/>
    <d v="2018-09-23T00:00:00"/>
    <m/>
    <n v="23"/>
    <x v="0"/>
    <m/>
    <x v="0"/>
    <m/>
    <s v="ETH04"/>
    <m/>
    <s v="unknown"/>
    <m/>
    <x v="0"/>
    <m/>
    <s v="unknown"/>
    <m/>
    <s v="unknown"/>
    <m/>
    <x v="0"/>
    <n v="0"/>
    <n v="0"/>
    <n v="0"/>
    <n v="1"/>
    <n v="0"/>
    <n v="0"/>
    <n v="0"/>
    <x v="0"/>
    <m/>
    <n v="150"/>
    <m/>
    <m/>
    <m/>
    <m/>
    <m/>
    <m/>
    <m/>
    <m/>
    <m/>
    <m/>
    <s v="150"/>
    <n v="11"/>
    <n v="32"/>
    <n v="23"/>
    <n v="84"/>
    <n v="150"/>
    <m/>
    <n v="0"/>
    <n v="0"/>
    <n v="0"/>
    <n v="2"/>
    <s v="2"/>
    <m/>
    <s v="4"/>
    <s v="DJI"/>
    <s v="2018-09-25T07:29:40.079+03"/>
    <s v="2018-09-25T07:31:47.038+03"/>
    <d v="2018-09-25T00:00:00"/>
    <s v="357656087549273"/>
    <s v="dji_enum"/>
    <s v="638010100984042"/>
    <s v="8925301160501335143"/>
    <m/>
    <s v="uuid:38d96ebd-6fc1-44a4-ac2c-bd16d1da3f0e"/>
    <s v="FMRDJI2018-09-25-dji_enum-5de5736c-0980-411c-a687-e5aa70e133dd"/>
    <n v="713163"/>
    <s v="38d96ebd-6fc1-44a4-ac2c-bd16d1da3f0e"/>
    <s v="2018-09-27T07:13:36"/>
    <n v="1"/>
    <m/>
    <n v="-1"/>
    <s v=""/>
    <s v=""/>
  </r>
  <r>
    <s v="DJI"/>
    <x v="0"/>
    <m/>
    <m/>
    <m/>
    <m/>
    <m/>
    <s v="Guaherre"/>
    <s v="Kassin"/>
    <m/>
    <s v="male"/>
    <s v="2018-09-25"/>
    <s v="2018-08-11"/>
    <s v="25 - Sep - 2018"/>
    <s v="11 - Aug - 2018"/>
    <d v="2018-09-24T00:00:00"/>
    <m/>
    <n v="24"/>
    <x v="0"/>
    <m/>
    <x v="0"/>
    <m/>
    <s v="ETH04"/>
    <m/>
    <s v="unknown"/>
    <m/>
    <x v="0"/>
    <m/>
    <s v="unknown"/>
    <m/>
    <s v="unknown"/>
    <m/>
    <x v="0"/>
    <n v="0"/>
    <n v="0"/>
    <n v="0"/>
    <n v="1"/>
    <n v="0"/>
    <n v="0"/>
    <n v="0"/>
    <x v="0"/>
    <m/>
    <n v="97"/>
    <m/>
    <m/>
    <m/>
    <m/>
    <m/>
    <m/>
    <m/>
    <m/>
    <m/>
    <m/>
    <s v="97"/>
    <n v="9"/>
    <n v="17"/>
    <n v="13"/>
    <n v="58"/>
    <n v="97"/>
    <m/>
    <n v="0"/>
    <n v="0"/>
    <n v="1"/>
    <n v="2"/>
    <s v="3"/>
    <m/>
    <s v="4"/>
    <s v="DJI"/>
    <s v="2018-09-25T07:32:24.330+03"/>
    <s v="2018-09-25T07:34:20.628+03"/>
    <d v="2018-09-25T00:00:00"/>
    <s v="357656087549273"/>
    <s v="dji_enum"/>
    <s v="638010100984042"/>
    <s v="8925301160501335143"/>
    <m/>
    <s v="uuid:4a2de903-0c41-49c5-af6f-3bf00ffb7280"/>
    <s v="FMRDJI2018-09-25-dji_enum-365ad65f-e7b2-474b-b300-b5b1c7ee642f"/>
    <n v="713164"/>
    <s v="4a2de903-0c41-49c5-af6f-3bf00ffb7280"/>
    <s v="2018-09-27T07:13:44"/>
    <n v="2"/>
    <m/>
    <n v="-1"/>
    <s v=""/>
    <s v=""/>
  </r>
  <r>
    <s v="DJI"/>
    <x v="0"/>
    <m/>
    <m/>
    <m/>
    <m/>
    <m/>
    <s v="Guaherre"/>
    <s v="Kassin"/>
    <m/>
    <s v="male"/>
    <s v="2018-09-25"/>
    <s v="2018-08-11"/>
    <s v="25 - Sep - 2018"/>
    <s v="11 - Aug - 2018"/>
    <d v="2018-09-25T00:00:00"/>
    <m/>
    <n v="25"/>
    <x v="0"/>
    <m/>
    <x v="0"/>
    <m/>
    <s v="ETH03"/>
    <m/>
    <s v="unknown"/>
    <m/>
    <x v="0"/>
    <m/>
    <s v="unknown"/>
    <m/>
    <s v="unknown"/>
    <m/>
    <x v="0"/>
    <n v="0"/>
    <n v="0"/>
    <n v="0"/>
    <n v="1"/>
    <n v="0"/>
    <n v="0"/>
    <n v="0"/>
    <x v="0"/>
    <m/>
    <n v="107"/>
    <m/>
    <m/>
    <m/>
    <m/>
    <m/>
    <m/>
    <m/>
    <m/>
    <m/>
    <m/>
    <s v="107"/>
    <n v="7"/>
    <n v="19"/>
    <n v="14"/>
    <n v="67"/>
    <n v="107"/>
    <m/>
    <n v="0"/>
    <n v="0"/>
    <n v="0"/>
    <n v="3"/>
    <s v="3"/>
    <m/>
    <s v="4"/>
    <s v="DJI"/>
    <s v="2018-09-25T07:34:37.947+03"/>
    <s v="2018-09-25T07:36:55.776+03"/>
    <d v="2018-09-25T00:00:00"/>
    <s v="357656087549273"/>
    <s v="dji_enum"/>
    <s v="638010100984042"/>
    <s v="8925301160501335143"/>
    <m/>
    <s v="uuid:eec27ebe-5ba4-4470-85b3-0f53b49d35f8"/>
    <s v="FMRDJI2018-09-25-dji_enum-df39f831-fa7b-4715-a7e6-942db9dd56b3"/>
    <n v="713165"/>
    <s v="eec27ebe-5ba4-4470-85b3-0f53b49d35f8"/>
    <s v="2018-09-27T07:13:50"/>
    <n v="3"/>
    <m/>
    <n v="-1"/>
    <s v=""/>
    <s v=""/>
  </r>
  <r>
    <s v="DJI"/>
    <x v="0"/>
    <m/>
    <m/>
    <m/>
    <m/>
    <m/>
    <s v="Guaherre"/>
    <s v="Kassin"/>
    <m/>
    <s v="male"/>
    <s v="2018-09-27"/>
    <s v="2018-08-13"/>
    <s v="27 - Sep - 2018"/>
    <s v="13 - Aug - 2018"/>
    <d v="2018-09-26T00:00:00"/>
    <m/>
    <n v="26"/>
    <x v="0"/>
    <m/>
    <x v="0"/>
    <m/>
    <s v="ETH01"/>
    <m/>
    <s v="unknown"/>
    <m/>
    <x v="0"/>
    <m/>
    <s v="unknown"/>
    <m/>
    <s v="unknown"/>
    <m/>
    <x v="0"/>
    <n v="0"/>
    <n v="0"/>
    <n v="0"/>
    <n v="1"/>
    <n v="0"/>
    <n v="0"/>
    <n v="0"/>
    <x v="0"/>
    <m/>
    <n v="123"/>
    <m/>
    <m/>
    <m/>
    <m/>
    <m/>
    <m/>
    <m/>
    <m/>
    <m/>
    <m/>
    <s v="123"/>
    <n v="18"/>
    <n v="36"/>
    <n v="21"/>
    <n v="48"/>
    <n v="123"/>
    <m/>
    <n v="0"/>
    <n v="0"/>
    <n v="0"/>
    <n v="5"/>
    <s v="5"/>
    <m/>
    <s v="4"/>
    <s v="DJI"/>
    <s v="2018-09-27T07:10:45.582+03"/>
    <s v="2018-09-27T07:13:22.209+03"/>
    <d v="2018-09-27T00:00:00"/>
    <s v="357656087549273"/>
    <s v="dji_enum"/>
    <s v="638010100984042"/>
    <s v="8925301160501335143"/>
    <m/>
    <s v="uuid:eab70d4f-9e84-4c50-b921-21f3ef67420e"/>
    <s v="FMRDJI2018-09-27-dji_enum-302daeb1-761b-4257-8e42-99b3095fa7b3"/>
    <n v="713166"/>
    <s v="eab70d4f-9e84-4c50-b921-21f3ef67420e"/>
    <s v="2018-09-27T07:13:53"/>
    <n v="4"/>
    <m/>
    <n v="-1"/>
    <s v=""/>
    <s v=""/>
  </r>
  <r>
    <s v="DJI"/>
    <x v="0"/>
    <m/>
    <m/>
    <m/>
    <m/>
    <m/>
    <s v="Guaherre"/>
    <s v="Kassin"/>
    <m/>
    <s v="male"/>
    <s v="2018-09-27"/>
    <s v="2018-08-13"/>
    <s v="27 - Sep - 2018"/>
    <s v="13 - Aug - 2018"/>
    <d v="2018-09-27T00:00:00"/>
    <m/>
    <n v="27"/>
    <x v="0"/>
    <m/>
    <x v="0"/>
    <m/>
    <s v="ETH03"/>
    <m/>
    <s v="unknown"/>
    <m/>
    <x v="0"/>
    <m/>
    <s v="unknown"/>
    <m/>
    <s v="unknown"/>
    <m/>
    <x v="0"/>
    <n v="0"/>
    <n v="0"/>
    <n v="0"/>
    <n v="1"/>
    <n v="0"/>
    <n v="0"/>
    <n v="0"/>
    <x v="0"/>
    <m/>
    <n v="98"/>
    <m/>
    <m/>
    <m/>
    <m/>
    <m/>
    <m/>
    <m/>
    <m/>
    <m/>
    <m/>
    <s v="98"/>
    <n v="9"/>
    <n v="23"/>
    <n v="12"/>
    <n v="54"/>
    <n v="98"/>
    <m/>
    <n v="0"/>
    <n v="0"/>
    <n v="0"/>
    <n v="2"/>
    <s v="2"/>
    <m/>
    <s v="4"/>
    <s v="DJI"/>
    <s v="2018-09-27T07:13:41.668+03"/>
    <s v="2018-09-27T07:16:41.157+03"/>
    <d v="2018-09-27T00:00:00"/>
    <s v="357656087549273"/>
    <s v="dji_enum"/>
    <s v="638010100984042"/>
    <s v="8925301160501335143"/>
    <m/>
    <s v="uuid:a7e39686-2c95-4f25-a026-0c6d9c533d0c"/>
    <s v="FMRDJI2018-09-27-dji_enum-5721f0da-0643-4fa9-9251-44a8570f277b"/>
    <n v="713167"/>
    <s v="a7e39686-2c95-4f25-a026-0c6d9c533d0c"/>
    <s v="2018-09-27T07:13:57"/>
    <n v="5"/>
    <m/>
    <n v="-1"/>
    <s v=""/>
    <s v=""/>
  </r>
  <r>
    <s v="DJI"/>
    <x v="1"/>
    <m/>
    <m/>
    <m/>
    <m/>
    <m/>
    <s v="Ar Oussa"/>
    <s v="Abdo naguib"/>
    <m/>
    <s v="male"/>
    <s v="2018-09-20"/>
    <s v="2018-08-06"/>
    <s v="20 - Sep - 2018"/>
    <s v="06 - Aug - 2018"/>
    <d v="2018-09-20T00:00:00"/>
    <m/>
    <n v="1"/>
    <x v="1"/>
    <m/>
    <x v="0"/>
    <m/>
    <s v="ETH04"/>
    <m/>
    <s v="Jimma Horo"/>
    <m/>
    <x v="0"/>
    <m/>
    <s v="unknown"/>
    <m/>
    <s v="unknown"/>
    <m/>
    <x v="0"/>
    <n v="0"/>
    <n v="0"/>
    <n v="0"/>
    <n v="1"/>
    <n v="0"/>
    <n v="0"/>
    <n v="0"/>
    <x v="0"/>
    <m/>
    <n v="17"/>
    <m/>
    <m/>
    <m/>
    <m/>
    <m/>
    <m/>
    <m/>
    <m/>
    <m/>
    <m/>
    <s v="17"/>
    <n v="0"/>
    <n v="0"/>
    <n v="5"/>
    <n v="12"/>
    <n v="17"/>
    <m/>
    <n v="0"/>
    <n v="0"/>
    <n v="0"/>
    <n v="0"/>
    <s v="0"/>
    <m/>
    <s v="4"/>
    <s v="DJI"/>
    <s v="2018-09-20T22:10:18.003+03"/>
    <s v="2018-09-20T22:12:15.701+03"/>
    <d v="2018-09-20T00:00:00"/>
    <s v="357656087549570"/>
    <s v="dji_enum"/>
    <s v="638010100972986"/>
    <s v="8925301160501224586"/>
    <m/>
    <s v="uuid:249ee99b-c9e4-4260-b107-6ab31a1983d3"/>
    <s v="FMRDJI2018-09-20-dji_enum-f37758a9-b79a-4fb1-86f5-92d5840924b3"/>
    <n v="695079"/>
    <s v="249ee99b-c9e4-4260-b107-6ab31a1983d3"/>
    <s v="2018-09-20T19:14:38"/>
    <n v="8"/>
    <m/>
    <n v="-1"/>
    <s v=""/>
    <s v=""/>
  </r>
  <r>
    <s v="DJI"/>
    <x v="1"/>
    <m/>
    <m/>
    <m/>
    <m/>
    <m/>
    <s v="Ar Oussa"/>
    <s v="Abdo naguib"/>
    <m/>
    <s v="male"/>
    <s v="2018-09-20"/>
    <s v="2018-08-06"/>
    <s v="20 - Sep - 2018"/>
    <s v="06 - Aug - 2018"/>
    <d v="2018-09-20T00:00:00"/>
    <m/>
    <n v="2"/>
    <x v="1"/>
    <m/>
    <x v="0"/>
    <m/>
    <s v="ETH01"/>
    <m/>
    <s v="Werei Leke"/>
    <m/>
    <x v="0"/>
    <m/>
    <s v="unknown"/>
    <m/>
    <s v="unknown"/>
    <m/>
    <x v="0"/>
    <n v="0"/>
    <n v="0"/>
    <n v="0"/>
    <n v="1"/>
    <n v="0"/>
    <n v="0"/>
    <n v="0"/>
    <x v="0"/>
    <m/>
    <n v="11"/>
    <m/>
    <m/>
    <m/>
    <m/>
    <m/>
    <m/>
    <m/>
    <m/>
    <m/>
    <m/>
    <s v="11"/>
    <n v="0"/>
    <n v="0"/>
    <n v="5"/>
    <n v="6"/>
    <n v="11"/>
    <m/>
    <n v="0"/>
    <n v="0"/>
    <n v="0"/>
    <n v="0"/>
    <s v="0"/>
    <m/>
    <s v="4"/>
    <s v="DJI"/>
    <s v="2018-09-20T22:12:23.346+03"/>
    <s v="2018-09-20T22:14:09.096+03"/>
    <d v="2018-09-20T00:00:00"/>
    <s v="357656087549570"/>
    <s v="dji_enum"/>
    <s v="638010100972986"/>
    <s v="8925301160501224586"/>
    <m/>
    <s v="uuid:68c33ac0-4f94-431d-8c04-7a04574e4361"/>
    <s v="FMRDJI2018-09-20-dji_enum-8da621ec-6a76-44a5-ae11-b11e9c90184e"/>
    <n v="695080"/>
    <s v="68c33ac0-4f94-431d-8c04-7a04574e4361"/>
    <s v="2018-09-20T19:14:43"/>
    <n v="9"/>
    <m/>
    <n v="-1"/>
    <s v=""/>
    <s v=""/>
  </r>
  <r>
    <s v="DJI"/>
    <x v="2"/>
    <m/>
    <m/>
    <m/>
    <m/>
    <m/>
    <s v="Gueliléh"/>
    <s v="Ali hassan "/>
    <m/>
    <s v="male"/>
    <s v="2018-09-19"/>
    <s v="2018-08-05"/>
    <s v="19 - Sep - 2018"/>
    <s v="05 - Aug - 2018"/>
    <d v="2018-09-19T00:00:00"/>
    <m/>
    <n v="1"/>
    <x v="1"/>
    <m/>
    <x v="0"/>
    <m/>
    <s v="ETH04"/>
    <m/>
    <s v="Wara Jarso"/>
    <m/>
    <x v="1"/>
    <m/>
    <s v="unknown"/>
    <m/>
    <s v="unknown"/>
    <m/>
    <x v="0"/>
    <n v="0"/>
    <n v="0"/>
    <n v="0"/>
    <n v="1"/>
    <n v="0"/>
    <n v="0"/>
    <n v="0"/>
    <x v="0"/>
    <m/>
    <n v="27"/>
    <m/>
    <m/>
    <m/>
    <m/>
    <m/>
    <m/>
    <m/>
    <m/>
    <m/>
    <m/>
    <s v="27"/>
    <n v="3"/>
    <n v="5"/>
    <n v="8"/>
    <n v="11"/>
    <n v="27"/>
    <m/>
    <n v="0"/>
    <n v="0"/>
    <n v="0"/>
    <n v="0"/>
    <s v="0"/>
    <m/>
    <s v="4"/>
    <s v="DJI"/>
    <s v="2018-09-19T16:33:32.950+03"/>
    <s v="2018-09-19T16:37:07.093+03"/>
    <d v="2018-09-19T00:00:00"/>
    <s v="358161077325007"/>
    <s v="dji_enum"/>
    <s v="638010101262274"/>
    <s v="8925301180101474761"/>
    <m/>
    <s v="uuid:687c122a-e3fa-4aba-9d73-268f162fe481"/>
    <s v="FMRDJI2018-09-19-dji_enum-32a7e613-6a8d-4968-9e14-426f69677bac"/>
    <n v="692099"/>
    <s v="687c122a-e3fa-4aba-9d73-268f162fe481"/>
    <s v="2018-09-19T13:59:08"/>
    <n v="58"/>
    <m/>
    <n v="-1"/>
    <s v=""/>
    <s v=""/>
  </r>
  <r>
    <s v="DJI"/>
    <x v="2"/>
    <m/>
    <m/>
    <m/>
    <m/>
    <m/>
    <s v="Gueliléh"/>
    <s v="Ali hassan "/>
    <m/>
    <s v="male"/>
    <s v="2018-09-19"/>
    <s v="2018-08-05"/>
    <s v="19 - Sep - 2018"/>
    <s v="05 - Aug - 2018"/>
    <d v="2018-09-19T00:00:00"/>
    <m/>
    <n v="2"/>
    <x v="1"/>
    <m/>
    <x v="0"/>
    <m/>
    <s v="ETH05"/>
    <m/>
    <s v="Warder"/>
    <m/>
    <x v="1"/>
    <m/>
    <s v="unknown"/>
    <m/>
    <s v="unknown"/>
    <m/>
    <x v="0"/>
    <n v="0"/>
    <n v="0"/>
    <n v="0"/>
    <n v="1"/>
    <n v="0"/>
    <n v="0"/>
    <n v="0"/>
    <x v="0"/>
    <m/>
    <n v="19"/>
    <m/>
    <m/>
    <m/>
    <m/>
    <m/>
    <m/>
    <m/>
    <m/>
    <m/>
    <m/>
    <s v="19"/>
    <n v="6"/>
    <n v="5"/>
    <n v="5"/>
    <n v="3"/>
    <n v="19"/>
    <m/>
    <n v="3"/>
    <n v="5"/>
    <n v="0"/>
    <n v="3"/>
    <s v="11"/>
    <m/>
    <s v="4"/>
    <s v="DJI"/>
    <s v="2018-09-19T16:37:16.486+03"/>
    <s v="2018-09-19T16:39:35.778+03"/>
    <d v="2018-09-19T00:00:00"/>
    <s v="358161077325007"/>
    <s v="dji_enum"/>
    <s v="638010101262274"/>
    <s v="8925301180101474761"/>
    <m/>
    <s v="uuid:bbfc52ee-0a4d-4022-8e42-606113d070c9"/>
    <s v="FMRDJI2018-09-19-dji_enum-cffec749-0aa6-4328-a69e-16dab96ec8a5"/>
    <n v="692100"/>
    <s v="bbfc52ee-0a4d-4022-8e42-606113d070c9"/>
    <s v="2018-09-19T13:59:11"/>
    <n v="59"/>
    <m/>
    <n v="-1"/>
    <s v=""/>
    <s v=""/>
  </r>
  <r>
    <s v="DJI"/>
    <x v="2"/>
    <m/>
    <m/>
    <m/>
    <m/>
    <m/>
    <s v="Gueliléh"/>
    <s v="Ali hassan "/>
    <m/>
    <s v="male"/>
    <s v="2018-09-19"/>
    <s v="2018-08-05"/>
    <s v="19 - Sep - 2018"/>
    <s v="05 - Aug - 2018"/>
    <d v="2018-09-19T00:00:00"/>
    <m/>
    <n v="3"/>
    <x v="2"/>
    <m/>
    <x v="1"/>
    <m/>
    <s v="DJ03"/>
    <m/>
    <s v="Balbala"/>
    <m/>
    <x v="2"/>
    <m/>
    <s v="ETH13"/>
    <m/>
    <s v="Harar"/>
    <m/>
    <x v="1"/>
    <n v="0"/>
    <n v="0"/>
    <n v="0"/>
    <n v="0"/>
    <n v="1"/>
    <n v="0"/>
    <n v="0"/>
    <x v="0"/>
    <m/>
    <n v="30"/>
    <m/>
    <m/>
    <m/>
    <m/>
    <m/>
    <m/>
    <m/>
    <m/>
    <m/>
    <m/>
    <s v="30"/>
    <n v="3"/>
    <n v="18"/>
    <n v="3"/>
    <n v="6"/>
    <n v="30"/>
    <m/>
    <n v="0"/>
    <n v="0"/>
    <n v="0"/>
    <n v="5"/>
    <s v="5"/>
    <m/>
    <s v="4"/>
    <s v="DJI"/>
    <s v="2018-09-19T16:39:50.446+03"/>
    <s v="2018-09-19T16:44:01.690+03"/>
    <d v="2018-09-19T00:00:00"/>
    <s v="358161077325007"/>
    <s v="dji_enum"/>
    <s v="638010101262274"/>
    <s v="8925301180101474761"/>
    <m/>
    <s v="uuid:95fe6f72-a294-4234-8366-fdf74447d9d0"/>
    <s v="FMRDJI2018-09-19-dji_enum-6f06d53a-b697-4bf8-abb3-f0890603f4ca"/>
    <n v="692101"/>
    <s v="95fe6f72-a294-4234-8366-fdf74447d9d0"/>
    <s v="2018-09-19T14:01:44"/>
    <n v="60"/>
    <m/>
    <n v="-1"/>
    <s v=""/>
    <s v=""/>
  </r>
  <r>
    <s v="DJI"/>
    <x v="2"/>
    <m/>
    <m/>
    <m/>
    <m/>
    <m/>
    <s v="Gueliléh"/>
    <s v="Ali hassan "/>
    <m/>
    <s v="male"/>
    <s v="2018-09-26"/>
    <s v="2018-08-12"/>
    <s v="26 - Sep - 2018"/>
    <s v="12 - Aug - 2018"/>
    <d v="2018-09-26T00:00:00"/>
    <m/>
    <n v="1"/>
    <x v="3"/>
    <m/>
    <x v="0"/>
    <m/>
    <s v="ETH04"/>
    <m/>
    <s v="Jarso"/>
    <m/>
    <x v="1"/>
    <m/>
    <s v="unknown"/>
    <m/>
    <s v="unknown"/>
    <m/>
    <x v="0"/>
    <n v="0"/>
    <n v="0"/>
    <n v="0"/>
    <n v="1"/>
    <n v="0"/>
    <n v="0"/>
    <n v="0"/>
    <x v="0"/>
    <m/>
    <n v="19"/>
    <m/>
    <m/>
    <m/>
    <m/>
    <m/>
    <m/>
    <m/>
    <m/>
    <m/>
    <m/>
    <s v="19"/>
    <n v="7"/>
    <n v="7"/>
    <n v="5"/>
    <n v="0"/>
    <n v="19"/>
    <m/>
    <n v="3"/>
    <n v="8"/>
    <n v="0"/>
    <n v="3"/>
    <s v="14"/>
    <m/>
    <s v="4"/>
    <s v="DJI"/>
    <s v="2018-09-26T16:50:45.566+03"/>
    <s v="2018-09-26T16:54:42.510+03"/>
    <d v="2018-09-26T00:00:00"/>
    <s v="358161077325007"/>
    <s v="dji_enum"/>
    <s v="638010101262274"/>
    <s v="8925301180101474761"/>
    <m/>
    <s v="uuid:1d21abb7-0432-4aeb-9aeb-46ac2ddc6cda"/>
    <s v="FMRDJI2018-09-26-dji_enum-c895e9f8-7be6-4ccd-8bc2-0f348b264d59"/>
    <n v="710865"/>
    <s v="1d21abb7-0432-4aeb-9aeb-46ac2ddc6cda"/>
    <s v="2018-09-26T14:19:35"/>
    <n v="61"/>
    <m/>
    <n v="-1"/>
    <s v=""/>
    <s v=""/>
  </r>
  <r>
    <s v="DJI"/>
    <x v="2"/>
    <m/>
    <m/>
    <m/>
    <m/>
    <m/>
    <s v="Gueliléh"/>
    <s v="Ali hassan "/>
    <m/>
    <s v="male"/>
    <s v="2018-09-26"/>
    <s v="2018-08-12"/>
    <s v="26 - Sep - 2018"/>
    <s v="12 - Aug - 2018"/>
    <d v="2018-09-26T00:00:00"/>
    <m/>
    <n v="2"/>
    <x v="1"/>
    <m/>
    <x v="0"/>
    <m/>
    <s v="ETH04"/>
    <m/>
    <s v="Jimma Arjo"/>
    <m/>
    <x v="1"/>
    <m/>
    <s v="unknown"/>
    <m/>
    <s v="unknown"/>
    <m/>
    <x v="0"/>
    <n v="0"/>
    <n v="0"/>
    <n v="0"/>
    <n v="1"/>
    <n v="0"/>
    <n v="0"/>
    <n v="0"/>
    <x v="0"/>
    <m/>
    <n v="12"/>
    <m/>
    <m/>
    <m/>
    <m/>
    <m/>
    <m/>
    <m/>
    <m/>
    <m/>
    <m/>
    <s v="12"/>
    <n v="4"/>
    <n v="6"/>
    <n v="0"/>
    <n v="2"/>
    <n v="12"/>
    <m/>
    <n v="0"/>
    <n v="0"/>
    <n v="0"/>
    <n v="0"/>
    <s v="0"/>
    <m/>
    <s v="4"/>
    <s v="DJI"/>
    <s v="2018-09-26T16:54:51.416+03"/>
    <s v="2018-09-26T16:56:35.685+03"/>
    <d v="2018-09-26T00:00:00"/>
    <s v="358161077325007"/>
    <s v="dji_enum"/>
    <s v="638010101262274"/>
    <s v="8925301180101474761"/>
    <m/>
    <s v="uuid:233b2c62-7eb2-4b8e-9df2-4c1fc0db898d"/>
    <s v="FMRDJI2018-09-26-dji_enum-8ccabc6d-97a1-43eb-92bd-776c59340b61"/>
    <n v="710868"/>
    <s v="233b2c62-7eb2-4b8e-9df2-4c1fc0db898d"/>
    <s v="2018-09-26T14:19:39"/>
    <n v="62"/>
    <m/>
    <n v="-1"/>
    <s v=""/>
    <s v=""/>
  </r>
  <r>
    <s v="DJI"/>
    <x v="2"/>
    <m/>
    <m/>
    <m/>
    <m/>
    <m/>
    <s v="Gueliléh"/>
    <s v="Ali hassan "/>
    <m/>
    <s v="male"/>
    <s v="2018-09-26"/>
    <s v="2018-08-12"/>
    <s v="26 - Sep - 2018"/>
    <s v="12 - Aug - 2018"/>
    <d v="2018-09-26T00:00:00"/>
    <m/>
    <n v="3"/>
    <x v="1"/>
    <m/>
    <x v="0"/>
    <m/>
    <s v="ETH05"/>
    <m/>
    <s v="Kebribeyah"/>
    <m/>
    <x v="1"/>
    <m/>
    <s v="unknown"/>
    <m/>
    <s v="unknown"/>
    <m/>
    <x v="0"/>
    <n v="0"/>
    <n v="0"/>
    <n v="0"/>
    <n v="1"/>
    <n v="0"/>
    <n v="0"/>
    <n v="0"/>
    <x v="0"/>
    <m/>
    <n v="23"/>
    <m/>
    <m/>
    <m/>
    <m/>
    <m/>
    <m/>
    <m/>
    <m/>
    <m/>
    <m/>
    <s v="23"/>
    <n v="8"/>
    <n v="6"/>
    <n v="4"/>
    <n v="5"/>
    <n v="23"/>
    <m/>
    <n v="3"/>
    <n v="5"/>
    <n v="0"/>
    <n v="4"/>
    <s v="12"/>
    <m/>
    <s v="4"/>
    <s v="DJI"/>
    <s v="2018-09-26T16:56:44.531+03"/>
    <s v="2018-09-26T16:58:48.841+03"/>
    <d v="2018-09-26T00:00:00"/>
    <s v="358161077325007"/>
    <s v="dji_enum"/>
    <s v="638010101262274"/>
    <s v="8925301180101474761"/>
    <m/>
    <s v="uuid:d4f44444-0b50-4050-b14a-01db08f0986c"/>
    <s v="FMRDJI2018-09-26-dji_enum-4de8afc9-b99d-4fe1-8cbc-b2892f0290f4"/>
    <n v="710870"/>
    <s v="d4f44444-0b50-4050-b14a-01db08f0986c"/>
    <s v="2018-09-26T14:19:46"/>
    <n v="63"/>
    <m/>
    <n v="-1"/>
    <s v=""/>
    <s v=""/>
  </r>
  <r>
    <s v="DJI"/>
    <x v="2"/>
    <m/>
    <m/>
    <m/>
    <m/>
    <m/>
    <s v="Gueliléh"/>
    <s v="Ali hassan "/>
    <m/>
    <s v="male"/>
    <s v="2018-09-26"/>
    <s v="2018-08-12"/>
    <s v="26 - Sep - 2018"/>
    <s v="12 - Aug - 2018"/>
    <d v="2018-09-26T00:00:00"/>
    <m/>
    <n v="4"/>
    <x v="1"/>
    <m/>
    <x v="0"/>
    <m/>
    <s v="ETH05"/>
    <m/>
    <s v="Moyale"/>
    <m/>
    <x v="1"/>
    <m/>
    <s v="unknown"/>
    <m/>
    <s v="unknown"/>
    <m/>
    <x v="0"/>
    <n v="0"/>
    <n v="0"/>
    <n v="0"/>
    <n v="1"/>
    <n v="0"/>
    <n v="0"/>
    <n v="0"/>
    <x v="0"/>
    <m/>
    <n v="17"/>
    <m/>
    <m/>
    <m/>
    <m/>
    <m/>
    <m/>
    <m/>
    <m/>
    <m/>
    <m/>
    <s v="17"/>
    <n v="8"/>
    <n v="5"/>
    <n v="4"/>
    <n v="0"/>
    <n v="17"/>
    <m/>
    <n v="4"/>
    <n v="6"/>
    <n v="0"/>
    <n v="3"/>
    <s v="13"/>
    <m/>
    <s v="4"/>
    <s v="DJI"/>
    <s v="2018-09-26T16:59:01.367+03"/>
    <s v="2018-09-26T17:02:57.425+03"/>
    <d v="2018-09-26T00:00:00"/>
    <s v="358161077325007"/>
    <s v="dji_enum"/>
    <s v="638010101262274"/>
    <s v="8925301180101474761"/>
    <m/>
    <s v="uuid:d43d8bde-e762-4623-a092-6622cbc64461"/>
    <s v="FMRDJI2018-09-26-dji_enum-79c5c762-097e-48fb-946d-086d5c301cde"/>
    <n v="710872"/>
    <s v="d43d8bde-e762-4623-a092-6622cbc64461"/>
    <s v="2018-09-26T14:19:49"/>
    <n v="64"/>
    <m/>
    <n v="-1"/>
    <s v=""/>
    <s v=""/>
  </r>
  <r>
    <s v="DJI"/>
    <x v="2"/>
    <m/>
    <m/>
    <m/>
    <m/>
    <m/>
    <s v="Gueliléh"/>
    <s v="Ali hassan "/>
    <m/>
    <s v="male"/>
    <s v="2018-09-26"/>
    <s v="2018-08-12"/>
    <s v="26 - Sep - 2018"/>
    <s v="12 - Aug - 2018"/>
    <d v="2018-09-26T00:00:00"/>
    <m/>
    <n v="5"/>
    <x v="2"/>
    <m/>
    <x v="0"/>
    <m/>
    <s v="ETH13"/>
    <m/>
    <s v="Harar"/>
    <m/>
    <x v="1"/>
    <m/>
    <s v="DJ03"/>
    <m/>
    <s v="Djibouti City"/>
    <m/>
    <x v="1"/>
    <n v="0"/>
    <n v="0"/>
    <n v="0"/>
    <n v="0"/>
    <n v="1"/>
    <n v="0"/>
    <n v="0"/>
    <x v="0"/>
    <m/>
    <n v="61"/>
    <m/>
    <m/>
    <m/>
    <m/>
    <m/>
    <m/>
    <m/>
    <m/>
    <m/>
    <m/>
    <s v="61"/>
    <n v="10"/>
    <n v="45"/>
    <n v="2"/>
    <n v="4"/>
    <n v="61"/>
    <m/>
    <n v="0"/>
    <n v="0"/>
    <n v="0"/>
    <n v="0"/>
    <s v="0"/>
    <m/>
    <s v="4"/>
    <s v="DJI"/>
    <s v="2018-09-26T17:03:06.256+03"/>
    <s v="2018-09-26T17:04:40.236+03"/>
    <d v="2018-09-26T00:00:00"/>
    <s v="358161077325007"/>
    <s v="dji_enum"/>
    <s v="638010101262274"/>
    <s v="8925301180101474761"/>
    <m/>
    <s v="uuid:91402065-e3dd-4c28-8b84-e4ac44c645be"/>
    <s v="FMRDJI2018-09-26-dji_enum-4298bcec-b131-44da-aca5-4ee1d99438f2"/>
    <n v="710875"/>
    <s v="91402065-e3dd-4c28-8b84-e4ac44c645be"/>
    <s v="2018-09-26T14:19:54"/>
    <n v="65"/>
    <m/>
    <n v="-1"/>
    <s v=""/>
    <s v=""/>
  </r>
  <r>
    <s v="DJI"/>
    <x v="3"/>
    <m/>
    <m/>
    <m/>
    <m/>
    <m/>
    <s v="Godoria"/>
    <s v="Moussa"/>
    <m/>
    <s v="male"/>
    <s v="2018-09-27"/>
    <s v="2018-08-13"/>
    <s v="27 - Sep - 2018"/>
    <s v="13 - Aug - 2018"/>
    <d v="2018-09-23T00:00:00"/>
    <m/>
    <m/>
    <x v="0"/>
    <m/>
    <x v="0"/>
    <m/>
    <s v="ETH01"/>
    <m/>
    <s v="unknown"/>
    <m/>
    <x v="0"/>
    <m/>
    <s v="unknown"/>
    <m/>
    <s v="unknown"/>
    <m/>
    <x v="0"/>
    <n v="0"/>
    <n v="0"/>
    <n v="0"/>
    <n v="1"/>
    <n v="0"/>
    <n v="0"/>
    <n v="0"/>
    <x v="0"/>
    <m/>
    <n v="108"/>
    <m/>
    <m/>
    <m/>
    <m/>
    <m/>
    <m/>
    <m/>
    <m/>
    <m/>
    <m/>
    <s v="108"/>
    <n v="7"/>
    <n v="37"/>
    <n v="9"/>
    <n v="55"/>
    <n v="108"/>
    <m/>
    <n v="0"/>
    <n v="0"/>
    <n v="0"/>
    <n v="0"/>
    <s v="0"/>
    <m/>
    <s v="4"/>
    <s v="DJI"/>
    <s v="2018-09-27T13:20:23.807+03"/>
    <s v="2018-09-27T13:22:00.698+03"/>
    <d v="2018-09-27T00:00:00"/>
    <s v="357656087254775"/>
    <s v="dji_enum"/>
    <s v="638010100993767"/>
    <s v="8925301160501432395"/>
    <m/>
    <s v="uuid:e7a343b4-960a-4df9-a42d-c74bd9a80502"/>
    <s v="FMRDJI2018-09-27-dji_enum-ee3e9759-2c39-4472-8d26-92eb0f2233c1"/>
    <n v="714120"/>
    <s v="e7a343b4-960a-4df9-a42d-c74bd9a80502"/>
    <s v="2018-09-27T10:52:34"/>
    <n v="66"/>
    <m/>
    <n v="-1"/>
    <s v=""/>
    <s v=""/>
  </r>
  <r>
    <s v="DJI"/>
    <x v="3"/>
    <m/>
    <m/>
    <m/>
    <m/>
    <m/>
    <s v="Godoria"/>
    <s v="Moussa"/>
    <m/>
    <s v="male"/>
    <s v="2018-09-27"/>
    <s v="2018-08-13"/>
    <s v="27 - Sep - 2018"/>
    <s v="13 - Aug - 2018"/>
    <d v="2018-09-23T00:00:00"/>
    <m/>
    <m/>
    <x v="0"/>
    <m/>
    <x v="0"/>
    <m/>
    <s v="ETH04"/>
    <m/>
    <s v="unknown"/>
    <m/>
    <x v="0"/>
    <m/>
    <s v="unknown"/>
    <m/>
    <s v="unknown"/>
    <m/>
    <x v="0"/>
    <n v="0"/>
    <n v="0"/>
    <n v="0"/>
    <n v="1"/>
    <n v="0"/>
    <n v="0"/>
    <n v="0"/>
    <x v="0"/>
    <m/>
    <n v="65"/>
    <m/>
    <m/>
    <m/>
    <m/>
    <m/>
    <m/>
    <m/>
    <m/>
    <m/>
    <m/>
    <s v="65"/>
    <n v="5"/>
    <n v="24"/>
    <n v="7"/>
    <n v="29"/>
    <n v="65"/>
    <m/>
    <n v="0"/>
    <n v="0"/>
    <n v="0"/>
    <n v="0"/>
    <s v="0"/>
    <m/>
    <s v="4"/>
    <s v="DJI"/>
    <s v="2018-09-27T13:22:58.729+03"/>
    <s v="2018-09-27T13:24:35.902+03"/>
    <d v="2018-09-27T00:00:00"/>
    <s v="357656087254775"/>
    <s v="dji_enum"/>
    <s v="638010100993767"/>
    <s v="8925301160501432395"/>
    <m/>
    <s v="uuid:c08423d2-8618-4f81-b94a-521d3f591b45"/>
    <s v="FMRDJI2018-09-27-dji_enum-0ccd72bf-c9da-4a64-a668-ef99609e8948"/>
    <n v="714122"/>
    <s v="c08423d2-8618-4f81-b94a-521d3f591b45"/>
    <s v="2018-09-27T10:52:45"/>
    <n v="67"/>
    <m/>
    <n v="-1"/>
    <s v=""/>
    <s v=""/>
  </r>
  <r>
    <s v="DJI"/>
    <x v="3"/>
    <m/>
    <m/>
    <m/>
    <m/>
    <m/>
    <s v="Godoria"/>
    <s v="Moussa"/>
    <m/>
    <s v="male"/>
    <s v="2018-09-27"/>
    <s v="2018-08-13"/>
    <s v="27 - Sep - 2018"/>
    <s v="13 - Aug - 2018"/>
    <d v="2018-09-24T00:00:00"/>
    <m/>
    <m/>
    <x v="0"/>
    <m/>
    <x v="0"/>
    <m/>
    <s v="ETH04"/>
    <m/>
    <s v="unknown"/>
    <m/>
    <x v="0"/>
    <m/>
    <s v="unknown"/>
    <m/>
    <s v="unknown"/>
    <m/>
    <x v="0"/>
    <n v="0"/>
    <n v="0"/>
    <n v="0"/>
    <n v="1"/>
    <n v="0"/>
    <n v="0"/>
    <n v="0"/>
    <x v="0"/>
    <m/>
    <n v="85"/>
    <m/>
    <m/>
    <m/>
    <m/>
    <m/>
    <m/>
    <m/>
    <m/>
    <m/>
    <m/>
    <s v="85"/>
    <n v="9"/>
    <n v="29"/>
    <n v="8"/>
    <n v="39"/>
    <n v="85"/>
    <m/>
    <n v="0"/>
    <n v="0"/>
    <n v="0"/>
    <n v="0"/>
    <s v="0"/>
    <m/>
    <s v="4"/>
    <s v="DJI"/>
    <s v="2018-09-27T13:25:28.766+03"/>
    <s v="2018-09-27T13:28:40.326+03"/>
    <d v="2018-09-27T00:00:00"/>
    <s v="357656087254775"/>
    <s v="dji_enum"/>
    <s v="638010100993767"/>
    <s v="8925301160501432395"/>
    <m/>
    <s v="uuid:3b04a02f-edb6-4f6f-bc98-b257fa0ec9e4"/>
    <s v="FMRDJI2018-09-27-dji_enum-39b5291d-bb12-462b-a713-8a324d1ba341"/>
    <n v="714123"/>
    <s v="3b04a02f-edb6-4f6f-bc98-b257fa0ec9e4"/>
    <s v="2018-09-27T10:52:49"/>
    <n v="68"/>
    <m/>
    <n v="-1"/>
    <s v=""/>
    <s v=""/>
  </r>
  <r>
    <s v="DJI"/>
    <x v="3"/>
    <m/>
    <m/>
    <m/>
    <m/>
    <m/>
    <s v="Godoria"/>
    <s v="Moussa"/>
    <m/>
    <s v="male"/>
    <s v="2018-09-27"/>
    <s v="2018-08-13"/>
    <s v="27 - Sep - 2018"/>
    <s v="13 - Aug - 2018"/>
    <d v="2018-09-24T00:00:00"/>
    <m/>
    <m/>
    <x v="0"/>
    <m/>
    <x v="0"/>
    <m/>
    <s v="ETH03"/>
    <m/>
    <s v="unknown"/>
    <m/>
    <x v="0"/>
    <m/>
    <s v="unknown"/>
    <m/>
    <s v="unknown"/>
    <m/>
    <x v="0"/>
    <n v="0"/>
    <n v="0"/>
    <n v="0"/>
    <n v="1"/>
    <n v="0"/>
    <n v="0"/>
    <n v="0"/>
    <x v="0"/>
    <m/>
    <n v="60"/>
    <m/>
    <m/>
    <m/>
    <m/>
    <m/>
    <m/>
    <m/>
    <m/>
    <m/>
    <m/>
    <s v="60"/>
    <n v="8"/>
    <n v="19"/>
    <n v="6"/>
    <n v="27"/>
    <n v="60"/>
    <m/>
    <n v="0"/>
    <n v="0"/>
    <n v="0"/>
    <n v="0"/>
    <s v="0"/>
    <m/>
    <s v="4"/>
    <s v="DJI"/>
    <s v="2018-09-27T13:28:48.197+03"/>
    <s v="2018-09-27T13:30:52.085+03"/>
    <d v="2018-09-27T00:00:00"/>
    <s v="357656087254775"/>
    <s v="dji_enum"/>
    <s v="638010100993767"/>
    <s v="8925301160501432395"/>
    <m/>
    <s v="uuid:b94b6958-806f-4ed5-8a9d-e7bdd335cf48"/>
    <s v="FMRDJI2018-09-27-dji_enum-2f4221ee-3e11-4849-b324-1085d42ba51d"/>
    <n v="714125"/>
    <s v="b94b6958-806f-4ed5-8a9d-e7bdd335cf48"/>
    <s v="2018-09-27T10:52:55"/>
    <n v="69"/>
    <m/>
    <n v="-1"/>
    <s v=""/>
    <s v=""/>
  </r>
  <r>
    <s v="DJI"/>
    <x v="3"/>
    <m/>
    <m/>
    <m/>
    <m/>
    <m/>
    <s v="Godoria"/>
    <s v="Moussa"/>
    <m/>
    <s v="male"/>
    <s v="2018-09-27"/>
    <s v="2018-08-13"/>
    <s v="27 - Sep - 2018"/>
    <s v="13 - Aug - 2018"/>
    <d v="2018-09-25T00:00:00"/>
    <m/>
    <m/>
    <x v="0"/>
    <m/>
    <x v="0"/>
    <m/>
    <s v="ETH03"/>
    <m/>
    <s v="unknown"/>
    <m/>
    <x v="0"/>
    <m/>
    <s v="unknown"/>
    <m/>
    <s v="unknown"/>
    <m/>
    <x v="0"/>
    <n v="0"/>
    <n v="0"/>
    <n v="0"/>
    <n v="1"/>
    <n v="0"/>
    <n v="0"/>
    <n v="0"/>
    <x v="0"/>
    <m/>
    <n v="64"/>
    <m/>
    <m/>
    <m/>
    <m/>
    <m/>
    <m/>
    <m/>
    <m/>
    <m/>
    <m/>
    <s v="64"/>
    <n v="9"/>
    <n v="18"/>
    <n v="8"/>
    <n v="29"/>
    <n v="64"/>
    <m/>
    <n v="0"/>
    <n v="0"/>
    <n v="0"/>
    <n v="0"/>
    <s v="0"/>
    <m/>
    <s v="4"/>
    <s v="DJI"/>
    <s v="2018-09-27T13:31:20.964+03"/>
    <s v="2018-09-27T13:35:12.447+03"/>
    <d v="2018-09-27T00:00:00"/>
    <s v="357656087254775"/>
    <s v="dji_enum"/>
    <s v="638010100993767"/>
    <s v="8925301160501432395"/>
    <m/>
    <s v="uuid:d37cbf2c-752a-4149-b216-dbfbbc26c2c9"/>
    <s v="FMRDJI2018-09-27-dji_enum-5a4a34e5-3f12-46a8-85cf-e6559ccbb550"/>
    <n v="714126"/>
    <s v="d37cbf2c-752a-4149-b216-dbfbbc26c2c9"/>
    <s v="2018-09-27T10:53:01"/>
    <n v="70"/>
    <m/>
    <n v="-1"/>
    <s v=""/>
    <s v=""/>
  </r>
  <r>
    <s v="DJI"/>
    <x v="3"/>
    <m/>
    <m/>
    <m/>
    <m/>
    <m/>
    <s v="Godoria"/>
    <s v="Moussa"/>
    <m/>
    <s v="male"/>
    <s v="2018-09-27"/>
    <s v="2018-08-13"/>
    <s v="27 - Sep - 2018"/>
    <s v="13 - Aug - 2018"/>
    <d v="2018-09-25T00:00:00"/>
    <m/>
    <m/>
    <x v="0"/>
    <m/>
    <x v="0"/>
    <m/>
    <s v="ETH01"/>
    <m/>
    <s v="unknown"/>
    <m/>
    <x v="0"/>
    <m/>
    <s v="unknown"/>
    <m/>
    <s v="unknown"/>
    <m/>
    <x v="0"/>
    <n v="0"/>
    <n v="0"/>
    <n v="0"/>
    <n v="1"/>
    <n v="0"/>
    <n v="0"/>
    <n v="0"/>
    <x v="0"/>
    <m/>
    <n v="103"/>
    <m/>
    <m/>
    <m/>
    <m/>
    <m/>
    <m/>
    <m/>
    <m/>
    <m/>
    <m/>
    <s v="103"/>
    <n v="9"/>
    <n v="39"/>
    <n v="7"/>
    <n v="48"/>
    <n v="103"/>
    <m/>
    <n v="0"/>
    <n v="0"/>
    <n v="0"/>
    <n v="0"/>
    <s v="0"/>
    <m/>
    <s v="4"/>
    <s v="DJI"/>
    <s v="2018-09-27T13:35:34.155+03"/>
    <s v="2018-09-27T13:38:33.372+03"/>
    <d v="2018-09-27T00:00:00"/>
    <s v="357656087254775"/>
    <s v="dji_enum"/>
    <s v="638010100993767"/>
    <s v="8925301160501432395"/>
    <m/>
    <s v="uuid:b089e07e-00b6-4c1e-90ad-df37a7adba8f"/>
    <s v="FMRDJI2018-09-27-dji_enum-13fdc3f4-42ec-48f1-ad60-f3289cbf3eb1"/>
    <n v="714127"/>
    <s v="b089e07e-00b6-4c1e-90ad-df37a7adba8f"/>
    <s v="2018-09-27T10:53:05"/>
    <n v="71"/>
    <m/>
    <n v="-1"/>
    <s v=""/>
    <s v=""/>
  </r>
  <r>
    <s v="DJI"/>
    <x v="3"/>
    <m/>
    <m/>
    <m/>
    <m/>
    <m/>
    <s v="Godoria"/>
    <s v="Moussa"/>
    <m/>
    <s v="male"/>
    <s v="2018-09-27"/>
    <s v="2018-08-13"/>
    <s v="27 - Sep - 2018"/>
    <s v="13 - Aug - 2018"/>
    <d v="2018-09-26T00:00:00"/>
    <m/>
    <m/>
    <x v="0"/>
    <m/>
    <x v="0"/>
    <m/>
    <s v="ETH01"/>
    <m/>
    <s v="unknown"/>
    <m/>
    <x v="0"/>
    <m/>
    <s v="unknown"/>
    <m/>
    <s v="unknown"/>
    <m/>
    <x v="0"/>
    <n v="0"/>
    <n v="0"/>
    <n v="0"/>
    <n v="1"/>
    <n v="0"/>
    <n v="0"/>
    <n v="0"/>
    <x v="0"/>
    <m/>
    <n v="83"/>
    <m/>
    <m/>
    <m/>
    <m/>
    <m/>
    <m/>
    <m/>
    <m/>
    <m/>
    <m/>
    <s v="83"/>
    <n v="5"/>
    <n v="33"/>
    <n v="7"/>
    <n v="38"/>
    <n v="83"/>
    <m/>
    <n v="0"/>
    <n v="0"/>
    <n v="0"/>
    <n v="0"/>
    <s v="0"/>
    <m/>
    <s v="4"/>
    <s v="DJI"/>
    <s v="2018-09-27T13:41:12.166+03"/>
    <s v="2018-09-27T13:43:20.410+03"/>
    <d v="2018-09-27T00:00:00"/>
    <s v="357656087254775"/>
    <s v="dji_enum"/>
    <s v="638010100993767"/>
    <s v="8925301160501432395"/>
    <m/>
    <s v="uuid:16f916ac-eafd-4299-98e8-fdb0ffbdc413"/>
    <s v="FMRDJI2018-09-27-dji_enum-76b9c6af-a758-4c2b-b394-987e884132f6"/>
    <n v="714128"/>
    <s v="16f916ac-eafd-4299-98e8-fdb0ffbdc413"/>
    <s v="2018-09-27T10:53:09"/>
    <n v="72"/>
    <m/>
    <n v="-1"/>
    <s v=""/>
    <s v=""/>
  </r>
  <r>
    <s v="DJI"/>
    <x v="3"/>
    <m/>
    <m/>
    <m/>
    <m/>
    <m/>
    <s v="Godoria"/>
    <s v="Moussa"/>
    <m/>
    <s v="male"/>
    <s v="2018-09-27"/>
    <s v="2018-08-13"/>
    <s v="27 - Sep - 2018"/>
    <s v="13 - Aug - 2018"/>
    <d v="2018-09-26T00:00:00"/>
    <m/>
    <m/>
    <x v="0"/>
    <m/>
    <x v="0"/>
    <m/>
    <s v="ETH04"/>
    <m/>
    <s v="unknown"/>
    <m/>
    <x v="0"/>
    <m/>
    <s v="unknown"/>
    <m/>
    <s v="unknown"/>
    <m/>
    <x v="0"/>
    <n v="0"/>
    <n v="0"/>
    <n v="0"/>
    <n v="1"/>
    <n v="0"/>
    <n v="0"/>
    <n v="0"/>
    <x v="0"/>
    <m/>
    <n v="91"/>
    <m/>
    <m/>
    <m/>
    <m/>
    <m/>
    <m/>
    <m/>
    <m/>
    <m/>
    <m/>
    <s v="91"/>
    <n v="9"/>
    <n v="29"/>
    <n v="6"/>
    <n v="47"/>
    <n v="91"/>
    <m/>
    <n v="0"/>
    <n v="0"/>
    <n v="0"/>
    <n v="0"/>
    <s v="0"/>
    <m/>
    <s v="4"/>
    <s v="DJI"/>
    <s v="2018-09-27T13:43:35.610+03"/>
    <s v="2018-09-27T13:46:15.373+03"/>
    <d v="2018-09-27T00:00:00"/>
    <s v="357656087254775"/>
    <s v="dji_enum"/>
    <s v="638010100993767"/>
    <s v="8925301160501432395"/>
    <m/>
    <s v="uuid:7831bff4-5cb2-4f3d-8410-589fac86c092"/>
    <s v="FMRDJI2018-09-27-dji_enum-d179d066-92be-47e8-b935-dca96c78fc90"/>
    <n v="714129"/>
    <s v="7831bff4-5cb2-4f3d-8410-589fac86c092"/>
    <s v="2018-09-27T10:53:13"/>
    <n v="73"/>
    <m/>
    <n v="-1"/>
    <s v=""/>
    <s v=""/>
  </r>
  <r>
    <s v="DJI"/>
    <x v="3"/>
    <m/>
    <m/>
    <m/>
    <m/>
    <m/>
    <s v="Godoria"/>
    <s v="Moussa"/>
    <m/>
    <s v="male"/>
    <s v="2018-09-27"/>
    <s v="2018-08-13"/>
    <s v="27 - Sep - 2018"/>
    <s v="13 - Aug - 2018"/>
    <d v="2018-09-27T00:00:00"/>
    <m/>
    <m/>
    <x v="0"/>
    <m/>
    <x v="0"/>
    <m/>
    <s v="ETH03"/>
    <m/>
    <s v="unknown"/>
    <m/>
    <x v="0"/>
    <m/>
    <s v="unknown"/>
    <m/>
    <s v="unknown"/>
    <m/>
    <x v="0"/>
    <n v="0"/>
    <n v="0"/>
    <n v="0"/>
    <n v="1"/>
    <n v="0"/>
    <n v="0"/>
    <n v="0"/>
    <x v="0"/>
    <m/>
    <n v="51"/>
    <m/>
    <m/>
    <m/>
    <m/>
    <m/>
    <m/>
    <m/>
    <m/>
    <m/>
    <m/>
    <s v="51"/>
    <n v="9"/>
    <n v="15"/>
    <n v="8"/>
    <n v="19"/>
    <n v="51"/>
    <m/>
    <n v="0"/>
    <n v="0"/>
    <n v="0"/>
    <n v="0"/>
    <s v="0"/>
    <m/>
    <s v="4"/>
    <s v="DJI"/>
    <s v="2018-09-27T13:48:41.133+03"/>
    <s v="2018-09-27T13:50:53.616+03"/>
    <d v="2018-09-27T00:00:00"/>
    <s v="357656087254775"/>
    <s v="dji_enum"/>
    <s v="638010100993767"/>
    <s v="8925301160501432395"/>
    <m/>
    <s v="uuid:d1b08c18-2337-4565-af5f-563ec7ccc7cf"/>
    <s v="FMRDJI2018-09-27-dji_enum-357eb587-8d36-4bf7-92db-6c7adf22a8c1"/>
    <n v="714130"/>
    <s v="d1b08c18-2337-4565-af5f-563ec7ccc7cf"/>
    <s v="2018-09-27T10:53:16"/>
    <n v="74"/>
    <m/>
    <n v="-1"/>
    <s v=""/>
    <s v=""/>
  </r>
  <r>
    <s v="DJI"/>
    <x v="3"/>
    <m/>
    <m/>
    <m/>
    <m/>
    <m/>
    <s v="Godoria"/>
    <s v="Moussa"/>
    <m/>
    <s v="male"/>
    <s v="2018-09-27"/>
    <s v="2018-08-13"/>
    <s v="27 - Sep - 2018"/>
    <s v="13 - Aug - 2018"/>
    <d v="2018-09-27T00:00:00"/>
    <m/>
    <m/>
    <x v="0"/>
    <m/>
    <x v="0"/>
    <m/>
    <s v="ETH04"/>
    <m/>
    <s v="unknown"/>
    <m/>
    <x v="0"/>
    <m/>
    <s v="unknown"/>
    <m/>
    <s v="unknown"/>
    <m/>
    <x v="0"/>
    <n v="0"/>
    <n v="0"/>
    <n v="0"/>
    <n v="1"/>
    <n v="0"/>
    <n v="0"/>
    <n v="0"/>
    <x v="0"/>
    <m/>
    <n v="66"/>
    <m/>
    <m/>
    <m/>
    <m/>
    <m/>
    <m/>
    <m/>
    <m/>
    <m/>
    <m/>
    <s v="66"/>
    <n v="6"/>
    <n v="25"/>
    <n v="7"/>
    <n v="28"/>
    <n v="66"/>
    <m/>
    <n v="0"/>
    <n v="0"/>
    <n v="0"/>
    <n v="0"/>
    <s v="0"/>
    <m/>
    <s v="4"/>
    <s v="DJI"/>
    <s v="2018-09-27T13:53:32.534+03"/>
    <s v="2018-09-27T13:55:18.159+03"/>
    <d v="2018-09-27T00:00:00"/>
    <s v="357656087254775"/>
    <s v="dji_enum"/>
    <s v="638010100993767"/>
    <s v="8925301160501432395"/>
    <m/>
    <s v="uuid:a52d1333-81b0-4826-b353-10d1cc0f9789"/>
    <s v="FMRDJI2018-09-27-dji_enum-e9fdefde-eafa-4b3f-a98b-29d928c92054"/>
    <n v="714131"/>
    <s v="a52d1333-81b0-4826-b353-10d1cc0f9789"/>
    <s v="2018-09-27T10:55:28"/>
    <n v="75"/>
    <m/>
    <n v="-1"/>
    <s v=""/>
    <s v=""/>
  </r>
  <r>
    <s v="DJI"/>
    <x v="2"/>
    <m/>
    <m/>
    <m/>
    <m/>
    <m/>
    <s v="Gueliléh"/>
    <s v="Ali hassan "/>
    <m/>
    <s v="male"/>
    <s v="2018-09-27"/>
    <s v="2018-08-13"/>
    <s v="27 - Sep - 2018"/>
    <s v="13 - Aug - 2018"/>
    <d v="2018-09-27T00:00:00"/>
    <m/>
    <n v="1"/>
    <x v="1"/>
    <m/>
    <x v="0"/>
    <m/>
    <s v="ETH05"/>
    <m/>
    <s v="Fik"/>
    <m/>
    <x v="1"/>
    <m/>
    <s v="unknown"/>
    <m/>
    <s v="unknown"/>
    <m/>
    <x v="0"/>
    <n v="0"/>
    <n v="0"/>
    <n v="0"/>
    <n v="1"/>
    <n v="0"/>
    <n v="0"/>
    <n v="0"/>
    <x v="0"/>
    <m/>
    <n v="13"/>
    <m/>
    <m/>
    <m/>
    <m/>
    <m/>
    <m/>
    <m/>
    <m/>
    <m/>
    <m/>
    <s v="13"/>
    <n v="5"/>
    <n v="4"/>
    <n v="4"/>
    <n v="0"/>
    <n v="13"/>
    <m/>
    <n v="2"/>
    <n v="6"/>
    <n v="0"/>
    <n v="1"/>
    <s v="9"/>
    <m/>
    <s v="4"/>
    <s v="DJI"/>
    <s v="2018-09-27T16:25:40.190+03"/>
    <s v="2018-09-27T16:27:38.261+03"/>
    <d v="2018-09-27T00:00:00"/>
    <s v="358161077325007"/>
    <s v="dji_enum"/>
    <s v="638010101262274"/>
    <s v="8925301180101474761"/>
    <m/>
    <s v="uuid:36e21c3c-adcd-4cb9-80b4-088457abc276"/>
    <s v="FMRDJI2018-09-27-dji_enum-0b3ccad1-f3cc-40c5-8de7-10803d6516b4"/>
    <n v="714885"/>
    <s v="36e21c3c-adcd-4cb9-80b4-088457abc276"/>
    <s v="2018-09-27T13:33:10"/>
    <n v="76"/>
    <m/>
    <n v="-1"/>
    <s v=""/>
    <s v=""/>
  </r>
  <r>
    <s v="DJI"/>
    <x v="1"/>
    <m/>
    <m/>
    <m/>
    <m/>
    <m/>
    <s v="Ar Oussa"/>
    <s v="Abdo naguib"/>
    <m/>
    <s v="male"/>
    <s v="2018-09-17"/>
    <s v="2018-08-03"/>
    <s v="17 - Sep - 2018"/>
    <s v="03 - Aug - 2018"/>
    <d v="2018-09-17T00:00:00"/>
    <m/>
    <n v="1"/>
    <x v="1"/>
    <m/>
    <x v="0"/>
    <m/>
    <s v="ETH04"/>
    <m/>
    <s v="Jimma Horo"/>
    <m/>
    <x v="0"/>
    <m/>
    <s v="unknown"/>
    <m/>
    <s v="unknown"/>
    <m/>
    <x v="0"/>
    <n v="0"/>
    <n v="0"/>
    <n v="0"/>
    <n v="1"/>
    <n v="0"/>
    <n v="0"/>
    <n v="0"/>
    <x v="0"/>
    <m/>
    <n v="19"/>
    <m/>
    <m/>
    <m/>
    <m/>
    <m/>
    <m/>
    <m/>
    <m/>
    <m/>
    <m/>
    <s v="19"/>
    <n v="0"/>
    <n v="0"/>
    <n v="9"/>
    <n v="10"/>
    <n v="19"/>
    <m/>
    <n v="0"/>
    <n v="0"/>
    <n v="0"/>
    <n v="0"/>
    <s v="0"/>
    <m/>
    <s v="4"/>
    <s v="DJI"/>
    <s v="2018-09-17T09:00:08.548+03"/>
    <s v="2018-09-17T09:02:26.816+03"/>
    <d v="2018-09-17T00:00:00"/>
    <s v="357656087549570"/>
    <s v="dji_enum"/>
    <s v="638010100972986"/>
    <s v="8925301160501224586"/>
    <m/>
    <s v="uuid:9337d17e-bafd-4d65-82d9-b06f160e27d4"/>
    <s v="FMRDJI2018-09-17-dji_enum-2c74924a-ca06-4152-afef-7ca4626ba6e9"/>
    <n v="685688"/>
    <s v="9337d17e-bafd-4d65-82d9-b06f160e27d4"/>
    <s v="2018-09-17T17:04:45"/>
    <n v="678"/>
    <m/>
    <n v="-1"/>
    <s v=""/>
    <s v=""/>
  </r>
  <r>
    <s v="DJI"/>
    <x v="1"/>
    <m/>
    <m/>
    <m/>
    <m/>
    <m/>
    <s v="Ar Oussa"/>
    <s v="Abdo"/>
    <m/>
    <s v="male"/>
    <s v="2018-09-17"/>
    <s v="2018-08-03"/>
    <s v="17 - Sep - 2018"/>
    <s v="03 - Aug - 2018"/>
    <d v="2018-09-17T00:00:00"/>
    <m/>
    <n v="2"/>
    <x v="1"/>
    <m/>
    <x v="0"/>
    <m/>
    <s v="ETH01"/>
    <m/>
    <s v="Werei Leke"/>
    <m/>
    <x v="0"/>
    <m/>
    <s v="unknown"/>
    <m/>
    <s v="unknown"/>
    <m/>
    <x v="0"/>
    <n v="0"/>
    <n v="0"/>
    <n v="0"/>
    <n v="1"/>
    <n v="0"/>
    <n v="0"/>
    <n v="0"/>
    <x v="0"/>
    <m/>
    <n v="22"/>
    <m/>
    <m/>
    <m/>
    <m/>
    <m/>
    <m/>
    <m/>
    <m/>
    <m/>
    <m/>
    <s v="22"/>
    <n v="0"/>
    <n v="0"/>
    <n v="6"/>
    <n v="16"/>
    <n v="22"/>
    <m/>
    <n v="0"/>
    <n v="0"/>
    <n v="0"/>
    <n v="0"/>
    <s v="0"/>
    <m/>
    <s v="4"/>
    <s v="DJI"/>
    <s v="2018-09-17T09:02:40.925+03"/>
    <s v="2018-09-17T09:05:50.088+03"/>
    <d v="2018-09-17T00:00:00"/>
    <s v="357656087549570"/>
    <s v="dji_enum"/>
    <s v="638010100972986"/>
    <s v="8925301160501224586"/>
    <m/>
    <s v="uuid:7d3ded1b-6685-4724-ba62-01eae0d2bbf8"/>
    <s v="FMRDJI2018-09-17-dji_enum-5e0fb373-96cb-4715-8dbd-400a6fe8b726"/>
    <n v="685689"/>
    <s v="7d3ded1b-6685-4724-ba62-01eae0d2bbf8"/>
    <s v="2018-09-17T17:04:49"/>
    <n v="679"/>
    <m/>
    <n v="-1"/>
    <s v=""/>
    <s v=""/>
  </r>
  <r>
    <s v="DJI"/>
    <x v="1"/>
    <m/>
    <m/>
    <m/>
    <m/>
    <m/>
    <s v="Ar Oussa"/>
    <s v="Abdo naguib"/>
    <m/>
    <s v="male"/>
    <s v="2018-09-17"/>
    <s v="2018-08-03"/>
    <s v="17 - Sep - 2018"/>
    <s v="03 - Aug - 2018"/>
    <d v="2018-09-17T00:00:00"/>
    <m/>
    <n v="3"/>
    <x v="1"/>
    <m/>
    <x v="0"/>
    <m/>
    <s v="ETH05"/>
    <m/>
    <s v="Shilabo"/>
    <m/>
    <x v="1"/>
    <m/>
    <s v="DJ01"/>
    <m/>
    <s v="Ar Oussa"/>
    <m/>
    <x v="0"/>
    <n v="0"/>
    <n v="0"/>
    <n v="0"/>
    <n v="1"/>
    <n v="0"/>
    <n v="0"/>
    <n v="0"/>
    <x v="0"/>
    <m/>
    <n v="11"/>
    <m/>
    <m/>
    <m/>
    <m/>
    <m/>
    <m/>
    <m/>
    <m/>
    <m/>
    <m/>
    <s v="11"/>
    <n v="0"/>
    <n v="3"/>
    <n v="3"/>
    <n v="5"/>
    <n v="11"/>
    <m/>
    <n v="0"/>
    <n v="1"/>
    <n v="0"/>
    <n v="1"/>
    <s v="2"/>
    <m/>
    <s v="4"/>
    <s v="DJI"/>
    <s v="2018-09-17T09:05:59.118+03"/>
    <s v="2018-09-17T09:08:57.742+03"/>
    <d v="2018-09-17T00:00:00"/>
    <s v="357656087549570"/>
    <s v="dji_enum"/>
    <s v="638010100972986"/>
    <s v="8925301160501224586"/>
    <m/>
    <s v="uuid:3034cc1c-4a8e-4378-bb51-2c1b2fac7f52"/>
    <s v="FMRDJI2018-09-17-dji_enum-407ddf92-0463-498e-9916-deed54dffae2"/>
    <n v="685690"/>
    <s v="3034cc1c-4a8e-4378-bb51-2c1b2fac7f52"/>
    <s v="2018-09-17T17:04:52"/>
    <n v="680"/>
    <m/>
    <n v="-1"/>
    <s v=""/>
    <s v=""/>
  </r>
  <r>
    <s v="DJI"/>
    <x v="2"/>
    <m/>
    <m/>
    <m/>
    <m/>
    <m/>
    <s v="Gueliléh"/>
    <s v="Ali hassan"/>
    <m/>
    <s v="male"/>
    <s v="2018-09-19"/>
    <s v="2018-08-05"/>
    <s v="19 - Sep - 2018"/>
    <s v="05 - Aug - 2018"/>
    <d v="2018-09-19T00:00:00"/>
    <m/>
    <n v="3"/>
    <x v="2"/>
    <m/>
    <x v="1"/>
    <m/>
    <s v="DJ03"/>
    <m/>
    <s v="Balbala"/>
    <m/>
    <x v="2"/>
    <m/>
    <s v="ETH13"/>
    <m/>
    <s v="Harar"/>
    <m/>
    <x v="1"/>
    <n v="0"/>
    <n v="0"/>
    <n v="0"/>
    <n v="0"/>
    <n v="1"/>
    <n v="0"/>
    <n v="0"/>
    <x v="0"/>
    <m/>
    <n v="30"/>
    <m/>
    <m/>
    <m/>
    <m/>
    <m/>
    <m/>
    <m/>
    <m/>
    <m/>
    <m/>
    <s v="30"/>
    <n v="3"/>
    <n v="18"/>
    <n v="3"/>
    <n v="6"/>
    <n v="30"/>
    <m/>
    <n v="0"/>
    <n v="0"/>
    <n v="0"/>
    <n v="5"/>
    <s v="5"/>
    <m/>
    <s v="4"/>
    <s v="DJI"/>
    <s v="2018-09-19T16:39:50.445+03"/>
    <s v="2018-09-19T17:06:56.273+03"/>
    <d v="2018-09-19T00:00:00"/>
    <s v="358161077325007"/>
    <s v="dji_enum"/>
    <s v="638010101262274"/>
    <s v="8925301180101474761"/>
    <m/>
    <s v="uuid:c77d8aee-0ee7-44a7-b316-3812d8fc4c36"/>
    <s v="FMRDJI2018-09-19-dji_enum-fa086aac-401a-464a-aec8-11c8b93fdaf1"/>
    <n v="692109"/>
    <s v="c77d8aee-0ee7-44a7-b316-3812d8fc4c36"/>
    <s v="2018-09-19T14:08:41"/>
    <n v="681"/>
    <m/>
    <n v="-1"/>
    <s v=""/>
    <s v=""/>
  </r>
  <r>
    <s v="DJI"/>
    <x v="1"/>
    <m/>
    <m/>
    <m/>
    <m/>
    <m/>
    <s v="Ar Oussa"/>
    <s v="Abdo naguib"/>
    <m/>
    <s v="male"/>
    <s v="2018-09-19"/>
    <s v="2018-08-05"/>
    <s v="19 - Sep - 2018"/>
    <s v="05 - Aug - 2018"/>
    <d v="2018-09-19T00:00:00"/>
    <m/>
    <n v="1"/>
    <x v="1"/>
    <m/>
    <x v="0"/>
    <m/>
    <s v="ETH04"/>
    <m/>
    <s v="Jimma Horo"/>
    <m/>
    <x v="0"/>
    <m/>
    <s v="unknown"/>
    <m/>
    <s v="unknown"/>
    <m/>
    <x v="0"/>
    <n v="0"/>
    <n v="0"/>
    <n v="0"/>
    <n v="1"/>
    <n v="0"/>
    <n v="0"/>
    <n v="0"/>
    <x v="0"/>
    <m/>
    <n v="25"/>
    <m/>
    <m/>
    <m/>
    <m/>
    <m/>
    <m/>
    <m/>
    <m/>
    <m/>
    <m/>
    <s v="25"/>
    <n v="0"/>
    <n v="0"/>
    <n v="9"/>
    <n v="16"/>
    <n v="25"/>
    <m/>
    <n v="0"/>
    <n v="0"/>
    <n v="0"/>
    <n v="0"/>
    <s v="0"/>
    <m/>
    <s v="4"/>
    <s v="DJI"/>
    <s v="2018-09-19T08:57:21.838+03"/>
    <s v="2018-09-19T08:58:57.185+03"/>
    <d v="2018-09-19T00:00:00"/>
    <s v="357656087549570"/>
    <s v="dji_enum"/>
    <s v="638010100972986"/>
    <s v="8925301160501224586"/>
    <m/>
    <s v="uuid:b5e0306d-692c-43b7-846f-e31401002abb"/>
    <s v="FMRDJI2018-09-19-dji_enum-13b4734a-f1b0-4f61-9dd9-c766700e6bc8"/>
    <n v="692433"/>
    <s v="b5e0306d-692c-43b7-846f-e31401002abb"/>
    <s v="2018-09-19T16:49:39"/>
    <n v="682"/>
    <m/>
    <n v="-1"/>
    <s v=""/>
    <s v=""/>
  </r>
  <r>
    <s v="DJI"/>
    <x v="1"/>
    <m/>
    <m/>
    <m/>
    <m/>
    <m/>
    <s v="Ar Oussa"/>
    <s v="Abdo naguib"/>
    <m/>
    <s v="male"/>
    <s v="2018-09-19"/>
    <s v="2018-08-05"/>
    <s v="19 - Sep - 2018"/>
    <s v="05 - Aug - 2018"/>
    <d v="2018-09-19T00:00:00"/>
    <m/>
    <n v="2"/>
    <x v="1"/>
    <m/>
    <x v="0"/>
    <m/>
    <s v="ETH01"/>
    <m/>
    <s v="Tselemti"/>
    <m/>
    <x v="0"/>
    <m/>
    <s v="unknown"/>
    <m/>
    <s v="unknown"/>
    <m/>
    <x v="0"/>
    <n v="0"/>
    <n v="0"/>
    <n v="0"/>
    <n v="1"/>
    <n v="0"/>
    <n v="0"/>
    <n v="0"/>
    <x v="0"/>
    <m/>
    <n v="14"/>
    <m/>
    <m/>
    <m/>
    <m/>
    <m/>
    <m/>
    <m/>
    <m/>
    <m/>
    <m/>
    <s v="14"/>
    <n v="0"/>
    <n v="0"/>
    <n v="6"/>
    <n v="8"/>
    <n v="14"/>
    <m/>
    <n v="0"/>
    <n v="0"/>
    <n v="0"/>
    <n v="0"/>
    <s v="0"/>
    <m/>
    <s v="4"/>
    <s v="DJI"/>
    <s v="2018-09-19T08:59:05.201+03"/>
    <s v="2018-09-19T09:01:07.157+03"/>
    <d v="2018-09-19T00:00:00"/>
    <s v="357656087549570"/>
    <s v="dji_enum"/>
    <s v="638010100972986"/>
    <s v="8925301160501224586"/>
    <m/>
    <s v="uuid:f5a9faf7-8e2e-474f-a15f-830eebdf47a1"/>
    <s v="FMRDJI2018-09-19-dji_enum-d1517177-308b-4f85-87e4-c6be50e03f92"/>
    <n v="692434"/>
    <s v="f5a9faf7-8e2e-474f-a15f-830eebdf47a1"/>
    <s v="2018-09-19T16:49:48"/>
    <n v="683"/>
    <m/>
    <n v="-1"/>
    <s v=""/>
    <s v=""/>
  </r>
  <r>
    <s v="DJI"/>
    <x v="1"/>
    <m/>
    <m/>
    <m/>
    <m/>
    <m/>
    <s v="Ar Oussa"/>
    <s v="Abdo naguib"/>
    <m/>
    <s v="male"/>
    <s v="2018-09-19"/>
    <s v="2018-08-05"/>
    <s v="19 - Sep - 2018"/>
    <s v="05 - Aug - 2018"/>
    <d v="2018-09-19T00:00:00"/>
    <m/>
    <n v="3"/>
    <x v="1"/>
    <m/>
    <x v="0"/>
    <m/>
    <s v="ETH05"/>
    <m/>
    <s v="Shilabo"/>
    <m/>
    <x v="1"/>
    <m/>
    <s v="DJ01"/>
    <m/>
    <s v="Ar Oussa"/>
    <m/>
    <x v="0"/>
    <n v="0"/>
    <n v="0"/>
    <n v="0"/>
    <n v="1"/>
    <n v="0"/>
    <n v="0"/>
    <n v="0"/>
    <x v="0"/>
    <m/>
    <n v="11"/>
    <m/>
    <m/>
    <m/>
    <m/>
    <m/>
    <m/>
    <m/>
    <m/>
    <m/>
    <m/>
    <s v="11"/>
    <n v="0"/>
    <n v="3"/>
    <n v="4"/>
    <n v="4"/>
    <n v="11"/>
    <m/>
    <n v="0"/>
    <n v="1"/>
    <n v="1"/>
    <n v="1"/>
    <s v="3"/>
    <m/>
    <s v="4"/>
    <s v="DJI"/>
    <s v="2018-09-19T09:01:17.036+03"/>
    <s v="2018-09-19T09:02:54.922+03"/>
    <d v="2018-09-19T00:00:00"/>
    <s v="357656087549570"/>
    <s v="dji_enum"/>
    <s v="638010100972986"/>
    <s v="8925301160501224586"/>
    <m/>
    <s v="uuid:da3916f1-560a-443b-810c-3f8fd4b3a11e"/>
    <s v="FMRDJI2018-09-19-dji_enum-894f9b6b-337b-4ba5-9470-65c7305d86c9"/>
    <n v="692435"/>
    <s v="da3916f1-560a-443b-810c-3f8fd4b3a11e"/>
    <s v="2018-09-19T16:49:56"/>
    <n v="684"/>
    <m/>
    <n v="-1"/>
    <s v=""/>
    <s v=""/>
  </r>
  <r>
    <s v="DJI"/>
    <x v="3"/>
    <m/>
    <m/>
    <m/>
    <m/>
    <m/>
    <s v="Godoria"/>
    <s v="Moussa"/>
    <m/>
    <s v="male"/>
    <s v="2018-09-18"/>
    <s v="2018-08-04"/>
    <s v="18 - Sep - 2018"/>
    <s v="04 - Aug - 2018"/>
    <d v="2018-09-02T00:00:00"/>
    <m/>
    <m/>
    <x v="0"/>
    <m/>
    <x v="0"/>
    <m/>
    <s v="ETH03"/>
    <m/>
    <s v="unknown"/>
    <m/>
    <x v="0"/>
    <m/>
    <s v="unknown"/>
    <m/>
    <s v="unknown"/>
    <m/>
    <x v="0"/>
    <n v="0"/>
    <n v="0"/>
    <n v="0"/>
    <n v="1"/>
    <n v="0"/>
    <n v="0"/>
    <n v="0"/>
    <x v="0"/>
    <m/>
    <n v="47"/>
    <m/>
    <m/>
    <m/>
    <m/>
    <m/>
    <m/>
    <m/>
    <m/>
    <m/>
    <m/>
    <s v="47"/>
    <n v="9"/>
    <n v="13"/>
    <n v="7"/>
    <n v="18"/>
    <n v="47"/>
    <m/>
    <n v="0"/>
    <n v="0"/>
    <n v="0"/>
    <n v="0"/>
    <s v="0"/>
    <m/>
    <s v="4"/>
    <s v="DJI"/>
    <s v="2018-09-18T15:27:47.486+03"/>
    <s v="2018-09-18T15:29:34.890+03"/>
    <d v="2018-09-18T00:00:00"/>
    <s v="357656087254775"/>
    <s v="dji_enum"/>
    <m/>
    <m/>
    <m/>
    <s v="uuid:efc443e5-24e2-42e8-b989-d5a7bfc463d4"/>
    <s v="FMRDJI2018-09-18-dji_enum-85fed576-500e-4744-ae00-61e36bf510aa"/>
    <n v="693945"/>
    <s v="efc443e5-24e2-42e8-b989-d5a7bfc463d4"/>
    <s v="2018-09-20T10:03:24"/>
    <n v="685"/>
    <m/>
    <n v="-1"/>
    <s v=""/>
    <s v=""/>
  </r>
  <r>
    <s v="DJI"/>
    <x v="3"/>
    <m/>
    <m/>
    <m/>
    <m/>
    <m/>
    <s v="Godoria"/>
    <s v="Moussa"/>
    <m/>
    <s v="male"/>
    <s v="2018-09-18"/>
    <s v="2018-08-04"/>
    <s v="18 - Sep - 2018"/>
    <s v="04 - Aug - 2018"/>
    <d v="2018-09-02T00:00:00"/>
    <m/>
    <m/>
    <x v="0"/>
    <m/>
    <x v="0"/>
    <m/>
    <s v="ETH01"/>
    <m/>
    <s v="unknown"/>
    <m/>
    <x v="0"/>
    <m/>
    <s v="unknown"/>
    <m/>
    <s v="unknown"/>
    <m/>
    <x v="0"/>
    <n v="0"/>
    <n v="0"/>
    <n v="0"/>
    <n v="1"/>
    <n v="0"/>
    <n v="0"/>
    <n v="0"/>
    <x v="0"/>
    <m/>
    <n v="72"/>
    <m/>
    <m/>
    <m/>
    <m/>
    <m/>
    <m/>
    <m/>
    <m/>
    <m/>
    <m/>
    <s v="72"/>
    <n v="8"/>
    <n v="26"/>
    <n v="9"/>
    <n v="29"/>
    <n v="72"/>
    <m/>
    <n v="0"/>
    <n v="0"/>
    <n v="0"/>
    <n v="0"/>
    <s v="0"/>
    <m/>
    <s v="4"/>
    <s v="DJI"/>
    <s v="2018-09-18T15:30:03.312+03"/>
    <s v="2018-09-18T15:31:51.363+03"/>
    <d v="2018-09-18T00:00:00"/>
    <s v="357656087254775"/>
    <s v="dji_enum"/>
    <m/>
    <m/>
    <m/>
    <s v="uuid:79a3ef3c-45fd-4e3d-b4f9-68603885be7a"/>
    <s v="FMRDJI2018-09-18-dji_enum-f8f6106b-ad1c-489b-bfc7-bc5841663322"/>
    <n v="693946"/>
    <s v="79a3ef3c-45fd-4e3d-b4f9-68603885be7a"/>
    <s v="2018-09-20T10:03:28"/>
    <n v="686"/>
    <m/>
    <n v="-1"/>
    <s v=""/>
    <s v=""/>
  </r>
  <r>
    <s v="DJI"/>
    <x v="3"/>
    <m/>
    <m/>
    <m/>
    <m/>
    <m/>
    <s v="Godoria"/>
    <s v="Moussa"/>
    <m/>
    <s v="male"/>
    <s v="2018-09-18"/>
    <s v="2018-08-04"/>
    <s v="18 - Sep - 2018"/>
    <s v="04 - Aug - 2018"/>
    <d v="2018-09-03T00:00:00"/>
    <m/>
    <m/>
    <x v="0"/>
    <m/>
    <x v="0"/>
    <m/>
    <s v="ETH03"/>
    <m/>
    <s v="unknown"/>
    <m/>
    <x v="0"/>
    <m/>
    <s v="unknown"/>
    <m/>
    <s v="unknown"/>
    <m/>
    <x v="0"/>
    <n v="0"/>
    <n v="0"/>
    <n v="0"/>
    <n v="1"/>
    <n v="0"/>
    <n v="0"/>
    <n v="0"/>
    <x v="0"/>
    <m/>
    <n v="53"/>
    <m/>
    <m/>
    <m/>
    <m/>
    <m/>
    <m/>
    <m/>
    <m/>
    <m/>
    <m/>
    <s v="53"/>
    <n v="4"/>
    <n v="18"/>
    <n v="6"/>
    <n v="25"/>
    <n v="53"/>
    <m/>
    <n v="0"/>
    <n v="0"/>
    <n v="0"/>
    <n v="0"/>
    <s v="0"/>
    <m/>
    <s v="4"/>
    <s v="DJI"/>
    <s v="2018-09-18T15:32:10.924+03"/>
    <s v="2018-09-18T15:34:45.171+03"/>
    <d v="2018-09-18T00:00:00"/>
    <s v="357656087254775"/>
    <s v="dji_enum"/>
    <m/>
    <m/>
    <m/>
    <s v="uuid:0c0b5a2b-8a22-44ea-b097-94d5317509d4"/>
    <s v="FMRDJI2018-09-18-dji_enum-e06fd8e1-5652-4a66-b886-a93882e1107a"/>
    <n v="693947"/>
    <s v="0c0b5a2b-8a22-44ea-b097-94d5317509d4"/>
    <s v="2018-09-20T10:03:33"/>
    <n v="687"/>
    <m/>
    <n v="-1"/>
    <s v=""/>
    <s v=""/>
  </r>
  <r>
    <s v="DJI"/>
    <x v="3"/>
    <m/>
    <m/>
    <m/>
    <m/>
    <m/>
    <s v="Godoria"/>
    <s v="Moussa"/>
    <m/>
    <s v="male"/>
    <s v="2018-09-18"/>
    <s v="2018-08-04"/>
    <s v="18 - Sep - 2018"/>
    <s v="04 - Aug - 2018"/>
    <d v="2018-09-03T00:00:00"/>
    <m/>
    <m/>
    <x v="0"/>
    <m/>
    <x v="0"/>
    <m/>
    <s v="ETH04"/>
    <m/>
    <s v="unknown"/>
    <m/>
    <x v="0"/>
    <m/>
    <s v="unknown"/>
    <m/>
    <s v="unknown"/>
    <m/>
    <x v="0"/>
    <n v="0"/>
    <n v="0"/>
    <n v="0"/>
    <n v="1"/>
    <n v="0"/>
    <n v="0"/>
    <n v="0"/>
    <x v="0"/>
    <m/>
    <n v="45"/>
    <m/>
    <m/>
    <m/>
    <m/>
    <m/>
    <m/>
    <m/>
    <m/>
    <m/>
    <m/>
    <s v="45"/>
    <n v="7"/>
    <n v="15"/>
    <n v="4"/>
    <n v="19"/>
    <n v="45"/>
    <m/>
    <n v="0"/>
    <n v="0"/>
    <n v="0"/>
    <n v="0"/>
    <s v="0"/>
    <m/>
    <s v="4"/>
    <s v="DJI"/>
    <s v="2018-09-18T15:35:09.301+03"/>
    <s v="2018-09-18T15:36:54.927+03"/>
    <d v="2018-09-18T00:00:00"/>
    <s v="357656087254775"/>
    <s v="dji_enum"/>
    <m/>
    <m/>
    <m/>
    <s v="uuid:78eda33e-9825-453d-ab58-ddd47c56d39b"/>
    <s v="FMRDJI2018-09-18-dji_enum-70d3278e-6caa-4ed2-ba3f-533bf63efb67"/>
    <n v="693948"/>
    <s v="78eda33e-9825-453d-ab58-ddd47c56d39b"/>
    <s v="2018-09-20T10:03:36"/>
    <n v="688"/>
    <m/>
    <n v="-1"/>
    <s v=""/>
    <s v=""/>
  </r>
  <r>
    <s v="DJI"/>
    <x v="3"/>
    <m/>
    <m/>
    <m/>
    <m/>
    <m/>
    <s v="Godoria"/>
    <s v="Moussa"/>
    <m/>
    <s v="male"/>
    <s v="2018-09-18"/>
    <s v="2018-08-04"/>
    <s v="18 - Sep - 2018"/>
    <s v="04 - Aug - 2018"/>
    <d v="2018-09-04T00:00:00"/>
    <m/>
    <m/>
    <x v="0"/>
    <m/>
    <x v="0"/>
    <m/>
    <s v="ETH01"/>
    <m/>
    <s v="unknown"/>
    <m/>
    <x v="0"/>
    <m/>
    <s v="unknown"/>
    <m/>
    <s v="unknown"/>
    <m/>
    <x v="0"/>
    <n v="0"/>
    <n v="0"/>
    <n v="0"/>
    <n v="1"/>
    <n v="0"/>
    <n v="0"/>
    <n v="0"/>
    <x v="0"/>
    <m/>
    <n v="78"/>
    <m/>
    <m/>
    <m/>
    <m/>
    <m/>
    <m/>
    <m/>
    <m/>
    <m/>
    <m/>
    <s v="78"/>
    <n v="9"/>
    <n v="24"/>
    <n v="7"/>
    <n v="38"/>
    <n v="78"/>
    <m/>
    <n v="0"/>
    <n v="0"/>
    <n v="0"/>
    <n v="0"/>
    <s v="0"/>
    <m/>
    <s v="4"/>
    <s v="DJI"/>
    <s v="2018-09-18T15:37:17.660+03"/>
    <s v="2018-09-18T15:39:28.114+03"/>
    <d v="2018-09-18T00:00:00"/>
    <s v="357656087254775"/>
    <s v="dji_enum"/>
    <m/>
    <m/>
    <m/>
    <s v="uuid:c121f0c2-ea3e-4157-a94f-86870efadd3e"/>
    <s v="FMRDJI2018-09-18-dji_enum-188e54c3-6d61-41e5-b464-4418d32916a8"/>
    <n v="693949"/>
    <s v="c121f0c2-ea3e-4157-a94f-86870efadd3e"/>
    <s v="2018-09-20T10:03:40"/>
    <n v="689"/>
    <m/>
    <n v="-1"/>
    <s v=""/>
    <s v=""/>
  </r>
  <r>
    <s v="DJI"/>
    <x v="3"/>
    <m/>
    <m/>
    <m/>
    <m/>
    <m/>
    <s v="Godoria"/>
    <s v="Moussa"/>
    <m/>
    <s v="male"/>
    <s v="2018-09-18"/>
    <s v="2018-08-04"/>
    <s v="18 - Sep - 2018"/>
    <s v="04 - Aug - 2018"/>
    <d v="2018-09-04T00:00:00"/>
    <m/>
    <m/>
    <x v="0"/>
    <m/>
    <x v="0"/>
    <m/>
    <s v="ETH04"/>
    <m/>
    <s v="unknown"/>
    <m/>
    <x v="0"/>
    <m/>
    <s v="unknown"/>
    <m/>
    <s v="unknown"/>
    <m/>
    <x v="0"/>
    <n v="0"/>
    <n v="0"/>
    <n v="0"/>
    <n v="1"/>
    <n v="0"/>
    <n v="0"/>
    <n v="0"/>
    <x v="0"/>
    <m/>
    <n v="48"/>
    <m/>
    <m/>
    <m/>
    <m/>
    <m/>
    <m/>
    <m/>
    <m/>
    <m/>
    <m/>
    <s v="48"/>
    <n v="3"/>
    <n v="17"/>
    <n v="5"/>
    <n v="23"/>
    <n v="48"/>
    <m/>
    <n v="0"/>
    <n v="0"/>
    <n v="0"/>
    <n v="0"/>
    <s v="0"/>
    <m/>
    <s v="4"/>
    <s v="DJI"/>
    <s v="2018-09-18T15:54:07.052+03"/>
    <s v="2018-09-18T15:56:45.506+03"/>
    <d v="2018-09-18T00:00:00"/>
    <s v="357656087254775"/>
    <s v="dji_enum"/>
    <m/>
    <m/>
    <m/>
    <s v="uuid:0e653890-1303-4c2b-a7e9-0ec5e2af60ac"/>
    <s v="FMRDJI2018-09-18-dji_enum-78b0dd1d-3f29-4a9f-9a8c-98dca581f504"/>
    <n v="693950"/>
    <s v="0e653890-1303-4c2b-a7e9-0ec5e2af60ac"/>
    <s v="2018-09-20T10:03:43"/>
    <n v="690"/>
    <m/>
    <n v="-1"/>
    <s v=""/>
    <s v=""/>
  </r>
  <r>
    <s v="DJI"/>
    <x v="3"/>
    <m/>
    <m/>
    <m/>
    <m/>
    <m/>
    <s v="Godoria"/>
    <s v="Moussa"/>
    <m/>
    <s v="male"/>
    <s v="2018-09-18"/>
    <s v="2018-08-04"/>
    <s v="18 - Sep - 2018"/>
    <s v="04 - Aug - 2018"/>
    <d v="2018-09-05T00:00:00"/>
    <m/>
    <m/>
    <x v="0"/>
    <m/>
    <x v="0"/>
    <m/>
    <s v="ETH03"/>
    <m/>
    <s v="unknown"/>
    <m/>
    <x v="0"/>
    <m/>
    <s v="unknown"/>
    <m/>
    <s v="unknown"/>
    <m/>
    <x v="0"/>
    <n v="0"/>
    <n v="0"/>
    <n v="0"/>
    <n v="1"/>
    <n v="0"/>
    <n v="0"/>
    <n v="0"/>
    <x v="0"/>
    <m/>
    <n v="66"/>
    <m/>
    <m/>
    <m/>
    <m/>
    <m/>
    <m/>
    <m/>
    <m/>
    <m/>
    <m/>
    <s v="66"/>
    <n v="4"/>
    <n v="25"/>
    <n v="8"/>
    <n v="29"/>
    <n v="66"/>
    <m/>
    <n v="0"/>
    <n v="0"/>
    <n v="0"/>
    <n v="0"/>
    <s v="0"/>
    <m/>
    <s v="4"/>
    <s v="DJI"/>
    <s v="2018-09-18T15:57:35.977+03"/>
    <s v="2018-09-18T15:59:36.928+03"/>
    <d v="2018-09-18T00:00:00"/>
    <s v="357656087254775"/>
    <s v="dji_enum"/>
    <m/>
    <m/>
    <m/>
    <s v="uuid:efc7500b-4624-456e-8ac8-91f665d81d66"/>
    <s v="FMRDJI2018-09-18-dji_enum-675a3b9a-a82a-45c9-939f-7661fd4d7b57"/>
    <n v="693951"/>
    <s v="efc7500b-4624-456e-8ac8-91f665d81d66"/>
    <s v="2018-09-20T10:03:47"/>
    <n v="691"/>
    <m/>
    <n v="-1"/>
    <s v=""/>
    <s v=""/>
  </r>
  <r>
    <s v="DJI"/>
    <x v="3"/>
    <m/>
    <m/>
    <m/>
    <m/>
    <m/>
    <s v="Godoria"/>
    <s v="Moussa"/>
    <m/>
    <s v="male"/>
    <s v="2018-09-18"/>
    <s v="2018-08-04"/>
    <s v="18 - Sep - 2018"/>
    <s v="04 - Aug - 2018"/>
    <d v="2018-09-05T00:00:00"/>
    <m/>
    <m/>
    <x v="0"/>
    <m/>
    <x v="0"/>
    <m/>
    <s v="ETH04"/>
    <m/>
    <s v="unknown"/>
    <m/>
    <x v="0"/>
    <m/>
    <s v="unknown"/>
    <m/>
    <s v="unknown"/>
    <m/>
    <x v="0"/>
    <n v="0"/>
    <n v="0"/>
    <n v="0"/>
    <n v="1"/>
    <n v="0"/>
    <n v="0"/>
    <n v="0"/>
    <x v="0"/>
    <m/>
    <n v="38"/>
    <m/>
    <m/>
    <m/>
    <m/>
    <m/>
    <m/>
    <m/>
    <m/>
    <m/>
    <m/>
    <s v="38"/>
    <n v="3"/>
    <n v="13"/>
    <n v="5"/>
    <n v="17"/>
    <n v="38"/>
    <m/>
    <n v="0"/>
    <n v="0"/>
    <n v="0"/>
    <n v="0"/>
    <s v="0"/>
    <m/>
    <s v="4"/>
    <s v="DJI"/>
    <s v="2018-09-18T15:59:48.032+03"/>
    <s v="2018-09-18T16:02:12.754+03"/>
    <d v="2018-09-18T00:00:00"/>
    <s v="357656087254775"/>
    <s v="dji_enum"/>
    <m/>
    <m/>
    <m/>
    <s v="uuid:5e885fa5-080b-411a-95af-2d3f9cb630e8"/>
    <s v="FMRDJI2018-09-18-dji_enum-da206531-5778-429e-b55e-38acb36a0fe1"/>
    <n v="693952"/>
    <s v="5e885fa5-080b-411a-95af-2d3f9cb630e8"/>
    <s v="2018-09-20T10:03:50"/>
    <n v="692"/>
    <m/>
    <n v="-1"/>
    <s v=""/>
    <s v=""/>
  </r>
  <r>
    <s v="DJI"/>
    <x v="3"/>
    <m/>
    <m/>
    <m/>
    <m/>
    <m/>
    <s v="Godoria"/>
    <s v="Moussa"/>
    <m/>
    <s v="male"/>
    <s v="2018-09-18"/>
    <s v="2018-08-04"/>
    <s v="18 - Sep - 2018"/>
    <s v="04 - Aug - 2018"/>
    <d v="2018-09-06T00:00:00"/>
    <m/>
    <m/>
    <x v="0"/>
    <m/>
    <x v="0"/>
    <m/>
    <s v="ETH01"/>
    <m/>
    <s v="unknown"/>
    <m/>
    <x v="0"/>
    <m/>
    <s v="unknown"/>
    <m/>
    <s v="unknown"/>
    <m/>
    <x v="0"/>
    <n v="0"/>
    <n v="0"/>
    <n v="0"/>
    <n v="1"/>
    <n v="0"/>
    <n v="0"/>
    <n v="0"/>
    <x v="0"/>
    <m/>
    <n v="101"/>
    <m/>
    <m/>
    <m/>
    <m/>
    <m/>
    <m/>
    <m/>
    <m/>
    <m/>
    <m/>
    <s v="101"/>
    <n v="7"/>
    <n v="36"/>
    <n v="9"/>
    <n v="49"/>
    <n v="101"/>
    <m/>
    <n v="0"/>
    <n v="0"/>
    <n v="0"/>
    <n v="0"/>
    <s v="0"/>
    <m/>
    <s v="4"/>
    <s v="DJI"/>
    <s v="2018-09-18T16:02:29.448+03"/>
    <s v="2018-09-18T16:04:58.497+03"/>
    <d v="2018-09-18T00:00:00"/>
    <s v="357656087254775"/>
    <s v="dji_enum"/>
    <m/>
    <m/>
    <m/>
    <s v="uuid:c376d552-7369-490d-ad6a-810fff0be13a"/>
    <s v="FMRDJI2018-09-18-dji_enum-52796591-5b04-41b7-ba64-aad1b91c9890"/>
    <n v="693953"/>
    <s v="c376d552-7369-490d-ad6a-810fff0be13a"/>
    <s v="2018-09-20T10:03:55"/>
    <n v="693"/>
    <m/>
    <n v="-1"/>
    <s v=""/>
    <s v=""/>
  </r>
  <r>
    <s v="DJI"/>
    <x v="3"/>
    <m/>
    <m/>
    <m/>
    <m/>
    <m/>
    <s v="Godoria"/>
    <s v="Moussa"/>
    <m/>
    <s v="male"/>
    <s v="2018-09-18"/>
    <s v="2018-08-04"/>
    <s v="18 - Sep - 2018"/>
    <s v="04 - Aug - 2018"/>
    <d v="2018-09-06T00:00:00"/>
    <m/>
    <m/>
    <x v="0"/>
    <m/>
    <x v="0"/>
    <m/>
    <s v="ETH03"/>
    <m/>
    <s v="unknown"/>
    <m/>
    <x v="0"/>
    <m/>
    <s v="unknown"/>
    <m/>
    <s v="unknown"/>
    <m/>
    <x v="0"/>
    <n v="0"/>
    <n v="0"/>
    <n v="0"/>
    <n v="1"/>
    <n v="0"/>
    <n v="0"/>
    <n v="0"/>
    <x v="0"/>
    <m/>
    <n v="56"/>
    <m/>
    <m/>
    <m/>
    <m/>
    <m/>
    <m/>
    <m/>
    <m/>
    <m/>
    <m/>
    <s v="56"/>
    <n v="5"/>
    <n v="19"/>
    <n v="7"/>
    <n v="25"/>
    <n v="56"/>
    <m/>
    <n v="0"/>
    <n v="0"/>
    <n v="0"/>
    <n v="0"/>
    <s v="0"/>
    <m/>
    <s v="4"/>
    <s v="DJI"/>
    <s v="2018-09-18T16:05:19.086+03"/>
    <s v="2018-09-18T16:07:15.595+03"/>
    <d v="2018-09-18T00:00:00"/>
    <s v="357656087254775"/>
    <s v="dji_enum"/>
    <m/>
    <m/>
    <m/>
    <s v="uuid:0b601b49-4b84-4990-a675-4ee9c7b31259"/>
    <s v="FMRDJI2018-09-18-dji_enum-a46d1368-a777-4580-bac7-f8baddb48cd1"/>
    <n v="693954"/>
    <s v="0b601b49-4b84-4990-a675-4ee9c7b31259"/>
    <s v="2018-09-20T10:03:58"/>
    <n v="694"/>
    <m/>
    <n v="-1"/>
    <s v=""/>
    <s v=""/>
  </r>
  <r>
    <s v="DJI"/>
    <x v="3"/>
    <m/>
    <m/>
    <m/>
    <m/>
    <m/>
    <s v="Godoria"/>
    <s v="Moussa"/>
    <m/>
    <s v="male"/>
    <s v="2018-09-18"/>
    <s v="2018-08-04"/>
    <s v="18 - Sep - 2018"/>
    <s v="04 - Aug - 2018"/>
    <d v="2018-09-09T00:00:00"/>
    <m/>
    <m/>
    <x v="0"/>
    <m/>
    <x v="0"/>
    <m/>
    <s v="ETH01"/>
    <m/>
    <s v="unknown"/>
    <m/>
    <x v="0"/>
    <m/>
    <s v="unknown"/>
    <m/>
    <s v="unknown"/>
    <m/>
    <x v="0"/>
    <n v="0"/>
    <n v="0"/>
    <n v="0"/>
    <n v="1"/>
    <n v="0"/>
    <n v="0"/>
    <n v="0"/>
    <x v="0"/>
    <m/>
    <n v="82"/>
    <m/>
    <m/>
    <m/>
    <m/>
    <m/>
    <m/>
    <m/>
    <m/>
    <m/>
    <m/>
    <s v="82"/>
    <n v="9"/>
    <n v="29"/>
    <n v="7"/>
    <n v="37"/>
    <n v="82"/>
    <m/>
    <n v="0"/>
    <n v="0"/>
    <n v="0"/>
    <n v="0"/>
    <s v="0"/>
    <m/>
    <s v="4"/>
    <s v="DJI"/>
    <s v="2018-09-18T16:08:20.112+03"/>
    <s v="2018-09-18T16:12:56.913+03"/>
    <d v="2018-09-18T00:00:00"/>
    <s v="357656087254775"/>
    <s v="dji_enum"/>
    <m/>
    <m/>
    <m/>
    <s v="uuid:78783d8f-3423-4374-b9f8-ee6bdcb7145a"/>
    <s v="FMRDJI2018-09-18-dji_enum-194b2b31-f513-4986-aff1-88e1db3fdaf0"/>
    <n v="693955"/>
    <s v="78783d8f-3423-4374-b9f8-ee6bdcb7145a"/>
    <s v="2018-09-20T10:04:02"/>
    <n v="695"/>
    <m/>
    <n v="-1"/>
    <s v=""/>
    <s v=""/>
  </r>
  <r>
    <s v="DJI"/>
    <x v="3"/>
    <m/>
    <m/>
    <m/>
    <m/>
    <m/>
    <s v="Godoria"/>
    <s v="Moussa"/>
    <m/>
    <s v="male"/>
    <s v="2018-09-18"/>
    <s v="2018-08-04"/>
    <s v="18 - Sep - 2018"/>
    <s v="04 - Aug - 2018"/>
    <d v="2018-09-09T00:00:00"/>
    <m/>
    <m/>
    <x v="0"/>
    <m/>
    <x v="0"/>
    <m/>
    <s v="ETH04"/>
    <m/>
    <s v="unknown"/>
    <m/>
    <x v="0"/>
    <m/>
    <s v="unknown"/>
    <m/>
    <s v="unknown"/>
    <m/>
    <x v="0"/>
    <n v="0"/>
    <n v="0"/>
    <n v="0"/>
    <n v="1"/>
    <n v="0"/>
    <n v="0"/>
    <n v="0"/>
    <x v="0"/>
    <m/>
    <n v="59"/>
    <m/>
    <m/>
    <m/>
    <m/>
    <m/>
    <m/>
    <m/>
    <m/>
    <m/>
    <m/>
    <s v="59"/>
    <n v="6"/>
    <n v="19"/>
    <n v="8"/>
    <n v="26"/>
    <n v="59"/>
    <m/>
    <n v="0"/>
    <n v="0"/>
    <n v="0"/>
    <n v="0"/>
    <s v="0"/>
    <m/>
    <s v="4"/>
    <s v="DJI"/>
    <s v="2018-09-18T16:13:13.933+03"/>
    <s v="2018-09-18T16:15:59.922+03"/>
    <d v="2018-09-18T00:00:00"/>
    <s v="357656087254775"/>
    <s v="dji_enum"/>
    <m/>
    <m/>
    <m/>
    <s v="uuid:4ee8a627-b640-45a2-b60e-4865daba0dea"/>
    <s v="FMRDJI2018-09-18-dji_enum-29a2cf9e-f0b4-428c-9b42-40069cccb0ff"/>
    <n v="693956"/>
    <s v="4ee8a627-b640-45a2-b60e-4865daba0dea"/>
    <s v="2018-09-20T10:04:06"/>
    <n v="696"/>
    <m/>
    <n v="-1"/>
    <s v=""/>
    <s v=""/>
  </r>
  <r>
    <s v="DJI"/>
    <x v="3"/>
    <m/>
    <m/>
    <m/>
    <m/>
    <m/>
    <s v="Godoria"/>
    <s v="Moussa"/>
    <m/>
    <s v="male"/>
    <s v="2018-09-18"/>
    <s v="2018-08-04"/>
    <s v="18 - Sep - 2018"/>
    <s v="04 - Aug - 2018"/>
    <d v="2018-09-10T00:00:00"/>
    <m/>
    <m/>
    <x v="0"/>
    <m/>
    <x v="0"/>
    <m/>
    <s v="ETH03"/>
    <m/>
    <s v="unknown"/>
    <m/>
    <x v="0"/>
    <m/>
    <s v="unknown"/>
    <m/>
    <s v="unknown"/>
    <m/>
    <x v="0"/>
    <n v="0"/>
    <n v="0"/>
    <n v="0"/>
    <n v="1"/>
    <n v="0"/>
    <n v="0"/>
    <n v="0"/>
    <x v="0"/>
    <m/>
    <n v="71"/>
    <m/>
    <m/>
    <m/>
    <m/>
    <m/>
    <m/>
    <m/>
    <m/>
    <m/>
    <m/>
    <s v="71"/>
    <n v="6"/>
    <n v="27"/>
    <n v="4"/>
    <n v="34"/>
    <n v="71"/>
    <m/>
    <n v="0"/>
    <n v="0"/>
    <n v="0"/>
    <n v="0"/>
    <s v="0"/>
    <m/>
    <s v="4"/>
    <s v="DJI"/>
    <s v="2018-09-18T16:20:03.583+03"/>
    <s v="2018-09-18T16:22:05.890+03"/>
    <d v="2018-09-18T00:00:00"/>
    <s v="357656087254775"/>
    <s v="dji_enum"/>
    <m/>
    <m/>
    <m/>
    <s v="uuid:8febff96-76b0-4e71-ad6d-c396703bd826"/>
    <s v="FMRDJI2018-09-18-dji_enum-a6741a07-169d-4c26-b3bf-5903c847f343"/>
    <n v="693957"/>
    <s v="8febff96-76b0-4e71-ad6d-c396703bd826"/>
    <s v="2018-09-20T10:04:09"/>
    <n v="697"/>
    <m/>
    <n v="-1"/>
    <s v=""/>
    <s v=""/>
  </r>
  <r>
    <s v="DJI"/>
    <x v="3"/>
    <m/>
    <m/>
    <m/>
    <m/>
    <m/>
    <s v="Godoria"/>
    <s v="Moussa"/>
    <m/>
    <s v="male"/>
    <s v="2018-09-18"/>
    <s v="2018-08-04"/>
    <s v="18 - Sep - 2018"/>
    <s v="04 - Aug - 2018"/>
    <d v="2018-09-10T00:00:00"/>
    <m/>
    <m/>
    <x v="0"/>
    <m/>
    <x v="0"/>
    <m/>
    <s v="ETH04"/>
    <m/>
    <s v="unknown"/>
    <m/>
    <x v="0"/>
    <m/>
    <s v="unknown"/>
    <m/>
    <s v="unknown"/>
    <m/>
    <x v="0"/>
    <n v="0"/>
    <n v="0"/>
    <n v="0"/>
    <n v="1"/>
    <n v="0"/>
    <n v="0"/>
    <n v="0"/>
    <x v="0"/>
    <m/>
    <n v="48"/>
    <m/>
    <m/>
    <m/>
    <m/>
    <m/>
    <m/>
    <m/>
    <m/>
    <m/>
    <m/>
    <s v="48"/>
    <n v="7"/>
    <n v="14"/>
    <n v="9"/>
    <n v="18"/>
    <n v="48"/>
    <m/>
    <n v="0"/>
    <n v="0"/>
    <n v="0"/>
    <n v="0"/>
    <s v="0"/>
    <m/>
    <s v="4"/>
    <s v="DJI"/>
    <s v="2018-09-18T16:22:12.640+03"/>
    <s v="2018-09-18T16:25:20.473+03"/>
    <d v="2018-09-18T00:00:00"/>
    <s v="357656087254775"/>
    <s v="dji_enum"/>
    <m/>
    <m/>
    <m/>
    <s v="uuid:824e33b7-2feb-4e1b-a391-6b30b3dba4df"/>
    <s v="FMRDJI2018-09-18-dji_enum-55988428-ff94-4068-8e0f-496790555411"/>
    <n v="693958"/>
    <s v="824e33b7-2feb-4e1b-a391-6b30b3dba4df"/>
    <s v="2018-09-20T10:04:12"/>
    <n v="698"/>
    <m/>
    <n v="-1"/>
    <s v=""/>
    <s v=""/>
  </r>
  <r>
    <s v="DJI"/>
    <x v="3"/>
    <m/>
    <m/>
    <m/>
    <m/>
    <m/>
    <s v="Godoria"/>
    <s v="Moussa"/>
    <m/>
    <s v="male"/>
    <s v="2018-09-18"/>
    <s v="2018-08-04"/>
    <s v="18 - Sep - 2018"/>
    <s v="04 - Aug - 2018"/>
    <d v="2018-09-11T00:00:00"/>
    <m/>
    <m/>
    <x v="0"/>
    <m/>
    <x v="0"/>
    <m/>
    <s v="ETH01"/>
    <m/>
    <s v="unknown"/>
    <m/>
    <x v="0"/>
    <m/>
    <s v="unknown"/>
    <m/>
    <s v="unknown"/>
    <m/>
    <x v="0"/>
    <n v="0"/>
    <n v="0"/>
    <n v="0"/>
    <n v="1"/>
    <n v="0"/>
    <n v="0"/>
    <n v="0"/>
    <x v="0"/>
    <m/>
    <n v="91"/>
    <m/>
    <m/>
    <m/>
    <m/>
    <m/>
    <m/>
    <m/>
    <m/>
    <m/>
    <m/>
    <s v="91"/>
    <n v="8"/>
    <n v="34"/>
    <n v="5"/>
    <n v="44"/>
    <n v="91"/>
    <m/>
    <n v="0"/>
    <n v="0"/>
    <n v="0"/>
    <n v="0"/>
    <s v="0"/>
    <m/>
    <s v="4"/>
    <s v="DJI"/>
    <s v="2018-09-18T16:25:28.669+03"/>
    <s v="2018-09-18T16:27:43.659+03"/>
    <d v="2018-09-18T00:00:00"/>
    <s v="357656087254775"/>
    <s v="dji_enum"/>
    <m/>
    <m/>
    <m/>
    <s v="uuid:83653939-b227-482e-8cb1-ba0a8d4a62fd"/>
    <s v="FMRDJI2018-09-18-dji_enum-0152ace6-fb84-4559-9b47-a3a68b47b22c"/>
    <n v="693959"/>
    <s v="83653939-b227-482e-8cb1-ba0a8d4a62fd"/>
    <s v="2018-09-20T10:04:16"/>
    <n v="699"/>
    <m/>
    <n v="-1"/>
    <s v=""/>
    <s v=""/>
  </r>
  <r>
    <s v="DJI"/>
    <x v="3"/>
    <m/>
    <m/>
    <m/>
    <m/>
    <m/>
    <s v="Godoria"/>
    <s v="Moussa"/>
    <m/>
    <s v="male"/>
    <s v="2018-09-18"/>
    <s v="2018-08-04"/>
    <s v="18 - Sep - 2018"/>
    <s v="04 - Aug - 2018"/>
    <d v="2018-09-11T00:00:00"/>
    <m/>
    <m/>
    <x v="0"/>
    <m/>
    <x v="0"/>
    <m/>
    <s v="ETH03"/>
    <m/>
    <s v="unknown"/>
    <m/>
    <x v="0"/>
    <m/>
    <s v="unknown"/>
    <m/>
    <s v="unknown"/>
    <m/>
    <x v="0"/>
    <n v="0"/>
    <n v="0"/>
    <n v="0"/>
    <n v="1"/>
    <n v="0"/>
    <n v="0"/>
    <n v="0"/>
    <x v="0"/>
    <m/>
    <n v="57"/>
    <m/>
    <m/>
    <m/>
    <m/>
    <m/>
    <m/>
    <m/>
    <m/>
    <m/>
    <m/>
    <s v="57"/>
    <n v="6"/>
    <n v="19"/>
    <n v="4"/>
    <n v="28"/>
    <n v="57"/>
    <m/>
    <n v="0"/>
    <n v="0"/>
    <n v="0"/>
    <n v="0"/>
    <s v="0"/>
    <m/>
    <s v="4"/>
    <s v="DJI"/>
    <s v="2018-09-18T16:27:50.052+03"/>
    <s v="2018-09-18T16:30:31.007+03"/>
    <d v="2018-09-18T00:00:00"/>
    <s v="357656087254775"/>
    <s v="dji_enum"/>
    <m/>
    <m/>
    <m/>
    <s v="uuid:9fddda77-e51f-4efa-b9fa-fb26b856dcbe"/>
    <s v="FMRDJI2018-09-18-dji_enum-bc617804-d8ab-437b-b55a-99f9771cb5c2"/>
    <n v="693960"/>
    <s v="9fddda77-e51f-4efa-b9fa-fb26b856dcbe"/>
    <s v="2018-09-20T10:04:19"/>
    <n v="700"/>
    <m/>
    <n v="-1"/>
    <s v=""/>
    <s v=""/>
  </r>
  <r>
    <s v="DJI"/>
    <x v="3"/>
    <m/>
    <m/>
    <m/>
    <m/>
    <m/>
    <s v="Godoria"/>
    <s v="Moussa"/>
    <m/>
    <s v="male"/>
    <s v="2018-09-18"/>
    <s v="2018-08-04"/>
    <s v="18 - Sep - 2018"/>
    <s v="04 - Aug - 2018"/>
    <d v="2018-09-12T00:00:00"/>
    <m/>
    <m/>
    <x v="0"/>
    <m/>
    <x v="0"/>
    <m/>
    <s v="ETH04"/>
    <m/>
    <s v="unknown"/>
    <m/>
    <x v="0"/>
    <m/>
    <s v="unknown"/>
    <m/>
    <s v="unknown"/>
    <m/>
    <x v="0"/>
    <n v="0"/>
    <n v="0"/>
    <n v="0"/>
    <n v="1"/>
    <n v="0"/>
    <n v="0"/>
    <n v="0"/>
    <x v="0"/>
    <m/>
    <n v="43"/>
    <m/>
    <m/>
    <m/>
    <m/>
    <m/>
    <m/>
    <m/>
    <m/>
    <m/>
    <m/>
    <s v="43"/>
    <n v="3"/>
    <n v="16"/>
    <n v="5"/>
    <n v="19"/>
    <n v="43"/>
    <m/>
    <n v="0"/>
    <n v="0"/>
    <n v="0"/>
    <n v="0"/>
    <s v="0"/>
    <m/>
    <s v="4"/>
    <s v="DJI"/>
    <s v="2018-09-18T16:30:39.933+03"/>
    <s v="2018-09-18T16:33:34.189+03"/>
    <d v="2018-09-18T00:00:00"/>
    <s v="357656087254775"/>
    <s v="dji_enum"/>
    <m/>
    <m/>
    <m/>
    <s v="uuid:3ba648a1-b3dc-42b1-94e2-9c17b675f2a9"/>
    <s v="FMRDJI2018-09-18-dji_enum-69f85ee9-cbbc-4797-99ee-1c3b74c1bc03"/>
    <n v="693961"/>
    <s v="3ba648a1-b3dc-42b1-94e2-9c17b675f2a9"/>
    <s v="2018-09-20T10:04:22"/>
    <n v="701"/>
    <m/>
    <n v="-1"/>
    <s v=""/>
    <s v=""/>
  </r>
  <r>
    <s v="DJI"/>
    <x v="3"/>
    <m/>
    <m/>
    <m/>
    <m/>
    <m/>
    <s v="Godoria"/>
    <s v="Moussa"/>
    <m/>
    <s v="male"/>
    <s v="2018-09-18"/>
    <s v="2018-08-04"/>
    <s v="18 - Sep - 2018"/>
    <s v="04 - Aug - 2018"/>
    <d v="2018-09-12T00:00:00"/>
    <m/>
    <m/>
    <x v="0"/>
    <m/>
    <x v="0"/>
    <m/>
    <s v="ETH03"/>
    <m/>
    <s v="unknown"/>
    <m/>
    <x v="0"/>
    <m/>
    <s v="unknown"/>
    <m/>
    <s v="unknown"/>
    <m/>
    <x v="0"/>
    <n v="0"/>
    <n v="0"/>
    <n v="0"/>
    <n v="1"/>
    <n v="0"/>
    <n v="0"/>
    <n v="0"/>
    <x v="0"/>
    <m/>
    <n v="73"/>
    <m/>
    <m/>
    <m/>
    <m/>
    <m/>
    <m/>
    <m/>
    <m/>
    <m/>
    <m/>
    <s v="73"/>
    <n v="9"/>
    <n v="24"/>
    <n v="3"/>
    <n v="37"/>
    <n v="73"/>
    <m/>
    <n v="0"/>
    <n v="0"/>
    <n v="0"/>
    <n v="0"/>
    <s v="0"/>
    <m/>
    <s v="4"/>
    <s v="DJI"/>
    <s v="2018-09-18T16:33:40.309+03"/>
    <s v="2018-09-18T16:35:41.005+03"/>
    <d v="2018-09-18T00:00:00"/>
    <s v="357656087254775"/>
    <s v="dji_enum"/>
    <m/>
    <m/>
    <m/>
    <s v="uuid:1b408a37-3ee2-4d81-ad7d-1d4347bb1548"/>
    <s v="FMRDJI2018-09-18-dji_enum-ea567808-4889-4e20-98f9-fd8ae013c3ca"/>
    <n v="693962"/>
    <s v="1b408a37-3ee2-4d81-ad7d-1d4347bb1548"/>
    <s v="2018-09-20T10:04:26"/>
    <n v="702"/>
    <m/>
    <n v="-1"/>
    <s v=""/>
    <s v=""/>
  </r>
  <r>
    <s v="DJI"/>
    <x v="3"/>
    <m/>
    <m/>
    <m/>
    <m/>
    <m/>
    <s v="Godoria"/>
    <s v="Moussa"/>
    <m/>
    <s v="male"/>
    <s v="2018-09-18"/>
    <s v="2018-08-04"/>
    <s v="18 - Sep - 2018"/>
    <s v="04 - Aug - 2018"/>
    <d v="2018-09-13T00:00:00"/>
    <m/>
    <m/>
    <x v="0"/>
    <m/>
    <x v="0"/>
    <m/>
    <s v="ETH01"/>
    <m/>
    <s v="unknown"/>
    <m/>
    <x v="0"/>
    <m/>
    <s v="unknown"/>
    <m/>
    <s v="unknown"/>
    <m/>
    <x v="0"/>
    <n v="0"/>
    <n v="0"/>
    <n v="0"/>
    <n v="1"/>
    <n v="0"/>
    <n v="0"/>
    <n v="0"/>
    <x v="0"/>
    <m/>
    <n v="88"/>
    <m/>
    <m/>
    <m/>
    <m/>
    <m/>
    <m/>
    <m/>
    <m/>
    <m/>
    <m/>
    <s v="88"/>
    <n v="6"/>
    <n v="35"/>
    <n v="8"/>
    <n v="39"/>
    <n v="88"/>
    <m/>
    <n v="0"/>
    <n v="0"/>
    <n v="0"/>
    <n v="0"/>
    <s v="0"/>
    <m/>
    <s v="4"/>
    <s v="DJI"/>
    <s v="2018-09-18T16:36:29.841+03"/>
    <s v="2018-09-18T16:38:21.363+03"/>
    <d v="2018-09-18T00:00:00"/>
    <s v="357656087254775"/>
    <s v="dji_enum"/>
    <m/>
    <m/>
    <m/>
    <s v="uuid:f1c91ab5-a3a3-4486-b12c-dc69fcbbdf58"/>
    <s v="FMRDJI2018-09-18-dji_enum-ae7638e7-cb45-4bef-8d07-ec070cc1b372"/>
    <n v="693963"/>
    <s v="f1c91ab5-a3a3-4486-b12c-dc69fcbbdf58"/>
    <s v="2018-09-20T10:04:30"/>
    <n v="703"/>
    <m/>
    <n v="-1"/>
    <s v=""/>
    <s v=""/>
  </r>
  <r>
    <s v="DJI"/>
    <x v="3"/>
    <m/>
    <m/>
    <m/>
    <m/>
    <m/>
    <s v="Godoria"/>
    <s v="Moussa"/>
    <m/>
    <s v="male"/>
    <s v="2018-09-18"/>
    <s v="2018-08-04"/>
    <s v="18 - Sep - 2018"/>
    <s v="04 - Aug - 2018"/>
    <d v="2018-09-13T00:00:00"/>
    <m/>
    <m/>
    <x v="0"/>
    <m/>
    <x v="0"/>
    <m/>
    <s v="ETH03"/>
    <m/>
    <s v="unknown"/>
    <m/>
    <x v="0"/>
    <m/>
    <s v="unknown"/>
    <m/>
    <s v="unknown"/>
    <m/>
    <x v="0"/>
    <n v="0"/>
    <n v="0"/>
    <n v="0"/>
    <n v="1"/>
    <n v="0"/>
    <n v="0"/>
    <n v="0"/>
    <x v="0"/>
    <m/>
    <n v="61"/>
    <m/>
    <m/>
    <m/>
    <m/>
    <m/>
    <m/>
    <m/>
    <m/>
    <m/>
    <m/>
    <s v="61"/>
    <n v="7"/>
    <n v="22"/>
    <n v="5"/>
    <n v="27"/>
    <n v="61"/>
    <m/>
    <n v="0"/>
    <n v="0"/>
    <n v="0"/>
    <n v="0"/>
    <s v="0"/>
    <m/>
    <s v="4"/>
    <s v="DJI"/>
    <s v="2018-09-18T16:38:32.485+03"/>
    <s v="2018-09-18T16:40:13.567+03"/>
    <d v="2018-09-18T00:00:00"/>
    <s v="357656087254775"/>
    <s v="dji_enum"/>
    <m/>
    <m/>
    <m/>
    <s v="uuid:7269cf16-dc5f-4458-9a69-10508f1d92e6"/>
    <s v="FMRDJI2018-09-18-dji_enum-233d58a6-2230-4fb3-b930-ea182f2e0f58"/>
    <n v="693964"/>
    <s v="7269cf16-dc5f-4458-9a69-10508f1d92e6"/>
    <s v="2018-09-20T10:04:33"/>
    <n v="704"/>
    <m/>
    <n v="-1"/>
    <s v=""/>
    <s v=""/>
  </r>
  <r>
    <s v="DJI"/>
    <x v="3"/>
    <m/>
    <m/>
    <m/>
    <m/>
    <m/>
    <s v="Godoria"/>
    <s v="Moussa"/>
    <m/>
    <s v="male"/>
    <s v="2018-09-18"/>
    <s v="2018-08-04"/>
    <s v="18 - Sep - 2018"/>
    <s v="04 - Aug - 2018"/>
    <d v="2018-09-16T00:00:00"/>
    <m/>
    <m/>
    <x v="0"/>
    <m/>
    <x v="0"/>
    <m/>
    <s v="ETH01"/>
    <m/>
    <s v="unknown"/>
    <m/>
    <x v="0"/>
    <m/>
    <s v="unknown"/>
    <m/>
    <s v="unknown"/>
    <m/>
    <x v="0"/>
    <n v="0"/>
    <n v="0"/>
    <n v="0"/>
    <n v="1"/>
    <n v="0"/>
    <n v="0"/>
    <n v="0"/>
    <x v="0"/>
    <m/>
    <n v="107"/>
    <m/>
    <m/>
    <m/>
    <m/>
    <m/>
    <m/>
    <m/>
    <m/>
    <m/>
    <m/>
    <s v="107"/>
    <n v="4"/>
    <n v="37"/>
    <n v="7"/>
    <n v="59"/>
    <n v="107"/>
    <m/>
    <n v="0"/>
    <n v="0"/>
    <n v="0"/>
    <n v="0"/>
    <s v="0"/>
    <m/>
    <s v="4"/>
    <s v="DJI"/>
    <s v="2018-09-18T16:40:59.399+03"/>
    <s v="2018-09-18T16:43:30.306+03"/>
    <d v="2018-09-18T00:00:00"/>
    <s v="357656087254775"/>
    <s v="dji_enum"/>
    <m/>
    <m/>
    <m/>
    <s v="uuid:33123473-7190-4c40-92f2-8e9731474236"/>
    <s v="FMRDJI2018-09-18-dji_enum-c34e15b6-da78-492b-9708-495f4e1d7f0e"/>
    <n v="693965"/>
    <s v="33123473-7190-4c40-92f2-8e9731474236"/>
    <s v="2018-09-20T10:04:37"/>
    <n v="705"/>
    <m/>
    <n v="-1"/>
    <s v=""/>
    <s v=""/>
  </r>
  <r>
    <s v="DJI"/>
    <x v="3"/>
    <m/>
    <m/>
    <m/>
    <m/>
    <m/>
    <s v="Godoria"/>
    <s v="Moussa"/>
    <m/>
    <s v="male"/>
    <s v="2018-09-18"/>
    <s v="2018-08-04"/>
    <s v="18 - Sep - 2018"/>
    <s v="04 - Aug - 2018"/>
    <d v="2018-09-16T00:00:00"/>
    <m/>
    <m/>
    <x v="0"/>
    <m/>
    <x v="0"/>
    <m/>
    <s v="ETH03"/>
    <m/>
    <s v="unknown"/>
    <m/>
    <x v="0"/>
    <m/>
    <s v="unknown"/>
    <m/>
    <s v="unknown"/>
    <m/>
    <x v="0"/>
    <n v="0"/>
    <n v="0"/>
    <n v="0"/>
    <n v="1"/>
    <n v="0"/>
    <n v="0"/>
    <n v="0"/>
    <x v="0"/>
    <m/>
    <n v="56"/>
    <m/>
    <m/>
    <m/>
    <m/>
    <m/>
    <m/>
    <m/>
    <m/>
    <m/>
    <m/>
    <s v="56"/>
    <n v="9"/>
    <n v="12"/>
    <n v="6"/>
    <n v="29"/>
    <n v="56"/>
    <m/>
    <n v="0"/>
    <n v="0"/>
    <n v="0"/>
    <n v="0"/>
    <s v="0"/>
    <m/>
    <s v="4"/>
    <s v="DJI"/>
    <s v="2018-09-18T16:44:12.036+03"/>
    <s v="2018-09-18T16:47:28.831+03"/>
    <d v="2018-09-18T00:00:00"/>
    <s v="357656087254775"/>
    <s v="dji_enum"/>
    <m/>
    <m/>
    <m/>
    <s v="uuid:85a1b5d6-239d-4b0b-b826-ec5cf29d91e4"/>
    <s v="FMRDJI2018-09-18-dji_enum-a0df9896-a269-423a-9fad-b0d2a2ddc3d4"/>
    <n v="693966"/>
    <s v="85a1b5d6-239d-4b0b-b826-ec5cf29d91e4"/>
    <s v="2018-09-20T10:04:41"/>
    <n v="706"/>
    <m/>
    <n v="-1"/>
    <s v=""/>
    <s v=""/>
  </r>
  <r>
    <s v="DJI"/>
    <x v="3"/>
    <m/>
    <m/>
    <m/>
    <m/>
    <m/>
    <s v="Godoria"/>
    <s v="Moussa"/>
    <m/>
    <s v="male"/>
    <s v="2018-09-18"/>
    <s v="2018-08-04"/>
    <s v="18 - Sep - 2018"/>
    <s v="04 - Aug - 2018"/>
    <d v="2018-09-17T00:00:00"/>
    <m/>
    <m/>
    <x v="0"/>
    <m/>
    <x v="0"/>
    <m/>
    <s v="ETH04"/>
    <m/>
    <s v="unknown"/>
    <m/>
    <x v="0"/>
    <m/>
    <s v="unknown"/>
    <m/>
    <s v="unknown"/>
    <m/>
    <x v="0"/>
    <n v="0"/>
    <n v="0"/>
    <n v="0"/>
    <n v="1"/>
    <n v="0"/>
    <n v="0"/>
    <n v="0"/>
    <x v="0"/>
    <m/>
    <n v="43"/>
    <m/>
    <m/>
    <m/>
    <m/>
    <m/>
    <m/>
    <m/>
    <m/>
    <m/>
    <m/>
    <s v="43"/>
    <n v="8"/>
    <n v="17"/>
    <n v="3"/>
    <n v="15"/>
    <n v="43"/>
    <m/>
    <n v="0"/>
    <n v="0"/>
    <n v="0"/>
    <n v="0"/>
    <s v="0"/>
    <m/>
    <s v="4"/>
    <s v="DJI"/>
    <s v="2018-09-18T16:48:02.147+03"/>
    <s v="2018-09-18T16:50:52.440+03"/>
    <d v="2018-09-18T00:00:00"/>
    <s v="357656087254775"/>
    <s v="dji_enum"/>
    <m/>
    <m/>
    <m/>
    <s v="uuid:956fb1de-0a3d-44dc-bb04-71695c57af0f"/>
    <s v="FMRDJI2018-09-18-dji_enum-0b5fa78d-6ec6-4be2-a981-468353449c80"/>
    <n v="693967"/>
    <s v="956fb1de-0a3d-44dc-bb04-71695c57af0f"/>
    <s v="2018-09-20T10:04:44"/>
    <n v="707"/>
    <m/>
    <n v="-1"/>
    <s v=""/>
    <s v=""/>
  </r>
  <r>
    <s v="DJI"/>
    <x v="3"/>
    <m/>
    <m/>
    <m/>
    <m/>
    <m/>
    <s v="Godoria"/>
    <s v="Moussa"/>
    <m/>
    <s v="male"/>
    <s v="2018-09-18"/>
    <s v="2018-08-04"/>
    <s v="18 - Sep - 2018"/>
    <s v="04 - Aug - 2018"/>
    <d v="2018-09-17T00:00:00"/>
    <m/>
    <m/>
    <x v="0"/>
    <m/>
    <x v="0"/>
    <m/>
    <s v="ETH01"/>
    <m/>
    <s v="unknown"/>
    <m/>
    <x v="0"/>
    <m/>
    <s v="unknown"/>
    <m/>
    <s v="unknown"/>
    <m/>
    <x v="0"/>
    <n v="0"/>
    <n v="0"/>
    <n v="0"/>
    <n v="1"/>
    <n v="0"/>
    <n v="0"/>
    <n v="0"/>
    <x v="0"/>
    <m/>
    <n v="100"/>
    <m/>
    <m/>
    <m/>
    <m/>
    <m/>
    <m/>
    <m/>
    <m/>
    <m/>
    <m/>
    <s v="100"/>
    <n v="6"/>
    <n v="36"/>
    <n v="9"/>
    <n v="49"/>
    <n v="100"/>
    <m/>
    <n v="0"/>
    <n v="0"/>
    <n v="0"/>
    <n v="0"/>
    <s v="0"/>
    <m/>
    <s v="4"/>
    <s v="DJI"/>
    <s v="2018-09-18T16:51:11.416+03"/>
    <s v="2018-09-18T16:54:01.190+03"/>
    <d v="2018-09-18T00:00:00"/>
    <s v="357656087254775"/>
    <s v="dji_enum"/>
    <m/>
    <m/>
    <m/>
    <s v="uuid:72a3ab59-5af5-46af-9780-6e7bd6827bbf"/>
    <s v="FMRDJI2018-09-18-dji_enum-d59e137b-0fcd-4e4b-af57-511b13142afe"/>
    <n v="693968"/>
    <s v="72a3ab59-5af5-46af-9780-6e7bd6827bbf"/>
    <s v="2018-09-20T10:04:48"/>
    <n v="708"/>
    <m/>
    <n v="-1"/>
    <s v=""/>
    <s v=""/>
  </r>
  <r>
    <s v="DJI"/>
    <x v="3"/>
    <m/>
    <m/>
    <m/>
    <m/>
    <m/>
    <s v="Godoria"/>
    <s v="Moussa"/>
    <m/>
    <s v="male"/>
    <s v="2018-09-18"/>
    <s v="2018-08-04"/>
    <s v="18 - Sep - 2018"/>
    <s v="04 - Aug - 2018"/>
    <d v="2018-09-18T00:00:00"/>
    <m/>
    <m/>
    <x v="0"/>
    <m/>
    <x v="0"/>
    <m/>
    <s v="ETH03"/>
    <m/>
    <s v="unknown"/>
    <m/>
    <x v="0"/>
    <m/>
    <s v="unknown"/>
    <m/>
    <s v="unknown"/>
    <m/>
    <x v="0"/>
    <n v="0"/>
    <n v="0"/>
    <n v="0"/>
    <n v="1"/>
    <n v="0"/>
    <n v="0"/>
    <n v="0"/>
    <x v="0"/>
    <m/>
    <n v="62"/>
    <m/>
    <m/>
    <m/>
    <m/>
    <m/>
    <m/>
    <m/>
    <m/>
    <m/>
    <m/>
    <s v="62"/>
    <n v="7"/>
    <n v="22"/>
    <n v="5"/>
    <n v="28"/>
    <n v="62"/>
    <m/>
    <n v="0"/>
    <n v="0"/>
    <n v="0"/>
    <n v="0"/>
    <s v="0"/>
    <m/>
    <s v="4"/>
    <s v="DJI"/>
    <s v="2018-09-18T16:54:28.591+03"/>
    <s v="2018-09-18T16:56:40.045+03"/>
    <d v="2018-09-18T00:00:00"/>
    <s v="357656087254775"/>
    <s v="dji_enum"/>
    <m/>
    <m/>
    <m/>
    <s v="uuid:3acdceeb-a3d8-40b0-b56c-999a31351c7e"/>
    <s v="FMRDJI2018-09-18-dji_enum-26f0ed3f-9368-4043-8314-a573ae4b744b"/>
    <n v="693969"/>
    <s v="3acdceeb-a3d8-40b0-b56c-999a31351c7e"/>
    <s v="2018-09-20T10:04:51"/>
    <n v="709"/>
    <m/>
    <n v="-1"/>
    <s v=""/>
    <s v=""/>
  </r>
  <r>
    <s v="DJI"/>
    <x v="3"/>
    <m/>
    <m/>
    <m/>
    <m/>
    <m/>
    <s v="Godoria"/>
    <s v="Moussa"/>
    <m/>
    <s v="male"/>
    <s v="2018-09-18"/>
    <s v="2018-08-04"/>
    <s v="18 - Sep - 2018"/>
    <s v="04 - Aug - 2018"/>
    <d v="2018-09-18T00:00:00"/>
    <m/>
    <m/>
    <x v="0"/>
    <m/>
    <x v="0"/>
    <m/>
    <s v="ETH01"/>
    <m/>
    <s v="unknown"/>
    <m/>
    <x v="2"/>
    <m/>
    <s v="unknown"/>
    <m/>
    <s v="unknown"/>
    <m/>
    <x v="0"/>
    <n v="0"/>
    <n v="0"/>
    <n v="0"/>
    <n v="1"/>
    <n v="0"/>
    <n v="0"/>
    <n v="0"/>
    <x v="0"/>
    <m/>
    <n v="98"/>
    <m/>
    <m/>
    <m/>
    <m/>
    <m/>
    <m/>
    <m/>
    <m/>
    <m/>
    <m/>
    <s v="98"/>
    <n v="6"/>
    <n v="32"/>
    <n v="8"/>
    <n v="52"/>
    <n v="98"/>
    <m/>
    <n v="0"/>
    <n v="0"/>
    <n v="0"/>
    <n v="0"/>
    <s v="0"/>
    <m/>
    <s v="4"/>
    <s v="DJI"/>
    <s v="2018-09-18T16:56:54.213+03"/>
    <s v="2018-09-18T16:58:54.994+03"/>
    <d v="2018-09-18T00:00:00"/>
    <s v="357656087254775"/>
    <s v="dji_enum"/>
    <m/>
    <m/>
    <m/>
    <s v="uuid:8f8b23c9-236a-45ee-a180-b25b2b1e99ba"/>
    <s v="FMRDJI2018-09-18-dji_enum-0cb8da2a-45a7-458f-9470-c33595b27b38"/>
    <n v="693970"/>
    <s v="8f8b23c9-236a-45ee-a180-b25b2b1e99ba"/>
    <s v="2018-09-20T10:04:56"/>
    <n v="710"/>
    <m/>
    <n v="-1"/>
    <s v=""/>
    <s v=""/>
  </r>
  <r>
    <s v="DJI"/>
    <x v="3"/>
    <m/>
    <m/>
    <m/>
    <m/>
    <m/>
    <s v="Godoria"/>
    <s v="Moussa"/>
    <m/>
    <s v="male"/>
    <s v="2018-09-20"/>
    <s v="2018-08-06"/>
    <s v="20 - Sep - 2018"/>
    <s v="06 - Aug - 2018"/>
    <d v="2018-09-19T00:00:00"/>
    <m/>
    <m/>
    <x v="0"/>
    <m/>
    <x v="0"/>
    <m/>
    <s v="ETH03"/>
    <m/>
    <s v="unknown"/>
    <m/>
    <x v="0"/>
    <m/>
    <s v="unknown"/>
    <m/>
    <s v="unknown"/>
    <m/>
    <x v="0"/>
    <n v="0"/>
    <n v="0"/>
    <n v="0"/>
    <n v="1"/>
    <n v="0"/>
    <n v="0"/>
    <n v="0"/>
    <x v="0"/>
    <m/>
    <n v="65"/>
    <m/>
    <m/>
    <m/>
    <m/>
    <m/>
    <m/>
    <m/>
    <m/>
    <m/>
    <m/>
    <s v="65"/>
    <n v="9"/>
    <n v="22"/>
    <n v="7"/>
    <n v="27"/>
    <n v="65"/>
    <m/>
    <n v="0"/>
    <n v="0"/>
    <n v="0"/>
    <n v="0"/>
    <s v="0"/>
    <m/>
    <s v="4"/>
    <s v="DJI"/>
    <s v="2018-09-20T12:47:42.339+03"/>
    <s v="2018-09-20T12:49:36.345+03"/>
    <d v="2018-09-20T00:00:00"/>
    <s v="357656087254775"/>
    <s v="dji_enum"/>
    <s v="638010100993767"/>
    <s v="8925301160501432395"/>
    <m/>
    <s v="uuid:d2eecaa6-0764-4f29-a1d0-9f94ed610ee3"/>
    <s v="FMRDJI2018-09-20-dji_enum-009bbeac-9718-4d33-885c-147172f0a537"/>
    <n v="693971"/>
    <s v="d2eecaa6-0764-4f29-a1d0-9f94ed610ee3"/>
    <s v="2018-09-20T10:05:03"/>
    <n v="711"/>
    <m/>
    <n v="-1"/>
    <s v=""/>
    <s v=""/>
  </r>
  <r>
    <s v="DJI"/>
    <x v="3"/>
    <m/>
    <m/>
    <m/>
    <m/>
    <m/>
    <s v="Godoria"/>
    <s v="Moussa"/>
    <m/>
    <s v="male"/>
    <s v="2018-09-20"/>
    <s v="2018-08-06"/>
    <s v="20 - Sep - 2018"/>
    <s v="06 - Aug - 2018"/>
    <d v="2018-09-19T00:00:00"/>
    <m/>
    <m/>
    <x v="0"/>
    <m/>
    <x v="0"/>
    <m/>
    <s v="ETH01"/>
    <m/>
    <s v="unknown"/>
    <m/>
    <x v="0"/>
    <m/>
    <s v="unknown"/>
    <m/>
    <s v="unknown"/>
    <m/>
    <x v="0"/>
    <n v="0"/>
    <n v="0"/>
    <n v="0"/>
    <n v="1"/>
    <n v="0"/>
    <n v="0"/>
    <n v="0"/>
    <x v="0"/>
    <m/>
    <n v="83"/>
    <m/>
    <m/>
    <m/>
    <m/>
    <m/>
    <m/>
    <m/>
    <m/>
    <m/>
    <m/>
    <s v="83"/>
    <n v="6"/>
    <n v="29"/>
    <n v="9"/>
    <n v="39"/>
    <n v="83"/>
    <m/>
    <n v="0"/>
    <n v="0"/>
    <n v="0"/>
    <n v="0"/>
    <s v="0"/>
    <m/>
    <s v="4"/>
    <s v="DJI"/>
    <s v="2018-09-20T12:49:48.611+03"/>
    <s v="2018-09-20T12:52:08.140+03"/>
    <d v="2018-09-20T00:00:00"/>
    <s v="357656087254775"/>
    <s v="dji_enum"/>
    <s v="638010100993767"/>
    <s v="8925301160501432395"/>
    <m/>
    <s v="uuid:f176fc86-e537-4fb6-b926-a0e72c868ab2"/>
    <s v="FMRDJI2018-09-20-dji_enum-6560fc45-5aa6-4620-ac2f-7713cc0a640c"/>
    <n v="693972"/>
    <s v="f176fc86-e537-4fb6-b926-a0e72c868ab2"/>
    <s v="2018-09-20T10:05:06"/>
    <n v="712"/>
    <m/>
    <n v="-1"/>
    <s v=""/>
    <s v=""/>
  </r>
  <r>
    <s v="DJI"/>
    <x v="3"/>
    <m/>
    <m/>
    <m/>
    <m/>
    <m/>
    <s v="Godoria"/>
    <s v="Moussa"/>
    <m/>
    <s v="male"/>
    <s v="2018-09-20"/>
    <s v="2018-08-06"/>
    <s v="20 - Sep - 2018"/>
    <s v="06 - Aug - 2018"/>
    <d v="2018-09-20T00:00:00"/>
    <m/>
    <m/>
    <x v="0"/>
    <m/>
    <x v="0"/>
    <m/>
    <s v="ETH04"/>
    <m/>
    <s v="unknown"/>
    <m/>
    <x v="0"/>
    <m/>
    <s v="unknown"/>
    <m/>
    <s v="unknown"/>
    <m/>
    <x v="0"/>
    <n v="0"/>
    <n v="0"/>
    <n v="0"/>
    <n v="1"/>
    <n v="0"/>
    <n v="0"/>
    <n v="0"/>
    <x v="0"/>
    <m/>
    <n v="50"/>
    <m/>
    <m/>
    <m/>
    <m/>
    <m/>
    <m/>
    <m/>
    <m/>
    <m/>
    <m/>
    <s v="50"/>
    <n v="5"/>
    <n v="17"/>
    <n v="7"/>
    <n v="21"/>
    <n v="50"/>
    <m/>
    <n v="0"/>
    <n v="0"/>
    <n v="0"/>
    <n v="0"/>
    <s v="0"/>
    <m/>
    <s v="4"/>
    <s v="DJI"/>
    <s v="2018-09-20T12:52:43.515+03"/>
    <s v="2018-09-20T12:55:56.277+03"/>
    <d v="2018-09-20T00:00:00"/>
    <s v="357656087254775"/>
    <s v="dji_enum"/>
    <s v="638010100993767"/>
    <s v="8925301160501432395"/>
    <m/>
    <s v="uuid:ded7c49c-6168-4dfc-a12f-421363a32d06"/>
    <s v="FMRDJI2018-09-20-dji_enum-1cd38392-9677-4889-86d9-84ab35070515"/>
    <n v="693973"/>
    <s v="ded7c49c-6168-4dfc-a12f-421363a32d06"/>
    <s v="2018-09-20T10:05:10"/>
    <n v="713"/>
    <m/>
    <n v="-1"/>
    <s v=""/>
    <s v=""/>
  </r>
  <r>
    <s v="DJI"/>
    <x v="3"/>
    <m/>
    <m/>
    <m/>
    <m/>
    <m/>
    <s v="Godoria"/>
    <s v="Moussa"/>
    <m/>
    <s v="male"/>
    <s v="2018-09-20"/>
    <s v="2018-08-06"/>
    <s v="20 - Sep - 2018"/>
    <s v="06 - Aug - 2018"/>
    <d v="2018-09-20T00:00:00"/>
    <m/>
    <m/>
    <x v="0"/>
    <m/>
    <x v="0"/>
    <m/>
    <s v="ETH01"/>
    <m/>
    <s v="unknown"/>
    <m/>
    <x v="0"/>
    <m/>
    <s v="unknown"/>
    <m/>
    <s v="unknown"/>
    <m/>
    <x v="0"/>
    <n v="0"/>
    <n v="0"/>
    <n v="0"/>
    <n v="1"/>
    <n v="0"/>
    <n v="0"/>
    <n v="0"/>
    <x v="0"/>
    <m/>
    <n v="86"/>
    <m/>
    <m/>
    <m/>
    <m/>
    <m/>
    <m/>
    <m/>
    <m/>
    <m/>
    <m/>
    <s v="86"/>
    <n v="8"/>
    <n v="33"/>
    <n v="7"/>
    <n v="38"/>
    <n v="86"/>
    <m/>
    <n v="0"/>
    <n v="0"/>
    <n v="0"/>
    <n v="0"/>
    <s v="0"/>
    <m/>
    <s v="4"/>
    <s v="DJI"/>
    <s v="2018-09-20T12:56:20.649+03"/>
    <s v="2018-09-20T12:58:43.673+03"/>
    <d v="2018-09-20T00:00:00"/>
    <s v="357656087254775"/>
    <s v="dji_enum"/>
    <s v="638010100993767"/>
    <s v="8925301160501432395"/>
    <m/>
    <s v="uuid:cd1d47fe-8101-4cf3-af78-547eedd630ce"/>
    <s v="FMRDJI2018-09-20-dji_enum-81c7c01d-8210-49d7-a956-f7935e62432f"/>
    <n v="693974"/>
    <s v="cd1d47fe-8101-4cf3-af78-547eedd630ce"/>
    <s v="2018-09-20T10:05:13"/>
    <n v="714"/>
    <m/>
    <n v="-1"/>
    <s v=""/>
    <s v=""/>
  </r>
  <r>
    <s v="DJI"/>
    <x v="2"/>
    <m/>
    <m/>
    <m/>
    <m/>
    <m/>
    <s v="Gueliléh"/>
    <s v="Ali hassan "/>
    <m/>
    <s v="male"/>
    <s v="2018-09-20"/>
    <s v="2018-08-06"/>
    <s v="20 - Sep - 2018"/>
    <s v="06 - Aug - 2018"/>
    <d v="2018-09-20T00:00:00"/>
    <m/>
    <n v="1"/>
    <x v="1"/>
    <m/>
    <x v="0"/>
    <m/>
    <s v="ETH04"/>
    <m/>
    <s v="Jimma Rare"/>
    <m/>
    <x v="1"/>
    <m/>
    <s v="unknown"/>
    <m/>
    <s v="unknown"/>
    <m/>
    <x v="0"/>
    <n v="0"/>
    <n v="0"/>
    <n v="0"/>
    <n v="1"/>
    <n v="0"/>
    <n v="0"/>
    <n v="0"/>
    <x v="0"/>
    <m/>
    <n v="17"/>
    <m/>
    <m/>
    <m/>
    <m/>
    <m/>
    <m/>
    <m/>
    <m/>
    <m/>
    <m/>
    <s v="17"/>
    <n v="2"/>
    <n v="3"/>
    <n v="4"/>
    <n v="8"/>
    <n v="17"/>
    <m/>
    <n v="0"/>
    <n v="0"/>
    <n v="0"/>
    <n v="0"/>
    <s v="0"/>
    <m/>
    <s v="4"/>
    <s v="DJI"/>
    <s v="2018-09-20T11:10:59.081+03"/>
    <s v="2018-09-20T11:13:06.812+03"/>
    <d v="2018-09-20T00:00:00"/>
    <s v="358161077325007"/>
    <s v="dji_enum"/>
    <s v="638010101262274"/>
    <s v="8925301180101474761"/>
    <m/>
    <s v="uuid:bbc4b13c-10c4-47bd-8d84-8a6d09147a33"/>
    <s v="FMRDJI2018-09-20-dji_enum-587622ac-bf77-4fa0-bca9-4a4424333c23"/>
    <n v="693996"/>
    <s v="bbc4b13c-10c4-47bd-8d84-8a6d09147a33"/>
    <s v="2018-09-20T10:31:20"/>
    <n v="715"/>
    <m/>
    <n v="-1"/>
    <s v=""/>
    <s v=""/>
  </r>
  <r>
    <s v="DJI"/>
    <x v="2"/>
    <m/>
    <m/>
    <m/>
    <m/>
    <m/>
    <s v="Gueliléh"/>
    <s v="Ali hassan "/>
    <m/>
    <s v="male"/>
    <s v="2018-09-20"/>
    <s v="2018-08-06"/>
    <s v="20 - Sep - 2018"/>
    <s v="06 - Aug - 2018"/>
    <d v="2018-09-20T00:00:00"/>
    <m/>
    <n v="2"/>
    <x v="1"/>
    <m/>
    <x v="0"/>
    <m/>
    <s v="ETH05"/>
    <m/>
    <s v="Fik"/>
    <m/>
    <x v="1"/>
    <m/>
    <s v="unknown"/>
    <m/>
    <s v="unknown"/>
    <m/>
    <x v="0"/>
    <n v="0"/>
    <n v="0"/>
    <n v="0"/>
    <n v="1"/>
    <n v="0"/>
    <n v="0"/>
    <n v="0"/>
    <x v="0"/>
    <m/>
    <n v="15"/>
    <m/>
    <m/>
    <m/>
    <m/>
    <m/>
    <m/>
    <m/>
    <m/>
    <m/>
    <m/>
    <s v="15"/>
    <n v="4"/>
    <n v="3"/>
    <n v="5"/>
    <n v="3"/>
    <n v="15"/>
    <m/>
    <n v="3"/>
    <n v="5"/>
    <n v="0"/>
    <n v="2"/>
    <s v="10"/>
    <m/>
    <s v="4"/>
    <s v="DJI"/>
    <s v="2018-09-20T11:13:17.248+03"/>
    <s v="2018-09-20T11:15:14.620+03"/>
    <d v="2018-09-20T00:00:00"/>
    <s v="358161077325007"/>
    <s v="dji_enum"/>
    <s v="638010101262274"/>
    <s v="8925301180101474761"/>
    <m/>
    <s v="uuid:456b5e4f-6e2a-4445-a373-0559fa3ffbb7"/>
    <s v="FMRDJI2018-09-20-dji_enum-bc5957b5-12bf-4aeb-b08b-39abb514e234"/>
    <n v="693998"/>
    <s v="456b5e4f-6e2a-4445-a373-0559fa3ffbb7"/>
    <s v="2018-09-20T10:31:24"/>
    <n v="716"/>
    <m/>
    <n v="-1"/>
    <s v=""/>
    <s v=""/>
  </r>
  <r>
    <s v="DJI"/>
    <x v="2"/>
    <m/>
    <m/>
    <m/>
    <m/>
    <m/>
    <s v="Gueliléh"/>
    <s v="Ali hassan "/>
    <m/>
    <s v="male"/>
    <s v="2018-09-20"/>
    <s v="2018-08-06"/>
    <s v="20 - Sep - 2018"/>
    <s v="06 - Aug - 2018"/>
    <d v="2018-09-20T00:00:00"/>
    <m/>
    <n v="3"/>
    <x v="2"/>
    <m/>
    <x v="0"/>
    <m/>
    <s v="ETH13"/>
    <m/>
    <s v="Harar"/>
    <m/>
    <x v="1"/>
    <m/>
    <s v="DJ03"/>
    <m/>
    <s v="Djibouti City"/>
    <m/>
    <x v="1"/>
    <n v="0"/>
    <n v="0"/>
    <n v="0"/>
    <n v="0"/>
    <n v="1"/>
    <n v="0"/>
    <n v="0"/>
    <x v="0"/>
    <m/>
    <n v="39"/>
    <m/>
    <m/>
    <m/>
    <m/>
    <m/>
    <m/>
    <m/>
    <m/>
    <m/>
    <m/>
    <s v="39"/>
    <n v="5"/>
    <n v="20"/>
    <n v="5"/>
    <n v="9"/>
    <n v="39"/>
    <m/>
    <n v="0"/>
    <n v="0"/>
    <n v="0"/>
    <n v="7"/>
    <s v="7"/>
    <m/>
    <s v="4"/>
    <s v="DJI"/>
    <s v="2018-09-20T11:15:24.804+03"/>
    <s v="2018-09-20T11:18:17.875+03"/>
    <d v="2018-09-20T00:00:00"/>
    <s v="358161077325007"/>
    <s v="dji_enum"/>
    <s v="638010101262274"/>
    <s v="8925301180101474761"/>
    <m/>
    <s v="uuid:f7d0e907-11ab-4020-8724-14c305ba97f5"/>
    <s v="FMRDJI2018-09-20-dji_enum-f276dd25-31e1-44d5-803c-9178b62366bb"/>
    <n v="693999"/>
    <s v="f7d0e907-11ab-4020-8724-14c305ba97f5"/>
    <s v="2018-09-20T10:31:30"/>
    <n v="717"/>
    <m/>
    <n v="-1"/>
    <s v=""/>
    <s v=""/>
  </r>
  <r>
    <s v="DJI"/>
    <x v="4"/>
    <m/>
    <m/>
    <m/>
    <m/>
    <m/>
    <s v="Yoboki"/>
    <s v="Abdoulkadir"/>
    <m/>
    <s v="male"/>
    <s v="2018-09-20"/>
    <s v="2018-08-06"/>
    <s v="20 - Sep - 2018"/>
    <s v="06 - Aug - 2018"/>
    <d v="2018-09-20T00:00:00"/>
    <m/>
    <n v="1"/>
    <x v="1"/>
    <m/>
    <x v="0"/>
    <m/>
    <s v="ETH01"/>
    <m/>
    <s v="unknown"/>
    <m/>
    <x v="0"/>
    <m/>
    <s v="unknown"/>
    <m/>
    <s v="unknown"/>
    <m/>
    <x v="0"/>
    <n v="0"/>
    <n v="0"/>
    <n v="0"/>
    <n v="1"/>
    <n v="0"/>
    <n v="0"/>
    <n v="0"/>
    <x v="0"/>
    <m/>
    <n v="116"/>
    <m/>
    <m/>
    <m/>
    <m/>
    <m/>
    <m/>
    <m/>
    <m/>
    <m/>
    <m/>
    <s v="116"/>
    <n v="0"/>
    <n v="20"/>
    <n v="0"/>
    <n v="96"/>
    <n v="116"/>
    <m/>
    <n v="0"/>
    <n v="0"/>
    <n v="0"/>
    <n v="0"/>
    <s v="0"/>
    <m/>
    <s v="4"/>
    <s v="DJI"/>
    <s v="2018-09-20T16:00:38.836+03"/>
    <s v="2018-09-20T16:03:24.180+03"/>
    <d v="2018-09-20T00:00:00"/>
    <s v="358161077516753"/>
    <s v="dj_enum"/>
    <s v="638010100926130"/>
    <s v="8925301151101396049"/>
    <m/>
    <s v="uuid:08ea2c3b-6847-4018-8aea-db366d20d0e7"/>
    <s v="FMRDJI2018-09-20-dj_enum-4acacc20-bb32-4b2f-bfd4-1cf363ab9e5d"/>
    <n v="694244"/>
    <s v="08ea2c3b-6847-4018-8aea-db366d20d0e7"/>
    <s v="2018-09-20T13:14:43"/>
    <n v="718"/>
    <m/>
    <n v="-1"/>
    <s v=""/>
    <s v=""/>
  </r>
  <r>
    <s v="DJI"/>
    <x v="0"/>
    <m/>
    <m/>
    <m/>
    <m/>
    <m/>
    <s v="Guaherre"/>
    <s v="Kassin"/>
    <m/>
    <s v="male"/>
    <s v="2018-09-15"/>
    <s v="2018-08-01"/>
    <s v="15 - Sep - 2018"/>
    <s v="01 - Aug - 2018"/>
    <d v="2018-09-02T00:00:00"/>
    <m/>
    <n v="2"/>
    <x v="0"/>
    <m/>
    <x v="0"/>
    <m/>
    <s v="ETH04"/>
    <m/>
    <s v="unknown"/>
    <m/>
    <x v="0"/>
    <m/>
    <s v="unknown"/>
    <m/>
    <s v="unknown"/>
    <m/>
    <x v="0"/>
    <n v="0"/>
    <n v="0"/>
    <n v="0"/>
    <n v="1"/>
    <n v="0"/>
    <n v="0"/>
    <n v="0"/>
    <x v="0"/>
    <m/>
    <n v="145"/>
    <m/>
    <m/>
    <m/>
    <m/>
    <m/>
    <m/>
    <m/>
    <m/>
    <m/>
    <m/>
    <s v="145"/>
    <n v="8"/>
    <n v="27"/>
    <n v="13"/>
    <n v="97"/>
    <n v="145"/>
    <m/>
    <n v="0"/>
    <n v="0"/>
    <n v="0"/>
    <n v="7"/>
    <s v="7"/>
    <m/>
    <s v="4"/>
    <s v="DJI"/>
    <s v="2018-09-15T09:09:36.647+03"/>
    <s v="2018-09-15T09:12:27.153+03"/>
    <d v="2018-09-15T00:00:00"/>
    <s v="357656087549273"/>
    <s v="dji_enum"/>
    <s v="638010100984042"/>
    <s v="8925301160501335143"/>
    <m/>
    <s v="uuid:9f14b99a-196e-414b-971e-4f531304d2d8"/>
    <s v="FMRDJI2018-09-15-dji_enum-28b071ce-9edd-49d2-b6fc-9e5bf5721bea"/>
    <n v="694902"/>
    <s v="9f14b99a-196e-414b-971e-4f531304d2d8"/>
    <s v="2018-09-20T16:25:59"/>
    <n v="719"/>
    <m/>
    <n v="-1"/>
    <s v=""/>
    <s v=""/>
  </r>
  <r>
    <s v="DJI"/>
    <x v="0"/>
    <m/>
    <m/>
    <m/>
    <m/>
    <m/>
    <s v="Guaherre"/>
    <s v="Kassin"/>
    <m/>
    <s v="male"/>
    <s v="2018-09-15"/>
    <s v="2018-08-01"/>
    <s v="15 - Sep - 2018"/>
    <s v="01 - Aug - 2018"/>
    <d v="2018-09-03T00:00:00"/>
    <m/>
    <n v="3"/>
    <x v="0"/>
    <m/>
    <x v="0"/>
    <m/>
    <s v="ETH01"/>
    <m/>
    <s v="unknown"/>
    <m/>
    <x v="2"/>
    <m/>
    <s v="unknown"/>
    <m/>
    <s v="unknown"/>
    <m/>
    <x v="0"/>
    <n v="0"/>
    <n v="0"/>
    <n v="0"/>
    <n v="1"/>
    <n v="0"/>
    <n v="0"/>
    <n v="0"/>
    <x v="0"/>
    <m/>
    <n v="108"/>
    <m/>
    <m/>
    <m/>
    <m/>
    <m/>
    <m/>
    <m/>
    <m/>
    <m/>
    <m/>
    <s v="108"/>
    <n v="11"/>
    <n v="37"/>
    <n v="32"/>
    <n v="28"/>
    <n v="108"/>
    <m/>
    <n v="0"/>
    <n v="0"/>
    <n v="0"/>
    <n v="2"/>
    <s v="2"/>
    <m/>
    <s v="4"/>
    <s v="DJI"/>
    <s v="2018-09-15T09:12:50.167+03"/>
    <s v="2018-09-15T09:16:17.560+03"/>
    <d v="2018-09-15T00:00:00"/>
    <s v="357656087549273"/>
    <s v="dji_enum"/>
    <s v="638010100984042"/>
    <s v="8925301160501335143"/>
    <m/>
    <s v="uuid:df0c8f8e-f730-4951-8815-b28c2e7d3562"/>
    <s v="FMRDJI2018-09-15-dji_enum-ddc23562-bc51-41e5-a73b-700116a2065d"/>
    <n v="694905"/>
    <s v="df0c8f8e-f730-4951-8815-b28c2e7d3562"/>
    <s v="2018-09-20T16:26:05"/>
    <n v="720"/>
    <m/>
    <n v="-1"/>
    <s v=""/>
    <s v=""/>
  </r>
  <r>
    <s v="DJI"/>
    <x v="0"/>
    <m/>
    <m/>
    <m/>
    <m/>
    <m/>
    <s v="Guaherre"/>
    <s v="Kassin"/>
    <m/>
    <s v="male"/>
    <s v="2018-09-15"/>
    <s v="2018-08-01"/>
    <s v="15 - Sep - 2018"/>
    <s v="01 - Aug - 2018"/>
    <d v="2018-09-04T00:00:00"/>
    <m/>
    <n v="4"/>
    <x v="0"/>
    <m/>
    <x v="0"/>
    <m/>
    <s v="ETH04"/>
    <m/>
    <s v="unknown"/>
    <m/>
    <x v="0"/>
    <m/>
    <s v="unknown"/>
    <m/>
    <s v="unknown"/>
    <m/>
    <x v="0"/>
    <n v="0"/>
    <n v="0"/>
    <n v="0"/>
    <n v="1"/>
    <n v="0"/>
    <n v="0"/>
    <n v="0"/>
    <x v="0"/>
    <m/>
    <n v="112"/>
    <m/>
    <m/>
    <m/>
    <m/>
    <m/>
    <m/>
    <m/>
    <m/>
    <m/>
    <m/>
    <s v="112"/>
    <n v="11"/>
    <n v="28"/>
    <n v="37"/>
    <n v="36"/>
    <n v="112"/>
    <m/>
    <n v="0"/>
    <n v="0"/>
    <n v="0"/>
    <n v="3"/>
    <s v="3"/>
    <m/>
    <s v="4"/>
    <s v="DJI"/>
    <s v="2018-09-15T09:16:39.650+03"/>
    <s v="2018-09-15T09:18:57.425+03"/>
    <d v="2018-09-15T00:00:00"/>
    <s v="357656087549273"/>
    <s v="dji_enum"/>
    <s v="638010100984042"/>
    <s v="8925301160501335143"/>
    <m/>
    <s v="uuid:54eb658f-28d5-44a6-a7b1-b57162948b92"/>
    <s v="FMRDJI2018-09-15-dji_enum-fd681b2a-9b70-4a68-992c-b98d56148160"/>
    <n v="694907"/>
    <s v="54eb658f-28d5-44a6-a7b1-b57162948b92"/>
    <s v="2018-09-20T16:26:08"/>
    <n v="721"/>
    <m/>
    <n v="-1"/>
    <s v=""/>
    <s v=""/>
  </r>
  <r>
    <s v="DJI"/>
    <x v="0"/>
    <m/>
    <m/>
    <m/>
    <m/>
    <m/>
    <s v="Guaherre"/>
    <s v="Kassin"/>
    <m/>
    <s v="male"/>
    <s v="2018-09-15"/>
    <s v="2018-08-01"/>
    <s v="15 - Sep - 2018"/>
    <s v="01 - Aug - 2018"/>
    <d v="2018-09-05T00:00:00"/>
    <m/>
    <n v="5"/>
    <x v="0"/>
    <m/>
    <x v="0"/>
    <m/>
    <s v="ETH04"/>
    <m/>
    <s v="unknown"/>
    <m/>
    <x v="0"/>
    <m/>
    <s v="unknown"/>
    <m/>
    <s v="unknown"/>
    <m/>
    <x v="0"/>
    <n v="0"/>
    <n v="0"/>
    <n v="0"/>
    <n v="1"/>
    <n v="0"/>
    <n v="0"/>
    <n v="0"/>
    <x v="0"/>
    <m/>
    <n v="214"/>
    <m/>
    <m/>
    <m/>
    <m/>
    <m/>
    <m/>
    <m/>
    <m/>
    <m/>
    <m/>
    <s v="214"/>
    <n v="15"/>
    <n v="42"/>
    <n v="41"/>
    <n v="116"/>
    <n v="214"/>
    <m/>
    <n v="0"/>
    <n v="0"/>
    <n v="0"/>
    <n v="4"/>
    <s v="4"/>
    <m/>
    <s v="4"/>
    <s v="DJI"/>
    <s v="2018-09-15T09:19:05.743+03"/>
    <s v="2018-09-15T09:22:06.152+03"/>
    <d v="2018-09-15T00:00:00"/>
    <s v="357656087549273"/>
    <s v="dji_enum"/>
    <s v="638010100984042"/>
    <s v="8925301160501335143"/>
    <m/>
    <s v="uuid:60f15002-79f2-4e2f-a1b5-c495e2ff23d8"/>
    <s v="FMRDJI2018-09-15-dji_enum-75759f57-aedf-43ab-acee-f54477118754"/>
    <n v="694910"/>
    <s v="60f15002-79f2-4e2f-a1b5-c495e2ff23d8"/>
    <s v="2018-09-20T16:26:13"/>
    <n v="722"/>
    <m/>
    <n v="-1"/>
    <s v=""/>
    <s v=""/>
  </r>
  <r>
    <s v="DJI"/>
    <x v="0"/>
    <m/>
    <m/>
    <m/>
    <m/>
    <m/>
    <s v="Guaherre"/>
    <s v="Kassin"/>
    <m/>
    <s v="male"/>
    <s v="2018-09-15"/>
    <s v="2018-08-01"/>
    <s v="15 - Sep - 2018"/>
    <s v="01 - Aug - 2018"/>
    <d v="2018-09-06T00:00:00"/>
    <m/>
    <n v="6"/>
    <x v="0"/>
    <m/>
    <x v="0"/>
    <m/>
    <s v="ETH01"/>
    <m/>
    <s v="unknown"/>
    <m/>
    <x v="0"/>
    <m/>
    <s v="unknown"/>
    <m/>
    <s v="unknown"/>
    <m/>
    <x v="0"/>
    <n v="0"/>
    <n v="0"/>
    <n v="0"/>
    <n v="1"/>
    <n v="0"/>
    <n v="0"/>
    <n v="0"/>
    <x v="0"/>
    <m/>
    <n v="98"/>
    <m/>
    <m/>
    <m/>
    <m/>
    <m/>
    <m/>
    <m/>
    <m/>
    <m/>
    <m/>
    <s v="98"/>
    <n v="16"/>
    <n v="17"/>
    <n v="31"/>
    <n v="34"/>
    <n v="98"/>
    <m/>
    <n v="0"/>
    <n v="0"/>
    <n v="0"/>
    <n v="2"/>
    <s v="2"/>
    <m/>
    <s v="4"/>
    <s v="DJI"/>
    <s v="2018-09-15T09:22:21.071+03"/>
    <s v="2018-09-15T09:24:44.388+03"/>
    <d v="2018-09-15T00:00:00"/>
    <s v="357656087549273"/>
    <s v="dji_enum"/>
    <s v="638010100984042"/>
    <s v="8925301160501335143"/>
    <m/>
    <s v="uuid:a668605e-f601-4a5b-8c0c-b6808daba3b1"/>
    <s v="FMRDJI2018-09-15-dji_enum-5002fa74-a822-4407-9d98-890ca33761d5"/>
    <n v="694911"/>
    <s v="a668605e-f601-4a5b-8c0c-b6808daba3b1"/>
    <s v="2018-09-20T16:26:17"/>
    <n v="723"/>
    <m/>
    <n v="-1"/>
    <s v=""/>
    <s v=""/>
  </r>
  <r>
    <s v="DJI"/>
    <x v="0"/>
    <m/>
    <m/>
    <m/>
    <m/>
    <m/>
    <s v="Guaherre"/>
    <s v="Kassin"/>
    <m/>
    <s v="male"/>
    <s v="2018-09-15"/>
    <s v="2018-08-01"/>
    <s v="15 - Sep - 2018"/>
    <s v="01 - Aug - 2018"/>
    <d v="2018-09-09T00:00:00"/>
    <m/>
    <n v="9"/>
    <x v="0"/>
    <m/>
    <x v="0"/>
    <m/>
    <s v="ETH04"/>
    <m/>
    <s v="unknown"/>
    <m/>
    <x v="0"/>
    <m/>
    <s v="unknown"/>
    <m/>
    <s v="unknown"/>
    <m/>
    <x v="0"/>
    <n v="0"/>
    <n v="0"/>
    <n v="0"/>
    <n v="1"/>
    <n v="0"/>
    <n v="0"/>
    <n v="0"/>
    <x v="0"/>
    <m/>
    <n v="221"/>
    <m/>
    <m/>
    <m/>
    <m/>
    <m/>
    <m/>
    <m/>
    <m/>
    <m/>
    <m/>
    <s v="221"/>
    <n v="12"/>
    <n v="69"/>
    <n v="38"/>
    <n v="102"/>
    <n v="221"/>
    <m/>
    <n v="0"/>
    <n v="0"/>
    <n v="0"/>
    <n v="6"/>
    <s v="6"/>
    <m/>
    <s v="4"/>
    <s v="DJI"/>
    <s v="2018-09-15T09:24:54.559+03"/>
    <s v="2018-09-15T09:47:56.767+03"/>
    <d v="2018-09-15T00:00:00"/>
    <s v="357656087549273"/>
    <s v="dji_enum"/>
    <s v="638010100984042"/>
    <s v="8925301160501335143"/>
    <m/>
    <s v="uuid:c0128c61-155f-4685-b776-0f4ced95a3f0"/>
    <s v="FMRDJI2018-09-15-dji_enum-e18bc9d7-24b9-486b-8d0d-425c09c75679"/>
    <n v="694912"/>
    <s v="c0128c61-155f-4685-b776-0f4ced95a3f0"/>
    <s v="2018-09-20T16:26:20"/>
    <n v="724"/>
    <m/>
    <n v="-1"/>
    <s v=""/>
    <s v=""/>
  </r>
  <r>
    <s v="DJI"/>
    <x v="0"/>
    <m/>
    <m/>
    <m/>
    <m/>
    <m/>
    <s v="Guaherre"/>
    <s v="Kassin"/>
    <m/>
    <s v="male"/>
    <s v="2018-09-17"/>
    <s v="2018-08-03"/>
    <s v="17 - Sep - 2018"/>
    <s v="03 - Aug - 2018"/>
    <d v="2018-09-10T00:00:00"/>
    <m/>
    <n v="10"/>
    <x v="0"/>
    <m/>
    <x v="0"/>
    <m/>
    <s v="ETH04"/>
    <m/>
    <s v="unknown"/>
    <m/>
    <x v="0"/>
    <m/>
    <s v="unknown"/>
    <m/>
    <s v="unknown"/>
    <m/>
    <x v="0"/>
    <n v="0"/>
    <n v="0"/>
    <n v="0"/>
    <n v="1"/>
    <n v="0"/>
    <n v="0"/>
    <n v="0"/>
    <x v="0"/>
    <m/>
    <n v="97"/>
    <m/>
    <m/>
    <m/>
    <m/>
    <m/>
    <m/>
    <m/>
    <m/>
    <m/>
    <m/>
    <s v="97"/>
    <n v="9"/>
    <n v="31"/>
    <n v="21"/>
    <n v="36"/>
    <n v="97"/>
    <m/>
    <n v="0"/>
    <n v="0"/>
    <n v="0"/>
    <n v="3"/>
    <s v="3"/>
    <m/>
    <s v="4"/>
    <s v="DJI"/>
    <s v="2018-09-17T08:50:19.425+03"/>
    <s v="2018-09-17T08:52:32.349+03"/>
    <d v="2018-09-17T00:00:00"/>
    <s v="357656087549273"/>
    <s v="dji_enum"/>
    <s v="638010100984042"/>
    <s v="8925301160501335143"/>
    <m/>
    <s v="uuid:bec55e2b-d7dc-4182-b52b-ad8192a2afb4"/>
    <s v="FMRDJI2018-09-17-dji_enum-c6f7dbad-31d8-4473-9771-634e89508efb"/>
    <n v="694913"/>
    <s v="bec55e2b-d7dc-4182-b52b-ad8192a2afb4"/>
    <s v="2018-09-20T16:26:24"/>
    <n v="725"/>
    <m/>
    <n v="-1"/>
    <s v=""/>
    <s v=""/>
  </r>
  <r>
    <s v="DJI"/>
    <x v="0"/>
    <m/>
    <m/>
    <m/>
    <m/>
    <m/>
    <s v="Guaherre"/>
    <s v="Kassin"/>
    <m/>
    <s v="male"/>
    <s v="2018-09-17"/>
    <s v="2018-08-03"/>
    <s v="17 - Sep - 2018"/>
    <s v="03 - Aug - 2018"/>
    <d v="2018-09-11T00:00:00"/>
    <m/>
    <n v="11"/>
    <x v="0"/>
    <m/>
    <x v="0"/>
    <m/>
    <s v="ETH03"/>
    <m/>
    <s v="unknown"/>
    <m/>
    <x v="0"/>
    <m/>
    <s v="unknown"/>
    <m/>
    <s v="unknown"/>
    <m/>
    <x v="0"/>
    <n v="0"/>
    <n v="0"/>
    <n v="0"/>
    <n v="1"/>
    <n v="0"/>
    <n v="0"/>
    <n v="0"/>
    <x v="0"/>
    <m/>
    <n v="88"/>
    <m/>
    <m/>
    <m/>
    <m/>
    <m/>
    <m/>
    <m/>
    <m/>
    <m/>
    <m/>
    <s v="88"/>
    <n v="7"/>
    <n v="27"/>
    <n v="23"/>
    <n v="31"/>
    <n v="88"/>
    <m/>
    <n v="0"/>
    <n v="0"/>
    <n v="1"/>
    <n v="2"/>
    <s v="3"/>
    <m/>
    <s v="4"/>
    <s v="DJI"/>
    <s v="2018-09-17T08:53:08.753+03"/>
    <s v="2018-09-17T08:55:53.648+03"/>
    <d v="2018-09-17T00:00:00"/>
    <s v="357656087549273"/>
    <s v="dji_enum"/>
    <s v="638010100984042"/>
    <s v="8925301160501335143"/>
    <m/>
    <s v="uuid:45fbaf18-9be2-440d-be6c-190cc1bf8733"/>
    <s v="FMRDJI2018-09-17-dji_enum-8ba1b376-7e9d-4bef-9899-3315c48ddd32"/>
    <n v="694914"/>
    <s v="45fbaf18-9be2-440d-be6c-190cc1bf8733"/>
    <s v="2018-09-20T16:26:26"/>
    <n v="726"/>
    <m/>
    <n v="-1"/>
    <s v=""/>
    <s v=""/>
  </r>
  <r>
    <s v="DJI"/>
    <x v="0"/>
    <m/>
    <m/>
    <m/>
    <m/>
    <m/>
    <s v="Guaherre"/>
    <s v="Kassin"/>
    <m/>
    <s v="male"/>
    <s v="2018-09-17"/>
    <s v="2018-08-03"/>
    <s v="17 - Sep - 2018"/>
    <s v="03 - Aug - 2018"/>
    <d v="2018-09-12T00:00:00"/>
    <m/>
    <n v="12"/>
    <x v="0"/>
    <m/>
    <x v="0"/>
    <m/>
    <s v="ETH01"/>
    <m/>
    <s v="unknown"/>
    <m/>
    <x v="0"/>
    <m/>
    <s v="unknown"/>
    <m/>
    <s v="unknown"/>
    <m/>
    <x v="0"/>
    <n v="0"/>
    <n v="0"/>
    <n v="0"/>
    <n v="1"/>
    <n v="0"/>
    <n v="0"/>
    <n v="0"/>
    <x v="0"/>
    <m/>
    <n v="234"/>
    <m/>
    <m/>
    <m/>
    <m/>
    <m/>
    <m/>
    <m/>
    <m/>
    <m/>
    <m/>
    <s v="234"/>
    <n v="11"/>
    <n v="47"/>
    <n v="28"/>
    <n v="148"/>
    <n v="234"/>
    <m/>
    <n v="0"/>
    <n v="0"/>
    <n v="2"/>
    <n v="8"/>
    <s v="10"/>
    <m/>
    <s v="4"/>
    <s v="DJI"/>
    <s v="2018-09-17T08:56:14.409+03"/>
    <s v="2018-09-17T09:01:09.548+03"/>
    <d v="2018-09-17T00:00:00"/>
    <s v="357656087549273"/>
    <s v="dji_enum"/>
    <s v="638010100984042"/>
    <s v="8925301160501335143"/>
    <m/>
    <s v="uuid:d730b349-d168-4b3e-962a-7d06efeceee9"/>
    <s v="FMRDJI2018-09-17-dji_enum-39e7cf26-b024-4b8b-94d6-577d9e43197e"/>
    <n v="694915"/>
    <s v="d730b349-d168-4b3e-962a-7d06efeceee9"/>
    <s v="2018-09-20T16:26:33"/>
    <n v="727"/>
    <m/>
    <n v="-1"/>
    <s v=""/>
    <s v=""/>
  </r>
  <r>
    <s v="DJI"/>
    <x v="0"/>
    <m/>
    <m/>
    <m/>
    <m/>
    <m/>
    <s v="Guaherre"/>
    <s v="Kassin"/>
    <m/>
    <s v="male"/>
    <s v="2018-09-17"/>
    <s v="2018-08-03"/>
    <s v="17 - Sep - 2018"/>
    <s v="03 - Aug - 2018"/>
    <d v="2018-09-13T00:00:00"/>
    <m/>
    <n v="13"/>
    <x v="0"/>
    <m/>
    <x v="0"/>
    <m/>
    <s v="ETH04"/>
    <m/>
    <s v="unknown"/>
    <m/>
    <x v="2"/>
    <m/>
    <s v="unknown"/>
    <m/>
    <s v="unknown"/>
    <m/>
    <x v="0"/>
    <n v="0"/>
    <n v="0"/>
    <n v="0"/>
    <n v="1"/>
    <n v="0"/>
    <n v="0"/>
    <n v="0"/>
    <x v="0"/>
    <m/>
    <n v="127"/>
    <m/>
    <m/>
    <m/>
    <m/>
    <m/>
    <m/>
    <m/>
    <m/>
    <m/>
    <m/>
    <s v="127"/>
    <n v="9"/>
    <n v="24"/>
    <n v="32"/>
    <n v="62"/>
    <n v="127"/>
    <m/>
    <n v="0"/>
    <n v="0"/>
    <n v="1"/>
    <n v="4"/>
    <s v="5"/>
    <m/>
    <s v="4"/>
    <s v="DJI"/>
    <s v="2018-09-17T09:01:28.475+03"/>
    <s v="2018-09-17T09:04:37.285+03"/>
    <d v="2018-09-17T00:00:00"/>
    <s v="357656087549273"/>
    <s v="dji_enum"/>
    <s v="638010100984042"/>
    <s v="8925301160501335143"/>
    <m/>
    <s v="uuid:f05e6c81-bc47-4ef1-9151-9237fc9a446b"/>
    <s v="FMRDJI2018-09-17-dji_enum-3043f77c-a226-4eff-a4dd-e2e3648e4486"/>
    <n v="694916"/>
    <s v="f05e6c81-bc47-4ef1-9151-9237fc9a446b"/>
    <s v="2018-09-20T16:26:37"/>
    <n v="728"/>
    <m/>
    <n v="-1"/>
    <s v=""/>
    <s v=""/>
  </r>
  <r>
    <s v="DJI"/>
    <x v="0"/>
    <m/>
    <m/>
    <m/>
    <m/>
    <m/>
    <s v="Guaherre"/>
    <s v="Kassin"/>
    <m/>
    <s v="male"/>
    <s v="2018-09-17"/>
    <s v="2018-08-03"/>
    <s v="17 - Sep - 2018"/>
    <s v="03 - Aug - 2018"/>
    <d v="2018-09-16T00:00:00"/>
    <m/>
    <n v="16"/>
    <x v="0"/>
    <m/>
    <x v="0"/>
    <m/>
    <s v="ETH04"/>
    <m/>
    <s v="unknown"/>
    <m/>
    <x v="0"/>
    <m/>
    <s v="unknown"/>
    <m/>
    <s v="unknown"/>
    <m/>
    <x v="0"/>
    <n v="0"/>
    <n v="0"/>
    <n v="0"/>
    <n v="1"/>
    <n v="0"/>
    <n v="0"/>
    <n v="0"/>
    <x v="0"/>
    <m/>
    <n v="248"/>
    <m/>
    <m/>
    <m/>
    <m/>
    <m/>
    <m/>
    <m/>
    <m/>
    <m/>
    <m/>
    <s v="248"/>
    <n v="13"/>
    <n v="32"/>
    <n v="29"/>
    <n v="174"/>
    <n v="248"/>
    <m/>
    <n v="0"/>
    <n v="0"/>
    <n v="0"/>
    <n v="7"/>
    <s v="7"/>
    <m/>
    <s v="4"/>
    <s v="DJI"/>
    <s v="2018-09-17T09:05:33.327+03"/>
    <s v="2018-09-17T09:09:21.009+03"/>
    <d v="2018-09-17T00:00:00"/>
    <s v="357656087549273"/>
    <s v="dji_enum"/>
    <s v="638010100984042"/>
    <s v="8925301160501335143"/>
    <m/>
    <s v="uuid:a55e6236-b0f4-4114-a0cc-27273766d138"/>
    <s v="FMRDJI2018-09-17-dji_enum-a159fa6b-14b6-461d-99ff-8dae27dbe37c"/>
    <n v="694917"/>
    <s v="a55e6236-b0f4-4114-a0cc-27273766d138"/>
    <s v="2018-09-20T16:26:43"/>
    <n v="729"/>
    <m/>
    <n v="-1"/>
    <s v=""/>
    <s v=""/>
  </r>
  <r>
    <s v="DJI"/>
    <x v="0"/>
    <m/>
    <m/>
    <m/>
    <m/>
    <m/>
    <s v="Guaherre"/>
    <s v="Kassin"/>
    <m/>
    <s v="male"/>
    <s v="2018-09-18"/>
    <s v="2018-08-04"/>
    <s v="18 - Sep - 2018"/>
    <s v="04 - Aug - 2018"/>
    <d v="2018-09-17T00:00:00"/>
    <m/>
    <n v="17"/>
    <x v="0"/>
    <m/>
    <x v="0"/>
    <m/>
    <s v="ETH03"/>
    <m/>
    <s v="unknown"/>
    <m/>
    <x v="0"/>
    <m/>
    <s v="unknown"/>
    <m/>
    <s v="unknown"/>
    <m/>
    <x v="0"/>
    <n v="0"/>
    <n v="0"/>
    <n v="0"/>
    <n v="1"/>
    <n v="0"/>
    <n v="0"/>
    <n v="0"/>
    <x v="0"/>
    <m/>
    <n v="137"/>
    <m/>
    <m/>
    <m/>
    <m/>
    <m/>
    <m/>
    <m/>
    <m/>
    <m/>
    <m/>
    <s v="137"/>
    <n v="13"/>
    <n v="22"/>
    <n v="39"/>
    <n v="63"/>
    <n v="137"/>
    <m/>
    <n v="0"/>
    <n v="0"/>
    <n v="2"/>
    <n v="4"/>
    <s v="6"/>
    <m/>
    <s v="4"/>
    <s v="DJI"/>
    <s v="2018-09-18T06:28:52.796+03"/>
    <s v="2018-09-18T06:32:01.821+03"/>
    <d v="2018-09-18T00:00:00"/>
    <s v="357656087549273"/>
    <s v="dji_enum"/>
    <s v="638010100984042"/>
    <s v="8925301160501335143"/>
    <m/>
    <s v="uuid:56578229-0ab1-4501-93a9-09f407d427c0"/>
    <s v="FMRDJI2018-09-18-dji_enum-f1e1d602-0785-47af-b481-175c4cadfeaa"/>
    <n v="694918"/>
    <s v="56578229-0ab1-4501-93a9-09f407d427c0"/>
    <s v="2018-09-20T16:26:46"/>
    <n v="730"/>
    <m/>
    <n v="-1"/>
    <s v=""/>
    <s v=""/>
  </r>
  <r>
    <s v="DJI"/>
    <x v="0"/>
    <m/>
    <m/>
    <m/>
    <m/>
    <m/>
    <s v="Guaherre"/>
    <s v="Kassin"/>
    <m/>
    <s v="male"/>
    <s v="2018-09-18"/>
    <s v="2018-08-04"/>
    <s v="18 - Sep - 2018"/>
    <s v="04 - Aug - 2018"/>
    <d v="2018-09-18T00:00:00"/>
    <m/>
    <n v="18"/>
    <x v="0"/>
    <m/>
    <x v="0"/>
    <m/>
    <s v="ETH04"/>
    <m/>
    <s v="unknown"/>
    <m/>
    <x v="0"/>
    <m/>
    <s v="unknown"/>
    <m/>
    <s v="unknown"/>
    <m/>
    <x v="0"/>
    <n v="0"/>
    <n v="0"/>
    <n v="0"/>
    <n v="1"/>
    <n v="0"/>
    <n v="0"/>
    <n v="0"/>
    <x v="0"/>
    <m/>
    <n v="318"/>
    <m/>
    <m/>
    <m/>
    <m/>
    <m/>
    <m/>
    <m/>
    <m/>
    <m/>
    <m/>
    <s v="318"/>
    <n v="20"/>
    <n v="31"/>
    <n v="42"/>
    <n v="225"/>
    <n v="318"/>
    <m/>
    <n v="0"/>
    <n v="0"/>
    <n v="1"/>
    <n v="9"/>
    <s v="10"/>
    <m/>
    <s v="4"/>
    <s v="DJI"/>
    <s v="2018-09-18T06:32:25.350+03"/>
    <s v="2018-09-18T06:35:14.139+03"/>
    <d v="2018-09-18T00:00:00"/>
    <s v="357656087549273"/>
    <s v="dji_enum"/>
    <s v="638010100984042"/>
    <s v="8925301160501335143"/>
    <m/>
    <s v="uuid:8aedb525-1ac4-431e-8251-6254ba56d81a"/>
    <s v="FMRDJI2018-09-18-dji_enum-05dba87a-4a91-41db-91d8-ba6082dc6a0e"/>
    <n v="694919"/>
    <s v="8aedb525-1ac4-431e-8251-6254ba56d81a"/>
    <s v="2018-09-20T16:26:49"/>
    <n v="731"/>
    <m/>
    <n v="-1"/>
    <s v=""/>
    <s v=""/>
  </r>
  <r>
    <s v="DJI"/>
    <x v="0"/>
    <m/>
    <m/>
    <m/>
    <m/>
    <m/>
    <s v="Guaherre"/>
    <s v="Kassin"/>
    <m/>
    <s v="male"/>
    <s v="2018-09-20"/>
    <s v="2018-08-06"/>
    <s v="20 - Sep - 2018"/>
    <s v="06 - Aug - 2018"/>
    <d v="2018-09-19T00:00:00"/>
    <m/>
    <n v="19"/>
    <x v="0"/>
    <m/>
    <x v="0"/>
    <m/>
    <s v="ETH04"/>
    <m/>
    <s v="unknown"/>
    <m/>
    <x v="0"/>
    <m/>
    <s v="unknown"/>
    <m/>
    <s v="unknown"/>
    <m/>
    <x v="0"/>
    <n v="0"/>
    <n v="0"/>
    <n v="0"/>
    <n v="1"/>
    <n v="0"/>
    <n v="0"/>
    <n v="0"/>
    <x v="0"/>
    <m/>
    <n v="142"/>
    <m/>
    <m/>
    <m/>
    <m/>
    <m/>
    <m/>
    <m/>
    <m/>
    <m/>
    <m/>
    <s v="142"/>
    <n v="13"/>
    <n v="21"/>
    <n v="38"/>
    <n v="70"/>
    <n v="142"/>
    <m/>
    <n v="0"/>
    <n v="0"/>
    <n v="0"/>
    <n v="3"/>
    <s v="3"/>
    <m/>
    <s v="4"/>
    <s v="DJI"/>
    <s v="2018-09-20T16:31:36.294+03"/>
    <s v="2018-09-20T16:33:58.032+03"/>
    <d v="2018-09-20T00:00:00"/>
    <s v="357656087549273"/>
    <s v="dji_enum"/>
    <s v="638010100984042"/>
    <s v="8925301160501335143"/>
    <m/>
    <s v="uuid:dedb86ff-17aa-4ab9-afd8-f08863611894"/>
    <s v="FMRDJI2018-09-20-dji_enum-abf5ac9d-22ab-457f-ad85-4788a802d6c8"/>
    <n v="694920"/>
    <s v="dedb86ff-17aa-4ab9-afd8-f08863611894"/>
    <s v="2018-09-20T16:26:53"/>
    <n v="732"/>
    <m/>
    <n v="-1"/>
    <s v=""/>
    <s v=""/>
  </r>
  <r>
    <s v="DJI"/>
    <x v="0"/>
    <m/>
    <m/>
    <m/>
    <m/>
    <m/>
    <s v="Guaherre"/>
    <s v="Kassin"/>
    <m/>
    <s v="male"/>
    <s v="2018-09-20"/>
    <s v="2018-08-06"/>
    <s v="20 - Sep - 2018"/>
    <s v="06 - Aug - 2018"/>
    <d v="2018-09-20T00:00:00"/>
    <m/>
    <n v="20"/>
    <x v="0"/>
    <m/>
    <x v="0"/>
    <m/>
    <s v="ETH01"/>
    <m/>
    <s v="unknown"/>
    <m/>
    <x v="0"/>
    <m/>
    <s v="unknown"/>
    <m/>
    <s v="unknown"/>
    <m/>
    <x v="0"/>
    <n v="0"/>
    <n v="0"/>
    <n v="0"/>
    <n v="1"/>
    <n v="0"/>
    <n v="0"/>
    <n v="0"/>
    <x v="0"/>
    <m/>
    <n v="134"/>
    <m/>
    <m/>
    <m/>
    <m/>
    <m/>
    <m/>
    <m/>
    <m/>
    <m/>
    <m/>
    <s v="134"/>
    <n v="9"/>
    <n v="21"/>
    <n v="14"/>
    <n v="90"/>
    <n v="134"/>
    <m/>
    <n v="0"/>
    <n v="0"/>
    <n v="0"/>
    <n v="2"/>
    <s v="2"/>
    <m/>
    <s v="4"/>
    <s v="DJI"/>
    <s v="2018-09-20T16:34:04.169+03"/>
    <s v="2018-09-20T16:58:58.780+03"/>
    <d v="2018-09-20T00:00:00"/>
    <s v="357656087549273"/>
    <s v="dji_enum"/>
    <s v="638010100984042"/>
    <s v="8925301160501335143"/>
    <m/>
    <s v="uuid:dcc811a2-5d04-43d2-84c5-3dc70886d684"/>
    <s v="FMRDJI2018-09-20-dji_enum-3635a5cb-91fc-4541-af1b-8da505e85b02"/>
    <n v="694921"/>
    <s v="dcc811a2-5d04-43d2-84c5-3dc70886d684"/>
    <s v="2018-09-20T16:26:56"/>
    <n v="733"/>
    <m/>
    <n v="-1"/>
    <s v=""/>
    <s v=""/>
  </r>
  <r>
    <s v="DJI"/>
    <x v="5"/>
    <m/>
    <m/>
    <m/>
    <m/>
    <m/>
    <s v="Badaf"/>
    <s v="abro "/>
    <m/>
    <s v="male"/>
    <s v="2018-09-21T00:00:00.000+03"/>
    <s v="2018-08-07T00:00:00.000+03"/>
    <s v="21 - sept. - 2018"/>
    <s v="07 - août - 2018"/>
    <d v="2018-09-15T00:00:00"/>
    <m/>
    <n v="1"/>
    <x v="1"/>
    <m/>
    <x v="0"/>
    <m/>
    <s v="ETH03"/>
    <m/>
    <s v="Bahirdar Zuria"/>
    <m/>
    <x v="0"/>
    <m/>
    <s v="SA10"/>
    <m/>
    <s v="unknown"/>
    <m/>
    <x v="0"/>
    <n v="0"/>
    <n v="0"/>
    <n v="0"/>
    <n v="1"/>
    <n v="0"/>
    <n v="0"/>
    <n v="0"/>
    <x v="0"/>
    <m/>
    <n v="7"/>
    <m/>
    <m/>
    <m/>
    <m/>
    <m/>
    <m/>
    <m/>
    <m/>
    <m/>
    <m/>
    <s v="7"/>
    <n v="0"/>
    <n v="0"/>
    <n v="0"/>
    <n v="7"/>
    <n v="7"/>
    <m/>
    <n v="0"/>
    <n v="0"/>
    <n v="0"/>
    <n v="0"/>
    <s v="0"/>
    <m/>
    <s v="4"/>
    <s v="DJI"/>
    <s v="2018-09-21T00:30:46.714+03"/>
    <s v="2018-09-21T00:32:47.995+03"/>
    <d v="2018-09-21T00:00:00"/>
    <s v="359459066679171"/>
    <s v="dji_enum"/>
    <s v="638010100593498"/>
    <s v="8925301110305934989"/>
    <m/>
    <s v="uuid:78e2a618-83a6-46b3-ab1d-0b3da2b6684c"/>
    <s v="FMRDJI2018-09-21-dji_enum-cc7707d2-3110-4e14-b9a2-30713d0942bd"/>
    <n v="695359"/>
    <s v="78e2a618-83a6-46b3-ab1d-0b3da2b6684c"/>
    <s v="2018-09-20T21:46:46"/>
    <n v="734"/>
    <m/>
    <n v="-1"/>
    <s v=""/>
    <s v=""/>
  </r>
  <r>
    <s v="DJI"/>
    <x v="5"/>
    <m/>
    <m/>
    <m/>
    <m/>
    <m/>
    <s v="Badaf"/>
    <s v="abro"/>
    <m/>
    <s v="male"/>
    <s v="2018-09-21T00:00:00.000+03"/>
    <s v="2018-08-07T00:00:00.000+03"/>
    <s v="21 - sept. - 2018"/>
    <s v="07 - août - 2018"/>
    <d v="2018-09-16T00:00:00"/>
    <m/>
    <n v="1"/>
    <x v="1"/>
    <m/>
    <x v="0"/>
    <m/>
    <s v="ETH03"/>
    <m/>
    <s v="Kemissie City Administration"/>
    <m/>
    <x v="0"/>
    <m/>
    <s v="unknown"/>
    <m/>
    <s v="unknown"/>
    <m/>
    <x v="0"/>
    <n v="0"/>
    <n v="0"/>
    <n v="0"/>
    <n v="1"/>
    <n v="0"/>
    <n v="0"/>
    <n v="0"/>
    <x v="0"/>
    <m/>
    <n v="11"/>
    <m/>
    <m/>
    <m/>
    <m/>
    <m/>
    <m/>
    <m/>
    <m/>
    <m/>
    <m/>
    <s v="11"/>
    <n v="0"/>
    <n v="0"/>
    <n v="0"/>
    <n v="11"/>
    <n v="11"/>
    <m/>
    <n v="0"/>
    <n v="0"/>
    <n v="0"/>
    <n v="0"/>
    <s v="0"/>
    <m/>
    <s v="4"/>
    <s v="DJI"/>
    <s v="2018-09-21T00:33:06.202+03"/>
    <s v="2018-09-21T00:35:28.963+03"/>
    <d v="2018-09-21T00:00:00"/>
    <s v="359459066679171"/>
    <s v="dji_enum"/>
    <s v="638010100593498"/>
    <s v="8925301110305934989"/>
    <m/>
    <s v="uuid:8f579228-1a46-427e-9159-d08024ba31f1"/>
    <s v="FMRDJI2018-09-21-dji_enum-4a185b29-f12b-48c7-a000-0b1d4898e486"/>
    <n v="695360"/>
    <s v="8f579228-1a46-427e-9159-d08024ba31f1"/>
    <s v="2018-09-20T21:46:50"/>
    <n v="735"/>
    <m/>
    <n v="-1"/>
    <s v=""/>
    <s v=""/>
  </r>
  <r>
    <s v="DJI"/>
    <x v="5"/>
    <m/>
    <m/>
    <m/>
    <m/>
    <m/>
    <s v="Badaf"/>
    <s v="abro "/>
    <m/>
    <s v="male"/>
    <s v="2018-09-21T00:00:00.000+03"/>
    <s v="2018-08-07T00:00:00.000+03"/>
    <s v="21 - sept. - 2018"/>
    <s v="07 - août - 2018"/>
    <d v="2018-09-17T00:00:00"/>
    <m/>
    <n v="1"/>
    <x v="1"/>
    <m/>
    <x v="0"/>
    <m/>
    <s v="ETH03"/>
    <m/>
    <s v="Kemissie City Administration"/>
    <m/>
    <x v="0"/>
    <m/>
    <s v="unknown"/>
    <m/>
    <s v="unknown"/>
    <m/>
    <x v="0"/>
    <n v="0"/>
    <n v="0"/>
    <n v="0"/>
    <n v="1"/>
    <n v="0"/>
    <n v="0"/>
    <n v="0"/>
    <x v="0"/>
    <m/>
    <n v="11"/>
    <m/>
    <m/>
    <m/>
    <m/>
    <m/>
    <m/>
    <m/>
    <m/>
    <m/>
    <m/>
    <s v="11"/>
    <n v="0"/>
    <n v="2"/>
    <n v="2"/>
    <n v="7"/>
    <n v="11"/>
    <m/>
    <n v="0"/>
    <n v="0"/>
    <n v="0"/>
    <n v="0"/>
    <s v="2"/>
    <m/>
    <s v="4"/>
    <s v="DJI"/>
    <s v="2018-09-21T00:35:46.497+03"/>
    <s v="2018-09-21T00:38:20.100+03"/>
    <d v="2018-09-21T00:00:00"/>
    <s v="359459066679171"/>
    <s v="dji_enum"/>
    <s v="638010100593498"/>
    <s v="8925301110305934989"/>
    <m/>
    <s v="uuid:c72b9572-c502-417a-910b-49ef2482e8c7"/>
    <s v="FMRDJI2018-09-21-dji_enum-8e1974d3-e879-4af1-ad7f-4a5d4faf9ee4"/>
    <n v="695361"/>
    <s v="c72b9572-c502-417a-910b-49ef2482e8c7"/>
    <s v="2018-09-20T21:46:54"/>
    <n v="736"/>
    <m/>
    <n v="-1"/>
    <s v=""/>
    <s v=""/>
  </r>
  <r>
    <s v="DJI"/>
    <x v="5"/>
    <m/>
    <m/>
    <m/>
    <m/>
    <m/>
    <s v="Badaf"/>
    <s v="abro "/>
    <m/>
    <s v="male"/>
    <s v="2018-09-21T00:00:00.000+03"/>
    <s v="2018-08-07T00:00:00.000+03"/>
    <s v="21 - sept. - 2018"/>
    <s v="07 - août - 2018"/>
    <d v="2018-09-18T00:00:00"/>
    <m/>
    <n v="1"/>
    <x v="1"/>
    <m/>
    <x v="0"/>
    <m/>
    <s v="ETH03"/>
    <m/>
    <s v="East Belesa"/>
    <m/>
    <x v="0"/>
    <m/>
    <s v="unknown"/>
    <m/>
    <s v="unknown"/>
    <m/>
    <x v="0"/>
    <n v="0"/>
    <n v="0"/>
    <n v="0"/>
    <n v="1"/>
    <n v="0"/>
    <n v="0"/>
    <n v="0"/>
    <x v="0"/>
    <m/>
    <n v="16"/>
    <m/>
    <m/>
    <m/>
    <m/>
    <m/>
    <m/>
    <m/>
    <m/>
    <m/>
    <m/>
    <s v="16"/>
    <n v="0"/>
    <n v="0"/>
    <n v="0"/>
    <n v="16"/>
    <n v="16"/>
    <m/>
    <n v="0"/>
    <n v="0"/>
    <n v="0"/>
    <n v="0"/>
    <s v="0"/>
    <m/>
    <s v="4"/>
    <s v="DJI"/>
    <s v="2018-09-21T00:38:36.940+03"/>
    <s v="2018-09-21T00:41:08.096+03"/>
    <d v="2018-09-21T00:00:00"/>
    <s v="359459066679171"/>
    <s v="dji_enum"/>
    <s v="638010100593498"/>
    <s v="8925301110305934989"/>
    <m/>
    <s v="uuid:f3d6225a-fdc0-4652-8c36-f81d37d210b8"/>
    <s v="FMRDJI2018-09-21-dji_enum-ac9556f5-2e71-44ee-99b5-8d608c8f3c5c"/>
    <n v="695362"/>
    <s v="f3d6225a-fdc0-4652-8c36-f81d37d210b8"/>
    <s v="2018-09-20T21:46:58"/>
    <n v="737"/>
    <m/>
    <n v="-1"/>
    <s v=""/>
    <s v=""/>
  </r>
  <r>
    <s v="DJI"/>
    <x v="5"/>
    <m/>
    <m/>
    <m/>
    <m/>
    <m/>
    <s v="Badaf"/>
    <s v="abro"/>
    <m/>
    <s v="male"/>
    <s v="2018-09-21T00:00:00.000+03"/>
    <s v="2018-08-07T00:00:00.000+03"/>
    <s v="21 - sept. - 2018"/>
    <s v="07 - août - 2018"/>
    <d v="2018-09-19T00:00:00"/>
    <m/>
    <n v="1"/>
    <x v="1"/>
    <m/>
    <x v="0"/>
    <m/>
    <s v="ETH03"/>
    <m/>
    <s v="Kemissie City Administration"/>
    <m/>
    <x v="0"/>
    <m/>
    <s v="unknown"/>
    <m/>
    <s v="unknown"/>
    <m/>
    <x v="0"/>
    <n v="0"/>
    <n v="0"/>
    <n v="0"/>
    <n v="1"/>
    <n v="0"/>
    <n v="0"/>
    <n v="0"/>
    <x v="0"/>
    <m/>
    <n v="19"/>
    <m/>
    <m/>
    <m/>
    <m/>
    <m/>
    <m/>
    <m/>
    <m/>
    <m/>
    <m/>
    <s v="19"/>
    <n v="0"/>
    <n v="6"/>
    <n v="3"/>
    <n v="10"/>
    <n v="19"/>
    <m/>
    <n v="0"/>
    <n v="0"/>
    <n v="0"/>
    <n v="0"/>
    <s v="3"/>
    <m/>
    <s v="4"/>
    <s v="DJI"/>
    <s v="2018-09-21T00:41:25.780+03"/>
    <s v="2018-09-21T00:43:13.077+03"/>
    <d v="2018-09-21T00:00:00"/>
    <s v="359459066679171"/>
    <s v="dji_enum"/>
    <s v="638010100593498"/>
    <s v="8925301110305934989"/>
    <m/>
    <s v="uuid:1336de48-aba2-4b9e-8c68-04f9b3f38ac2"/>
    <s v="FMRDJI2018-09-21-dji_enum-460f5614-53ed-46f2-9a07-fc790cf5aeab"/>
    <n v="695363"/>
    <s v="1336de48-aba2-4b9e-8c68-04f9b3f38ac2"/>
    <s v="2018-09-20T21:47:02"/>
    <n v="738"/>
    <m/>
    <n v="-1"/>
    <s v=""/>
    <s v=""/>
  </r>
  <r>
    <s v="DJI"/>
    <x v="5"/>
    <m/>
    <m/>
    <m/>
    <m/>
    <m/>
    <s v="Badaf"/>
    <s v="abro "/>
    <m/>
    <s v="male"/>
    <s v="2018-09-21T00:00:00.000+03"/>
    <s v="2018-08-07T00:00:00.000+03"/>
    <s v="21 - sept. - 2018"/>
    <s v="07 - août - 2018"/>
    <d v="2018-09-20T00:00:00"/>
    <m/>
    <n v="1"/>
    <x v="1"/>
    <m/>
    <x v="0"/>
    <m/>
    <s v="ETH03"/>
    <m/>
    <s v="Bahirdar Zuria"/>
    <m/>
    <x v="0"/>
    <m/>
    <s v="unknown"/>
    <m/>
    <s v="unknown"/>
    <m/>
    <x v="0"/>
    <n v="0"/>
    <n v="0"/>
    <n v="0"/>
    <n v="1"/>
    <n v="0"/>
    <n v="0"/>
    <n v="0"/>
    <x v="0"/>
    <m/>
    <n v="4"/>
    <m/>
    <m/>
    <m/>
    <m/>
    <m/>
    <m/>
    <m/>
    <m/>
    <m/>
    <m/>
    <s v="4"/>
    <n v="0"/>
    <n v="0"/>
    <n v="0"/>
    <n v="4"/>
    <n v="4"/>
    <m/>
    <n v="0"/>
    <n v="0"/>
    <n v="0"/>
    <n v="0"/>
    <s v="0"/>
    <m/>
    <s v="4"/>
    <s v="DJI"/>
    <s v="2018-09-21T00:43:29.999+03"/>
    <s v="2018-09-21T00:44:54.156+03"/>
    <d v="2018-09-21T00:00:00"/>
    <s v="359459066679171"/>
    <s v="dji_enum"/>
    <s v="638010100593498"/>
    <s v="8925301110305934989"/>
    <m/>
    <s v="uuid:305a1494-306c-40d0-97a5-dbdae03c48ce"/>
    <s v="FMRDJI2018-09-21-dji_enum-d9134a0d-9bc7-4da0-bf2c-e801ee0933b4"/>
    <n v="695364"/>
    <s v="305a1494-306c-40d0-97a5-dbdae03c48ce"/>
    <s v="2018-09-20T21:47:05"/>
    <n v="739"/>
    <m/>
    <n v="-1"/>
    <s v=""/>
    <s v=""/>
  </r>
  <r>
    <s v="DJI"/>
    <x v="4"/>
    <m/>
    <m/>
    <m/>
    <m/>
    <m/>
    <s v="Yoboki"/>
    <s v="Abdoulkadir"/>
    <m/>
    <s v="male"/>
    <s v="2018-09-25"/>
    <s v="2018-08-11"/>
    <s v="25 - Sep - 2018"/>
    <s v="11 - Aug - 2018"/>
    <d v="2018-09-25T00:00:00"/>
    <m/>
    <n v="1"/>
    <x v="1"/>
    <m/>
    <x v="0"/>
    <m/>
    <s v="ETH01"/>
    <m/>
    <s v="unknown"/>
    <m/>
    <x v="0"/>
    <m/>
    <s v="unknown"/>
    <m/>
    <s v="unknown"/>
    <m/>
    <x v="0"/>
    <n v="0"/>
    <n v="0"/>
    <n v="0"/>
    <n v="1"/>
    <n v="0"/>
    <n v="0"/>
    <n v="0"/>
    <x v="0"/>
    <m/>
    <n v="127"/>
    <m/>
    <m/>
    <m/>
    <m/>
    <m/>
    <m/>
    <m/>
    <m/>
    <m/>
    <m/>
    <s v="127"/>
    <n v="0"/>
    <n v="18"/>
    <n v="0"/>
    <n v="109"/>
    <n v="127"/>
    <m/>
    <n v="0"/>
    <n v="0"/>
    <n v="0"/>
    <n v="0"/>
    <s v="0"/>
    <m/>
    <s v="4"/>
    <s v="DJI"/>
    <s v="2018-09-25T16:21:13.057+03"/>
    <s v="2018-09-25T16:23:25.606+03"/>
    <d v="2018-09-25T00:00:00"/>
    <s v="358161077516753"/>
    <s v="dj_enum"/>
    <s v="638010100926130"/>
    <s v="8925301151101396049"/>
    <m/>
    <s v="uuid:2dc33852-2958-48a9-b018-05f844efa161"/>
    <s v="FMRDJI2018-09-25-dj_enum-ed910903-c883-4483-8867-200edac5d934"/>
    <n v="707330"/>
    <s v="2dc33852-2958-48a9-b018-05f844efa161"/>
    <s v="2018-09-25T13:28:53"/>
    <n v="740"/>
    <m/>
    <n v="-1"/>
    <s v=""/>
    <s v=""/>
  </r>
  <r>
    <s v="DJI"/>
    <x v="2"/>
    <m/>
    <m/>
    <m/>
    <m/>
    <m/>
    <s v="Gueliléh"/>
    <s v="Ali hassan "/>
    <m/>
    <s v="male"/>
    <s v="2018-09-25"/>
    <s v="2018-08-11"/>
    <s v="25 - Sep - 2018"/>
    <s v="11 - Aug - 2018"/>
    <d v="2018-09-25T00:00:00"/>
    <m/>
    <n v="1"/>
    <x v="1"/>
    <m/>
    <x v="0"/>
    <m/>
    <s v="ETH05"/>
    <m/>
    <s v="Moyale"/>
    <m/>
    <x v="1"/>
    <m/>
    <s v="unknown"/>
    <m/>
    <s v="unknown"/>
    <m/>
    <x v="0"/>
    <n v="0"/>
    <n v="0"/>
    <n v="0"/>
    <n v="1"/>
    <n v="0"/>
    <n v="0"/>
    <n v="0"/>
    <x v="0"/>
    <m/>
    <n v="12"/>
    <m/>
    <m/>
    <m/>
    <m/>
    <m/>
    <m/>
    <m/>
    <m/>
    <m/>
    <m/>
    <s v="12"/>
    <n v="4"/>
    <n v="3"/>
    <n v="3"/>
    <n v="2"/>
    <n v="12"/>
    <m/>
    <n v="3"/>
    <n v="3"/>
    <n v="0"/>
    <n v="1"/>
    <s v="7"/>
    <m/>
    <s v="4"/>
    <s v="DJI"/>
    <s v="2018-09-25T16:35:00.080+03"/>
    <s v="2018-09-25T16:38:04.672+03"/>
    <d v="2018-09-25T00:00:00"/>
    <s v="358161077325007"/>
    <s v="dji_enum"/>
    <s v="638010101262274"/>
    <s v="8925301180101474761"/>
    <m/>
    <s v="uuid:112406bf-cd90-48b5-bf7c-09a70418302a"/>
    <s v="FMRDJI2018-09-25-dji_enum-84333c9e-b17e-42e5-95db-885588b5177a"/>
    <n v="707441"/>
    <s v="112406bf-cd90-48b5-bf7c-09a70418302a"/>
    <s v="2018-09-25T13:55:34"/>
    <n v="741"/>
    <m/>
    <n v="-1"/>
    <s v=""/>
    <s v=""/>
  </r>
  <r>
    <s v="DJI"/>
    <x v="2"/>
    <m/>
    <m/>
    <m/>
    <m/>
    <m/>
    <s v="Gueliléh"/>
    <s v="Ali hassan "/>
    <m/>
    <s v="male"/>
    <s v="2018-09-25"/>
    <s v="2018-08-11"/>
    <s v="25 - Sep - 2018"/>
    <s v="11 - Aug - 2018"/>
    <d v="2018-09-25T00:00:00"/>
    <m/>
    <n v="2"/>
    <x v="1"/>
    <m/>
    <x v="0"/>
    <m/>
    <s v="ETH04"/>
    <m/>
    <s v="Jarso"/>
    <m/>
    <x v="1"/>
    <m/>
    <s v="unknown"/>
    <m/>
    <s v="unknown"/>
    <m/>
    <x v="0"/>
    <n v="0"/>
    <n v="0"/>
    <n v="0"/>
    <n v="1"/>
    <n v="0"/>
    <n v="0"/>
    <n v="0"/>
    <x v="0"/>
    <m/>
    <n v="9"/>
    <m/>
    <m/>
    <m/>
    <m/>
    <m/>
    <m/>
    <m/>
    <m/>
    <m/>
    <m/>
    <s v="9"/>
    <n v="0"/>
    <n v="3"/>
    <n v="0"/>
    <n v="6"/>
    <n v="9"/>
    <m/>
    <n v="0"/>
    <n v="0"/>
    <n v="0"/>
    <n v="0"/>
    <s v="0"/>
    <m/>
    <s v="4"/>
    <s v="DJI"/>
    <s v="2018-09-25T16:38:14.005+03"/>
    <s v="2018-09-25T16:40:03.541+03"/>
    <d v="2018-09-25T00:00:00"/>
    <s v="358161077325007"/>
    <s v="dji_enum"/>
    <s v="638010101262274"/>
    <s v="8925301180101474761"/>
    <m/>
    <s v="uuid:baf5c08d-be44-4481-8fae-6ec068fcc0ec"/>
    <s v="FMRDJI2018-09-25-dji_enum-225ede37-6ada-410c-8435-6a70e3c8d8f1"/>
    <n v="707442"/>
    <s v="baf5c08d-be44-4481-8fae-6ec068fcc0ec"/>
    <s v="2018-09-25T13:55:41"/>
    <n v="742"/>
    <m/>
    <n v="-1"/>
    <s v=""/>
    <s v=""/>
  </r>
  <r>
    <s v="DJI"/>
    <x v="2"/>
    <m/>
    <m/>
    <m/>
    <m/>
    <m/>
    <s v="Gueliléh"/>
    <s v="Ali hassan "/>
    <m/>
    <s v="male"/>
    <s v="2018-09-25"/>
    <s v="2018-08-11"/>
    <s v="25 - Sep - 2018"/>
    <s v="11 - Aug - 2018"/>
    <d v="2018-09-25T00:00:00"/>
    <m/>
    <n v="3"/>
    <x v="2"/>
    <m/>
    <x v="0"/>
    <m/>
    <s v="ETH13"/>
    <m/>
    <s v="Harar"/>
    <m/>
    <x v="1"/>
    <m/>
    <s v="DJ03"/>
    <m/>
    <s v="Djibouti City"/>
    <m/>
    <x v="1"/>
    <n v="0"/>
    <n v="0"/>
    <n v="0"/>
    <n v="0"/>
    <n v="1"/>
    <n v="0"/>
    <n v="0"/>
    <x v="0"/>
    <m/>
    <n v="52"/>
    <m/>
    <m/>
    <m/>
    <m/>
    <m/>
    <m/>
    <m/>
    <m/>
    <m/>
    <m/>
    <s v="52"/>
    <n v="8"/>
    <n v="31"/>
    <n v="5"/>
    <n v="8"/>
    <n v="52"/>
    <m/>
    <n v="0"/>
    <n v="0"/>
    <n v="0"/>
    <n v="9"/>
    <s v="9"/>
    <m/>
    <s v="4"/>
    <s v="DJI"/>
    <s v="2018-09-25T16:40:12.108+03"/>
    <s v="2018-09-25T16:41:51.595+03"/>
    <d v="2018-09-25T00:00:00"/>
    <s v="358161077325007"/>
    <s v="dji_enum"/>
    <s v="638010101262274"/>
    <s v="8925301180101474761"/>
    <m/>
    <s v="uuid:8062dda7-fb92-4227-b47c-8291e7660c60"/>
    <s v="FMRDJI2018-09-25-dji_enum-8f18f56f-c816-4137-a850-865b7d9d98b2"/>
    <n v="707443"/>
    <s v="8062dda7-fb92-4227-b47c-8291e7660c60"/>
    <s v="2018-09-25T13:55:47"/>
    <n v="743"/>
    <m/>
    <n v="-1"/>
    <s v=""/>
    <s v=""/>
  </r>
  <r>
    <s v="DJI"/>
    <x v="6"/>
    <m/>
    <m/>
    <m/>
    <m/>
    <m/>
    <s v="Fontehero"/>
    <s v="Oumalkaire aboubaker "/>
    <m/>
    <s v="female"/>
    <s v="2018-09-26"/>
    <s v="2018-08-12"/>
    <s v="26 - Sep - 2018"/>
    <s v="12 - Aug - 2018"/>
    <d v="2018-09-23T00:00:00"/>
    <m/>
    <n v="13"/>
    <x v="1"/>
    <m/>
    <x v="0"/>
    <m/>
    <s v="ETH01"/>
    <m/>
    <s v="unknown"/>
    <m/>
    <x v="0"/>
    <m/>
    <s v="unknown"/>
    <m/>
    <s v="unknown"/>
    <m/>
    <x v="0"/>
    <n v="0"/>
    <n v="0"/>
    <n v="0"/>
    <n v="1"/>
    <n v="0"/>
    <n v="0"/>
    <n v="0"/>
    <x v="0"/>
    <m/>
    <n v="159"/>
    <m/>
    <m/>
    <m/>
    <m/>
    <m/>
    <m/>
    <m/>
    <m/>
    <m/>
    <m/>
    <s v="159"/>
    <n v="7"/>
    <n v="28"/>
    <n v="11"/>
    <n v="113"/>
    <n v="159"/>
    <m/>
    <n v="0"/>
    <n v="0"/>
    <n v="0"/>
    <n v="0"/>
    <s v="18"/>
    <m/>
    <s v="4"/>
    <s v="DJI"/>
    <s v="2018-09-26T09:15:08.703+03"/>
    <s v="2018-09-26T09:18:43.598+03"/>
    <d v="2018-09-26T00:00:00"/>
    <s v="358161078056965"/>
    <s v="dji_enum"/>
    <s v="638010100578554"/>
    <s v="8925301110305785548"/>
    <m/>
    <s v="uuid:5ec882b5-7b28-44f4-8d71-d1845be00ec4"/>
    <s v="FMRDJI2018-09-26-dji_enum-05ad9465-e53b-4a4f-a2fd-3a858e97318c"/>
    <n v="709459"/>
    <s v="5ec882b5-7b28-44f4-8d71-d1845be00ec4"/>
    <s v="2018-09-26T06:34:00"/>
    <n v="744"/>
    <m/>
    <n v="-1"/>
    <s v=""/>
    <s v=""/>
  </r>
  <r>
    <s v="DJI"/>
    <x v="6"/>
    <m/>
    <m/>
    <m/>
    <m/>
    <m/>
    <s v="Fontehero"/>
    <s v="Oumalkaire aboubaker "/>
    <m/>
    <s v="female"/>
    <s v="2018-09-26"/>
    <s v="2018-08-12"/>
    <s v="26 - Sep - 2018"/>
    <s v="12 - Aug - 2018"/>
    <d v="2018-09-26T00:00:00"/>
    <m/>
    <n v="15"/>
    <x v="1"/>
    <m/>
    <x v="0"/>
    <m/>
    <s v="ETH01"/>
    <m/>
    <s v="unknown"/>
    <m/>
    <x v="0"/>
    <m/>
    <s v="unknown"/>
    <m/>
    <s v="unknown"/>
    <m/>
    <x v="0"/>
    <n v="0"/>
    <n v="0"/>
    <n v="0"/>
    <n v="1"/>
    <n v="0"/>
    <n v="0"/>
    <n v="0"/>
    <x v="0"/>
    <m/>
    <n v="39"/>
    <m/>
    <m/>
    <m/>
    <m/>
    <m/>
    <m/>
    <m/>
    <m/>
    <m/>
    <m/>
    <s v="39"/>
    <n v="0"/>
    <n v="20"/>
    <n v="0"/>
    <n v="19"/>
    <n v="39"/>
    <m/>
    <n v="0"/>
    <n v="0"/>
    <n v="0"/>
    <n v="0"/>
    <s v="0"/>
    <m/>
    <s v="4"/>
    <s v="DJI"/>
    <s v="2018-09-26T11:55:37.611+03"/>
    <s v="2018-09-26T11:59:15.088+03"/>
    <d v="2018-09-26T00:00:00"/>
    <s v="358161078056965"/>
    <s v="dji_enum"/>
    <s v="638010100578554"/>
    <s v="8925301110305785548"/>
    <m/>
    <s v="uuid:a8575b24-0f46-4a21-8a48-3a3c9fb6f163"/>
    <s v="FMRDJI2018-09-26-dji_enum-d65530b2-43a1-42f8-8837-301c49677eee"/>
    <n v="709781"/>
    <s v="a8575b24-0f46-4a21-8a48-3a3c9fb6f163"/>
    <s v="2018-09-26T09:50:53"/>
    <n v="745"/>
    <m/>
    <n v="-1"/>
    <s v=""/>
    <s v=""/>
  </r>
  <r>
    <s v="DJI"/>
    <x v="6"/>
    <m/>
    <m/>
    <m/>
    <m/>
    <m/>
    <s v="Fontehero"/>
    <s v="Oumalkaire aboubaker "/>
    <m/>
    <s v="female"/>
    <s v="2018-09-26"/>
    <s v="2018-08-12"/>
    <s v="26 - Sep - 2018"/>
    <s v="12 - Aug - 2018"/>
    <d v="2018-09-26T00:00:00"/>
    <m/>
    <n v="15"/>
    <x v="1"/>
    <m/>
    <x v="0"/>
    <m/>
    <s v="ETH04"/>
    <m/>
    <s v="unknown"/>
    <m/>
    <x v="0"/>
    <m/>
    <s v="unknown"/>
    <m/>
    <s v="unknown"/>
    <m/>
    <x v="0"/>
    <n v="0"/>
    <n v="0"/>
    <n v="0"/>
    <n v="1"/>
    <n v="0"/>
    <n v="0"/>
    <n v="0"/>
    <x v="0"/>
    <m/>
    <n v="170"/>
    <m/>
    <m/>
    <m/>
    <m/>
    <m/>
    <m/>
    <m/>
    <m/>
    <m/>
    <m/>
    <s v="170"/>
    <n v="0"/>
    <n v="12"/>
    <n v="8"/>
    <n v="150"/>
    <n v="170"/>
    <m/>
    <n v="0"/>
    <n v="0"/>
    <n v="0"/>
    <n v="0"/>
    <s v="20"/>
    <m/>
    <s v="4"/>
    <s v="DJI"/>
    <s v="2018-09-26T11:59:22.727+03"/>
    <s v="2018-09-26T12:02:55.865+03"/>
    <d v="2018-09-26T00:00:00"/>
    <s v="358161078056965"/>
    <s v="dji_enum"/>
    <s v="638010100578554"/>
    <s v="8925301110305785548"/>
    <m/>
    <s v="uuid:17050b42-fc16-48bb-8e55-1ad7d3e808b4"/>
    <s v="FMRDJI2018-09-26-dji_enum-270e2db7-dad9-48d6-b45e-d133ef908451"/>
    <n v="709782"/>
    <s v="17050b42-fc16-48bb-8e55-1ad7d3e808b4"/>
    <s v="2018-09-26T09:51:00"/>
    <n v="746"/>
    <m/>
    <n v="-1"/>
    <s v=""/>
    <s v=""/>
  </r>
  <r>
    <s v="DJI"/>
    <x v="0"/>
    <m/>
    <m/>
    <m/>
    <m/>
    <m/>
    <s v="Guaherre"/>
    <s v="Kassin"/>
    <m/>
    <s v="male"/>
    <s v="2018-09-01"/>
    <s v="2018-07-18"/>
    <s v="01 - Sep - 2018"/>
    <s v="18 - Jul - 2018"/>
    <d v="2018-09-01T00:00:00"/>
    <m/>
    <n v="3"/>
    <x v="0"/>
    <m/>
    <x v="0"/>
    <m/>
    <s v="ETH04"/>
    <m/>
    <s v="unknown"/>
    <m/>
    <x v="0"/>
    <m/>
    <s v="unknown"/>
    <m/>
    <s v="unknown"/>
    <m/>
    <x v="0"/>
    <n v="0"/>
    <n v="0"/>
    <n v="0"/>
    <n v="1"/>
    <n v="0"/>
    <n v="0"/>
    <n v="0"/>
    <x v="0"/>
    <m/>
    <n v="112"/>
    <m/>
    <m/>
    <m/>
    <m/>
    <m/>
    <m/>
    <m/>
    <m/>
    <m/>
    <m/>
    <s v="112"/>
    <n v="9"/>
    <n v="13"/>
    <n v="21"/>
    <n v="69"/>
    <n v="112"/>
    <m/>
    <n v="0"/>
    <n v="0"/>
    <n v="0"/>
    <n v="6"/>
    <s v="6"/>
    <m/>
    <s v="4"/>
    <s v="DJI"/>
    <s v="2018-09-01T17:28:36.101+03"/>
    <s v="2018-09-01T17:32:58.672+03"/>
    <d v="2018-09-01T00:00:00"/>
    <s v="357656087549273"/>
    <s v="dji_enum"/>
    <s v="638010100984042"/>
    <s v="8925301160501335143"/>
    <m/>
    <s v="uuid:36a374b5-5cbb-4233-aae7-e7d083a97826"/>
    <s v="FMRDJI2018-09-01-dji_enum-673092d8-ff13-4686-bc4a-81a5c17a0a52"/>
    <n v="639728"/>
    <s v="36a374b5-5cbb-4233-aae7-e7d083a97826"/>
    <s v="2018-09-02T05:22:35"/>
    <n v="876"/>
    <m/>
    <n v="-1"/>
    <s v=""/>
    <s v=""/>
  </r>
  <r>
    <s v="DJI"/>
    <x v="1"/>
    <m/>
    <m/>
    <m/>
    <m/>
    <m/>
    <s v="Ar Oussa"/>
    <s v="Abdo naguib"/>
    <m/>
    <s v="male"/>
    <s v="2018-09-02"/>
    <s v="2018-07-19"/>
    <s v="02 - Sep - 2018"/>
    <s v="19 - Jul - 2018"/>
    <d v="2018-09-02T00:00:00"/>
    <m/>
    <n v="1"/>
    <x v="1"/>
    <m/>
    <x v="0"/>
    <m/>
    <s v="ETH04"/>
    <m/>
    <s v="Jimma Horo"/>
    <m/>
    <x v="0"/>
    <m/>
    <s v="unknown"/>
    <m/>
    <s v="unknown"/>
    <m/>
    <x v="0"/>
    <n v="0"/>
    <n v="0"/>
    <n v="0"/>
    <n v="1"/>
    <n v="0"/>
    <n v="0"/>
    <n v="0"/>
    <x v="0"/>
    <m/>
    <n v="21"/>
    <m/>
    <m/>
    <m/>
    <m/>
    <m/>
    <m/>
    <m/>
    <m/>
    <m/>
    <m/>
    <s v="21"/>
    <n v="0"/>
    <n v="0"/>
    <n v="11"/>
    <n v="10"/>
    <n v="21"/>
    <m/>
    <n v="0"/>
    <n v="0"/>
    <n v="0"/>
    <n v="0"/>
    <s v="0"/>
    <m/>
    <s v="4"/>
    <s v="DJI"/>
    <s v="2018-09-02T08:23:37.815+03"/>
    <s v="2018-09-02T08:26:12.201+03"/>
    <d v="2018-09-02T00:00:00"/>
    <s v="357656087549570"/>
    <s v="dji_enum"/>
    <s v="638010100972986"/>
    <s v="8925301160501224586"/>
    <m/>
    <s v="uuid:edd5e1d2-c900-49c9-bfca-3d58e0456215"/>
    <s v="FMRDJI2018-09-02-dji_enum-f8141e84-7986-4271-be29-973d7e280f01"/>
    <n v="640725"/>
    <s v="edd5e1d2-c900-49c9-bfca-3d58e0456215"/>
    <s v="2018-09-02T15:25:49"/>
    <n v="906"/>
    <m/>
    <n v="-1"/>
    <s v=""/>
    <s v=""/>
  </r>
  <r>
    <s v="DJI"/>
    <x v="1"/>
    <m/>
    <m/>
    <m/>
    <m/>
    <m/>
    <s v="Ar Oussa"/>
    <s v="Abdo naguib"/>
    <m/>
    <s v="male"/>
    <s v="2018-09-02"/>
    <s v="2018-07-19"/>
    <s v="02 - Sep - 2018"/>
    <s v="19 - Jul - 2018"/>
    <d v="2018-09-02T00:00:00"/>
    <m/>
    <n v="2"/>
    <x v="1"/>
    <m/>
    <x v="0"/>
    <m/>
    <s v="ETH03"/>
    <m/>
    <s v="Bati"/>
    <m/>
    <x v="1"/>
    <m/>
    <s v="DJ01"/>
    <m/>
    <s v="Ar Oussa"/>
    <m/>
    <x v="1"/>
    <n v="0"/>
    <n v="0"/>
    <n v="0"/>
    <n v="0"/>
    <n v="1"/>
    <n v="0"/>
    <n v="0"/>
    <x v="0"/>
    <m/>
    <n v="8"/>
    <m/>
    <m/>
    <m/>
    <m/>
    <m/>
    <m/>
    <m/>
    <m/>
    <m/>
    <m/>
    <s v="8"/>
    <n v="0"/>
    <n v="0"/>
    <n v="4"/>
    <n v="4"/>
    <n v="8"/>
    <m/>
    <n v="0"/>
    <n v="0"/>
    <n v="0"/>
    <n v="0"/>
    <s v="0"/>
    <m/>
    <s v="4"/>
    <s v="DJI"/>
    <s v="2018-09-02T08:26:23.412+03"/>
    <s v="2018-09-02T08:29:58.887+03"/>
    <d v="2018-09-02T00:00:00"/>
    <s v="357656087549570"/>
    <s v="dji_enum"/>
    <s v="638010100972986"/>
    <s v="8925301160501224586"/>
    <m/>
    <s v="uuid:fe8604a8-8be1-4db8-935f-6212a0584b96"/>
    <s v="FMRDJI2018-09-02-dji_enum-43868667-70c3-4a71-9759-28ecd12fd193"/>
    <n v="640726"/>
    <s v="fe8604a8-8be1-4db8-935f-6212a0584b96"/>
    <s v="2018-09-02T15:25:54"/>
    <n v="907"/>
    <m/>
    <n v="-1"/>
    <s v=""/>
    <s v=""/>
  </r>
  <r>
    <s v="DJI"/>
    <x v="1"/>
    <m/>
    <m/>
    <m/>
    <m/>
    <m/>
    <s v="Ar Oussa"/>
    <s v="Abdo naguib"/>
    <m/>
    <s v="male"/>
    <s v="2018-09-02"/>
    <s v="2018-07-19"/>
    <s v="02 - Sep - 2018"/>
    <s v="19 - Jul - 2018"/>
    <d v="2018-09-02T00:00:00"/>
    <m/>
    <n v="3"/>
    <x v="1"/>
    <m/>
    <x v="0"/>
    <m/>
    <s v="ETH01"/>
    <m/>
    <s v="Ofla"/>
    <m/>
    <x v="0"/>
    <m/>
    <s v="unknown"/>
    <m/>
    <s v="unknown"/>
    <m/>
    <x v="0"/>
    <n v="0"/>
    <n v="0"/>
    <n v="0"/>
    <n v="1"/>
    <n v="0"/>
    <n v="0"/>
    <n v="0"/>
    <x v="0"/>
    <m/>
    <n v="15"/>
    <m/>
    <m/>
    <m/>
    <m/>
    <m/>
    <m/>
    <m/>
    <m/>
    <m/>
    <m/>
    <s v="15"/>
    <n v="0"/>
    <n v="0"/>
    <n v="8"/>
    <n v="7"/>
    <n v="15"/>
    <m/>
    <n v="0"/>
    <n v="0"/>
    <n v="0"/>
    <n v="0"/>
    <s v="0"/>
    <m/>
    <s v="4"/>
    <s v="DJI"/>
    <s v="2018-09-02T08:30:07.057+03"/>
    <s v="2018-09-02T08:32:37.033+03"/>
    <d v="2018-09-02T00:00:00"/>
    <s v="357656087549570"/>
    <s v="dji_enum"/>
    <s v="638010100972986"/>
    <s v="8925301160501224586"/>
    <m/>
    <s v="uuid:a27f3a93-970a-49c8-820f-e3b57b268563"/>
    <s v="FMRDJI2018-09-02-dji_enum-966743c6-74fd-48b2-bc04-2ca5eaeaf091"/>
    <n v="640727"/>
    <s v="a27f3a93-970a-49c8-820f-e3b57b268563"/>
    <s v="2018-09-02T15:26:03"/>
    <n v="908"/>
    <m/>
    <n v="-1"/>
    <s v=""/>
    <s v=""/>
  </r>
  <r>
    <s v="DJI"/>
    <x v="4"/>
    <m/>
    <m/>
    <m/>
    <m/>
    <m/>
    <s v="Yoboki"/>
    <s v="Abdoulkadir"/>
    <m/>
    <s v="male"/>
    <s v="2018-09-03"/>
    <s v="2018-07-20"/>
    <s v="03 - Sep - 2018"/>
    <s v="20 - Jul - 2018"/>
    <d v="2018-09-02T00:00:00"/>
    <m/>
    <n v="1"/>
    <x v="1"/>
    <m/>
    <x v="0"/>
    <m/>
    <s v="ETH01"/>
    <m/>
    <s v="unknown"/>
    <m/>
    <x v="0"/>
    <m/>
    <s v="unknown"/>
    <m/>
    <s v="unknown"/>
    <m/>
    <x v="0"/>
    <n v="0"/>
    <n v="0"/>
    <n v="0"/>
    <n v="1"/>
    <n v="0"/>
    <n v="0"/>
    <n v="0"/>
    <x v="0"/>
    <m/>
    <n v="111"/>
    <m/>
    <m/>
    <m/>
    <m/>
    <m/>
    <m/>
    <m/>
    <m/>
    <m/>
    <m/>
    <s v="111"/>
    <n v="0"/>
    <n v="19"/>
    <n v="0"/>
    <n v="92"/>
    <n v="111"/>
    <m/>
    <n v="0"/>
    <n v="0"/>
    <n v="0"/>
    <n v="0"/>
    <s v="0"/>
    <m/>
    <s v="4"/>
    <s v="DJI"/>
    <s v="2018-09-03T16:17:25.607+03"/>
    <s v="2018-09-03T16:20:48.070+03"/>
    <d v="2018-09-03T00:00:00"/>
    <s v="358161077516753"/>
    <s v="dj_enum"/>
    <s v="638010100926130"/>
    <s v="8925301151101396049"/>
    <m/>
    <s v="uuid:c33a4b47-f42c-49dd-82b0-75e7e5ddd5cd"/>
    <s v="FMRDJI2018-09-03-dj_enum-c4c142f7-c610-441e-8c84-c0b64e0e5dc6"/>
    <n v="646337"/>
    <s v="c33a4b47-f42c-49dd-82b0-75e7e5ddd5cd"/>
    <s v="2018-09-03T13:27:08"/>
    <n v="913"/>
    <m/>
    <n v="-1"/>
    <s v=""/>
    <s v=""/>
  </r>
  <r>
    <s v="DJI"/>
    <x v="4"/>
    <m/>
    <m/>
    <m/>
    <m/>
    <m/>
    <s v="Yoboki"/>
    <s v="Abdoulkadir"/>
    <m/>
    <s v="male"/>
    <s v="2018-09-03"/>
    <s v="2018-07-20"/>
    <s v="03 - Sep - 2018"/>
    <s v="20 - Jul - 2018"/>
    <d v="2018-09-03T00:00:00"/>
    <m/>
    <n v="1"/>
    <x v="1"/>
    <m/>
    <x v="0"/>
    <m/>
    <s v="ETH01"/>
    <m/>
    <s v="unknown"/>
    <m/>
    <x v="0"/>
    <m/>
    <s v="unknown"/>
    <m/>
    <s v="unknown"/>
    <m/>
    <x v="0"/>
    <n v="0"/>
    <n v="0"/>
    <n v="0"/>
    <n v="1"/>
    <n v="0"/>
    <n v="0"/>
    <n v="0"/>
    <x v="0"/>
    <m/>
    <n v="86"/>
    <m/>
    <m/>
    <m/>
    <m/>
    <m/>
    <m/>
    <m/>
    <m/>
    <m/>
    <m/>
    <s v="86"/>
    <n v="0"/>
    <n v="21"/>
    <n v="0"/>
    <n v="65"/>
    <n v="86"/>
    <m/>
    <n v="0"/>
    <n v="0"/>
    <n v="0"/>
    <n v="0"/>
    <s v="0"/>
    <m/>
    <s v="4"/>
    <s v="DJI"/>
    <s v="2018-09-03T16:21:00.651+03"/>
    <s v="2018-09-03T16:23:43.882+03"/>
    <d v="2018-09-03T00:00:00"/>
    <s v="358161077516753"/>
    <s v="dj_enum"/>
    <s v="638010100926130"/>
    <s v="8925301151101396049"/>
    <m/>
    <s v="uuid:33bc4ef8-efd7-4d18-aa47-5b81a54fb155"/>
    <s v="FMRDJI2018-09-03-dj_enum-1b2522fd-e296-4cd9-b562-f4315710696d"/>
    <n v="646338"/>
    <s v="33bc4ef8-efd7-4d18-aa47-5b81a54fb155"/>
    <s v="2018-09-03T13:27:51"/>
    <n v="914"/>
    <m/>
    <n v="-1"/>
    <s v=""/>
    <s v=""/>
  </r>
  <r>
    <s v="DJI"/>
    <x v="1"/>
    <m/>
    <m/>
    <m/>
    <m/>
    <m/>
    <s v="Ar Oussa"/>
    <s v="Abdo naguib"/>
    <m/>
    <s v="male"/>
    <s v="2018-09-03"/>
    <s v="2018-07-20"/>
    <s v="03 - Sep - 2018"/>
    <s v="20 - Jul - 2018"/>
    <d v="2018-09-03T00:00:00"/>
    <m/>
    <n v="1"/>
    <x v="1"/>
    <m/>
    <x v="0"/>
    <m/>
    <s v="ETH04"/>
    <m/>
    <s v="Jimma Horo"/>
    <m/>
    <x v="0"/>
    <m/>
    <s v="unknown"/>
    <m/>
    <s v="unknown"/>
    <m/>
    <x v="0"/>
    <n v="0"/>
    <n v="0"/>
    <n v="0"/>
    <n v="1"/>
    <n v="0"/>
    <n v="0"/>
    <n v="0"/>
    <x v="0"/>
    <m/>
    <n v="18"/>
    <m/>
    <m/>
    <m/>
    <m/>
    <m/>
    <m/>
    <m/>
    <m/>
    <m/>
    <m/>
    <s v="18"/>
    <n v="0"/>
    <n v="0"/>
    <n v="9"/>
    <n v="9"/>
    <n v="18"/>
    <m/>
    <n v="0"/>
    <n v="0"/>
    <n v="0"/>
    <n v="0"/>
    <s v="0"/>
    <m/>
    <s v="4"/>
    <s v="DJI"/>
    <s v="2018-09-03T08:33:11.577+03"/>
    <s v="2018-09-03T08:35:08.016+03"/>
    <d v="2018-09-03T00:00:00"/>
    <s v="357656087549570"/>
    <s v="dji_enum"/>
    <s v="638010100972986"/>
    <s v="8925301160501224586"/>
    <m/>
    <s v="uuid:bb7ba87c-1d2b-4d1d-9efe-b38729f51cd1"/>
    <s v="FMRDJI2018-09-03-dji_enum-02df844a-1893-4633-be54-b9adf459e568"/>
    <n v="646498"/>
    <s v="bb7ba87c-1d2b-4d1d-9efe-b38729f51cd1"/>
    <s v="2018-09-03T15:15:20"/>
    <n v="915"/>
    <m/>
    <n v="-1"/>
    <s v=""/>
    <s v=""/>
  </r>
  <r>
    <s v="DJI"/>
    <x v="1"/>
    <m/>
    <m/>
    <m/>
    <m/>
    <m/>
    <s v="Ar Oussa"/>
    <s v="Abdo naguib"/>
    <m/>
    <s v="male"/>
    <s v="2018-09-03"/>
    <s v="2018-07-20"/>
    <s v="03 - Sep - 2018"/>
    <s v="20 - Jul - 2018"/>
    <d v="2018-09-03T00:00:00"/>
    <m/>
    <n v="2"/>
    <x v="1"/>
    <m/>
    <x v="0"/>
    <m/>
    <s v="ETH03"/>
    <m/>
    <s v="Zigem"/>
    <m/>
    <x v="1"/>
    <m/>
    <s v="DJ01"/>
    <m/>
    <s v="Ar Oussa"/>
    <m/>
    <x v="0"/>
    <n v="0"/>
    <n v="0"/>
    <n v="0"/>
    <n v="1"/>
    <n v="0"/>
    <n v="0"/>
    <n v="0"/>
    <x v="0"/>
    <m/>
    <n v="8"/>
    <m/>
    <m/>
    <m/>
    <m/>
    <m/>
    <m/>
    <m/>
    <m/>
    <m/>
    <m/>
    <s v="8"/>
    <n v="0"/>
    <n v="0"/>
    <n v="2"/>
    <n v="6"/>
    <n v="8"/>
    <m/>
    <n v="0"/>
    <n v="0"/>
    <n v="0"/>
    <n v="0"/>
    <s v="0"/>
    <m/>
    <s v="4"/>
    <s v="DJI"/>
    <s v="2018-09-03T08:35:19.235+03"/>
    <s v="2018-09-03T08:37:50.040+03"/>
    <d v="2018-09-03T00:00:00"/>
    <s v="357656087549570"/>
    <s v="dji_enum"/>
    <s v="638010100972986"/>
    <s v="8925301160501224586"/>
    <m/>
    <s v="uuid:018aea7d-3d7c-4d92-ac41-b6a778aa821d"/>
    <s v="FMRDJI2018-09-03-dji_enum-e3938aae-bc06-4b0d-a6fc-9a5d05dd321c"/>
    <n v="646499"/>
    <s v="018aea7d-3d7c-4d92-ac41-b6a778aa821d"/>
    <s v="2018-09-03T15:15:25"/>
    <n v="916"/>
    <m/>
    <n v="-1"/>
    <s v=""/>
    <s v=""/>
  </r>
  <r>
    <s v="DJI"/>
    <x v="2"/>
    <m/>
    <m/>
    <m/>
    <m/>
    <m/>
    <s v="Gueliléh"/>
    <s v="Ali hassan "/>
    <m/>
    <s v="male"/>
    <s v="2018-09-04"/>
    <s v="2018-07-21"/>
    <s v="04 - Sep - 2018"/>
    <s v="21 - Jul - 2018"/>
    <d v="2018-09-02T00:00:00"/>
    <m/>
    <n v="1"/>
    <x v="1"/>
    <m/>
    <x v="0"/>
    <m/>
    <s v="ETH04"/>
    <m/>
    <s v="Yaya Gulele"/>
    <m/>
    <x v="1"/>
    <m/>
    <s v="unknown"/>
    <m/>
    <s v="unknown"/>
    <m/>
    <x v="0"/>
    <n v="0"/>
    <n v="0"/>
    <n v="0"/>
    <n v="1"/>
    <n v="0"/>
    <n v="0"/>
    <n v="0"/>
    <x v="0"/>
    <m/>
    <n v="9"/>
    <m/>
    <m/>
    <m/>
    <m/>
    <m/>
    <m/>
    <m/>
    <m/>
    <m/>
    <m/>
    <s v="9"/>
    <n v="2"/>
    <n v="3"/>
    <n v="1"/>
    <n v="3"/>
    <n v="9"/>
    <m/>
    <n v="0"/>
    <n v="0"/>
    <n v="0"/>
    <n v="0"/>
    <s v="0"/>
    <m/>
    <s v="4"/>
    <s v="DJI"/>
    <s v="2018-09-04T17:50:43.818+03"/>
    <s v="2018-09-04T17:53:39.599+03"/>
    <d v="2018-09-04T00:00:00"/>
    <s v="358161077325007"/>
    <s v="dji_enum"/>
    <s v="638010101262274"/>
    <s v="8925301180101474761"/>
    <m/>
    <s v="uuid:ee8df706-ad6e-44f8-9139-4f3797ad734a"/>
    <s v="FMRDJI2018-09-04-dji_enum-14b454d0-c0a2-48a4-9c4b-1a23fa8b799a"/>
    <n v="650357"/>
    <s v="ee8df706-ad6e-44f8-9139-4f3797ad734a"/>
    <s v="2018-09-04T16:16:28"/>
    <n v="936"/>
    <m/>
    <n v="-1"/>
    <s v=""/>
    <s v=""/>
  </r>
  <r>
    <s v="DJI"/>
    <x v="2"/>
    <m/>
    <m/>
    <m/>
    <m/>
    <m/>
    <s v="Gueliléh"/>
    <s v="Ali hassan "/>
    <m/>
    <s v="male"/>
    <s v="2018-09-04"/>
    <s v="2018-07-21"/>
    <s v="04 - Sep - 2018"/>
    <s v="21 - Jul - 2018"/>
    <d v="2018-09-02T00:00:00"/>
    <m/>
    <n v="2"/>
    <x v="3"/>
    <m/>
    <x v="0"/>
    <m/>
    <s v="ETH01"/>
    <m/>
    <s v="Adwa"/>
    <m/>
    <x v="1"/>
    <m/>
    <s v="unknown"/>
    <m/>
    <s v="unknown"/>
    <m/>
    <x v="0"/>
    <n v="0"/>
    <n v="0"/>
    <n v="0"/>
    <n v="1"/>
    <n v="0"/>
    <n v="0"/>
    <n v="0"/>
    <x v="0"/>
    <m/>
    <n v="18"/>
    <m/>
    <m/>
    <m/>
    <m/>
    <m/>
    <m/>
    <m/>
    <m/>
    <m/>
    <m/>
    <s v="18"/>
    <n v="5"/>
    <n v="4"/>
    <n v="3"/>
    <n v="6"/>
    <n v="18"/>
    <m/>
    <n v="0"/>
    <n v="0"/>
    <n v="0"/>
    <n v="0"/>
    <s v="0"/>
    <m/>
    <s v="4"/>
    <s v="DJI"/>
    <s v="2018-09-04T17:53:49.484+03"/>
    <s v="2018-09-04T17:56:59.521+03"/>
    <d v="2018-09-04T00:00:00"/>
    <s v="358161077325007"/>
    <s v="dji_enum"/>
    <s v="638010101262274"/>
    <s v="8925301180101474761"/>
    <m/>
    <s v="uuid:cf466515-fe19-4854-a827-5b77cb2a929a"/>
    <s v="FMRDJI2018-09-04-dji_enum-226d4715-8ec6-4921-90c3-7aaf52791625"/>
    <n v="650358"/>
    <s v="cf466515-fe19-4854-a827-5b77cb2a929a"/>
    <s v="2018-09-04T16:16:34"/>
    <n v="937"/>
    <m/>
    <n v="-1"/>
    <s v=""/>
    <s v=""/>
  </r>
  <r>
    <s v="DJI"/>
    <x v="2"/>
    <m/>
    <m/>
    <m/>
    <m/>
    <m/>
    <s v="Gueliléh"/>
    <s v="Ali hassan "/>
    <m/>
    <s v="male"/>
    <s v="2018-09-04"/>
    <s v="2018-07-21"/>
    <s v="04 - Sep - 2018"/>
    <s v="21 - Jul - 2018"/>
    <d v="2018-09-02T00:00:00"/>
    <m/>
    <n v="3"/>
    <x v="3"/>
    <m/>
    <x v="0"/>
    <m/>
    <s v="ETH05"/>
    <m/>
    <s v="Warder"/>
    <m/>
    <x v="1"/>
    <m/>
    <s v="unknown"/>
    <m/>
    <s v="unknown"/>
    <m/>
    <x v="0"/>
    <n v="0"/>
    <n v="0"/>
    <n v="0"/>
    <n v="1"/>
    <n v="0"/>
    <n v="0"/>
    <n v="0"/>
    <x v="0"/>
    <m/>
    <n v="29"/>
    <m/>
    <m/>
    <m/>
    <m/>
    <m/>
    <m/>
    <m/>
    <m/>
    <m/>
    <m/>
    <s v="29"/>
    <n v="9"/>
    <n v="6"/>
    <n v="5"/>
    <n v="9"/>
    <n v="29"/>
    <m/>
    <n v="2"/>
    <n v="5"/>
    <n v="1"/>
    <n v="3"/>
    <s v="11"/>
    <m/>
    <s v="4"/>
    <s v="DJI"/>
    <s v="2018-09-04T17:57:12.956+03"/>
    <s v="2018-09-04T18:01:10.065+03"/>
    <d v="2018-09-04T00:00:00"/>
    <s v="358161077325007"/>
    <s v="dji_enum"/>
    <s v="638010101262274"/>
    <s v="8925301180101474761"/>
    <m/>
    <s v="uuid:b439b7dd-6e33-497e-9be6-bc2638d14f6a"/>
    <s v="FMRDJI2018-09-04-dji_enum-0cddfb35-e863-44ce-84d2-647e28855c33"/>
    <n v="650359"/>
    <s v="b439b7dd-6e33-497e-9be6-bc2638d14f6a"/>
    <s v="2018-09-04T16:16:36"/>
    <n v="938"/>
    <m/>
    <n v="-1"/>
    <s v=""/>
    <s v=""/>
  </r>
  <r>
    <s v="DJI"/>
    <x v="2"/>
    <m/>
    <m/>
    <m/>
    <m/>
    <m/>
    <s v="Gueliléh"/>
    <s v="Ali hassan "/>
    <m/>
    <s v="male"/>
    <s v="2018-09-04"/>
    <s v="2018-07-21"/>
    <s v="04 - Sep - 2018"/>
    <s v="21 - Jul - 2018"/>
    <d v="2018-09-03T00:00:00"/>
    <m/>
    <n v="1"/>
    <x v="1"/>
    <m/>
    <x v="0"/>
    <m/>
    <s v="ETH03"/>
    <m/>
    <s v="Gonder Zuria"/>
    <m/>
    <x v="1"/>
    <m/>
    <s v="unknown"/>
    <m/>
    <s v="unknown"/>
    <m/>
    <x v="0"/>
    <n v="0"/>
    <n v="0"/>
    <n v="0"/>
    <n v="1"/>
    <n v="0"/>
    <n v="0"/>
    <n v="0"/>
    <x v="0"/>
    <m/>
    <n v="15"/>
    <m/>
    <m/>
    <m/>
    <m/>
    <m/>
    <m/>
    <m/>
    <m/>
    <m/>
    <m/>
    <s v="15"/>
    <n v="2"/>
    <n v="5"/>
    <n v="2"/>
    <n v="6"/>
    <n v="15"/>
    <m/>
    <n v="0"/>
    <n v="0"/>
    <n v="0"/>
    <n v="0"/>
    <s v="0"/>
    <m/>
    <s v="4"/>
    <s v="DJI"/>
    <s v="2018-09-04T18:38:34.280+03"/>
    <s v="2018-09-04T18:41:27.889+03"/>
    <d v="2018-09-04T00:00:00"/>
    <s v="358161077325007"/>
    <s v="dji_enum"/>
    <s v="638010101262274"/>
    <s v="8925301180101474761"/>
    <m/>
    <s v="uuid:54c539c3-b1e4-4115-9f39-d531b445acf6"/>
    <s v="FMRDJI2018-09-04-dji_enum-a0885395-c2dd-4e7e-8d2e-77d297bcd89e"/>
    <n v="650364"/>
    <s v="54c539c3-b1e4-4115-9f39-d531b445acf6"/>
    <s v="2018-09-04T16:16:49"/>
    <n v="939"/>
    <m/>
    <n v="-1"/>
    <s v=""/>
    <s v=""/>
  </r>
  <r>
    <s v="DJI"/>
    <x v="2"/>
    <m/>
    <m/>
    <m/>
    <m/>
    <m/>
    <s v="Gueliléh"/>
    <s v="Ali hassan "/>
    <m/>
    <s v="male"/>
    <s v="2018-09-04"/>
    <s v="2018-07-21"/>
    <s v="04 - Sep - 2018"/>
    <s v="21 - Jul - 2018"/>
    <d v="2018-09-03T00:00:00"/>
    <m/>
    <n v="2"/>
    <x v="2"/>
    <m/>
    <x v="0"/>
    <m/>
    <s v="ETH13"/>
    <m/>
    <s v="Harar"/>
    <m/>
    <x v="1"/>
    <m/>
    <s v="DJ03"/>
    <m/>
    <s v="unknown"/>
    <m/>
    <x v="1"/>
    <n v="0"/>
    <n v="0"/>
    <n v="0"/>
    <n v="0"/>
    <n v="1"/>
    <n v="0"/>
    <n v="0"/>
    <x v="0"/>
    <m/>
    <n v="36"/>
    <m/>
    <m/>
    <m/>
    <m/>
    <m/>
    <m/>
    <m/>
    <m/>
    <m/>
    <m/>
    <s v="36"/>
    <n v="7"/>
    <n v="18"/>
    <n v="2"/>
    <n v="9"/>
    <n v="36"/>
    <m/>
    <n v="0"/>
    <n v="0"/>
    <n v="0"/>
    <n v="6"/>
    <s v="6"/>
    <m/>
    <s v="4"/>
    <s v="DJI"/>
    <s v="2018-09-04T18:41:36.533+03"/>
    <s v="2018-09-04T18:44:13.880+03"/>
    <d v="2018-09-04T00:00:00"/>
    <s v="358161077325007"/>
    <s v="dji_enum"/>
    <s v="638010101262274"/>
    <s v="8925301180101474761"/>
    <m/>
    <s v="uuid:08efc561-b6a6-499c-9f7b-8ab9d4560a24"/>
    <s v="FMRDJI2018-09-04-dji_enum-6941b527-97e2-4d07-bbb2-641bc574aee6"/>
    <n v="650366"/>
    <s v="08efc561-b6a6-499c-9f7b-8ab9d4560a24"/>
    <s v="2018-09-04T16:16:54"/>
    <n v="940"/>
    <m/>
    <n v="-1"/>
    <s v=""/>
    <s v=""/>
  </r>
  <r>
    <s v="DJI"/>
    <x v="2"/>
    <m/>
    <m/>
    <m/>
    <m/>
    <m/>
    <s v="Gueliléh"/>
    <s v="Ali hassan "/>
    <m/>
    <s v="male"/>
    <s v="2018-09-04"/>
    <s v="2018-07-21"/>
    <s v="04 - Sep - 2018"/>
    <s v="21 - Jul - 2018"/>
    <d v="2018-09-04T00:00:00"/>
    <m/>
    <n v="1"/>
    <x v="1"/>
    <m/>
    <x v="0"/>
    <m/>
    <s v="ETH05"/>
    <m/>
    <s v="Fik"/>
    <m/>
    <x v="1"/>
    <m/>
    <s v="unknown"/>
    <m/>
    <s v="unknown"/>
    <m/>
    <x v="0"/>
    <n v="0"/>
    <n v="0"/>
    <n v="0"/>
    <n v="1"/>
    <n v="0"/>
    <n v="0"/>
    <n v="0"/>
    <x v="0"/>
    <m/>
    <n v="13"/>
    <m/>
    <m/>
    <m/>
    <m/>
    <m/>
    <m/>
    <m/>
    <m/>
    <m/>
    <m/>
    <s v="13"/>
    <n v="4"/>
    <n v="5"/>
    <n v="3"/>
    <n v="1"/>
    <n v="13"/>
    <m/>
    <n v="3"/>
    <n v="2"/>
    <n v="0"/>
    <n v="1"/>
    <s v="6"/>
    <m/>
    <s v="4"/>
    <s v="DJI"/>
    <s v="2018-09-04T18:52:11.888+03"/>
    <s v="2018-09-04T18:54:20.336+03"/>
    <d v="2018-09-04T00:00:00"/>
    <s v="358161077325007"/>
    <s v="dji_enum"/>
    <s v="638010101262274"/>
    <s v="8925301180101474761"/>
    <m/>
    <s v="uuid:0ce95365-2f76-45c1-ba3b-4a7782b2737d"/>
    <s v="FMRDJI2018-09-04-dji_enum-bc5aee16-c88e-42ed-99cc-68b1ff2af367"/>
    <n v="650371"/>
    <s v="0ce95365-2f76-45c1-ba3b-4a7782b2737d"/>
    <s v="2018-09-04T16:17:07"/>
    <n v="941"/>
    <m/>
    <n v="-1"/>
    <s v=""/>
    <s v=""/>
  </r>
  <r>
    <s v="DJI"/>
    <x v="2"/>
    <m/>
    <m/>
    <m/>
    <m/>
    <m/>
    <s v="Gueliléh"/>
    <s v="Ali hassan "/>
    <m/>
    <s v="male"/>
    <s v="2018-09-04"/>
    <s v="2018-07-21"/>
    <s v="04 - Sep - 2018"/>
    <s v="21 - Jul - 2018"/>
    <d v="2018-09-04T00:00:00"/>
    <m/>
    <n v="2"/>
    <x v="2"/>
    <m/>
    <x v="0"/>
    <m/>
    <s v="ETH13"/>
    <m/>
    <s v="Harar"/>
    <m/>
    <x v="1"/>
    <m/>
    <s v="DJ03"/>
    <m/>
    <s v="unknown"/>
    <m/>
    <x v="1"/>
    <n v="0"/>
    <n v="0"/>
    <n v="0"/>
    <n v="0"/>
    <n v="1"/>
    <n v="0"/>
    <n v="0"/>
    <x v="0"/>
    <m/>
    <n v="46"/>
    <m/>
    <m/>
    <m/>
    <m/>
    <m/>
    <m/>
    <m/>
    <m/>
    <m/>
    <m/>
    <s v="46"/>
    <n v="9"/>
    <n v="25"/>
    <n v="3"/>
    <n v="9"/>
    <n v="46"/>
    <m/>
    <n v="0"/>
    <n v="0"/>
    <n v="0"/>
    <n v="8"/>
    <s v="8"/>
    <m/>
    <s v="4"/>
    <s v="DJI"/>
    <s v="2018-09-04T18:54:28.979+03"/>
    <s v="2018-09-04T18:56:39.047+03"/>
    <d v="2018-09-04T00:00:00"/>
    <s v="358161077325007"/>
    <s v="dji_enum"/>
    <s v="638010101262274"/>
    <s v="8925301180101474761"/>
    <m/>
    <s v="uuid:6982145f-b0a0-4ad5-aea2-5b20f4cf32aa"/>
    <s v="FMRDJI2018-09-04-dji_enum-74c2d685-d00c-47f4-8b65-fadfd21eddbc"/>
    <n v="650374"/>
    <s v="6982145f-b0a0-4ad5-aea2-5b20f4cf32aa"/>
    <s v="2018-09-04T16:17:17"/>
    <n v="942"/>
    <m/>
    <n v="-1"/>
    <s v=""/>
    <s v=""/>
  </r>
  <r>
    <s v="DJI"/>
    <x v="2"/>
    <m/>
    <m/>
    <m/>
    <m/>
    <m/>
    <s v="Gueliléh"/>
    <s v="Ali hassan "/>
    <m/>
    <s v="male"/>
    <s v="2018-09-04"/>
    <s v="2018-07-21"/>
    <s v="04 - Sep - 2018"/>
    <s v="21 - Jul - 2018"/>
    <d v="2018-09-04T00:00:00"/>
    <m/>
    <n v="3"/>
    <x v="1"/>
    <m/>
    <x v="0"/>
    <m/>
    <s v="ETH04"/>
    <m/>
    <s v="Waliso"/>
    <m/>
    <x v="1"/>
    <m/>
    <s v="unknown"/>
    <m/>
    <s v="unknown"/>
    <m/>
    <x v="0"/>
    <n v="0"/>
    <n v="0"/>
    <n v="0"/>
    <n v="1"/>
    <n v="0"/>
    <n v="0"/>
    <n v="0"/>
    <x v="0"/>
    <m/>
    <n v="16"/>
    <m/>
    <m/>
    <m/>
    <m/>
    <m/>
    <m/>
    <m/>
    <m/>
    <m/>
    <m/>
    <s v="16"/>
    <n v="2"/>
    <n v="6"/>
    <n v="3"/>
    <n v="5"/>
    <n v="16"/>
    <m/>
    <n v="0"/>
    <n v="0"/>
    <n v="0"/>
    <n v="0"/>
    <s v="0"/>
    <m/>
    <s v="4"/>
    <s v="DJI"/>
    <s v="2018-09-04T18:56:47.850+03"/>
    <s v="2018-09-04T18:59:11.453+03"/>
    <d v="2018-09-04T00:00:00"/>
    <s v="358161077325007"/>
    <s v="dji_enum"/>
    <s v="638010101262274"/>
    <s v="8925301180101474761"/>
    <m/>
    <s v="uuid:d530ea6a-1e78-4282-b57b-eb33811ffeab"/>
    <s v="FMRDJI2018-09-04-dji_enum-cf393dfd-a890-401f-9fbb-539d6997ffae"/>
    <n v="650376"/>
    <s v="d530ea6a-1e78-4282-b57b-eb33811ffeab"/>
    <s v="2018-09-04T16:17:22"/>
    <n v="943"/>
    <m/>
    <n v="-1"/>
    <s v=""/>
    <s v=""/>
  </r>
  <r>
    <s v="DJI"/>
    <x v="2"/>
    <m/>
    <m/>
    <m/>
    <m/>
    <m/>
    <s v="Gueliléh"/>
    <s v="Ali hassan "/>
    <m/>
    <s v="male"/>
    <s v="2018-09-05"/>
    <s v="2018-07-22"/>
    <s v="05 - Sep - 2018"/>
    <s v="22 - Jul - 2018"/>
    <d v="2018-09-05T00:00:00"/>
    <m/>
    <n v="1"/>
    <x v="1"/>
    <m/>
    <x v="0"/>
    <m/>
    <s v="ETH04"/>
    <m/>
    <s v="Harar Town"/>
    <m/>
    <x v="1"/>
    <m/>
    <s v="unknown"/>
    <m/>
    <s v="unknown"/>
    <m/>
    <x v="0"/>
    <n v="0"/>
    <n v="0"/>
    <n v="0"/>
    <n v="1"/>
    <n v="0"/>
    <n v="0"/>
    <n v="0"/>
    <x v="0"/>
    <m/>
    <n v="14"/>
    <m/>
    <m/>
    <m/>
    <m/>
    <m/>
    <m/>
    <m/>
    <m/>
    <m/>
    <m/>
    <s v="14"/>
    <n v="3"/>
    <n v="5"/>
    <n v="2"/>
    <n v="4"/>
    <n v="14"/>
    <m/>
    <n v="0"/>
    <n v="0"/>
    <n v="0"/>
    <n v="0"/>
    <s v="0"/>
    <m/>
    <s v="4"/>
    <s v="DJI"/>
    <s v="2018-09-05T13:08:48.779+03"/>
    <s v="2018-09-05T13:11:07.462+03"/>
    <d v="2018-09-05T00:00:00"/>
    <s v="358161077325007"/>
    <s v="dji_enum"/>
    <s v="638010101262274"/>
    <s v="8925301180101474761"/>
    <m/>
    <s v="uuid:af2c4465-67ff-4d6f-b63e-bf93f67ba0c8"/>
    <s v="FMRDJI2018-09-05-dji_enum-a3fcc9dd-0c8a-4736-97ee-259a99c61efd"/>
    <n v="652899"/>
    <s v="af2c4465-67ff-4d6f-b63e-bf93f67ba0c8"/>
    <s v="2018-09-05T13:01:36"/>
    <n v="944"/>
    <m/>
    <n v="-1"/>
    <s v=""/>
    <s v=""/>
  </r>
  <r>
    <s v="DJI"/>
    <x v="2"/>
    <m/>
    <m/>
    <m/>
    <m/>
    <m/>
    <s v="Gueliléh"/>
    <s v="Ali hassan "/>
    <m/>
    <s v="male"/>
    <s v="2018-09-05"/>
    <s v="2018-07-22"/>
    <s v="05 - Sep - 2018"/>
    <s v="22 - Jul - 2018"/>
    <d v="2018-09-05T00:00:00"/>
    <m/>
    <n v="2"/>
    <x v="3"/>
    <m/>
    <x v="0"/>
    <m/>
    <s v="ETH05"/>
    <m/>
    <s v="Kebribeyah"/>
    <m/>
    <x v="1"/>
    <m/>
    <s v="unknown"/>
    <m/>
    <s v="unknown"/>
    <m/>
    <x v="0"/>
    <n v="0"/>
    <n v="0"/>
    <n v="0"/>
    <n v="1"/>
    <n v="0"/>
    <n v="0"/>
    <n v="0"/>
    <x v="0"/>
    <m/>
    <n v="27"/>
    <m/>
    <m/>
    <m/>
    <m/>
    <m/>
    <m/>
    <m/>
    <m/>
    <m/>
    <m/>
    <s v="27"/>
    <n v="6"/>
    <n v="9"/>
    <n v="5"/>
    <n v="7"/>
    <n v="27"/>
    <m/>
    <n v="3"/>
    <n v="5"/>
    <n v="0"/>
    <n v="4"/>
    <s v="12"/>
    <m/>
    <s v="4"/>
    <s v="DJI"/>
    <s v="2018-09-05T13:11:14.884+03"/>
    <s v="2018-09-05T13:13:01.972+03"/>
    <d v="2018-09-05T00:00:00"/>
    <s v="358161077325007"/>
    <s v="dji_enum"/>
    <s v="638010101262274"/>
    <s v="8925301180101474761"/>
    <m/>
    <s v="uuid:24a49d5f-6b5b-44b2-b2d5-d291587a1075"/>
    <s v="FMRDJI2018-09-05-dji_enum-f3f24e45-4954-497e-8306-52c5677c2340"/>
    <n v="652904"/>
    <s v="24a49d5f-6b5b-44b2-b2d5-d291587a1075"/>
    <s v="2018-09-05T13:01:45"/>
    <n v="945"/>
    <m/>
    <n v="-1"/>
    <s v=""/>
    <s v=""/>
  </r>
  <r>
    <s v="DJI"/>
    <x v="2"/>
    <m/>
    <m/>
    <m/>
    <m/>
    <m/>
    <s v="Gueliléh"/>
    <s v="Ali hassan "/>
    <m/>
    <s v="male"/>
    <s v="2018-09-05"/>
    <s v="2018-07-22"/>
    <s v="05 - Sep - 2018"/>
    <s v="22 - Jul - 2018"/>
    <d v="2018-09-05T00:00:00"/>
    <m/>
    <n v="3"/>
    <x v="2"/>
    <m/>
    <x v="0"/>
    <m/>
    <s v="ETH13"/>
    <m/>
    <s v="Harar"/>
    <m/>
    <x v="1"/>
    <m/>
    <s v="DJ03"/>
    <m/>
    <s v="unknown"/>
    <m/>
    <x v="1"/>
    <n v="0"/>
    <n v="0"/>
    <n v="0"/>
    <n v="0"/>
    <n v="1"/>
    <n v="0"/>
    <n v="0"/>
    <x v="0"/>
    <m/>
    <n v="38"/>
    <m/>
    <m/>
    <m/>
    <m/>
    <m/>
    <m/>
    <m/>
    <m/>
    <m/>
    <m/>
    <s v="38"/>
    <n v="11"/>
    <n v="19"/>
    <n v="2"/>
    <n v="6"/>
    <n v="38"/>
    <m/>
    <n v="0"/>
    <n v="0"/>
    <n v="0"/>
    <n v="0"/>
    <s v="0"/>
    <m/>
    <s v="4"/>
    <s v="DJI"/>
    <s v="2018-09-05T13:13:11.285+03"/>
    <s v="2018-09-05T13:15:10.859+03"/>
    <d v="2018-09-05T00:00:00"/>
    <s v="358161077325007"/>
    <s v="dji_enum"/>
    <s v="638010101262274"/>
    <s v="8925301180101474761"/>
    <m/>
    <s v="uuid:a8c3b425-e924-4577-9d5d-168b50a4ce62"/>
    <s v="FMRDJI2018-09-05-dji_enum-6998b712-d655-4344-aacc-99db391f3a0d"/>
    <n v="652907"/>
    <s v="a8c3b425-e924-4577-9d5d-168b50a4ce62"/>
    <s v="2018-09-05T13:01:52"/>
    <n v="946"/>
    <m/>
    <n v="-1"/>
    <s v=""/>
    <s v=""/>
  </r>
  <r>
    <s v="DJI"/>
    <x v="4"/>
    <m/>
    <m/>
    <m/>
    <m/>
    <m/>
    <s v="Yoboki"/>
    <s v="Abdoulkadir"/>
    <m/>
    <s v="male"/>
    <s v="2018-09-05"/>
    <s v="2018-07-22"/>
    <s v="05 - Sep - 2018"/>
    <s v="22 - Jul - 2018"/>
    <d v="2018-09-04T00:00:00"/>
    <m/>
    <n v="1"/>
    <x v="1"/>
    <m/>
    <x v="0"/>
    <m/>
    <s v="ETH01"/>
    <m/>
    <s v="unknown"/>
    <m/>
    <x v="0"/>
    <m/>
    <s v="unknown"/>
    <m/>
    <s v="unknown"/>
    <m/>
    <x v="0"/>
    <n v="0"/>
    <n v="0"/>
    <n v="0"/>
    <n v="1"/>
    <n v="0"/>
    <n v="0"/>
    <n v="0"/>
    <x v="0"/>
    <m/>
    <n v="91"/>
    <m/>
    <m/>
    <m/>
    <m/>
    <m/>
    <m/>
    <m/>
    <m/>
    <m/>
    <m/>
    <s v="91"/>
    <n v="0"/>
    <n v="13"/>
    <n v="0"/>
    <n v="78"/>
    <n v="91"/>
    <m/>
    <n v="0"/>
    <n v="0"/>
    <n v="0"/>
    <n v="0"/>
    <s v="0"/>
    <m/>
    <s v="4"/>
    <s v="DJI"/>
    <s v="2018-09-05T16:54:27.710+03"/>
    <s v="2018-09-05T16:56:45.609+03"/>
    <d v="2018-09-05T00:00:00"/>
    <s v="358161077516753"/>
    <s v="dj_enum"/>
    <s v="638010100926130"/>
    <s v="8925301151101396049"/>
    <m/>
    <s v="uuid:bd7e2cbe-75e2-44bd-914d-b98c2037e578"/>
    <s v="FMRDJI2018-09-05-dj_enum-283817a3-140c-4a96-94e1-08cd74a1982a"/>
    <n v="653180"/>
    <s v="bd7e2cbe-75e2-44bd-914d-b98c2037e578"/>
    <s v="2018-09-05T14:03:11"/>
    <n v="947"/>
    <m/>
    <n v="-1"/>
    <s v=""/>
    <s v=""/>
  </r>
  <r>
    <s v="DJI"/>
    <x v="4"/>
    <m/>
    <m/>
    <m/>
    <m/>
    <m/>
    <s v="Yoboki"/>
    <s v="Abdoulkadir"/>
    <m/>
    <s v="male"/>
    <s v="2018-09-05"/>
    <s v="2018-07-22"/>
    <s v="05 - Sep - 2018"/>
    <s v="22 - Jul - 2018"/>
    <d v="2018-09-05T00:00:00"/>
    <m/>
    <n v="1"/>
    <x v="1"/>
    <m/>
    <x v="0"/>
    <m/>
    <s v="ETH01"/>
    <m/>
    <s v="unknown"/>
    <m/>
    <x v="0"/>
    <m/>
    <s v="unknown"/>
    <m/>
    <s v="unknown"/>
    <m/>
    <x v="0"/>
    <n v="0"/>
    <n v="0"/>
    <n v="0"/>
    <n v="1"/>
    <n v="0"/>
    <n v="0"/>
    <n v="0"/>
    <x v="0"/>
    <m/>
    <n v="91"/>
    <m/>
    <m/>
    <m/>
    <m/>
    <m/>
    <m/>
    <m/>
    <m/>
    <m/>
    <m/>
    <s v="91"/>
    <n v="0"/>
    <n v="13"/>
    <n v="0"/>
    <n v="78"/>
    <n v="91"/>
    <m/>
    <n v="0"/>
    <n v="0"/>
    <n v="0"/>
    <n v="0"/>
    <s v="0"/>
    <m/>
    <s v="4"/>
    <s v="DJI"/>
    <s v="2018-09-05T16:56:58.473+03"/>
    <s v="2018-09-05T16:59:42.425+03"/>
    <d v="2018-09-05T00:00:00"/>
    <s v="358161077516753"/>
    <s v="dj_enum"/>
    <s v="638010100926130"/>
    <s v="8925301151101396049"/>
    <m/>
    <s v="uuid:f5eb01f5-937c-4581-a802-79d14f7583aa"/>
    <s v="FMRDJI2018-09-05-dj_enum-9ae9fcd1-86ee-45d4-b3d7-aa1572b9ac6a"/>
    <n v="653181"/>
    <s v="f5eb01f5-937c-4581-a802-79d14f7583aa"/>
    <s v="2018-09-05T14:03:26"/>
    <n v="948"/>
    <m/>
    <n v="-1"/>
    <s v=""/>
    <s v=""/>
  </r>
  <r>
    <s v="DJI"/>
    <x v="1"/>
    <m/>
    <m/>
    <m/>
    <m/>
    <m/>
    <s v="Ar Oussa"/>
    <s v="Abdo naguib "/>
    <m/>
    <s v="male"/>
    <s v="2018-09-04"/>
    <s v="2018-07-21"/>
    <s v="04 - Sep - 2018"/>
    <s v="21 - Jul - 2018"/>
    <d v="2018-09-04T00:00:00"/>
    <m/>
    <n v="1"/>
    <x v="1"/>
    <m/>
    <x v="0"/>
    <m/>
    <s v="ETH04"/>
    <m/>
    <s v="Waliso"/>
    <m/>
    <x v="0"/>
    <m/>
    <s v="unknown"/>
    <m/>
    <s v="unknown"/>
    <m/>
    <x v="0"/>
    <n v="0"/>
    <n v="0"/>
    <n v="0"/>
    <n v="1"/>
    <n v="0"/>
    <n v="0"/>
    <n v="0"/>
    <x v="0"/>
    <m/>
    <n v="13"/>
    <m/>
    <m/>
    <m/>
    <m/>
    <m/>
    <m/>
    <m/>
    <m/>
    <m/>
    <m/>
    <s v="13"/>
    <n v="0"/>
    <n v="0"/>
    <n v="6"/>
    <n v="7"/>
    <n v="13"/>
    <m/>
    <n v="0"/>
    <n v="0"/>
    <n v="0"/>
    <n v="0"/>
    <s v="0"/>
    <m/>
    <s v="4"/>
    <s v="DJI"/>
    <s v="2018-09-04T08:23:10.945+03"/>
    <s v="2018-09-04T08:26:42.649+03"/>
    <d v="2018-09-04T00:00:00"/>
    <s v="357656087549570"/>
    <s v="dji_enum"/>
    <s v="638010100972986"/>
    <s v="8925301160501224586"/>
    <m/>
    <s v="uuid:7b9da580-e019-462f-b5b0-e58dc13aba0c"/>
    <s v="FMRDJI2018-09-04-dji_enum-635886b3-c10b-4e8a-b0d7-f438fb55fb4b"/>
    <n v="653282"/>
    <s v="7b9da580-e019-462f-b5b0-e58dc13aba0c"/>
    <s v="2018-09-05T15:09:20"/>
    <n v="949"/>
    <m/>
    <n v="-1"/>
    <s v=""/>
    <s v=""/>
  </r>
  <r>
    <s v="DJI"/>
    <x v="1"/>
    <m/>
    <m/>
    <m/>
    <m/>
    <m/>
    <s v="Ar Oussa"/>
    <s v="Abdo naguib"/>
    <m/>
    <s v="male"/>
    <s v="2018-09-04"/>
    <s v="2018-07-21"/>
    <s v="04 - Sep - 2018"/>
    <s v="21 - Jul - 2018"/>
    <d v="2018-09-04T00:00:00"/>
    <m/>
    <n v="2"/>
    <x v="1"/>
    <m/>
    <x v="0"/>
    <m/>
    <s v="ETH05"/>
    <m/>
    <s v="Dihun"/>
    <m/>
    <x v="1"/>
    <m/>
    <s v="DJ01"/>
    <m/>
    <s v="Ar Oussa"/>
    <m/>
    <x v="0"/>
    <n v="0"/>
    <n v="0"/>
    <n v="0"/>
    <n v="1"/>
    <n v="0"/>
    <n v="0"/>
    <n v="0"/>
    <x v="0"/>
    <m/>
    <n v="18"/>
    <m/>
    <m/>
    <m/>
    <m/>
    <m/>
    <m/>
    <m/>
    <m/>
    <m/>
    <m/>
    <s v="18"/>
    <n v="0"/>
    <n v="0"/>
    <n v="8"/>
    <n v="10"/>
    <n v="18"/>
    <m/>
    <n v="0"/>
    <n v="0"/>
    <n v="0"/>
    <n v="0"/>
    <s v="0"/>
    <m/>
    <s v="4"/>
    <s v="DJI"/>
    <s v="2018-09-04T08:26:55.608+03"/>
    <s v="2018-09-04T08:32:14.540+03"/>
    <d v="2018-09-04T00:00:00"/>
    <s v="357656087549570"/>
    <s v="dji_enum"/>
    <s v="638010100972986"/>
    <s v="8925301160501224586"/>
    <m/>
    <s v="uuid:4c3e8ed4-0f26-436c-b894-dfddd7a6abf6"/>
    <s v="FMRDJI2018-09-04-dji_enum-a0d31d3f-d1c3-4b40-9fda-79d89d0bbb50"/>
    <n v="653283"/>
    <s v="4c3e8ed4-0f26-436c-b894-dfddd7a6abf6"/>
    <s v="2018-09-05T15:09:28"/>
    <n v="950"/>
    <m/>
    <n v="-1"/>
    <s v=""/>
    <s v=""/>
  </r>
  <r>
    <s v="DJI"/>
    <x v="1"/>
    <m/>
    <m/>
    <m/>
    <m/>
    <m/>
    <s v="Ar Oussa"/>
    <s v="Abdo naguib"/>
    <m/>
    <s v="male"/>
    <s v="2018-09-04"/>
    <s v="2018-07-21"/>
    <s v="04 - Sep - 2018"/>
    <s v="21 - Jul - 2018"/>
    <d v="2018-09-04T00:00:00"/>
    <m/>
    <n v="3"/>
    <x v="1"/>
    <m/>
    <x v="0"/>
    <m/>
    <s v="ETH01"/>
    <m/>
    <s v="Mereb Leke"/>
    <m/>
    <x v="0"/>
    <m/>
    <s v="unknown"/>
    <m/>
    <s v="unknown"/>
    <m/>
    <x v="0"/>
    <n v="0"/>
    <n v="0"/>
    <n v="0"/>
    <n v="1"/>
    <n v="0"/>
    <n v="0"/>
    <n v="0"/>
    <x v="0"/>
    <m/>
    <n v="12"/>
    <m/>
    <m/>
    <m/>
    <m/>
    <m/>
    <m/>
    <m/>
    <m/>
    <m/>
    <m/>
    <s v="12"/>
    <n v="0"/>
    <n v="0"/>
    <n v="7"/>
    <n v="5"/>
    <n v="12"/>
    <m/>
    <n v="0"/>
    <n v="0"/>
    <n v="0"/>
    <n v="0"/>
    <s v="0"/>
    <m/>
    <s v="4"/>
    <s v="DJI"/>
    <s v="2018-09-04T08:32:24.204+03"/>
    <s v="2018-09-04T08:34:26.647+03"/>
    <d v="2018-09-04T00:00:00"/>
    <s v="357656087549570"/>
    <s v="dji_enum"/>
    <s v="638010100972986"/>
    <s v="8925301160501224586"/>
    <m/>
    <s v="uuid:ce64ac29-4522-4440-aa69-39e462d14233"/>
    <s v="FMRDJI2018-09-04-dji_enum-de224049-2cd7-4190-a89a-cf49e2179a79"/>
    <n v="653636"/>
    <s v="ce64ac29-4522-4440-aa69-39e462d14233"/>
    <s v="2018-09-05T18:57:34"/>
    <n v="951"/>
    <m/>
    <n v="-1"/>
    <s v=""/>
    <s v=""/>
  </r>
  <r>
    <s v="DJI"/>
    <x v="1"/>
    <m/>
    <m/>
    <m/>
    <m/>
    <m/>
    <s v="Ar Oussa"/>
    <s v="Abdo naguib"/>
    <m/>
    <s v="male"/>
    <s v="2018-09-05"/>
    <s v="2018-07-22"/>
    <s v="05 - Sep - 2018"/>
    <s v="22 - Jul - 2018"/>
    <d v="2018-09-05T00:00:00"/>
    <m/>
    <n v="1"/>
    <x v="1"/>
    <m/>
    <x v="0"/>
    <m/>
    <s v="ETH04"/>
    <m/>
    <s v="Jimma Horo"/>
    <m/>
    <x v="0"/>
    <m/>
    <s v="unknown"/>
    <m/>
    <s v="unknown"/>
    <m/>
    <x v="0"/>
    <n v="0"/>
    <n v="0"/>
    <n v="0"/>
    <n v="1"/>
    <n v="0"/>
    <n v="0"/>
    <n v="0"/>
    <x v="0"/>
    <m/>
    <n v="13"/>
    <m/>
    <m/>
    <m/>
    <m/>
    <m/>
    <m/>
    <m/>
    <m/>
    <m/>
    <m/>
    <s v="13"/>
    <n v="0"/>
    <n v="0"/>
    <n v="6"/>
    <n v="7"/>
    <n v="13"/>
    <m/>
    <n v="0"/>
    <n v="0"/>
    <n v="0"/>
    <n v="0"/>
    <s v="0"/>
    <m/>
    <s v="4"/>
    <s v="DJI"/>
    <s v="2018-09-05T07:54:24.833+03"/>
    <s v="2018-09-05T07:56:14.039+03"/>
    <d v="2018-09-05T00:00:00"/>
    <s v="357656087549570"/>
    <s v="dji_enum"/>
    <s v="638010100972986"/>
    <s v="8925301160501224586"/>
    <m/>
    <s v="uuid:2a5c5aa1-a4ae-4b2c-9cf7-592bad1ca359"/>
    <s v="FMRDJI2018-09-05-dji_enum-f1936cd1-cf2a-470a-b37f-036eeabf1c95"/>
    <n v="653637"/>
    <s v="2a5c5aa1-a4ae-4b2c-9cf7-592bad1ca359"/>
    <s v="2018-09-05T18:57:38"/>
    <n v="952"/>
    <m/>
    <n v="-1"/>
    <s v=""/>
    <s v=""/>
  </r>
  <r>
    <s v="DJI"/>
    <x v="1"/>
    <m/>
    <m/>
    <m/>
    <m/>
    <m/>
    <s v="Ar Oussa"/>
    <s v="Abdo naguib"/>
    <m/>
    <s v="male"/>
    <s v="2018-09-05"/>
    <s v="2018-07-22"/>
    <s v="05 - Sep - 2018"/>
    <s v="22 - Jul - 2018"/>
    <d v="2018-09-05T00:00:00"/>
    <m/>
    <n v="2"/>
    <x v="1"/>
    <m/>
    <x v="0"/>
    <m/>
    <s v="ETH03"/>
    <m/>
    <s v="Zigem"/>
    <m/>
    <x v="1"/>
    <m/>
    <s v="DJ01"/>
    <m/>
    <s v="Ar Oussa"/>
    <m/>
    <x v="0"/>
    <n v="0"/>
    <n v="0"/>
    <n v="0"/>
    <n v="1"/>
    <n v="0"/>
    <n v="0"/>
    <n v="0"/>
    <x v="0"/>
    <m/>
    <n v="8"/>
    <m/>
    <m/>
    <m/>
    <m/>
    <m/>
    <m/>
    <m/>
    <m/>
    <m/>
    <m/>
    <s v="8"/>
    <n v="0"/>
    <n v="0"/>
    <n v="4"/>
    <n v="4"/>
    <n v="8"/>
    <m/>
    <n v="0"/>
    <n v="0"/>
    <n v="0"/>
    <n v="0"/>
    <s v="0"/>
    <m/>
    <s v="4"/>
    <s v="DJI"/>
    <s v="2018-09-05T07:56:22.086+03"/>
    <s v="2018-09-05T07:58:17.454+03"/>
    <d v="2018-09-05T00:00:00"/>
    <s v="357656087549570"/>
    <s v="dji_enum"/>
    <s v="638010100972986"/>
    <s v="8925301160501224586"/>
    <m/>
    <s v="uuid:9f599fae-2ef9-4f24-886a-1ca4833e168b"/>
    <s v="FMRDJI2018-09-05-dji_enum-3559706a-5d7f-4b27-8c34-11db9aaf854d"/>
    <n v="653638"/>
    <s v="9f599fae-2ef9-4f24-886a-1ca4833e168b"/>
    <s v="2018-09-05T18:57:44"/>
    <n v="953"/>
    <m/>
    <n v="-1"/>
    <s v=""/>
    <s v=""/>
  </r>
  <r>
    <s v="DJI"/>
    <x v="1"/>
    <m/>
    <m/>
    <m/>
    <m/>
    <m/>
    <s v="Ar Oussa"/>
    <s v="Abdo naguib_x000a_"/>
    <m/>
    <s v="male"/>
    <s v="2018-09-05"/>
    <s v="2018-07-22"/>
    <s v="05 - Sep - 2018"/>
    <s v="22 - Jul - 2018"/>
    <d v="2018-09-05T00:00:00"/>
    <m/>
    <n v="3"/>
    <x v="1"/>
    <m/>
    <x v="0"/>
    <m/>
    <s v="ETH05"/>
    <m/>
    <s v="Shilabo"/>
    <m/>
    <x v="1"/>
    <m/>
    <s v="DJ01"/>
    <m/>
    <s v="Ar Oussa"/>
    <m/>
    <x v="0"/>
    <n v="0"/>
    <n v="0"/>
    <n v="0"/>
    <n v="1"/>
    <n v="0"/>
    <n v="0"/>
    <n v="0"/>
    <x v="0"/>
    <m/>
    <n v="9"/>
    <m/>
    <m/>
    <m/>
    <m/>
    <m/>
    <m/>
    <m/>
    <m/>
    <m/>
    <m/>
    <s v="9"/>
    <n v="0"/>
    <n v="2"/>
    <n v="3"/>
    <n v="4"/>
    <n v="9"/>
    <m/>
    <n v="0"/>
    <n v="1"/>
    <n v="0"/>
    <n v="1"/>
    <s v="2"/>
    <m/>
    <s v="4"/>
    <s v="DJI"/>
    <s v="2018-09-05T07:58:30.282+03"/>
    <s v="2018-09-05T08:00:54.233+03"/>
    <d v="2018-09-05T00:00:00"/>
    <s v="357656087549570"/>
    <s v="dji_enum"/>
    <s v="638010100972986"/>
    <s v="8925301160501224586"/>
    <m/>
    <s v="uuid:e0252ae7-8d54-4c76-b90b-48a56ea2c2e1"/>
    <s v="FMRDJI2018-09-05-dji_enum-13561b9c-c773-43d9-b320-c948eb5f28da"/>
    <n v="653639"/>
    <s v="e0252ae7-8d54-4c76-b90b-48a56ea2c2e1"/>
    <s v="2018-09-05T18:57:51"/>
    <n v="954"/>
    <m/>
    <n v="-1"/>
    <s v=""/>
    <s v=""/>
  </r>
  <r>
    <s v="DJI"/>
    <x v="1"/>
    <m/>
    <m/>
    <m/>
    <m/>
    <m/>
    <s v="Ar Oussa"/>
    <s v="Abdo naguib"/>
    <m/>
    <s v="male"/>
    <s v="2018-09-05"/>
    <s v="2018-07-22"/>
    <s v="05 - Sep - 2018"/>
    <s v="22 - Jul - 2018"/>
    <d v="2018-09-05T00:00:00"/>
    <m/>
    <n v="1"/>
    <x v="1"/>
    <m/>
    <x v="0"/>
    <m/>
    <s v="ETH04"/>
    <m/>
    <s v="Waliso"/>
    <m/>
    <x v="0"/>
    <m/>
    <s v="unknown"/>
    <m/>
    <s v="unknown"/>
    <m/>
    <x v="0"/>
    <n v="0"/>
    <n v="0"/>
    <n v="0"/>
    <n v="1"/>
    <n v="0"/>
    <n v="0"/>
    <n v="0"/>
    <x v="0"/>
    <m/>
    <n v="15"/>
    <m/>
    <m/>
    <m/>
    <m/>
    <m/>
    <m/>
    <m/>
    <m/>
    <m/>
    <m/>
    <s v="15"/>
    <n v="0"/>
    <n v="2"/>
    <n v="4"/>
    <n v="9"/>
    <n v="15"/>
    <m/>
    <n v="0"/>
    <n v="0"/>
    <n v="0"/>
    <n v="0"/>
    <s v="0"/>
    <m/>
    <s v="4"/>
    <s v="DJI"/>
    <s v="2018-09-05T12:04:23.691+03"/>
    <s v="2018-09-05T14:19:19.188+03"/>
    <d v="2018-09-05T00:00:00"/>
    <s v="357656087549570"/>
    <s v="dji_enum"/>
    <s v="638010100972986"/>
    <s v="8925301160501224586"/>
    <m/>
    <s v="uuid:4f6c89eb-c7c5-4cb8-bdb1-f89bfb79d036"/>
    <s v="FMRDJI2018-09-05-dji_enum-21e7d4fa-7a9a-4316-a90b-e003223d72c1"/>
    <n v="653641"/>
    <s v="4f6c89eb-c7c5-4cb8-bdb1-f89bfb79d036"/>
    <s v="2018-09-05T18:58:07"/>
    <n v="955"/>
    <m/>
    <n v="-1"/>
    <s v=""/>
    <s v=""/>
  </r>
  <r>
    <s v="DJI"/>
    <x v="2"/>
    <m/>
    <m/>
    <m/>
    <m/>
    <m/>
    <s v="Gueliléh"/>
    <s v="Ali hassan "/>
    <m/>
    <s v="male"/>
    <s v="2018-09-06"/>
    <s v="2018-07-23"/>
    <s v="06 - Sep - 2018"/>
    <s v="23 - Jul - 2018"/>
    <d v="2018-09-06T00:00:00"/>
    <m/>
    <n v="1"/>
    <x v="3"/>
    <m/>
    <x v="0"/>
    <m/>
    <s v="ETH04"/>
    <m/>
    <s v="Harar Town"/>
    <m/>
    <x v="0"/>
    <m/>
    <s v="unknown"/>
    <m/>
    <s v="unknown"/>
    <m/>
    <x v="0"/>
    <n v="0"/>
    <n v="0"/>
    <n v="0"/>
    <n v="1"/>
    <n v="0"/>
    <n v="0"/>
    <n v="0"/>
    <x v="0"/>
    <m/>
    <n v="11"/>
    <m/>
    <m/>
    <m/>
    <m/>
    <m/>
    <m/>
    <m/>
    <m/>
    <m/>
    <m/>
    <s v="11"/>
    <n v="2"/>
    <n v="6"/>
    <n v="2"/>
    <n v="1"/>
    <n v="11"/>
    <m/>
    <n v="0"/>
    <n v="0"/>
    <n v="0"/>
    <n v="0"/>
    <s v="0"/>
    <m/>
    <s v="4"/>
    <s v="DJI"/>
    <s v="2018-09-06T12:10:32.488+03"/>
    <s v="2018-09-06T12:13:14.728+03"/>
    <d v="2018-09-06T00:00:00"/>
    <s v="358161077325007"/>
    <s v="dji_enum"/>
    <s v="638010101262274"/>
    <s v="8925301180101474761"/>
    <m/>
    <s v="uuid:2f5f331c-dd25-433c-9abe-10954e9cfcc2"/>
    <s v="FMRDJI2018-09-06-dji_enum-646d2b7e-e716-4178-9a93-2d23a76ee10b"/>
    <n v="655316"/>
    <s v="2f5f331c-dd25-433c-9abe-10954e9cfcc2"/>
    <s v="2018-09-06T12:09:14"/>
    <n v="956"/>
    <m/>
    <n v="-1"/>
    <s v=""/>
    <s v=""/>
  </r>
  <r>
    <s v="DJI"/>
    <x v="2"/>
    <m/>
    <m/>
    <m/>
    <m/>
    <m/>
    <s v="Gueliléh"/>
    <s v="Ali hassan "/>
    <m/>
    <s v="male"/>
    <s v="2018-09-06"/>
    <s v="2018-07-23"/>
    <s v="06 - Sep - 2018"/>
    <s v="23 - Jul - 2018"/>
    <d v="2018-09-06T00:00:00"/>
    <m/>
    <n v="2"/>
    <x v="3"/>
    <m/>
    <x v="0"/>
    <m/>
    <s v="ETH05"/>
    <m/>
    <s v="Warder"/>
    <m/>
    <x v="1"/>
    <m/>
    <s v="unknown"/>
    <m/>
    <s v="unknown"/>
    <m/>
    <x v="0"/>
    <n v="0"/>
    <n v="0"/>
    <n v="0"/>
    <n v="1"/>
    <n v="0"/>
    <n v="0"/>
    <n v="0"/>
    <x v="0"/>
    <m/>
    <n v="15"/>
    <m/>
    <m/>
    <m/>
    <m/>
    <m/>
    <m/>
    <m/>
    <m/>
    <m/>
    <m/>
    <s v="15"/>
    <n v="4"/>
    <n v="5"/>
    <n v="4"/>
    <n v="2"/>
    <n v="15"/>
    <m/>
    <n v="2"/>
    <n v="4"/>
    <n v="0"/>
    <n v="2"/>
    <s v="8"/>
    <m/>
    <s v="4"/>
    <s v="DJI"/>
    <s v="2018-09-06T12:13:24.004+03"/>
    <s v="2018-09-06T12:15:52.298+03"/>
    <d v="2018-09-06T00:00:00"/>
    <s v="358161077325007"/>
    <s v="dji_enum"/>
    <s v="638010101262274"/>
    <s v="8925301180101474761"/>
    <m/>
    <s v="uuid:f760e31c-ed97-4f82-9dda-1cf80b7ffd33"/>
    <s v="FMRDJI2018-09-06-dji_enum-9089967c-9b07-493a-a9d1-2fad17717bfc"/>
    <n v="655317"/>
    <s v="f760e31c-ed97-4f82-9dda-1cf80b7ffd33"/>
    <s v="2018-09-06T12:09:27"/>
    <n v="957"/>
    <m/>
    <n v="-1"/>
    <s v=""/>
    <s v=""/>
  </r>
  <r>
    <s v="DJI"/>
    <x v="2"/>
    <m/>
    <m/>
    <m/>
    <m/>
    <m/>
    <s v="Gueliléh"/>
    <s v="Ali hassan "/>
    <m/>
    <s v="male"/>
    <s v="2018-09-06"/>
    <s v="2018-07-23"/>
    <s v="06 - Sep - 2018"/>
    <s v="23 - Jul - 2018"/>
    <d v="2018-09-06T00:00:00"/>
    <m/>
    <n v="3"/>
    <x v="2"/>
    <m/>
    <x v="0"/>
    <m/>
    <s v="ETH05"/>
    <m/>
    <s v="Jijiga"/>
    <m/>
    <x v="1"/>
    <m/>
    <s v="unknown"/>
    <m/>
    <s v="unknown"/>
    <m/>
    <x v="0"/>
    <n v="0"/>
    <n v="0"/>
    <n v="0"/>
    <n v="1"/>
    <n v="0"/>
    <n v="0"/>
    <n v="0"/>
    <x v="0"/>
    <m/>
    <n v="9"/>
    <m/>
    <m/>
    <m/>
    <m/>
    <m/>
    <m/>
    <m/>
    <m/>
    <m/>
    <m/>
    <s v="9"/>
    <n v="4"/>
    <n v="3"/>
    <n v="2"/>
    <n v="0"/>
    <n v="9"/>
    <m/>
    <n v="3"/>
    <n v="3"/>
    <n v="0"/>
    <n v="0"/>
    <s v="6"/>
    <m/>
    <s v="4"/>
    <s v="DJI"/>
    <s v="2018-09-06T12:16:01.995+03"/>
    <s v="2018-09-06T12:18:11.890+03"/>
    <d v="2018-09-06T00:00:00"/>
    <s v="358161077325007"/>
    <s v="dji_enum"/>
    <s v="638010101262274"/>
    <s v="8925301180101474761"/>
    <m/>
    <s v="uuid:455e0d87-d479-4ea4-8555-ba2516d8eb6d"/>
    <s v="FMRDJI2018-09-06-dji_enum-a2203b04-cf93-4a29-9c5c-de8b6ecd3484"/>
    <n v="655318"/>
    <s v="455e0d87-d479-4ea4-8555-ba2516d8eb6d"/>
    <s v="2018-09-06T12:09:37"/>
    <n v="958"/>
    <m/>
    <n v="-1"/>
    <s v=""/>
    <s v=""/>
  </r>
  <r>
    <s v="DJI"/>
    <x v="2"/>
    <m/>
    <m/>
    <m/>
    <m/>
    <m/>
    <s v="Gueliléh"/>
    <s v="Ali hassan "/>
    <m/>
    <s v="male"/>
    <s v="2018-09-06"/>
    <s v="2018-07-23"/>
    <s v="06 - Sep - 2018"/>
    <s v="23 - Jul - 2018"/>
    <d v="2018-09-06T00:00:00"/>
    <m/>
    <n v="4"/>
    <x v="2"/>
    <m/>
    <x v="0"/>
    <m/>
    <s v="ETH13"/>
    <m/>
    <s v="Harar"/>
    <m/>
    <x v="1"/>
    <m/>
    <s v="DJ03"/>
    <m/>
    <s v="Djibouti City"/>
    <m/>
    <x v="1"/>
    <n v="0"/>
    <n v="0"/>
    <n v="0"/>
    <n v="0"/>
    <n v="1"/>
    <n v="0"/>
    <n v="0"/>
    <x v="0"/>
    <m/>
    <n v="97"/>
    <m/>
    <m/>
    <m/>
    <m/>
    <m/>
    <m/>
    <m/>
    <m/>
    <m/>
    <m/>
    <s v="97"/>
    <n v="13"/>
    <n v="57"/>
    <n v="6"/>
    <n v="21"/>
    <n v="97"/>
    <m/>
    <n v="0"/>
    <n v="0"/>
    <n v="0"/>
    <n v="23"/>
    <s v="23"/>
    <m/>
    <s v="4"/>
    <s v="DJI"/>
    <s v="2018-09-06T12:18:21.292+03"/>
    <s v="2018-09-06T12:20:12.600+03"/>
    <d v="2018-09-06T00:00:00"/>
    <s v="358161077325007"/>
    <s v="dji_enum"/>
    <s v="638010101262274"/>
    <s v="8925301180101474761"/>
    <m/>
    <s v="uuid:006412b2-a0ee-467a-8e7d-43fba81a4efb"/>
    <s v="FMRDJI2018-09-06-dji_enum-7b79392b-4f5b-4618-8ab5-e6dd0bc6cea7"/>
    <n v="655332"/>
    <s v="006412b2-a0ee-467a-8e7d-43fba81a4efb"/>
    <s v="2018-09-06T12:10:55"/>
    <n v="959"/>
    <m/>
    <n v="-1"/>
    <s v=""/>
    <s v=""/>
  </r>
  <r>
    <s v="DJI"/>
    <x v="1"/>
    <m/>
    <m/>
    <m/>
    <m/>
    <m/>
    <s v="Ar Oussa"/>
    <s v="Abdo naguib"/>
    <m/>
    <s v="male"/>
    <s v="2018-09-06"/>
    <s v="2018-07-23"/>
    <s v="06 - Sep - 2018"/>
    <s v="23 - Jul - 2018"/>
    <d v="2018-09-06T00:00:00"/>
    <m/>
    <n v="1"/>
    <x v="1"/>
    <m/>
    <x v="0"/>
    <m/>
    <s v="ETH04"/>
    <m/>
    <s v="Jimma Horo"/>
    <m/>
    <x v="0"/>
    <m/>
    <s v="unknown"/>
    <m/>
    <s v="unknown"/>
    <m/>
    <x v="0"/>
    <n v="0"/>
    <n v="0"/>
    <n v="0"/>
    <n v="1"/>
    <n v="0"/>
    <n v="0"/>
    <n v="0"/>
    <x v="0"/>
    <m/>
    <n v="16"/>
    <m/>
    <m/>
    <m/>
    <m/>
    <m/>
    <m/>
    <m/>
    <m/>
    <m/>
    <m/>
    <s v="16"/>
    <n v="0"/>
    <n v="0"/>
    <n v="9"/>
    <n v="7"/>
    <n v="16"/>
    <m/>
    <n v="0"/>
    <n v="0"/>
    <n v="0"/>
    <n v="0"/>
    <s v="0"/>
    <m/>
    <s v="4"/>
    <s v="DJI"/>
    <s v="2018-09-06T08:44:01.626+03"/>
    <s v="2018-09-06T08:46:47.718+03"/>
    <d v="2018-09-06T00:00:00"/>
    <s v="357656087549570"/>
    <s v="dji_enum"/>
    <s v="638010100972986"/>
    <s v="8925301160501224586"/>
    <m/>
    <s v="uuid:8c4914f2-e471-4a15-9529-bf58e18c38af"/>
    <s v="FMRDJI2018-09-06-dji_enum-7a36ca39-cb72-4a34-a6ca-a8173d6b2e5f"/>
    <n v="655589"/>
    <s v="8c4914f2-e471-4a15-9529-bf58e18c38af"/>
    <s v="2018-09-06T13:50:11"/>
    <n v="960"/>
    <m/>
    <n v="-1"/>
    <s v=""/>
    <s v=""/>
  </r>
  <r>
    <s v="DJI"/>
    <x v="1"/>
    <m/>
    <m/>
    <m/>
    <m/>
    <m/>
    <s v="Ar Oussa"/>
    <s v="Abdo naguib"/>
    <m/>
    <s v="male"/>
    <s v="2018-09-06"/>
    <s v="2018-07-23"/>
    <s v="06 - Sep - 2018"/>
    <s v="23 - Jul - 2018"/>
    <d v="2018-09-06T00:00:00"/>
    <m/>
    <n v="2"/>
    <x v="1"/>
    <m/>
    <x v="0"/>
    <m/>
    <s v="ETH01"/>
    <m/>
    <s v="Werei Leke"/>
    <m/>
    <x v="0"/>
    <m/>
    <s v="unknown"/>
    <m/>
    <s v="unknown"/>
    <m/>
    <x v="0"/>
    <n v="0"/>
    <n v="0"/>
    <n v="0"/>
    <n v="1"/>
    <n v="0"/>
    <n v="0"/>
    <n v="0"/>
    <x v="0"/>
    <m/>
    <n v="12"/>
    <m/>
    <m/>
    <m/>
    <m/>
    <m/>
    <m/>
    <m/>
    <m/>
    <m/>
    <m/>
    <s v="12"/>
    <n v="0"/>
    <n v="0"/>
    <n v="8"/>
    <n v="4"/>
    <n v="12"/>
    <m/>
    <n v="0"/>
    <n v="0"/>
    <n v="0"/>
    <n v="0"/>
    <s v="0"/>
    <m/>
    <s v="4"/>
    <s v="DJI"/>
    <s v="2018-09-06T08:46:54.615+03"/>
    <s v="2018-09-06T08:49:36.393+03"/>
    <d v="2018-09-06T00:00:00"/>
    <s v="357656087549570"/>
    <s v="dji_enum"/>
    <s v="638010100972986"/>
    <s v="8925301160501224586"/>
    <m/>
    <s v="uuid:5ddb9f33-203a-493b-904f-f060ed7f436f"/>
    <s v="FMRDJI2018-09-06-dji_enum-338c8a63-9d48-4770-942f-7b933fc37671"/>
    <n v="655590"/>
    <s v="5ddb9f33-203a-493b-904f-f060ed7f436f"/>
    <s v="2018-09-06T13:50:15"/>
    <n v="961"/>
    <m/>
    <n v="-1"/>
    <s v=""/>
    <s v=""/>
  </r>
  <r>
    <s v="DJI"/>
    <x v="1"/>
    <m/>
    <m/>
    <m/>
    <m/>
    <m/>
    <s v="Ar Oussa"/>
    <s v="Abdo naguib"/>
    <m/>
    <s v="male"/>
    <s v="2018-09-06"/>
    <s v="2018-07-23"/>
    <s v="06 - Sep - 2018"/>
    <s v="23 - Jul - 2018"/>
    <d v="2018-09-06T00:00:00"/>
    <m/>
    <n v="3"/>
    <x v="1"/>
    <m/>
    <x v="0"/>
    <m/>
    <s v="ETH03"/>
    <m/>
    <s v="Gidan"/>
    <m/>
    <x v="1"/>
    <m/>
    <s v="DJ01"/>
    <m/>
    <s v="Ar Oussa"/>
    <m/>
    <x v="0"/>
    <n v="0"/>
    <n v="0"/>
    <n v="0"/>
    <n v="1"/>
    <n v="0"/>
    <n v="0"/>
    <n v="0"/>
    <x v="0"/>
    <m/>
    <n v="8"/>
    <m/>
    <m/>
    <m/>
    <m/>
    <m/>
    <m/>
    <m/>
    <m/>
    <m/>
    <m/>
    <s v="8"/>
    <n v="0"/>
    <n v="0"/>
    <n v="2"/>
    <n v="6"/>
    <n v="8"/>
    <m/>
    <n v="0"/>
    <n v="0"/>
    <n v="0"/>
    <n v="0"/>
    <s v="0"/>
    <m/>
    <s v="4"/>
    <s v="DJI"/>
    <s v="2018-09-06T08:49:47.767+03"/>
    <s v="2018-09-06T08:52:39.829+03"/>
    <d v="2018-09-06T00:00:00"/>
    <s v="357656087549570"/>
    <s v="dji_enum"/>
    <s v="638010100972986"/>
    <s v="8925301160501224586"/>
    <m/>
    <s v="uuid:858b732b-740b-4a36-9b1f-0d3e1b9feeed"/>
    <s v="FMRDJI2018-09-06-dji_enum-e0ae549b-8589-4dc2-992c-14611e67a251"/>
    <n v="655591"/>
    <s v="858b732b-740b-4a36-9b1f-0d3e1b9feeed"/>
    <s v="2018-09-06T13:50:20"/>
    <n v="962"/>
    <m/>
    <n v="-1"/>
    <s v=""/>
    <s v=""/>
  </r>
  <r>
    <s v="DJI"/>
    <x v="4"/>
    <m/>
    <m/>
    <m/>
    <m/>
    <m/>
    <s v="Yoboki"/>
    <s v="Abdoulkadir"/>
    <m/>
    <s v="male"/>
    <s v="2018-09-06"/>
    <s v="2018-07-23"/>
    <s v="06 - Sep - 2018"/>
    <s v="23 - Jul - 2018"/>
    <d v="2018-09-06T00:00:00"/>
    <m/>
    <n v="1"/>
    <x v="1"/>
    <m/>
    <x v="0"/>
    <m/>
    <s v="ETH01"/>
    <m/>
    <s v="unknown"/>
    <m/>
    <x v="0"/>
    <m/>
    <s v="unknown"/>
    <m/>
    <s v="unknown"/>
    <m/>
    <x v="0"/>
    <n v="0"/>
    <n v="0"/>
    <n v="0"/>
    <n v="1"/>
    <n v="0"/>
    <n v="0"/>
    <n v="0"/>
    <x v="0"/>
    <m/>
    <n v="65"/>
    <m/>
    <m/>
    <m/>
    <m/>
    <m/>
    <m/>
    <m/>
    <m/>
    <m/>
    <m/>
    <s v="65"/>
    <n v="0"/>
    <n v="8"/>
    <n v="0"/>
    <n v="57"/>
    <n v="65"/>
    <m/>
    <n v="0"/>
    <n v="0"/>
    <n v="0"/>
    <n v="0"/>
    <s v="0"/>
    <m/>
    <s v="4"/>
    <s v="DJI"/>
    <s v="2018-09-06T16:59:42.451+03"/>
    <s v="2018-09-06T17:02:03.618+03"/>
    <d v="2018-09-06T00:00:00"/>
    <s v="358161077516753"/>
    <s v="dj_enum"/>
    <s v="638010100926130"/>
    <s v="8925301151101396049"/>
    <m/>
    <s v="uuid:3a5a9e98-0d09-4cc0-8c08-0518d9232421"/>
    <s v="FMRDJI2018-09-06-dj_enum-3f2ec8f1-d857-4168-8b79-890549e8abc7"/>
    <n v="655645"/>
    <s v="3a5a9e98-0d09-4cc0-8c08-0518d9232421"/>
    <s v="2018-09-06T14:27:07"/>
    <n v="963"/>
    <m/>
    <n v="-1"/>
    <s v=""/>
    <s v=""/>
  </r>
  <r>
    <s v="DJI"/>
    <x v="5"/>
    <m/>
    <m/>
    <m/>
    <m/>
    <m/>
    <s v="Badaf"/>
    <s v="abro"/>
    <m/>
    <s v="male"/>
    <s v="2018-09-07T00:00:00.000+03"/>
    <s v="2018-07-24T00:00:00.000+03"/>
    <s v="07 - sept. - 2018"/>
    <s v="24 - juil. - 2018"/>
    <d v="2018-09-01T00:00:00"/>
    <m/>
    <n v="1"/>
    <x v="1"/>
    <m/>
    <x v="0"/>
    <m/>
    <s v="ETH13"/>
    <m/>
    <s v="unknown"/>
    <m/>
    <x v="0"/>
    <m/>
    <s v="unknown"/>
    <m/>
    <s v="unknown"/>
    <m/>
    <x v="0"/>
    <n v="0"/>
    <n v="0"/>
    <n v="0"/>
    <n v="1"/>
    <n v="0"/>
    <n v="0"/>
    <n v="0"/>
    <x v="0"/>
    <m/>
    <n v="6"/>
    <m/>
    <m/>
    <m/>
    <m/>
    <m/>
    <m/>
    <m/>
    <m/>
    <m/>
    <m/>
    <s v="6"/>
    <n v="0"/>
    <n v="0"/>
    <n v="0"/>
    <n v="6"/>
    <n v="6"/>
    <m/>
    <n v="0"/>
    <n v="0"/>
    <n v="0"/>
    <n v="0"/>
    <s v="0"/>
    <m/>
    <s v="4"/>
    <s v="DJI"/>
    <s v="2018-09-07T21:26:43.795+03"/>
    <s v="2018-09-07T21:28:16.954+03"/>
    <d v="2018-09-07T00:00:00"/>
    <s v="359459066679171"/>
    <s v="dji_enum"/>
    <s v="638010101266189"/>
    <s v="8925301180201013717"/>
    <m/>
    <s v="uuid:f062381f-c088-42d6-998e-f32b459244d2"/>
    <s v="FMRDJI2018-09-07-dji_enum-34150485-2111-49f5-b7b2-22e2522fec65"/>
    <n v="659264"/>
    <s v="f062381f-c088-42d6-998e-f32b459244d2"/>
    <s v="2018-09-07T19:36:21"/>
    <n v="964"/>
    <m/>
    <n v="-1"/>
    <s v=""/>
    <s v=""/>
  </r>
  <r>
    <s v="DJI"/>
    <x v="5"/>
    <m/>
    <m/>
    <m/>
    <m/>
    <m/>
    <s v="Badaf"/>
    <s v="abro "/>
    <m/>
    <s v="male"/>
    <s v="2018-09-07T00:00:00.000+03"/>
    <s v="2018-07-24T00:00:00.000+03"/>
    <s v="07 - sept. - 2018"/>
    <s v="24 - juil. - 2018"/>
    <d v="2018-09-02T00:00:00"/>
    <m/>
    <n v="1"/>
    <x v="1"/>
    <m/>
    <x v="0"/>
    <m/>
    <s v="ETH03"/>
    <m/>
    <s v="Bahirdar Zuria"/>
    <m/>
    <x v="0"/>
    <m/>
    <s v="unknown"/>
    <m/>
    <s v="unknown"/>
    <m/>
    <x v="0"/>
    <n v="0"/>
    <n v="0"/>
    <n v="0"/>
    <n v="1"/>
    <n v="0"/>
    <n v="0"/>
    <n v="0"/>
    <x v="0"/>
    <m/>
    <n v="16"/>
    <m/>
    <m/>
    <m/>
    <m/>
    <m/>
    <m/>
    <m/>
    <m/>
    <m/>
    <m/>
    <s v="16"/>
    <n v="0"/>
    <n v="0"/>
    <n v="0"/>
    <n v="16"/>
    <n v="16"/>
    <m/>
    <n v="0"/>
    <n v="0"/>
    <n v="0"/>
    <n v="0"/>
    <s v="0"/>
    <m/>
    <s v="4"/>
    <s v="DJI"/>
    <s v="2018-09-07T21:28:29.868+03"/>
    <s v="2018-09-07T21:29:52.702+03"/>
    <d v="2018-09-07T00:00:00"/>
    <s v="359459066679171"/>
    <s v="dji_enum"/>
    <s v="638010101266189"/>
    <s v="8925301180201013717"/>
    <m/>
    <s v="uuid:49b09bc6-0bbc-4168-9fdf-572eb953a2c4"/>
    <s v="FMRDJI2018-09-07-dji_enum-146d2659-2d69-4b02-add0-d72ed740ecb1"/>
    <n v="659265"/>
    <s v="49b09bc6-0bbc-4168-9fdf-572eb953a2c4"/>
    <s v="2018-09-07T19:36:27"/>
    <n v="965"/>
    <m/>
    <n v="-1"/>
    <s v=""/>
    <s v=""/>
  </r>
  <r>
    <s v="DJI"/>
    <x v="5"/>
    <m/>
    <m/>
    <m/>
    <m/>
    <m/>
    <s v="Badaf"/>
    <s v="abro "/>
    <m/>
    <s v="male"/>
    <s v="2018-09-07T00:00:00.000+03"/>
    <s v="2018-07-24T00:00:00.000+03"/>
    <s v="07 - sept. - 2018"/>
    <s v="24 - juil. - 2018"/>
    <d v="2018-09-03T00:00:00"/>
    <m/>
    <n v="1"/>
    <x v="1"/>
    <m/>
    <x v="0"/>
    <m/>
    <s v="ETH03"/>
    <m/>
    <s v="Bahirdar Zuria"/>
    <m/>
    <x v="0"/>
    <m/>
    <s v="unknown"/>
    <m/>
    <s v="unknown"/>
    <m/>
    <x v="0"/>
    <n v="0"/>
    <n v="0"/>
    <n v="0"/>
    <n v="1"/>
    <n v="0"/>
    <n v="0"/>
    <n v="0"/>
    <x v="0"/>
    <m/>
    <n v="7"/>
    <m/>
    <m/>
    <m/>
    <m/>
    <m/>
    <m/>
    <m/>
    <m/>
    <m/>
    <m/>
    <s v="7"/>
    <n v="0"/>
    <n v="0"/>
    <n v="0"/>
    <n v="7"/>
    <n v="7"/>
    <m/>
    <n v="0"/>
    <n v="0"/>
    <n v="0"/>
    <n v="0"/>
    <s v="0"/>
    <m/>
    <s v="4"/>
    <s v="DJI"/>
    <s v="2018-09-07T21:30:05.194+03"/>
    <s v="2018-09-07T21:31:38.579+03"/>
    <d v="2018-09-07T00:00:00"/>
    <s v="359459066679171"/>
    <s v="dji_enum"/>
    <s v="638010101266189"/>
    <s v="8925301180201013717"/>
    <m/>
    <s v="uuid:c8517911-2678-4fc8-aeea-d97cff2e5d21"/>
    <s v="FMRDJI2018-09-07-dji_enum-28044b70-7029-4eb9-ab8e-389a744a6d29"/>
    <n v="659266"/>
    <s v="c8517911-2678-4fc8-aeea-d97cff2e5d21"/>
    <s v="2018-09-07T19:36:38"/>
    <n v="966"/>
    <m/>
    <n v="-1"/>
    <s v=""/>
    <s v=""/>
  </r>
  <r>
    <s v="DJI"/>
    <x v="5"/>
    <m/>
    <m/>
    <m/>
    <m/>
    <m/>
    <s v="Badaf"/>
    <s v="abro "/>
    <m/>
    <s v="male"/>
    <s v="2018-09-07T00:00:00.000+03"/>
    <s v="2018-07-24T00:00:00.000+03"/>
    <s v="07 - sept. - 2018"/>
    <s v="24 - juil. - 2018"/>
    <d v="2018-09-04T00:00:00"/>
    <m/>
    <n v="1"/>
    <x v="1"/>
    <m/>
    <x v="0"/>
    <m/>
    <s v="ETH03"/>
    <m/>
    <s v="Argoba"/>
    <m/>
    <x v="0"/>
    <m/>
    <s v="unknown"/>
    <m/>
    <s v="unknown"/>
    <m/>
    <x v="0"/>
    <n v="0"/>
    <n v="0"/>
    <n v="0"/>
    <n v="1"/>
    <n v="0"/>
    <n v="0"/>
    <n v="0"/>
    <x v="0"/>
    <m/>
    <n v="13"/>
    <m/>
    <m/>
    <m/>
    <m/>
    <m/>
    <m/>
    <m/>
    <m/>
    <m/>
    <m/>
    <s v="13"/>
    <n v="0"/>
    <n v="0"/>
    <n v="2"/>
    <n v="11"/>
    <n v="13"/>
    <m/>
    <n v="0"/>
    <n v="0"/>
    <n v="0"/>
    <n v="0"/>
    <s v="2"/>
    <m/>
    <s v="4"/>
    <s v="DJI"/>
    <s v="2018-09-07T21:31:52.818+03"/>
    <s v="2018-09-07T21:33:40.117+03"/>
    <d v="2018-09-07T00:00:00"/>
    <s v="359459066679171"/>
    <s v="dji_enum"/>
    <s v="638010101266189"/>
    <s v="8925301180201013717"/>
    <m/>
    <s v="uuid:f83dd55f-c6d2-4bc2-a160-87a54484cd74"/>
    <s v="FMRDJI2018-09-07-dji_enum-271459ff-a2f1-40c3-a821-5ad48856ba73"/>
    <n v="659267"/>
    <s v="f83dd55f-c6d2-4bc2-a160-87a54484cd74"/>
    <s v="2018-09-07T19:36:48"/>
    <n v="967"/>
    <m/>
    <n v="-1"/>
    <s v=""/>
    <s v=""/>
  </r>
  <r>
    <s v="DJI"/>
    <x v="5"/>
    <m/>
    <m/>
    <m/>
    <m/>
    <m/>
    <s v="Badaf"/>
    <s v="abro "/>
    <m/>
    <s v="male"/>
    <s v="2018-09-07T00:00:00.000+03"/>
    <s v="2018-07-24T00:00:00.000+03"/>
    <s v="07 - sept. - 2018"/>
    <s v="24 - juil. - 2018"/>
    <d v="2018-09-05T00:00:00"/>
    <m/>
    <n v="1"/>
    <x v="1"/>
    <m/>
    <x v="0"/>
    <m/>
    <s v="ETH03"/>
    <m/>
    <s v="Artuma Fursi"/>
    <m/>
    <x v="0"/>
    <m/>
    <s v="unknown"/>
    <m/>
    <s v="unknown"/>
    <m/>
    <x v="0"/>
    <n v="0"/>
    <n v="0"/>
    <n v="0"/>
    <n v="1"/>
    <n v="0"/>
    <n v="0"/>
    <n v="0"/>
    <x v="0"/>
    <m/>
    <n v="8"/>
    <m/>
    <m/>
    <m/>
    <m/>
    <m/>
    <m/>
    <m/>
    <m/>
    <m/>
    <m/>
    <s v="8"/>
    <n v="0"/>
    <n v="0"/>
    <n v="0"/>
    <n v="8"/>
    <n v="8"/>
    <m/>
    <n v="0"/>
    <n v="0"/>
    <n v="0"/>
    <n v="0"/>
    <s v="0"/>
    <m/>
    <s v="4"/>
    <s v="DJI"/>
    <s v="2018-09-07T21:33:51.939+03"/>
    <s v="2018-09-07T21:36:05.666+03"/>
    <d v="2018-09-07T00:00:00"/>
    <s v="359459066679171"/>
    <s v="dji_enum"/>
    <s v="638010101266189"/>
    <s v="8925301180201013717"/>
    <m/>
    <s v="uuid:89dbe6ae-f5b0-41e0-82d5-0edfb838048a"/>
    <s v="FMRDJI2018-09-07-dji_enum-b0afbb09-08e7-4b16-9d00-bb246f55c0b1"/>
    <n v="659268"/>
    <s v="89dbe6ae-f5b0-41e0-82d5-0edfb838048a"/>
    <s v="2018-09-07T19:36:53"/>
    <n v="968"/>
    <m/>
    <n v="-1"/>
    <s v=""/>
    <s v=""/>
  </r>
  <r>
    <s v="DJI"/>
    <x v="5"/>
    <m/>
    <m/>
    <m/>
    <m/>
    <m/>
    <s v="Badaf"/>
    <s v="abro "/>
    <m/>
    <s v="male"/>
    <s v="2018-09-07T00:00:00.000+03"/>
    <s v="2018-07-24T00:00:00.000+03"/>
    <s v="07 - sept. - 2018"/>
    <s v="24 - juil. - 2018"/>
    <d v="2018-09-06T00:00:00"/>
    <m/>
    <n v="1"/>
    <x v="1"/>
    <m/>
    <x v="0"/>
    <m/>
    <s v="ETH03"/>
    <m/>
    <s v="Bahirdar Zuria"/>
    <m/>
    <x v="0"/>
    <m/>
    <s v="unknown"/>
    <m/>
    <s v="unknown"/>
    <m/>
    <x v="0"/>
    <n v="0"/>
    <n v="0"/>
    <n v="0"/>
    <n v="1"/>
    <n v="0"/>
    <n v="0"/>
    <n v="0"/>
    <x v="0"/>
    <m/>
    <n v="5"/>
    <m/>
    <m/>
    <m/>
    <m/>
    <m/>
    <m/>
    <m/>
    <m/>
    <m/>
    <m/>
    <s v="5"/>
    <n v="0"/>
    <n v="0"/>
    <n v="0"/>
    <n v="5"/>
    <n v="5"/>
    <m/>
    <n v="0"/>
    <n v="0"/>
    <n v="0"/>
    <n v="0"/>
    <s v="0"/>
    <m/>
    <s v="4"/>
    <s v="DJI"/>
    <s v="2018-09-07T21:36:40.164+03"/>
    <s v="2018-09-07T21:40:07.481+03"/>
    <d v="2018-09-07T00:00:00"/>
    <s v="359459066679171"/>
    <s v="dji_enum"/>
    <s v="638010101266189"/>
    <s v="8925301180201013717"/>
    <m/>
    <s v="uuid:66cf928b-4aa0-4052-887b-9f2c62dcc943"/>
    <s v="FMRDJI2018-09-07-dji_enum-70cb7577-cd2f-4ebc-a2eb-9f6f3fb0d4be"/>
    <n v="659269"/>
    <s v="66cf928b-4aa0-4052-887b-9f2c62dcc943"/>
    <s v="2018-09-07T19:36:56"/>
    <n v="969"/>
    <m/>
    <n v="-1"/>
    <s v=""/>
    <s v=""/>
  </r>
  <r>
    <s v="DJI"/>
    <x v="2"/>
    <m/>
    <m/>
    <m/>
    <m/>
    <m/>
    <s v="Gueliléh"/>
    <s v="Ali hassan "/>
    <m/>
    <s v="male"/>
    <s v="2018-09-09"/>
    <s v="2018-07-26"/>
    <s v="09 - Sep - 2018"/>
    <s v="26 - Jul - 2018"/>
    <d v="2018-09-09T00:00:00"/>
    <m/>
    <n v="1"/>
    <x v="1"/>
    <m/>
    <x v="0"/>
    <m/>
    <s v="ETH03"/>
    <m/>
    <s v="Metema"/>
    <m/>
    <x v="0"/>
    <m/>
    <s v="unknown"/>
    <m/>
    <s v="unknown"/>
    <m/>
    <x v="0"/>
    <n v="0"/>
    <n v="0"/>
    <n v="0"/>
    <n v="1"/>
    <n v="0"/>
    <n v="0"/>
    <n v="0"/>
    <x v="0"/>
    <m/>
    <n v="6"/>
    <m/>
    <m/>
    <m/>
    <m/>
    <m/>
    <m/>
    <m/>
    <m/>
    <m/>
    <m/>
    <s v="6"/>
    <n v="1"/>
    <n v="2"/>
    <n v="1"/>
    <n v="2"/>
    <n v="6"/>
    <m/>
    <n v="0"/>
    <n v="0"/>
    <n v="0"/>
    <n v="0"/>
    <s v="0"/>
    <m/>
    <s v="4"/>
    <s v="DJI"/>
    <s v="2018-09-09T10:50:19.050+03"/>
    <s v="2018-09-09T10:54:17.458+03"/>
    <d v="2018-09-09T00:00:00"/>
    <s v="358161077325007"/>
    <s v="dji_enum"/>
    <s v="638010101262274"/>
    <s v="8925301180101474761"/>
    <m/>
    <s v="uuid:80885e51-fb29-4a2d-a807-63391df7fe4f"/>
    <s v="FMRDJI2018-09-09-dji_enum-b6b1133a-b861-4a44-8047-fc814e3fb5a7"/>
    <n v="662733"/>
    <s v="80885e51-fb29-4a2d-a807-63391df7fe4f"/>
    <s v="2018-09-09T13:26:49"/>
    <n v="970"/>
    <m/>
    <n v="-1"/>
    <s v=""/>
    <s v=""/>
  </r>
  <r>
    <s v="DJI"/>
    <x v="2"/>
    <m/>
    <m/>
    <m/>
    <m/>
    <m/>
    <s v="Gueliléh"/>
    <s v="Ali hassan "/>
    <m/>
    <s v="male"/>
    <s v="2018-09-09"/>
    <s v="2018-07-26"/>
    <s v="09 - Sep - 2018"/>
    <s v="26 - Jul - 2018"/>
    <d v="2018-09-09T00:00:00"/>
    <m/>
    <n v="2"/>
    <x v="1"/>
    <m/>
    <x v="0"/>
    <m/>
    <s v="ETH04"/>
    <m/>
    <s v="Harar Town"/>
    <m/>
    <x v="0"/>
    <m/>
    <s v="unknown"/>
    <m/>
    <s v="unknown"/>
    <m/>
    <x v="0"/>
    <n v="0"/>
    <n v="0"/>
    <n v="0"/>
    <n v="1"/>
    <n v="0"/>
    <n v="0"/>
    <n v="0"/>
    <x v="0"/>
    <m/>
    <n v="13"/>
    <m/>
    <m/>
    <m/>
    <m/>
    <m/>
    <m/>
    <m/>
    <m/>
    <m/>
    <m/>
    <s v="13"/>
    <n v="2"/>
    <n v="4"/>
    <n v="3"/>
    <n v="4"/>
    <n v="13"/>
    <m/>
    <n v="0"/>
    <n v="0"/>
    <n v="0"/>
    <n v="0"/>
    <s v="0"/>
    <m/>
    <s v="4"/>
    <s v="DJI"/>
    <s v="2018-09-09T10:54:36.236+03"/>
    <s v="2018-09-09T10:57:59.008+03"/>
    <d v="2018-09-09T00:00:00"/>
    <s v="358161077325007"/>
    <s v="dji_enum"/>
    <s v="638010101262274"/>
    <s v="8925301180101474761"/>
    <m/>
    <s v="uuid:227a6682-a1ed-4b46-adcc-99da8348cacd"/>
    <s v="FMRDJI2018-09-09-dji_enum-e97e392d-afd1-4d6a-a692-9cb3d6889772"/>
    <n v="662734"/>
    <s v="227a6682-a1ed-4b46-adcc-99da8348cacd"/>
    <s v="2018-09-09T13:27:19"/>
    <n v="971"/>
    <m/>
    <n v="-1"/>
    <s v=""/>
    <s v=""/>
  </r>
  <r>
    <s v="DJI"/>
    <x v="2"/>
    <m/>
    <m/>
    <m/>
    <m/>
    <m/>
    <s v="Gueliléh"/>
    <s v="Ali hassan "/>
    <m/>
    <s v="male"/>
    <s v="2018-09-09"/>
    <s v="2018-07-26"/>
    <s v="09 - Sep - 2018"/>
    <s v="26 - Jul - 2018"/>
    <d v="2018-09-09T00:00:00"/>
    <m/>
    <n v="3"/>
    <x v="3"/>
    <m/>
    <x v="0"/>
    <m/>
    <s v="ETH05"/>
    <m/>
    <s v="Kebridehar"/>
    <m/>
    <x v="1"/>
    <m/>
    <s v="unknown"/>
    <m/>
    <s v="unknown"/>
    <m/>
    <x v="0"/>
    <n v="0"/>
    <n v="0"/>
    <n v="0"/>
    <n v="1"/>
    <n v="0"/>
    <n v="0"/>
    <n v="0"/>
    <x v="0"/>
    <m/>
    <n v="17"/>
    <m/>
    <m/>
    <m/>
    <m/>
    <m/>
    <m/>
    <m/>
    <m/>
    <m/>
    <m/>
    <s v="17"/>
    <n v="5"/>
    <n v="6"/>
    <n v="3"/>
    <n v="3"/>
    <n v="17"/>
    <m/>
    <n v="2"/>
    <n v="4"/>
    <n v="0"/>
    <n v="2"/>
    <s v="8"/>
    <m/>
    <s v="4"/>
    <s v="DJI"/>
    <s v="2018-09-09T10:58:07.612+03"/>
    <s v="2018-09-09T11:00:32.042+03"/>
    <d v="2018-09-09T00:00:00"/>
    <s v="358161077325007"/>
    <s v="dji_enum"/>
    <s v="638010101262274"/>
    <s v="8925301180101474761"/>
    <m/>
    <s v="uuid:a4beebba-0e86-4015-b2cd-a27484a8ef0b"/>
    <s v="FMRDJI2018-09-09-dji_enum-75886238-8b01-4973-986e-dad8626c3005"/>
    <n v="662746"/>
    <s v="a4beebba-0e86-4015-b2cd-a27484a8ef0b"/>
    <s v="2018-09-09T13:40:34"/>
    <n v="972"/>
    <m/>
    <n v="-1"/>
    <s v=""/>
    <s v=""/>
  </r>
  <r>
    <s v="DJI"/>
    <x v="2"/>
    <m/>
    <m/>
    <m/>
    <m/>
    <m/>
    <s v="Gueliléh"/>
    <s v="Ali hassan "/>
    <m/>
    <s v="male"/>
    <s v="2018-09-09"/>
    <s v="2018-07-26"/>
    <s v="09 - Sep - 2018"/>
    <s v="26 - Jul - 2018"/>
    <d v="2018-09-09T00:00:00"/>
    <m/>
    <n v="4"/>
    <x v="3"/>
    <m/>
    <x v="0"/>
    <m/>
    <s v="ETH13"/>
    <m/>
    <s v="Harar"/>
    <m/>
    <x v="1"/>
    <m/>
    <s v="DJ03"/>
    <m/>
    <s v="Djibouti City"/>
    <m/>
    <x v="1"/>
    <n v="0"/>
    <n v="0"/>
    <n v="0"/>
    <n v="0"/>
    <n v="1"/>
    <n v="0"/>
    <n v="0"/>
    <x v="0"/>
    <m/>
    <n v="95"/>
    <m/>
    <m/>
    <m/>
    <m/>
    <m/>
    <m/>
    <m/>
    <m/>
    <m/>
    <m/>
    <s v="95"/>
    <n v="29"/>
    <n v="37"/>
    <n v="16"/>
    <n v="13"/>
    <n v="95"/>
    <m/>
    <n v="4"/>
    <n v="0"/>
    <n v="0"/>
    <n v="21"/>
    <s v="25"/>
    <m/>
    <s v="4"/>
    <s v="DJI"/>
    <s v="2018-09-09T11:00:41.290+03"/>
    <s v="2018-09-09T11:05:22.141+03"/>
    <d v="2018-09-09T00:00:00"/>
    <s v="358161077325007"/>
    <s v="dji_enum"/>
    <s v="638010101262274"/>
    <s v="8925301180101474761"/>
    <m/>
    <s v="uuid:d1bc8287-62e0-468f-8cfe-50c47a71c09a"/>
    <s v="FMRDJI2018-09-09-dji_enum-600ab2da-c5b4-4613-a699-043d66ed7c13"/>
    <n v="662748"/>
    <s v="d1bc8287-62e0-468f-8cfe-50c47a71c09a"/>
    <s v="2018-09-09T13:40:53"/>
    <n v="973"/>
    <m/>
    <n v="-1"/>
    <s v=""/>
    <s v=""/>
  </r>
  <r>
    <s v="DJI"/>
    <x v="2"/>
    <m/>
    <m/>
    <m/>
    <m/>
    <m/>
    <s v="Gueliléh"/>
    <s v="Ali hassan "/>
    <m/>
    <s v="male"/>
    <s v="2018-09-09"/>
    <s v="2018-07-26"/>
    <s v="09 - Sep - 2018"/>
    <s v="26 - Jul - 2018"/>
    <d v="2018-09-09T00:00:00"/>
    <m/>
    <n v="5"/>
    <x v="2"/>
    <m/>
    <x v="0"/>
    <m/>
    <s v="ETH13"/>
    <m/>
    <s v="Harar"/>
    <m/>
    <x v="1"/>
    <m/>
    <s v="DJ03"/>
    <m/>
    <s v="Djibouti City"/>
    <m/>
    <x v="1"/>
    <n v="0"/>
    <n v="0"/>
    <n v="0"/>
    <n v="0"/>
    <n v="1"/>
    <n v="0"/>
    <n v="0"/>
    <x v="0"/>
    <m/>
    <n v="33"/>
    <m/>
    <m/>
    <m/>
    <m/>
    <m/>
    <m/>
    <m/>
    <m/>
    <m/>
    <m/>
    <s v="33"/>
    <n v="9"/>
    <n v="15"/>
    <n v="4"/>
    <n v="5"/>
    <n v="33"/>
    <m/>
    <n v="0"/>
    <n v="0"/>
    <n v="0"/>
    <n v="0"/>
    <s v="0"/>
    <m/>
    <s v="4"/>
    <s v="DJI"/>
    <s v="2018-09-09T11:05:31.552+03"/>
    <s v="2018-09-09T11:07:59.667+03"/>
    <d v="2018-09-09T00:00:00"/>
    <s v="358161077325007"/>
    <s v="dji_enum"/>
    <s v="638010101262274"/>
    <s v="8925301180101474761"/>
    <m/>
    <s v="uuid:fb49b413-bbe7-4bee-8d7e-dc54a5f44a97"/>
    <s v="FMRDJI2018-09-09-dji_enum-23a90917-d6a6-464a-ab8b-eb7b9e5cb544"/>
    <n v="662751"/>
    <s v="fb49b413-bbe7-4bee-8d7e-dc54a5f44a97"/>
    <s v="2018-09-09T13:41:24"/>
    <n v="974"/>
    <m/>
    <n v="-1"/>
    <s v=""/>
    <s v=""/>
  </r>
  <r>
    <s v="DJI"/>
    <x v="1"/>
    <m/>
    <m/>
    <m/>
    <m/>
    <m/>
    <s v="Ar Oussa"/>
    <s v="Abdo naguib"/>
    <m/>
    <s v="male"/>
    <s v="2018-09-09"/>
    <s v="2018-07-26"/>
    <s v="09 - Sep - 2018"/>
    <s v="26 - Jul - 2018"/>
    <d v="2018-09-09T00:00:00"/>
    <m/>
    <n v="1"/>
    <x v="1"/>
    <m/>
    <x v="0"/>
    <m/>
    <s v="ETH04"/>
    <m/>
    <s v="Babile"/>
    <m/>
    <x v="1"/>
    <m/>
    <s v="DJ01"/>
    <m/>
    <s v="Ar Oussa"/>
    <m/>
    <x v="0"/>
    <n v="0"/>
    <n v="0"/>
    <n v="0"/>
    <n v="1"/>
    <n v="0"/>
    <n v="0"/>
    <n v="0"/>
    <x v="0"/>
    <m/>
    <n v="13"/>
    <m/>
    <m/>
    <m/>
    <m/>
    <m/>
    <m/>
    <m/>
    <m/>
    <m/>
    <m/>
    <s v="13"/>
    <n v="0"/>
    <n v="2"/>
    <n v="3"/>
    <n v="8"/>
    <n v="13"/>
    <m/>
    <n v="0"/>
    <n v="0"/>
    <n v="0"/>
    <n v="0"/>
    <s v="0"/>
    <m/>
    <s v="4"/>
    <s v="DJI"/>
    <s v="2018-09-09T09:11:55.295+03"/>
    <s v="2018-09-09T09:13:38.315+03"/>
    <d v="2018-09-09T00:00:00"/>
    <s v="357656087549570"/>
    <s v="dji_enum"/>
    <s v="638010100972986"/>
    <s v="8925301160501224586"/>
    <m/>
    <s v="uuid:0e7a7090-c72f-4de5-930e-dc28334b2862"/>
    <s v="FMRDJI2018-09-09-dji_enum-fb63ec34-6630-4b44-8f9f-88abc51d1570"/>
    <n v="662763"/>
    <s v="0e7a7090-c72f-4de5-930e-dc28334b2862"/>
    <s v="2018-09-09T14:09:06"/>
    <n v="975"/>
    <m/>
    <n v="-1"/>
    <s v=""/>
    <s v=""/>
  </r>
  <r>
    <s v="DJI"/>
    <x v="1"/>
    <m/>
    <m/>
    <m/>
    <m/>
    <m/>
    <s v="Ar Oussa"/>
    <s v="Abdo naguib"/>
    <m/>
    <s v="male"/>
    <s v="2018-09-09"/>
    <s v="2018-07-26"/>
    <s v="09 - Sep - 2018"/>
    <s v="26 - Jul - 2018"/>
    <d v="2018-09-09T00:00:00"/>
    <m/>
    <n v="2"/>
    <x v="1"/>
    <m/>
    <x v="0"/>
    <m/>
    <s v="ETH01"/>
    <m/>
    <s v="Werei Leke"/>
    <m/>
    <x v="0"/>
    <m/>
    <s v="unknown"/>
    <m/>
    <s v="unknown"/>
    <m/>
    <x v="0"/>
    <n v="0"/>
    <n v="0"/>
    <n v="0"/>
    <n v="1"/>
    <n v="0"/>
    <n v="0"/>
    <n v="0"/>
    <x v="0"/>
    <m/>
    <n v="9"/>
    <m/>
    <m/>
    <m/>
    <m/>
    <m/>
    <m/>
    <m/>
    <m/>
    <m/>
    <m/>
    <s v="9"/>
    <n v="0"/>
    <n v="0"/>
    <n v="5"/>
    <n v="4"/>
    <n v="9"/>
    <m/>
    <n v="0"/>
    <n v="0"/>
    <n v="0"/>
    <n v="0"/>
    <s v="0"/>
    <m/>
    <s v="4"/>
    <s v="DJI"/>
    <s v="2018-09-09T09:13:51.106+03"/>
    <s v="2018-09-09T09:15:37.342+03"/>
    <d v="2018-09-09T00:00:00"/>
    <s v="357656087549570"/>
    <s v="dji_enum"/>
    <s v="638010100972986"/>
    <s v="8925301160501224586"/>
    <m/>
    <s v="uuid:47c28f81-724f-4918-9455-f707d6a813b3"/>
    <s v="FMRDJI2018-09-09-dji_enum-2ccd6608-3c59-4869-8e19-f381760a15f3"/>
    <n v="662764"/>
    <s v="47c28f81-724f-4918-9455-f707d6a813b3"/>
    <s v="2018-09-09T14:09:14"/>
    <n v="976"/>
    <m/>
    <n v="-1"/>
    <s v=""/>
    <s v=""/>
  </r>
  <r>
    <s v="DJI"/>
    <x v="2"/>
    <m/>
    <m/>
    <m/>
    <m/>
    <m/>
    <s v="Gueliléh"/>
    <s v="Ali hassan "/>
    <m/>
    <s v="male"/>
    <s v="2018-09-11"/>
    <s v="2018-07-28"/>
    <s v="11 - Sep - 2018"/>
    <s v="28 - Jul - 2018"/>
    <d v="2018-09-11T00:00:00"/>
    <m/>
    <n v="1"/>
    <x v="1"/>
    <m/>
    <x v="0"/>
    <m/>
    <s v="ETH05"/>
    <m/>
    <s v="Jijiga"/>
    <m/>
    <x v="1"/>
    <m/>
    <s v="unknown"/>
    <m/>
    <s v="unknown"/>
    <m/>
    <x v="0"/>
    <n v="0"/>
    <n v="0"/>
    <n v="0"/>
    <n v="1"/>
    <n v="0"/>
    <n v="0"/>
    <n v="0"/>
    <x v="0"/>
    <m/>
    <n v="13"/>
    <m/>
    <m/>
    <m/>
    <m/>
    <m/>
    <m/>
    <m/>
    <m/>
    <m/>
    <m/>
    <s v="13"/>
    <n v="2"/>
    <n v="6"/>
    <n v="2"/>
    <n v="3"/>
    <n v="13"/>
    <m/>
    <n v="0"/>
    <n v="0"/>
    <n v="0"/>
    <n v="0"/>
    <s v="0"/>
    <m/>
    <s v="4"/>
    <s v="DJI"/>
    <s v="2018-09-11T16:21:43.646+03"/>
    <s v="2018-09-11T16:24:10.040+03"/>
    <d v="2018-09-11T00:00:00"/>
    <s v="358161077325007"/>
    <s v="dji_enum"/>
    <s v="638010101262274"/>
    <s v="8925301180101474761"/>
    <m/>
    <s v="uuid:4f4b7a9b-3f6e-474c-abbc-8d0a6b7bc64d"/>
    <s v="FMRDJI2018-09-11-dji_enum-6caddfb7-f502-4ae2-bb69-a03db2c94ad0"/>
    <n v="669794"/>
    <s v="4f4b7a9b-3f6e-474c-abbc-8d0a6b7bc64d"/>
    <s v="2018-09-11T13:38:43"/>
    <n v="977"/>
    <m/>
    <n v="-1"/>
    <s v=""/>
    <s v=""/>
  </r>
  <r>
    <s v="DJI"/>
    <x v="2"/>
    <m/>
    <m/>
    <m/>
    <m/>
    <m/>
    <s v="Gueliléh"/>
    <s v="Ali hassan "/>
    <m/>
    <s v="male"/>
    <s v="2018-09-11"/>
    <s v="2018-07-28"/>
    <s v="11 - Sep - 2018"/>
    <s v="28 - Jul - 2018"/>
    <d v="2018-09-11T00:00:00"/>
    <m/>
    <n v="2"/>
    <x v="1"/>
    <m/>
    <x v="0"/>
    <m/>
    <s v="ETH04"/>
    <m/>
    <s v="Harar Town"/>
    <m/>
    <x v="1"/>
    <m/>
    <s v="unknown"/>
    <m/>
    <s v="unknown"/>
    <m/>
    <x v="0"/>
    <n v="0"/>
    <n v="0"/>
    <n v="0"/>
    <n v="1"/>
    <n v="0"/>
    <n v="0"/>
    <n v="0"/>
    <x v="0"/>
    <m/>
    <n v="15"/>
    <m/>
    <m/>
    <m/>
    <m/>
    <m/>
    <m/>
    <m/>
    <m/>
    <m/>
    <m/>
    <s v="15"/>
    <n v="3"/>
    <n v="4"/>
    <n v="2"/>
    <n v="6"/>
    <n v="15"/>
    <m/>
    <n v="0"/>
    <n v="0"/>
    <n v="0"/>
    <n v="0"/>
    <s v="0"/>
    <m/>
    <s v="4"/>
    <s v="DJI"/>
    <s v="2018-09-11T16:24:18.600+03"/>
    <s v="2018-09-11T16:26:26.758+03"/>
    <d v="2018-09-11T00:00:00"/>
    <s v="358161077325007"/>
    <s v="dji_enum"/>
    <s v="638010101262274"/>
    <s v="8925301180101474761"/>
    <m/>
    <s v="uuid:8914e785-53d2-4f74-b604-b549d5ff3a6f"/>
    <s v="FMRDJI2018-09-11-dji_enum-55897c1f-c271-4dfa-9821-b6ab229c7054"/>
    <n v="669795"/>
    <s v="8914e785-53d2-4f74-b604-b549d5ff3a6f"/>
    <s v="2018-09-11T13:38:49"/>
    <n v="978"/>
    <m/>
    <n v="-1"/>
    <s v=""/>
    <s v=""/>
  </r>
  <r>
    <s v="DJI"/>
    <x v="2"/>
    <m/>
    <m/>
    <m/>
    <m/>
    <m/>
    <s v="Gueliléh"/>
    <s v="Ali hassan "/>
    <m/>
    <s v="male"/>
    <s v="2018-09-12"/>
    <s v="2018-07-29"/>
    <s v="12 - Sep - 2018"/>
    <s v="29 - Jul - 2018"/>
    <d v="2018-09-12T00:00:00"/>
    <m/>
    <n v="1"/>
    <x v="1"/>
    <m/>
    <x v="0"/>
    <m/>
    <s v="ETH04"/>
    <m/>
    <s v="Jimma Rare"/>
    <m/>
    <x v="1"/>
    <m/>
    <s v="unknown"/>
    <m/>
    <s v="unknown"/>
    <m/>
    <x v="0"/>
    <n v="0"/>
    <n v="0"/>
    <n v="0"/>
    <n v="1"/>
    <n v="0"/>
    <n v="0"/>
    <n v="0"/>
    <x v="0"/>
    <m/>
    <n v="22"/>
    <m/>
    <m/>
    <m/>
    <m/>
    <m/>
    <m/>
    <m/>
    <m/>
    <m/>
    <m/>
    <s v="22"/>
    <n v="4"/>
    <n v="7"/>
    <n v="3"/>
    <n v="8"/>
    <n v="22"/>
    <m/>
    <n v="0"/>
    <n v="0"/>
    <n v="0"/>
    <n v="0"/>
    <s v="0"/>
    <m/>
    <s v="4"/>
    <s v="DJI"/>
    <s v="2018-09-12T12:37:57.359+03"/>
    <s v="2018-09-12T12:40:15.560+03"/>
    <d v="2018-09-12T00:00:00"/>
    <s v="358161077325007"/>
    <s v="dji_enum"/>
    <s v="638010101262274"/>
    <s v="8925301180101474761"/>
    <m/>
    <s v="uuid:d51160e2-9318-4fdc-98ac-241861ad43d7"/>
    <s v="FMRDJI2018-09-12-dji_enum-d5fdd685-eacb-48a3-9592-b293b48050e0"/>
    <n v="673343"/>
    <s v="d51160e2-9318-4fdc-98ac-241861ad43d7"/>
    <s v="2018-09-12T13:25:22"/>
    <n v="979"/>
    <m/>
    <n v="-1"/>
    <s v=""/>
    <s v=""/>
  </r>
  <r>
    <s v="DJI"/>
    <x v="2"/>
    <m/>
    <m/>
    <m/>
    <m/>
    <m/>
    <s v="Gueliléh"/>
    <s v="Ali hassan "/>
    <m/>
    <s v="male"/>
    <s v="2018-09-12"/>
    <s v="2018-07-29"/>
    <s v="12 - Sep - 2018"/>
    <s v="29 - Jul - 2018"/>
    <d v="2018-09-12T00:00:00"/>
    <m/>
    <n v="2"/>
    <x v="1"/>
    <m/>
    <x v="0"/>
    <m/>
    <s v="ETH05"/>
    <m/>
    <s v="Ferfer"/>
    <m/>
    <x v="1"/>
    <m/>
    <s v="unknown"/>
    <m/>
    <s v="unknown"/>
    <m/>
    <x v="0"/>
    <n v="0"/>
    <n v="0"/>
    <n v="0"/>
    <n v="1"/>
    <n v="0"/>
    <n v="0"/>
    <n v="0"/>
    <x v="0"/>
    <m/>
    <n v="17"/>
    <m/>
    <m/>
    <m/>
    <m/>
    <m/>
    <m/>
    <m/>
    <m/>
    <m/>
    <m/>
    <s v="17"/>
    <n v="5"/>
    <n v="4"/>
    <n v="6"/>
    <n v="2"/>
    <n v="17"/>
    <m/>
    <n v="2"/>
    <n v="6"/>
    <n v="0"/>
    <n v="2"/>
    <s v="10"/>
    <m/>
    <s v="4"/>
    <s v="DJI"/>
    <s v="2018-09-12T12:41:07.527+03"/>
    <s v="2018-09-12T12:43:57.300+03"/>
    <d v="2018-09-12T00:00:00"/>
    <s v="358161077325007"/>
    <s v="dji_enum"/>
    <s v="638010101262274"/>
    <s v="8925301180101474761"/>
    <m/>
    <s v="uuid:a92188ec-d729-4f1e-a3d8-8b94e1002681"/>
    <s v="FMRDJI2018-09-12-dji_enum-472c87cd-ea48-4397-ae4d-46d776c28a94"/>
    <n v="673346"/>
    <s v="a92188ec-d729-4f1e-a3d8-8b94e1002681"/>
    <s v="2018-09-12T13:25:31"/>
    <n v="980"/>
    <m/>
    <n v="-1"/>
    <s v=""/>
    <s v=""/>
  </r>
  <r>
    <s v="DJI"/>
    <x v="2"/>
    <m/>
    <m/>
    <m/>
    <m/>
    <m/>
    <s v="Gueliléh"/>
    <s v="Ali hassan "/>
    <m/>
    <s v="male"/>
    <s v="2018-09-12"/>
    <s v="2018-07-29"/>
    <s v="12 - Sep - 2018"/>
    <s v="29 - Jul - 2018"/>
    <d v="2018-09-12T00:00:00"/>
    <m/>
    <n v="3"/>
    <x v="3"/>
    <m/>
    <x v="0"/>
    <m/>
    <s v="ETH13"/>
    <m/>
    <s v="Harar"/>
    <m/>
    <x v="1"/>
    <m/>
    <s v="unknown"/>
    <m/>
    <s v="unknown"/>
    <m/>
    <x v="1"/>
    <n v="0"/>
    <n v="0"/>
    <n v="0"/>
    <n v="0"/>
    <n v="1"/>
    <n v="0"/>
    <n v="0"/>
    <x v="0"/>
    <m/>
    <n v="87"/>
    <m/>
    <m/>
    <m/>
    <m/>
    <m/>
    <m/>
    <m/>
    <m/>
    <m/>
    <m/>
    <s v="87"/>
    <n v="13"/>
    <n v="49"/>
    <n v="11"/>
    <n v="14"/>
    <n v="87"/>
    <m/>
    <n v="5"/>
    <n v="9"/>
    <n v="1"/>
    <n v="18"/>
    <s v="33"/>
    <m/>
    <s v="4"/>
    <s v="DJI"/>
    <s v="2018-09-12T12:44:07.041+03"/>
    <s v="2018-09-12T12:46:26.154+03"/>
    <d v="2018-09-12T00:00:00"/>
    <s v="358161077325007"/>
    <s v="dji_enum"/>
    <s v="638010101262274"/>
    <s v="8925301180101474761"/>
    <m/>
    <s v="uuid:4212a5bc-1676-4d1a-8ac2-9a9a2fa4e9c4"/>
    <s v="FMRDJI2018-09-12-dji_enum-cd614c85-2bcc-4f6b-be19-9e5058769396"/>
    <n v="673347"/>
    <s v="4212a5bc-1676-4d1a-8ac2-9a9a2fa4e9c4"/>
    <s v="2018-09-12T13:25:36"/>
    <n v="981"/>
    <m/>
    <n v="-1"/>
    <s v=""/>
    <s v=""/>
  </r>
  <r>
    <s v="DJI"/>
    <x v="1"/>
    <m/>
    <m/>
    <m/>
    <m/>
    <m/>
    <s v="Ar Oussa"/>
    <s v="Abdo naguib"/>
    <m/>
    <s v="male"/>
    <s v="2018-09-12"/>
    <s v="2018-07-29"/>
    <s v="12 - Sep - 2018"/>
    <s v="29 - Jul - 2018"/>
    <d v="2018-09-11T00:00:00"/>
    <m/>
    <n v="1"/>
    <x v="1"/>
    <m/>
    <x v="0"/>
    <m/>
    <s v="ETH04"/>
    <m/>
    <s v="Jimma Horo"/>
    <m/>
    <x v="3"/>
    <m/>
    <s v="unknown"/>
    <m/>
    <s v="unknown"/>
    <m/>
    <x v="0"/>
    <n v="0"/>
    <n v="0"/>
    <n v="0"/>
    <n v="1"/>
    <n v="0"/>
    <n v="0"/>
    <n v="0"/>
    <x v="0"/>
    <m/>
    <n v="16"/>
    <m/>
    <m/>
    <m/>
    <m/>
    <m/>
    <m/>
    <m/>
    <m/>
    <m/>
    <m/>
    <s v="16"/>
    <n v="0"/>
    <n v="0"/>
    <n v="7"/>
    <n v="9"/>
    <n v="16"/>
    <m/>
    <n v="0"/>
    <n v="0"/>
    <n v="0"/>
    <n v="0"/>
    <s v="0"/>
    <m/>
    <s v="4"/>
    <s v="DJI"/>
    <s v="2018-09-12T08:15:02.814+03"/>
    <s v="2018-09-12T08:17:20.914+03"/>
    <d v="2018-09-12T00:00:00"/>
    <s v="357656087549570"/>
    <s v="dji_enum"/>
    <s v="638010100972986"/>
    <s v="8925301160501224586"/>
    <m/>
    <s v="uuid:2e9ad27c-8733-4ad0-8d7b-8eb98800b7c5"/>
    <s v="FMRDJI2018-09-12-dji_enum-03682e94-55c7-4437-9f35-9c66590d0212"/>
    <n v="673472"/>
    <s v="2e9ad27c-8733-4ad0-8d7b-8eb98800b7c5"/>
    <s v="2018-09-12T14:02:28"/>
    <n v="982"/>
    <m/>
    <n v="-1"/>
    <s v=""/>
    <s v=""/>
  </r>
  <r>
    <s v="DJI"/>
    <x v="1"/>
    <m/>
    <m/>
    <m/>
    <m/>
    <m/>
    <s v="Ar Oussa"/>
    <s v="Abdo naguib"/>
    <m/>
    <s v="male"/>
    <s v="2018-09-12"/>
    <s v="2018-07-29"/>
    <s v="12 - Sep - 2018"/>
    <s v="29 - Jul - 2018"/>
    <d v="2018-09-12T00:00:00"/>
    <m/>
    <n v="1"/>
    <x v="1"/>
    <m/>
    <x v="0"/>
    <m/>
    <s v="ETH04"/>
    <m/>
    <s v="Jimma Horo"/>
    <m/>
    <x v="0"/>
    <m/>
    <s v="unknown"/>
    <m/>
    <s v="unknown"/>
    <m/>
    <x v="0"/>
    <n v="0"/>
    <n v="0"/>
    <n v="0"/>
    <n v="1"/>
    <n v="0"/>
    <n v="0"/>
    <n v="0"/>
    <x v="0"/>
    <m/>
    <n v="21"/>
    <m/>
    <m/>
    <m/>
    <m/>
    <m/>
    <m/>
    <m/>
    <m/>
    <m/>
    <m/>
    <s v="21"/>
    <n v="0"/>
    <n v="0"/>
    <n v="9"/>
    <n v="12"/>
    <n v="21"/>
    <m/>
    <n v="0"/>
    <n v="0"/>
    <n v="0"/>
    <n v="0"/>
    <s v="0"/>
    <m/>
    <s v="4"/>
    <s v="DJI"/>
    <s v="2018-09-12T08:22:54.931+03"/>
    <s v="2018-09-12T08:25:09.353+03"/>
    <d v="2018-09-12T00:00:00"/>
    <s v="357656087549570"/>
    <s v="dji_enum"/>
    <s v="638010100972986"/>
    <s v="8925301160501224586"/>
    <m/>
    <s v="uuid:2e6c4a50-c449-4a39-b9bc-2310539d70ee"/>
    <s v="FMRDJI2018-09-12-dji_enum-9309f407-e067-4481-b1e9-591fadb528c0"/>
    <n v="673473"/>
    <s v="2e6c4a50-c449-4a39-b9bc-2310539d70ee"/>
    <s v="2018-09-12T14:02:34"/>
    <n v="983"/>
    <m/>
    <n v="-1"/>
    <s v=""/>
    <s v=""/>
  </r>
  <r>
    <s v="DJI"/>
    <x v="1"/>
    <m/>
    <m/>
    <m/>
    <m/>
    <m/>
    <s v="Ar Oussa"/>
    <s v="Abdo naguib"/>
    <m/>
    <s v="male"/>
    <s v="2018-09-12"/>
    <s v="2018-07-29"/>
    <s v="12 - Sep - 2018"/>
    <s v="29 - Jul - 2018"/>
    <d v="2018-09-12T00:00:00"/>
    <m/>
    <n v="2"/>
    <x v="1"/>
    <m/>
    <x v="0"/>
    <m/>
    <s v="ETH05"/>
    <m/>
    <s v="Salahad"/>
    <m/>
    <x v="1"/>
    <m/>
    <s v="DJ01"/>
    <m/>
    <s v="Ar Oussa"/>
    <m/>
    <x v="0"/>
    <n v="0"/>
    <n v="0"/>
    <n v="0"/>
    <n v="1"/>
    <n v="0"/>
    <n v="0"/>
    <n v="0"/>
    <x v="0"/>
    <m/>
    <n v="14"/>
    <m/>
    <m/>
    <m/>
    <m/>
    <m/>
    <m/>
    <m/>
    <m/>
    <m/>
    <m/>
    <s v="14"/>
    <n v="0"/>
    <n v="0"/>
    <n v="7"/>
    <n v="7"/>
    <n v="14"/>
    <m/>
    <n v="0"/>
    <n v="0"/>
    <n v="0"/>
    <n v="0"/>
    <s v="0"/>
    <m/>
    <s v="4"/>
    <s v="DJI"/>
    <s v="2018-09-12T08:25:17.536+03"/>
    <s v="2018-09-12T08:28:17.524+03"/>
    <d v="2018-09-12T00:00:00"/>
    <s v="357656087549570"/>
    <s v="dji_enum"/>
    <s v="638010100972986"/>
    <s v="8925301160501224586"/>
    <m/>
    <s v="uuid:14ff5753-f952-4394-a8fd-c37f2484e8ee"/>
    <s v="FMRDJI2018-09-12-dji_enum-c47c6a4f-196f-4f35-9039-0007bf326255"/>
    <n v="673474"/>
    <s v="14ff5753-f952-4394-a8fd-c37f2484e8ee"/>
    <s v="2018-09-12T14:02:40"/>
    <n v="984"/>
    <m/>
    <n v="-1"/>
    <s v=""/>
    <s v=""/>
  </r>
  <r>
    <s v="DJI"/>
    <x v="1"/>
    <m/>
    <m/>
    <m/>
    <m/>
    <m/>
    <s v="Ar Oussa"/>
    <s v="Abdo naguib"/>
    <m/>
    <s v="male"/>
    <s v="2018-09-12"/>
    <s v="2018-07-29"/>
    <s v="12 - Sep - 2018"/>
    <s v="29 - Jul - 2018"/>
    <d v="2018-09-12T00:00:00"/>
    <m/>
    <n v="2"/>
    <x v="1"/>
    <m/>
    <x v="0"/>
    <m/>
    <s v="ETH03"/>
    <m/>
    <s v="Zigem"/>
    <m/>
    <x v="1"/>
    <m/>
    <s v="DJ01"/>
    <m/>
    <s v="Ar Oussa"/>
    <m/>
    <x v="0"/>
    <n v="0"/>
    <n v="0"/>
    <n v="0"/>
    <n v="1"/>
    <n v="0"/>
    <n v="0"/>
    <n v="0"/>
    <x v="0"/>
    <m/>
    <n v="9"/>
    <m/>
    <m/>
    <m/>
    <m/>
    <m/>
    <m/>
    <m/>
    <m/>
    <m/>
    <m/>
    <s v="9"/>
    <n v="0"/>
    <n v="0"/>
    <n v="4"/>
    <n v="5"/>
    <n v="9"/>
    <m/>
    <n v="0"/>
    <n v="0"/>
    <n v="0"/>
    <n v="0"/>
    <s v="0"/>
    <m/>
    <s v="4"/>
    <s v="DJI"/>
    <s v="2018-09-12T08:28:26.644+03"/>
    <s v="2018-09-12T08:30:34.414+03"/>
    <d v="2018-09-12T00:00:00"/>
    <s v="357656087549570"/>
    <s v="dji_enum"/>
    <s v="638010100972986"/>
    <s v="8925301160501224586"/>
    <m/>
    <s v="uuid:6c673cfe-f52f-420e-a364-57fc26f4638e"/>
    <s v="FMRDJI2018-09-12-dji_enum-e5f6c780-4443-40f7-a0a0-8e8ca148d215"/>
    <n v="673475"/>
    <s v="6c673cfe-f52f-420e-a364-57fc26f4638e"/>
    <s v="2018-09-12T14:02:48"/>
    <n v="985"/>
    <m/>
    <n v="-1"/>
    <s v=""/>
    <s v=""/>
  </r>
  <r>
    <s v="DJI"/>
    <x v="2"/>
    <m/>
    <m/>
    <m/>
    <m/>
    <m/>
    <s v="Gueliléh"/>
    <s v="Ali hassan "/>
    <m/>
    <s v="male"/>
    <s v="2018-09-13"/>
    <s v="2018-07-30"/>
    <s v="13 - Sep - 2018"/>
    <s v="30 - Jul - 2018"/>
    <d v="2018-09-13T00:00:00"/>
    <m/>
    <n v="1"/>
    <x v="1"/>
    <m/>
    <x v="0"/>
    <m/>
    <s v="ETH04"/>
    <m/>
    <s v="Harar Town"/>
    <m/>
    <x v="1"/>
    <m/>
    <s v="unknown"/>
    <m/>
    <s v="unknown"/>
    <m/>
    <x v="0"/>
    <n v="0"/>
    <n v="0"/>
    <n v="0"/>
    <n v="1"/>
    <n v="0"/>
    <n v="0"/>
    <n v="0"/>
    <x v="0"/>
    <m/>
    <n v="17"/>
    <m/>
    <m/>
    <m/>
    <m/>
    <m/>
    <m/>
    <m/>
    <m/>
    <m/>
    <m/>
    <s v="17"/>
    <n v="3"/>
    <n v="2"/>
    <n v="3"/>
    <n v="9"/>
    <n v="17"/>
    <m/>
    <n v="0"/>
    <n v="0"/>
    <n v="0"/>
    <n v="0"/>
    <s v="0"/>
    <m/>
    <s v="4"/>
    <s v="DJI"/>
    <s v="2018-09-13T12:10:19.041+03"/>
    <s v="2018-09-13T12:12:21.840+03"/>
    <d v="2018-09-13T00:00:00"/>
    <s v="358161077325007"/>
    <s v="dji_enum"/>
    <s v="638010101262274"/>
    <s v="8925301180101474761"/>
    <m/>
    <s v="uuid:5dbcb74c-e68f-4315-86ee-4db90fcec5b8"/>
    <s v="FMRDJI2018-09-13-dji_enum-8da053f3-a914-411a-868e-90d2536f42dd"/>
    <n v="675986"/>
    <s v="5dbcb74c-e68f-4315-86ee-4db90fcec5b8"/>
    <s v="2018-09-13T13:28:30"/>
    <n v="986"/>
    <m/>
    <n v="-1"/>
    <s v=""/>
    <s v=""/>
  </r>
  <r>
    <s v="DJI"/>
    <x v="2"/>
    <m/>
    <m/>
    <m/>
    <m/>
    <m/>
    <s v="Gueliléh"/>
    <s v="Ali hassan "/>
    <m/>
    <s v="male"/>
    <s v="2018-09-13"/>
    <s v="2018-07-30"/>
    <s v="13 - Sep - 2018"/>
    <s v="30 - Jul - 2018"/>
    <d v="2018-09-13T00:00:00"/>
    <m/>
    <n v="2"/>
    <x v="1"/>
    <m/>
    <x v="0"/>
    <m/>
    <s v="ETH05"/>
    <m/>
    <s v="Kebribeyah"/>
    <m/>
    <x v="1"/>
    <m/>
    <s v="unknown"/>
    <m/>
    <s v="unknown"/>
    <m/>
    <x v="0"/>
    <n v="0"/>
    <n v="0"/>
    <n v="0"/>
    <n v="1"/>
    <n v="0"/>
    <n v="0"/>
    <n v="0"/>
    <x v="0"/>
    <m/>
    <n v="14"/>
    <m/>
    <m/>
    <m/>
    <m/>
    <m/>
    <m/>
    <m/>
    <m/>
    <m/>
    <m/>
    <s v="14"/>
    <n v="4"/>
    <n v="3"/>
    <n v="4"/>
    <n v="3"/>
    <n v="14"/>
    <m/>
    <n v="2"/>
    <n v="5"/>
    <n v="0"/>
    <n v="3"/>
    <s v="10"/>
    <m/>
    <s v="4"/>
    <s v="DJI"/>
    <s v="2018-09-13T12:12:30.745+03"/>
    <s v="2018-09-13T12:14:49.550+03"/>
    <d v="2018-09-13T00:00:00"/>
    <s v="358161077325007"/>
    <s v="dji_enum"/>
    <s v="638010101262274"/>
    <s v="8925301180101474761"/>
    <m/>
    <s v="uuid:9e0c83cb-b1af-475c-a867-c4874e8a0d61"/>
    <s v="FMRDJI2018-09-13-dji_enum-0a633f58-472f-4f9e-bacb-c76005b8f03e"/>
    <n v="675987"/>
    <s v="9e0c83cb-b1af-475c-a867-c4874e8a0d61"/>
    <s v="2018-09-13T13:28:36"/>
    <n v="987"/>
    <m/>
    <n v="-1"/>
    <s v=""/>
    <s v=""/>
  </r>
  <r>
    <s v="DJI"/>
    <x v="2"/>
    <m/>
    <m/>
    <m/>
    <m/>
    <m/>
    <s v="Gueliléh"/>
    <s v="Ali hassan "/>
    <m/>
    <s v="male"/>
    <s v="2018-09-13"/>
    <s v="2018-07-30"/>
    <s v="13 - Sep - 2018"/>
    <s v="30 - Jul - 2018"/>
    <d v="2018-09-13T00:00:00"/>
    <m/>
    <n v="3"/>
    <x v="2"/>
    <m/>
    <x v="0"/>
    <m/>
    <s v="ETH13"/>
    <m/>
    <s v="Harar"/>
    <m/>
    <x v="1"/>
    <m/>
    <s v="DJ03"/>
    <m/>
    <s v="unknown"/>
    <m/>
    <x v="1"/>
    <n v="0"/>
    <n v="0"/>
    <n v="0"/>
    <n v="0"/>
    <n v="1"/>
    <n v="0"/>
    <n v="0"/>
    <x v="0"/>
    <m/>
    <n v="37"/>
    <m/>
    <m/>
    <m/>
    <m/>
    <m/>
    <m/>
    <m/>
    <m/>
    <m/>
    <m/>
    <s v="37"/>
    <n v="7"/>
    <n v="21"/>
    <n v="3"/>
    <n v="6"/>
    <n v="37"/>
    <m/>
    <n v="0"/>
    <n v="0"/>
    <n v="0"/>
    <n v="0"/>
    <s v="0"/>
    <m/>
    <s v="4"/>
    <s v="DJI"/>
    <s v="2018-09-13T12:14:58.884+03"/>
    <s v="2018-09-13T12:16:28.101+03"/>
    <d v="2018-09-13T00:00:00"/>
    <s v="358161077325007"/>
    <s v="dji_enum"/>
    <s v="638010101262274"/>
    <s v="8925301180101474761"/>
    <m/>
    <s v="uuid:3979a48f-3299-4f01-9d45-7c91061c67f7"/>
    <s v="FMRDJI2018-09-13-dji_enum-89a35b84-13b7-4ee6-95ec-dcd9b089c848"/>
    <n v="675988"/>
    <s v="3979a48f-3299-4f01-9d45-7c91061c67f7"/>
    <s v="2018-09-13T13:28:44"/>
    <n v="988"/>
    <m/>
    <n v="-1"/>
    <s v=""/>
    <s v=""/>
  </r>
  <r>
    <s v="DJI"/>
    <x v="1"/>
    <m/>
    <m/>
    <m/>
    <m/>
    <m/>
    <s v="Ar Oussa"/>
    <s v="Abdo naguib"/>
    <m/>
    <s v="male"/>
    <s v="2018-09-13"/>
    <s v="2018-07-30"/>
    <s v="13 - Sep - 2018"/>
    <s v="30 - Jul - 2018"/>
    <d v="2018-09-13T00:00:00"/>
    <m/>
    <n v="1"/>
    <x v="1"/>
    <m/>
    <x v="0"/>
    <m/>
    <s v="ETH04"/>
    <m/>
    <s v="Jimma Horo"/>
    <m/>
    <x v="0"/>
    <m/>
    <s v="unknown"/>
    <m/>
    <s v="unknown"/>
    <m/>
    <x v="0"/>
    <n v="0"/>
    <n v="0"/>
    <n v="0"/>
    <n v="1"/>
    <n v="0"/>
    <n v="0"/>
    <n v="0"/>
    <x v="0"/>
    <m/>
    <n v="13"/>
    <m/>
    <m/>
    <m/>
    <m/>
    <m/>
    <m/>
    <m/>
    <m/>
    <m/>
    <m/>
    <s v="13"/>
    <n v="0"/>
    <n v="0"/>
    <n v="7"/>
    <n v="6"/>
    <n v="13"/>
    <m/>
    <n v="0"/>
    <n v="0"/>
    <n v="0"/>
    <n v="0"/>
    <s v="0"/>
    <m/>
    <s v="4"/>
    <s v="DJI"/>
    <s v="2018-09-13T08:41:20.827+03"/>
    <s v="2018-09-13T08:43:08.572+03"/>
    <d v="2018-09-13T00:00:00"/>
    <s v="357656087549570"/>
    <s v="dji_enum"/>
    <s v="638010100972986"/>
    <s v="8925301160501224586"/>
    <m/>
    <s v="uuid:704ec39d-ec1a-4e53-96bb-f9d571c848e1"/>
    <s v="FMRDJI2018-09-13-dji_enum-4d448fa1-2d62-4083-883e-7bb38e5abf11"/>
    <n v="676157"/>
    <s v="704ec39d-ec1a-4e53-96bb-f9d571c848e1"/>
    <s v="2018-09-13T14:11:57"/>
    <n v="989"/>
    <m/>
    <n v="-1"/>
    <s v=""/>
    <s v=""/>
  </r>
  <r>
    <s v="DJI"/>
    <x v="1"/>
    <m/>
    <m/>
    <m/>
    <m/>
    <m/>
    <s v="Ar Oussa"/>
    <s v="Abdo naguib"/>
    <m/>
    <s v="male"/>
    <s v="2018-09-13"/>
    <s v="2018-07-30"/>
    <s v="13 - Sep - 2018"/>
    <s v="30 - Jul - 2018"/>
    <d v="2018-09-13T00:00:00"/>
    <m/>
    <n v="2"/>
    <x v="1"/>
    <m/>
    <x v="0"/>
    <m/>
    <s v="ETH01"/>
    <m/>
    <s v="Werei Leke"/>
    <m/>
    <x v="0"/>
    <m/>
    <s v="unknown"/>
    <m/>
    <s v="unknown"/>
    <m/>
    <x v="0"/>
    <n v="0"/>
    <n v="0"/>
    <n v="0"/>
    <n v="1"/>
    <n v="0"/>
    <n v="0"/>
    <n v="0"/>
    <x v="0"/>
    <m/>
    <n v="9"/>
    <m/>
    <m/>
    <m/>
    <m/>
    <m/>
    <m/>
    <m/>
    <m/>
    <m/>
    <m/>
    <s v="9"/>
    <n v="0"/>
    <n v="0"/>
    <n v="4"/>
    <n v="5"/>
    <n v="9"/>
    <m/>
    <n v="0"/>
    <n v="0"/>
    <n v="0"/>
    <n v="0"/>
    <s v="0"/>
    <m/>
    <s v="4"/>
    <s v="DJI"/>
    <s v="2018-09-13T08:43:16.860+03"/>
    <s v="2018-09-13T08:44:49.180+03"/>
    <d v="2018-09-13T00:00:00"/>
    <s v="357656087549570"/>
    <s v="dji_enum"/>
    <s v="638010100972986"/>
    <s v="8925301160501224586"/>
    <m/>
    <s v="uuid:38ac0426-abac-40a8-8560-520a05a0f587"/>
    <s v="FMRDJI2018-09-13-dji_enum-f6c9b2ae-f3d5-478a-b50b-c87b4536f298"/>
    <n v="676158"/>
    <s v="38ac0426-abac-40a8-8560-520a05a0f587"/>
    <s v="2018-09-13T14:12:01"/>
    <n v="990"/>
    <m/>
    <n v="-1"/>
    <s v=""/>
    <s v=""/>
  </r>
  <r>
    <s v="DJI"/>
    <x v="1"/>
    <m/>
    <m/>
    <m/>
    <m/>
    <m/>
    <s v="Ar Oussa"/>
    <s v="Abdo naguib"/>
    <m/>
    <s v="male"/>
    <s v="2018-09-13"/>
    <s v="2018-07-30"/>
    <s v="13 - Sep - 2018"/>
    <s v="30 - Jul - 2018"/>
    <d v="2018-09-13T00:00:00"/>
    <m/>
    <n v="3"/>
    <x v="1"/>
    <m/>
    <x v="0"/>
    <m/>
    <s v="ETH04"/>
    <m/>
    <s v="Babile"/>
    <m/>
    <x v="1"/>
    <m/>
    <s v="DJ01"/>
    <m/>
    <s v="Ar Oussa"/>
    <m/>
    <x v="0"/>
    <n v="0"/>
    <n v="0"/>
    <n v="0"/>
    <n v="1"/>
    <n v="0"/>
    <n v="0"/>
    <n v="0"/>
    <x v="0"/>
    <m/>
    <n v="7"/>
    <m/>
    <m/>
    <m/>
    <m/>
    <m/>
    <m/>
    <m/>
    <m/>
    <m/>
    <m/>
    <s v="7"/>
    <n v="0"/>
    <n v="0"/>
    <n v="4"/>
    <n v="3"/>
    <n v="7"/>
    <m/>
    <n v="0"/>
    <n v="0"/>
    <n v="0"/>
    <n v="0"/>
    <s v="0"/>
    <m/>
    <s v="4"/>
    <s v="DJI"/>
    <s v="2018-09-13T08:44:59.983+03"/>
    <s v="2018-09-13T08:46:53.002+03"/>
    <d v="2018-09-13T00:00:00"/>
    <s v="357656087549570"/>
    <s v="dji_enum"/>
    <s v="638010100972986"/>
    <s v="8925301160501224586"/>
    <m/>
    <s v="uuid:0bd63379-91b6-4521-a6d4-af920bf90c6c"/>
    <s v="FMRDJI2018-09-13-dji_enum-bf56dd2e-203d-421b-b113-98a390f32aec"/>
    <n v="676159"/>
    <s v="0bd63379-91b6-4521-a6d4-af920bf90c6c"/>
    <s v="2018-09-13T14:12:09"/>
    <n v="991"/>
    <m/>
    <n v="-1"/>
    <s v=""/>
    <s v=""/>
  </r>
  <r>
    <s v="DJI"/>
    <x v="4"/>
    <m/>
    <m/>
    <m/>
    <m/>
    <m/>
    <s v="Yoboki"/>
    <s v="Abdoulkadir"/>
    <m/>
    <s v="male"/>
    <s v="2018-09-13"/>
    <s v="2018-07-30"/>
    <s v="13 - Sep - 2018"/>
    <s v="30 - Jul - 2018"/>
    <d v="2018-09-09T00:00:00"/>
    <m/>
    <n v="1"/>
    <x v="1"/>
    <m/>
    <x v="0"/>
    <m/>
    <s v="ETH01"/>
    <m/>
    <s v="unknown"/>
    <m/>
    <x v="0"/>
    <m/>
    <s v="unknown"/>
    <m/>
    <s v="unknown"/>
    <m/>
    <x v="0"/>
    <n v="0"/>
    <n v="0"/>
    <n v="0"/>
    <n v="1"/>
    <n v="0"/>
    <n v="0"/>
    <n v="0"/>
    <x v="0"/>
    <m/>
    <n v="36"/>
    <m/>
    <m/>
    <m/>
    <m/>
    <m/>
    <m/>
    <m/>
    <m/>
    <m/>
    <m/>
    <s v="36"/>
    <n v="0"/>
    <n v="6"/>
    <n v="0"/>
    <n v="30"/>
    <n v="36"/>
    <m/>
    <n v="0"/>
    <n v="0"/>
    <n v="0"/>
    <n v="0"/>
    <s v="0"/>
    <m/>
    <s v="4"/>
    <s v="DJI"/>
    <s v="2018-09-13T19:30:08.862+03"/>
    <s v="2018-09-13T19:33:49.418+03"/>
    <d v="2018-09-13T00:00:00"/>
    <s v="358161077516753"/>
    <s v="dj_enum"/>
    <s v="638010100926130"/>
    <s v="8925301151101396049"/>
    <m/>
    <s v="uuid:e62b8ebb-7f1c-4e83-9659-4282c6f16d7a"/>
    <s v="FMRDJI2018-09-13-dj_enum-2a16bafe-b641-404b-a59e-caf73502e353"/>
    <n v="676475"/>
    <s v="e62b8ebb-7f1c-4e83-9659-4282c6f16d7a"/>
    <s v="2018-09-13T16:43:09"/>
    <n v="992"/>
    <m/>
    <n v="-1"/>
    <s v=""/>
    <s v=""/>
  </r>
  <r>
    <s v="DJI"/>
    <x v="4"/>
    <m/>
    <m/>
    <m/>
    <m/>
    <m/>
    <s v="Yoboki"/>
    <s v="Abdoulkadir"/>
    <m/>
    <s v="male"/>
    <s v="2018-09-13"/>
    <s v="2018-07-30"/>
    <s v="13 - Sep - 2018"/>
    <s v="30 - Jul - 2018"/>
    <d v="2018-09-12T00:00:00"/>
    <m/>
    <n v="1"/>
    <x v="1"/>
    <m/>
    <x v="0"/>
    <m/>
    <s v="ETH01"/>
    <m/>
    <s v="unknown"/>
    <m/>
    <x v="0"/>
    <m/>
    <s v="unknown"/>
    <m/>
    <s v="unknown"/>
    <m/>
    <x v="0"/>
    <n v="0"/>
    <n v="0"/>
    <n v="0"/>
    <n v="1"/>
    <n v="0"/>
    <n v="0"/>
    <n v="0"/>
    <x v="0"/>
    <m/>
    <n v="73"/>
    <m/>
    <m/>
    <m/>
    <m/>
    <m/>
    <m/>
    <m/>
    <m/>
    <m/>
    <m/>
    <s v="73"/>
    <n v="0"/>
    <n v="19"/>
    <n v="0"/>
    <n v="54"/>
    <n v="73"/>
    <m/>
    <n v="0"/>
    <n v="0"/>
    <n v="0"/>
    <n v="0"/>
    <s v="0"/>
    <m/>
    <s v="4"/>
    <s v="DJI"/>
    <s v="2018-09-13T19:34:05.127+03"/>
    <s v="2018-09-13T19:36:58.416+03"/>
    <d v="2018-09-13T00:00:00"/>
    <s v="358161077516753"/>
    <s v="dj_enum"/>
    <s v="638010100926130"/>
    <s v="8925301151101396049"/>
    <m/>
    <s v="uuid:910113fe-c5a7-4323-bc8a-0003542cfb6b"/>
    <s v="FMRDJI2018-09-13-dj_enum-8a28dd9a-108d-4221-a617-fc2b4d3240b8"/>
    <n v="676476"/>
    <s v="910113fe-c5a7-4323-bc8a-0003542cfb6b"/>
    <s v="2018-09-13T16:43:15"/>
    <n v="993"/>
    <m/>
    <n v="-1"/>
    <s v=""/>
    <s v=""/>
  </r>
  <r>
    <s v="DJI"/>
    <x v="4"/>
    <m/>
    <m/>
    <m/>
    <m/>
    <m/>
    <s v="Yoboki"/>
    <s v="Abdoulkadir"/>
    <m/>
    <s v="male"/>
    <s v="2018-09-13"/>
    <s v="2018-07-30"/>
    <s v="13 - Sep - 2018"/>
    <s v="30 - Jul - 2018"/>
    <d v="2018-09-13T00:00:00"/>
    <m/>
    <n v="1"/>
    <x v="1"/>
    <m/>
    <x v="0"/>
    <m/>
    <s v="ETH01"/>
    <m/>
    <s v="unknown"/>
    <m/>
    <x v="0"/>
    <m/>
    <s v="unknown"/>
    <m/>
    <s v="unknown"/>
    <m/>
    <x v="0"/>
    <n v="0"/>
    <n v="0"/>
    <n v="0"/>
    <n v="1"/>
    <n v="0"/>
    <n v="0"/>
    <n v="0"/>
    <x v="0"/>
    <m/>
    <n v="55"/>
    <m/>
    <m/>
    <m/>
    <m/>
    <m/>
    <m/>
    <m/>
    <m/>
    <m/>
    <m/>
    <s v="55"/>
    <n v="0"/>
    <n v="6"/>
    <n v="0"/>
    <n v="49"/>
    <n v="55"/>
    <m/>
    <n v="0"/>
    <n v="0"/>
    <n v="0"/>
    <n v="0"/>
    <s v="0"/>
    <m/>
    <s v="4"/>
    <s v="DJI"/>
    <s v="2018-09-13T19:37:17.074+03"/>
    <s v="2018-09-13T19:40:38.610+03"/>
    <d v="2018-09-13T00:00:00"/>
    <s v="358161077516753"/>
    <s v="dj_enum"/>
    <s v="638010100926130"/>
    <s v="8925301151101396049"/>
    <m/>
    <s v="uuid:5ca14f79-56bf-425f-8630-e8049be80d87"/>
    <s v="FMRDJI2018-09-13-dj_enum-9f49eaf7-e343-4821-a394-fcd6f9923434"/>
    <n v="676477"/>
    <s v="5ca14f79-56bf-425f-8630-e8049be80d87"/>
    <s v="2018-09-13T16:43:21"/>
    <n v="994"/>
    <m/>
    <n v="-1"/>
    <s v=""/>
    <s v=""/>
  </r>
  <r>
    <s v="DJI"/>
    <x v="5"/>
    <m/>
    <m/>
    <m/>
    <m/>
    <m/>
    <s v="Badaf"/>
    <s v="abro "/>
    <m/>
    <s v="male"/>
    <s v="2018-09-14T00:00:00.000+03"/>
    <s v="2018-07-31T00:00:00.000+03"/>
    <s v="14 - sept. - 2018"/>
    <s v="31 - juil. - 2018"/>
    <d v="2018-09-08T00:00:00"/>
    <m/>
    <n v="1"/>
    <x v="1"/>
    <m/>
    <x v="0"/>
    <m/>
    <s v="ETH03"/>
    <m/>
    <s v="Bahirdar Zuria"/>
    <m/>
    <x v="0"/>
    <m/>
    <s v="unknown"/>
    <m/>
    <s v="unknown"/>
    <m/>
    <x v="0"/>
    <n v="0"/>
    <n v="0"/>
    <n v="0"/>
    <n v="1"/>
    <n v="0"/>
    <n v="0"/>
    <n v="0"/>
    <x v="0"/>
    <m/>
    <n v="11"/>
    <m/>
    <m/>
    <m/>
    <m/>
    <m/>
    <m/>
    <m/>
    <m/>
    <m/>
    <m/>
    <s v="11"/>
    <n v="0"/>
    <n v="0"/>
    <n v="0"/>
    <n v="11"/>
    <n v="11"/>
    <m/>
    <n v="0"/>
    <n v="0"/>
    <n v="0"/>
    <n v="0"/>
    <s v="0"/>
    <m/>
    <s v="4"/>
    <s v="DJI"/>
    <s v="2018-09-14T22:38:39.097+03"/>
    <s v="2018-09-14T22:41:13.553+03"/>
    <d v="2018-09-14T00:00:00"/>
    <s v="359459066679171"/>
    <s v="dji_enum"/>
    <s v="638010100593498"/>
    <s v="8925301110305934989"/>
    <m/>
    <s v="uuid:21dc0867-7599-4ae5-9182-674d5791d5ef"/>
    <s v="FMRDJI2018-09-14-dji_enum-a4a665d9-738c-47c3-abd2-29c7f6227cd3"/>
    <n v="678774"/>
    <s v="21dc0867-7599-4ae5-9182-674d5791d5ef"/>
    <s v="2018-09-14T19:59:16"/>
    <n v="995"/>
    <m/>
    <n v="-1"/>
    <s v=""/>
    <s v=""/>
  </r>
  <r>
    <s v="DJI"/>
    <x v="5"/>
    <m/>
    <m/>
    <m/>
    <m/>
    <m/>
    <s v="Badaf"/>
    <s v="abro "/>
    <m/>
    <s v="male"/>
    <s v="2018-09-14T00:00:00.000+03"/>
    <s v="2018-07-31T00:00:00.000+03"/>
    <s v="14 - sept. - 2018"/>
    <s v="31 - juil. - 2018"/>
    <d v="2018-09-09T00:00:00"/>
    <m/>
    <n v="1"/>
    <x v="1"/>
    <m/>
    <x v="0"/>
    <m/>
    <s v="ETH03"/>
    <m/>
    <s v="Kemissie City Administration"/>
    <m/>
    <x v="0"/>
    <m/>
    <s v="unknown"/>
    <m/>
    <s v="unknown"/>
    <m/>
    <x v="0"/>
    <n v="0"/>
    <n v="0"/>
    <n v="0"/>
    <n v="1"/>
    <n v="0"/>
    <n v="0"/>
    <n v="0"/>
    <x v="0"/>
    <m/>
    <n v="7"/>
    <m/>
    <m/>
    <m/>
    <m/>
    <m/>
    <m/>
    <m/>
    <m/>
    <m/>
    <m/>
    <s v="7"/>
    <n v="0"/>
    <n v="0"/>
    <n v="0"/>
    <n v="7"/>
    <n v="7"/>
    <m/>
    <n v="0"/>
    <n v="0"/>
    <n v="0"/>
    <n v="0"/>
    <s v="0"/>
    <m/>
    <s v="4"/>
    <s v="DJI"/>
    <s v="2018-09-14T22:41:54.333+03"/>
    <s v="2018-09-14T22:43:42.985+03"/>
    <d v="2018-09-14T00:00:00"/>
    <s v="359459066679171"/>
    <s v="dji_enum"/>
    <s v="638010100593498"/>
    <s v="8925301110305934989"/>
    <m/>
    <s v="uuid:55e57a46-1053-402d-b1b3-407a7b14c428"/>
    <s v="FMRDJI2018-09-14-dji_enum-ec000c6f-3c26-48e5-ab65-e322e7ae0a47"/>
    <n v="678775"/>
    <s v="55e57a46-1053-402d-b1b3-407a7b14c428"/>
    <s v="2018-09-14T19:59:23"/>
    <n v="996"/>
    <m/>
    <n v="-1"/>
    <s v=""/>
    <s v=""/>
  </r>
  <r>
    <s v="DJI"/>
    <x v="5"/>
    <m/>
    <m/>
    <m/>
    <m/>
    <m/>
    <s v="Badaf"/>
    <s v="abro "/>
    <m/>
    <s v="male"/>
    <s v="2018-09-14T00:00:00.000+03"/>
    <s v="2018-07-31T00:00:00.000+03"/>
    <s v="14 - sept. - 2018"/>
    <s v="31 - juil. - 2018"/>
    <d v="2018-09-10T00:00:00"/>
    <m/>
    <n v="1"/>
    <x v="1"/>
    <m/>
    <x v="0"/>
    <m/>
    <s v="unknown"/>
    <m/>
    <s v="unknown"/>
    <m/>
    <x v="0"/>
    <m/>
    <s v="unknown"/>
    <m/>
    <s v="unknown"/>
    <m/>
    <x v="0"/>
    <n v="0"/>
    <n v="0"/>
    <n v="0"/>
    <n v="1"/>
    <n v="0"/>
    <n v="0"/>
    <n v="0"/>
    <x v="0"/>
    <m/>
    <n v="14"/>
    <m/>
    <m/>
    <m/>
    <m/>
    <m/>
    <m/>
    <m/>
    <m/>
    <m/>
    <m/>
    <s v="14"/>
    <n v="0"/>
    <n v="2"/>
    <n v="2"/>
    <n v="10"/>
    <n v="14"/>
    <m/>
    <n v="0"/>
    <n v="0"/>
    <n v="0"/>
    <n v="0"/>
    <s v="2"/>
    <m/>
    <s v="4"/>
    <s v="DJI"/>
    <s v="2018-09-14T22:43:59.029+03"/>
    <s v="2018-09-14T22:45:50.656+03"/>
    <d v="2018-09-14T00:00:00"/>
    <s v="359459066679171"/>
    <s v="dji_enum"/>
    <s v="638010100593498"/>
    <s v="8925301110305934989"/>
    <m/>
    <s v="uuid:1b84def5-4b87-48c9-b286-57956e44e425"/>
    <s v="FMRDJI2018-09-14-dji_enum-f794d546-de26-478a-8890-5f06e83db498"/>
    <n v="678776"/>
    <s v="1b84def5-4b87-48c9-b286-57956e44e425"/>
    <s v="2018-09-14T19:59:27"/>
    <n v="997"/>
    <m/>
    <n v="-1"/>
    <s v=""/>
    <s v=""/>
  </r>
  <r>
    <s v="DJI"/>
    <x v="5"/>
    <m/>
    <m/>
    <m/>
    <m/>
    <m/>
    <s v="Badaf"/>
    <s v="abro "/>
    <m/>
    <s v="male"/>
    <s v="2018-09-14T00:00:00.000+03"/>
    <s v="2018-07-31T00:00:00.000+03"/>
    <s v="14 - sept. - 2018"/>
    <s v="31 - juil. - 2018"/>
    <d v="2018-09-11T00:00:00"/>
    <m/>
    <n v="1"/>
    <x v="1"/>
    <m/>
    <x v="0"/>
    <m/>
    <s v="ETH03"/>
    <m/>
    <s v="Argoba"/>
    <m/>
    <x v="0"/>
    <m/>
    <s v="unknown"/>
    <m/>
    <s v="unknown"/>
    <m/>
    <x v="0"/>
    <n v="0"/>
    <n v="0"/>
    <n v="0"/>
    <n v="1"/>
    <n v="0"/>
    <n v="0"/>
    <n v="0"/>
    <x v="0"/>
    <m/>
    <n v="13"/>
    <m/>
    <m/>
    <m/>
    <m/>
    <m/>
    <m/>
    <m/>
    <m/>
    <m/>
    <m/>
    <s v="13"/>
    <n v="0"/>
    <n v="2"/>
    <n v="4"/>
    <n v="7"/>
    <n v="13"/>
    <m/>
    <n v="0"/>
    <n v="0"/>
    <n v="0"/>
    <n v="0"/>
    <s v="4"/>
    <m/>
    <s v="4"/>
    <s v="DJI"/>
    <s v="2018-09-14T22:46:09.891+03"/>
    <s v="2018-09-14T22:48:49.845+03"/>
    <d v="2018-09-14T00:00:00"/>
    <s v="359459066679171"/>
    <s v="dji_enum"/>
    <s v="638010100593498"/>
    <s v="8925301110305934989"/>
    <m/>
    <s v="uuid:3b2fd5de-7052-44ec-8c70-5c85982dcf17"/>
    <s v="FMRDJI2018-09-14-dji_enum-8f66e2f0-e29d-44f9-bc6b-bf14aceacdf5"/>
    <n v="678778"/>
    <s v="3b2fd5de-7052-44ec-8c70-5c85982dcf17"/>
    <s v="2018-09-14T19:59:34"/>
    <n v="998"/>
    <m/>
    <n v="-1"/>
    <s v=""/>
    <s v=""/>
  </r>
  <r>
    <s v="DJI"/>
    <x v="5"/>
    <m/>
    <m/>
    <m/>
    <m/>
    <m/>
    <s v="Badaf"/>
    <s v="abro "/>
    <m/>
    <s v="male"/>
    <s v="2018-09-14T00:00:00.000+03"/>
    <s v="2018-07-31T00:00:00.000+03"/>
    <s v="14 - sept. - 2018"/>
    <s v="31 - juil. - 2018"/>
    <d v="2018-09-13T00:00:00"/>
    <m/>
    <n v="1"/>
    <x v="1"/>
    <m/>
    <x v="0"/>
    <m/>
    <s v="ETH14"/>
    <m/>
    <s v="Yeka"/>
    <m/>
    <x v="0"/>
    <m/>
    <s v="unknown"/>
    <m/>
    <s v="unknown"/>
    <m/>
    <x v="0"/>
    <n v="0"/>
    <n v="0"/>
    <n v="0"/>
    <n v="1"/>
    <n v="0"/>
    <n v="0"/>
    <n v="0"/>
    <x v="0"/>
    <m/>
    <n v="18"/>
    <m/>
    <m/>
    <m/>
    <m/>
    <m/>
    <m/>
    <m/>
    <m/>
    <m/>
    <m/>
    <s v="18"/>
    <n v="0"/>
    <n v="4"/>
    <n v="0"/>
    <n v="14"/>
    <n v="18"/>
    <m/>
    <n v="0"/>
    <n v="0"/>
    <n v="0"/>
    <n v="0"/>
    <s v="0"/>
    <m/>
    <s v="4"/>
    <s v="DJI"/>
    <s v="2018-09-14T22:49:05.223+03"/>
    <s v="2018-09-14T22:51:11.087+03"/>
    <d v="2018-09-14T00:00:00"/>
    <s v="359459066679171"/>
    <s v="dji_enum"/>
    <s v="638010100593498"/>
    <s v="8925301110305934989"/>
    <m/>
    <s v="uuid:506091da-85e7-484c-bf1c-0df41eb94898"/>
    <s v="FMRDJI2018-09-14-dji_enum-caec48fa-e2eb-4e9a-baf3-f1300b7eadf9"/>
    <n v="678779"/>
    <s v="506091da-85e7-484c-bf1c-0df41eb94898"/>
    <s v="2018-09-14T19:59:38"/>
    <n v="999"/>
    <m/>
    <n v="-1"/>
    <s v=""/>
    <s v=""/>
  </r>
  <r>
    <s v="DJI"/>
    <x v="5"/>
    <m/>
    <m/>
    <m/>
    <m/>
    <m/>
    <s v="Badaf"/>
    <s v="abro"/>
    <m/>
    <s v="male"/>
    <s v="2018-09-14T00:00:00.000+03"/>
    <s v="2018-07-31T00:00:00.000+03"/>
    <s v="14 - sept. - 2018"/>
    <s v="31 - juil. - 2018"/>
    <d v="2018-09-12T00:00:00"/>
    <m/>
    <n v="1"/>
    <x v="1"/>
    <m/>
    <x v="0"/>
    <m/>
    <s v="ETH15"/>
    <m/>
    <s v="Dire Dawa"/>
    <m/>
    <x v="0"/>
    <m/>
    <s v="unknown"/>
    <m/>
    <s v="unknown"/>
    <m/>
    <x v="0"/>
    <n v="0"/>
    <n v="0"/>
    <n v="0"/>
    <n v="1"/>
    <n v="0"/>
    <n v="0"/>
    <n v="0"/>
    <x v="0"/>
    <m/>
    <n v="9"/>
    <m/>
    <m/>
    <m/>
    <m/>
    <m/>
    <m/>
    <m/>
    <m/>
    <m/>
    <m/>
    <s v="9"/>
    <n v="0"/>
    <n v="0"/>
    <n v="0"/>
    <n v="9"/>
    <n v="9"/>
    <m/>
    <n v="0"/>
    <n v="0"/>
    <n v="0"/>
    <n v="0"/>
    <s v="0"/>
    <m/>
    <s v="4"/>
    <s v="DJI"/>
    <s v="2018-09-14T22:51:28.459+03"/>
    <s v="2018-09-14T22:53:31.336+03"/>
    <d v="2018-09-14T00:00:00"/>
    <s v="359459066679171"/>
    <s v="dji_enum"/>
    <s v="638010100593498"/>
    <s v="8925301110305934989"/>
    <m/>
    <s v="uuid:6bdd4282-21e5-410a-8cd3-4f4da324d059"/>
    <s v="FMRDJI2018-09-14-dji_enum-6114eeb6-660a-4d97-9b5e-048078c2ba24"/>
    <n v="678780"/>
    <s v="6bdd4282-21e5-410a-8cd3-4f4da324d059"/>
    <s v="2018-09-14T19:59:44"/>
    <n v="1000"/>
    <m/>
    <n v="-1"/>
    <s v=""/>
    <s v=""/>
  </r>
  <r>
    <s v="DJI"/>
    <x v="4"/>
    <m/>
    <m/>
    <m/>
    <m/>
    <m/>
    <s v="Yoboki"/>
    <s v="Abdoulkadir"/>
    <m/>
    <s v="male"/>
    <s v="2018-09-16"/>
    <s v="2018-08-02"/>
    <s v="16 - Sep - 2018"/>
    <s v="02 - Aug - 2018"/>
    <d v="2018-09-16T00:00:00"/>
    <m/>
    <n v="1"/>
    <x v="1"/>
    <m/>
    <x v="0"/>
    <m/>
    <s v="ETH01"/>
    <m/>
    <s v="unknown"/>
    <m/>
    <x v="0"/>
    <m/>
    <s v="unknown"/>
    <m/>
    <s v="unknown"/>
    <m/>
    <x v="0"/>
    <n v="0"/>
    <n v="0"/>
    <n v="0"/>
    <n v="1"/>
    <n v="0"/>
    <n v="0"/>
    <n v="0"/>
    <x v="0"/>
    <m/>
    <n v="85"/>
    <m/>
    <m/>
    <m/>
    <m/>
    <m/>
    <m/>
    <m/>
    <m/>
    <m/>
    <m/>
    <s v="85"/>
    <n v="0"/>
    <n v="12"/>
    <n v="0"/>
    <n v="73"/>
    <n v="85"/>
    <m/>
    <n v="0"/>
    <n v="0"/>
    <n v="0"/>
    <n v="0"/>
    <s v="0"/>
    <m/>
    <s v="4"/>
    <s v="DJI"/>
    <s v="2018-09-16T15:58:43.982+03"/>
    <s v="2018-09-16T16:01:02.621+03"/>
    <d v="2018-09-16T00:00:00"/>
    <s v="358161077516753"/>
    <s v="dj_enum"/>
    <s v="638010100926130"/>
    <s v="8925301151101396049"/>
    <m/>
    <s v="uuid:73f18ea2-28f8-4804-8c0e-5f5096a326f9"/>
    <s v="FMRDJI2018-09-16-dj_enum-dd53aded-a88f-4693-80e0-287382d3b4c2"/>
    <n v="681649"/>
    <s v="73f18ea2-28f8-4804-8c0e-5f5096a326f9"/>
    <s v="2018-09-16T13:04:30"/>
    <n v="1001"/>
    <m/>
    <n v="-1"/>
    <s v=""/>
    <s v=""/>
  </r>
  <r>
    <s v="DJI"/>
    <x v="2"/>
    <m/>
    <m/>
    <m/>
    <m/>
    <m/>
    <s v="Gueliléh"/>
    <s v="Ali hassan "/>
    <m/>
    <s v="male"/>
    <s v="2018-09-16"/>
    <s v="2018-08-02"/>
    <s v="16 - Sep - 2018"/>
    <s v="02 - Aug - 2018"/>
    <d v="2018-09-16T00:00:00"/>
    <m/>
    <n v="1"/>
    <x v="1"/>
    <m/>
    <x v="0"/>
    <m/>
    <s v="ETH01"/>
    <m/>
    <s v="Adigrat Town"/>
    <m/>
    <x v="1"/>
    <m/>
    <s v="DJ03"/>
    <m/>
    <s v="unknown"/>
    <m/>
    <x v="0"/>
    <n v="0"/>
    <n v="0"/>
    <n v="0"/>
    <n v="1"/>
    <n v="0"/>
    <n v="0"/>
    <n v="0"/>
    <x v="0"/>
    <m/>
    <n v="12"/>
    <m/>
    <m/>
    <m/>
    <m/>
    <m/>
    <m/>
    <m/>
    <m/>
    <m/>
    <m/>
    <s v="12"/>
    <n v="2"/>
    <n v="3"/>
    <n v="2"/>
    <n v="5"/>
    <n v="12"/>
    <m/>
    <n v="0"/>
    <n v="0"/>
    <n v="0"/>
    <n v="0"/>
    <s v="0"/>
    <m/>
    <s v="4"/>
    <s v="DJI"/>
    <s v="2018-09-16T16:35:49.132+03"/>
    <s v="2018-09-16T16:38:21.249+03"/>
    <d v="2018-09-16T00:00:00"/>
    <s v="358161077325007"/>
    <s v="dji_enum"/>
    <s v="638010101262274"/>
    <s v="8925301180101474761"/>
    <m/>
    <s v="uuid:0a0cd66d-2c68-4eda-9bf0-3f47ce6032b5"/>
    <s v="FMRDJI2018-09-16-dji_enum-115a2543-d4e0-42c1-8f51-bc76d78e26fa"/>
    <n v="681696"/>
    <s v="0a0cd66d-2c68-4eda-9bf0-3f47ce6032b5"/>
    <s v="2018-09-16T13:44:36"/>
    <n v="1002"/>
    <m/>
    <n v="-1"/>
    <s v=""/>
    <s v=""/>
  </r>
  <r>
    <s v="DJI"/>
    <x v="2"/>
    <m/>
    <m/>
    <m/>
    <m/>
    <m/>
    <s v="Gueliléh"/>
    <s v="Ali hassan "/>
    <m/>
    <s v="male"/>
    <s v="2018-09-16"/>
    <s v="2018-08-02"/>
    <s v="16 - Sep - 2018"/>
    <s v="02 - Aug - 2018"/>
    <d v="2018-09-16T00:00:00"/>
    <m/>
    <n v="2"/>
    <x v="1"/>
    <m/>
    <x v="0"/>
    <m/>
    <s v="ETH04"/>
    <m/>
    <s v="Harar Town"/>
    <m/>
    <x v="1"/>
    <m/>
    <s v="DJ03"/>
    <m/>
    <s v="unknown"/>
    <m/>
    <x v="0"/>
    <n v="0"/>
    <n v="0"/>
    <n v="0"/>
    <n v="1"/>
    <n v="0"/>
    <n v="0"/>
    <n v="0"/>
    <x v="0"/>
    <m/>
    <n v="16"/>
    <m/>
    <m/>
    <m/>
    <m/>
    <m/>
    <m/>
    <m/>
    <m/>
    <m/>
    <m/>
    <s v="16"/>
    <n v="1"/>
    <n v="4"/>
    <n v="3"/>
    <n v="8"/>
    <n v="16"/>
    <m/>
    <n v="0"/>
    <n v="0"/>
    <n v="0"/>
    <n v="0"/>
    <s v="0"/>
    <m/>
    <s v="4"/>
    <s v="DJI"/>
    <s v="2018-09-16T16:38:30.356+03"/>
    <s v="2018-09-16T16:40:40.398+03"/>
    <d v="2018-09-16T00:00:00"/>
    <s v="358161077325007"/>
    <s v="dji_enum"/>
    <s v="638010101262274"/>
    <s v="8925301180101474761"/>
    <m/>
    <s v="uuid:fc222c92-501a-4581-ae0d-5e0f20daa24b"/>
    <s v="FMRDJI2018-09-16-dji_enum-2730d280-57da-43ed-bf19-1533b6520d45"/>
    <n v="681697"/>
    <s v="fc222c92-501a-4581-ae0d-5e0f20daa24b"/>
    <s v="2018-09-16T13:44:45"/>
    <n v="1003"/>
    <m/>
    <n v="-1"/>
    <s v=""/>
    <s v=""/>
  </r>
  <r>
    <s v="DJI"/>
    <x v="2"/>
    <m/>
    <m/>
    <m/>
    <m/>
    <m/>
    <s v="Gueliléh"/>
    <s v="Ali hassan "/>
    <m/>
    <s v="male"/>
    <s v="2018-09-16"/>
    <s v="2018-08-02"/>
    <s v="16 - Sep - 2018"/>
    <s v="02 - Aug - 2018"/>
    <d v="2018-09-16T00:00:00"/>
    <m/>
    <n v="3"/>
    <x v="2"/>
    <m/>
    <x v="0"/>
    <m/>
    <s v="ETH13"/>
    <m/>
    <s v="Harar"/>
    <m/>
    <x v="1"/>
    <m/>
    <s v="DJ03"/>
    <m/>
    <s v="Djibouti City"/>
    <m/>
    <x v="1"/>
    <n v="0"/>
    <n v="0"/>
    <n v="0"/>
    <n v="0"/>
    <n v="1"/>
    <n v="0"/>
    <n v="0"/>
    <x v="0"/>
    <m/>
    <n v="39"/>
    <m/>
    <m/>
    <m/>
    <m/>
    <m/>
    <m/>
    <m/>
    <m/>
    <m/>
    <m/>
    <s v="39"/>
    <n v="6"/>
    <n v="21"/>
    <n v="2"/>
    <n v="10"/>
    <n v="39"/>
    <m/>
    <n v="0"/>
    <n v="0"/>
    <n v="1"/>
    <n v="5"/>
    <s v="6"/>
    <m/>
    <s v="4"/>
    <s v="DJI"/>
    <s v="2018-09-16T16:41:03.751+03"/>
    <s v="2018-09-16T16:42:53.336+03"/>
    <d v="2018-09-16T00:00:00"/>
    <s v="358161077325007"/>
    <s v="dji_enum"/>
    <s v="638010101262274"/>
    <s v="8925301180101474761"/>
    <m/>
    <s v="uuid:4fc72970-9eee-4c59-9831-6a89d1eff578"/>
    <s v="FMRDJI2018-09-16-dji_enum-73826213-fced-4794-955d-5f172cb9bf98"/>
    <n v="681698"/>
    <s v="4fc72970-9eee-4c59-9831-6a89d1eff578"/>
    <s v="2018-09-16T13:44:55"/>
    <n v="1004"/>
    <m/>
    <n v="-1"/>
    <s v=""/>
    <s v=""/>
  </r>
  <r>
    <s v="DJI"/>
    <x v="1"/>
    <m/>
    <m/>
    <m/>
    <m/>
    <m/>
    <s v="Ar Oussa"/>
    <s v="Abdo naguib"/>
    <m/>
    <s v="male"/>
    <s v="2018-09-16"/>
    <s v="2018-08-02"/>
    <s v="16 - Sep - 2018"/>
    <s v="02 - Aug - 2018"/>
    <d v="2018-09-16T00:00:00"/>
    <m/>
    <n v="1"/>
    <x v="1"/>
    <m/>
    <x v="0"/>
    <m/>
    <s v="ETH04"/>
    <m/>
    <s v="Jimma Horo"/>
    <m/>
    <x v="0"/>
    <m/>
    <s v="unknown"/>
    <m/>
    <s v="unknown"/>
    <m/>
    <x v="0"/>
    <n v="0"/>
    <n v="0"/>
    <n v="0"/>
    <n v="1"/>
    <n v="0"/>
    <n v="0"/>
    <n v="0"/>
    <x v="0"/>
    <m/>
    <n v="18"/>
    <m/>
    <m/>
    <m/>
    <m/>
    <m/>
    <m/>
    <m/>
    <m/>
    <m/>
    <m/>
    <s v="18"/>
    <n v="0"/>
    <n v="2"/>
    <n v="6"/>
    <n v="10"/>
    <n v="18"/>
    <m/>
    <n v="0"/>
    <n v="0"/>
    <n v="0"/>
    <n v="0"/>
    <s v="0"/>
    <m/>
    <s v="4"/>
    <s v="DJI"/>
    <s v="2018-09-16T08:10:25.410+03"/>
    <s v="2018-09-16T08:12:23.897+03"/>
    <d v="2018-09-16T00:00:00"/>
    <s v="357656087549570"/>
    <s v="dji_enum"/>
    <s v="638010100972986"/>
    <s v="8925301160501224586"/>
    <m/>
    <s v="uuid:3bb0e07f-f351-4fd0-88be-06c1e85fef89"/>
    <s v="FMRDJI2018-09-16-dji_enum-c581da8f-2fcd-4315-933b-98ae5fd2d5f9"/>
    <n v="683937"/>
    <s v="3bb0e07f-f351-4fd0-88be-06c1e85fef89"/>
    <s v="2018-09-17T08:03:35"/>
    <n v="1005"/>
    <m/>
    <n v="-1"/>
    <s v=""/>
    <s v=""/>
  </r>
  <r>
    <s v="DJI"/>
    <x v="1"/>
    <m/>
    <m/>
    <m/>
    <m/>
    <m/>
    <s v="Ar Oussa"/>
    <s v="Abdo naguib"/>
    <m/>
    <s v="male"/>
    <s v="2018-09-16"/>
    <s v="2018-08-02"/>
    <s v="16 - Sep - 2018"/>
    <s v="02 - Aug - 2018"/>
    <d v="2018-09-16T00:00:00"/>
    <m/>
    <n v="2"/>
    <x v="1"/>
    <m/>
    <x v="0"/>
    <m/>
    <s v="ETH01"/>
    <m/>
    <s v="Werei Leke"/>
    <m/>
    <x v="0"/>
    <m/>
    <s v="unknown"/>
    <m/>
    <s v="unknown"/>
    <m/>
    <x v="0"/>
    <n v="0"/>
    <n v="0"/>
    <n v="0"/>
    <n v="1"/>
    <n v="0"/>
    <n v="0"/>
    <n v="0"/>
    <x v="0"/>
    <m/>
    <n v="21"/>
    <m/>
    <m/>
    <m/>
    <m/>
    <m/>
    <m/>
    <m/>
    <m/>
    <m/>
    <m/>
    <s v="21"/>
    <n v="0"/>
    <n v="0"/>
    <n v="11"/>
    <n v="10"/>
    <n v="21"/>
    <m/>
    <n v="0"/>
    <n v="0"/>
    <n v="0"/>
    <n v="0"/>
    <s v="0"/>
    <m/>
    <s v="4"/>
    <s v="DJI"/>
    <s v="2018-09-16T08:12:32.514+03"/>
    <s v="2018-09-16T08:14:14.019+03"/>
    <d v="2018-09-16T00:00:00"/>
    <s v="357656087549570"/>
    <s v="dji_enum"/>
    <s v="638010100972986"/>
    <s v="8925301160501224586"/>
    <m/>
    <s v="uuid:52c5358b-62ef-4189-98fd-3822b2324140"/>
    <s v="FMRDJI2018-09-16-dji_enum-2ee15850-0b52-4822-b40f-0672863d7d56"/>
    <n v="683938"/>
    <s v="52c5358b-62ef-4189-98fd-3822b2324140"/>
    <s v="2018-09-17T08:03:44"/>
    <n v="1006"/>
    <m/>
    <n v="-1"/>
    <s v=""/>
    <s v=""/>
  </r>
  <r>
    <s v="DJI"/>
    <x v="1"/>
    <m/>
    <m/>
    <m/>
    <m/>
    <m/>
    <s v="Ar Oussa"/>
    <s v="Abdo naguib"/>
    <m/>
    <s v="male"/>
    <s v="2018-09-16"/>
    <s v="2018-08-02"/>
    <s v="16 - Sep - 2018"/>
    <s v="02 - Aug - 2018"/>
    <d v="2018-09-16T00:00:00"/>
    <m/>
    <n v="3"/>
    <x v="1"/>
    <m/>
    <x v="0"/>
    <m/>
    <s v="ETH03"/>
    <m/>
    <s v="Zigem"/>
    <m/>
    <x v="1"/>
    <m/>
    <s v="DJ01"/>
    <m/>
    <s v="Ar Oussa"/>
    <m/>
    <x v="0"/>
    <n v="0"/>
    <n v="0"/>
    <n v="0"/>
    <n v="1"/>
    <n v="0"/>
    <n v="0"/>
    <n v="0"/>
    <x v="0"/>
    <m/>
    <n v="9"/>
    <m/>
    <m/>
    <m/>
    <m/>
    <m/>
    <m/>
    <m/>
    <m/>
    <m/>
    <m/>
    <s v="9"/>
    <n v="0"/>
    <n v="0"/>
    <n v="4"/>
    <n v="5"/>
    <n v="9"/>
    <m/>
    <n v="0"/>
    <n v="0"/>
    <n v="0"/>
    <n v="0"/>
    <s v="0"/>
    <m/>
    <s v="4"/>
    <s v="DJI"/>
    <s v="2018-09-16T08:14:22.093+03"/>
    <s v="2018-09-16T08:16:28.741+03"/>
    <d v="2018-09-16T00:00:00"/>
    <s v="357656087549570"/>
    <s v="dji_enum"/>
    <s v="638010100972986"/>
    <s v="8925301160501224586"/>
    <m/>
    <s v="uuid:713bfe7d-2eb4-4cfc-933a-ad853bcfc0c2"/>
    <s v="FMRDJI2018-09-16-dji_enum-e4d4a00c-ea42-41fa-b687-9f5d95defe9d"/>
    <n v="683939"/>
    <s v="713bfe7d-2eb4-4cfc-933a-ad853bcfc0c2"/>
    <s v="2018-09-17T08:03:52"/>
    <n v="1007"/>
    <m/>
    <n v="-1"/>
    <s v=""/>
    <s v=""/>
  </r>
  <r>
    <s v="DJI"/>
    <x v="4"/>
    <m/>
    <m/>
    <m/>
    <m/>
    <m/>
    <s v="Yoboki"/>
    <s v="Abdoulkadir"/>
    <m/>
    <s v="male"/>
    <s v="2018-09-17"/>
    <s v="2018-08-03"/>
    <s v="17 - Sep - 2018"/>
    <s v="03 - Aug - 2018"/>
    <d v="2018-09-17T00:00:00"/>
    <m/>
    <n v="1"/>
    <x v="1"/>
    <m/>
    <x v="0"/>
    <m/>
    <s v="ETH01"/>
    <m/>
    <s v="unknown"/>
    <m/>
    <x v="0"/>
    <m/>
    <s v="unknown"/>
    <m/>
    <s v="unknown"/>
    <m/>
    <x v="0"/>
    <n v="0"/>
    <n v="0"/>
    <n v="0"/>
    <n v="1"/>
    <n v="0"/>
    <n v="0"/>
    <n v="0"/>
    <x v="0"/>
    <m/>
    <n v="135"/>
    <m/>
    <m/>
    <m/>
    <m/>
    <m/>
    <m/>
    <m/>
    <m/>
    <m/>
    <m/>
    <s v="135"/>
    <n v="0"/>
    <n v="36"/>
    <n v="0"/>
    <n v="99"/>
    <n v="135"/>
    <m/>
    <n v="0"/>
    <n v="0"/>
    <n v="0"/>
    <n v="0"/>
    <s v="0"/>
    <m/>
    <s v="4"/>
    <s v="DJI"/>
    <s v="2018-09-17T15:21:24.756+03"/>
    <s v="2018-09-17T15:24:27.516+03"/>
    <d v="2018-09-17T00:00:00"/>
    <s v="358161077516753"/>
    <s v="dj_enum"/>
    <s v="638010100926130"/>
    <s v="8925301151101396049"/>
    <m/>
    <s v="uuid:5bc2e0f9-a3ae-4ba6-b448-fb7fe42bbb49"/>
    <s v="FMRDJI2018-09-17-dj_enum-b3179a23-9d57-4978-9f76-b712c8daa8df"/>
    <n v="685420"/>
    <s v="5bc2e0f9-a3ae-4ba6-b448-fb7fe42bbb49"/>
    <s v="2018-09-17T15:03:51"/>
    <n v="1008"/>
    <m/>
    <n v="-1"/>
    <s v=""/>
    <s v=""/>
  </r>
  <r>
    <s v="DJI"/>
    <x v="4"/>
    <m/>
    <m/>
    <m/>
    <m/>
    <m/>
    <s v="Yoboki"/>
    <s v="Abdoulkadir"/>
    <m/>
    <s v="male"/>
    <s v="2018-09-18"/>
    <s v="2018-08-04"/>
    <s v="18 - Sep - 2018"/>
    <s v="04 - Aug - 2018"/>
    <d v="2018-09-18T00:00:00"/>
    <m/>
    <n v="1"/>
    <x v="1"/>
    <m/>
    <x v="0"/>
    <m/>
    <s v="ETH01"/>
    <m/>
    <s v="unknown"/>
    <m/>
    <x v="0"/>
    <m/>
    <s v="unknown"/>
    <m/>
    <s v="unknown"/>
    <m/>
    <x v="0"/>
    <n v="0"/>
    <n v="0"/>
    <n v="0"/>
    <n v="1"/>
    <n v="0"/>
    <n v="0"/>
    <n v="0"/>
    <x v="0"/>
    <m/>
    <n v="130"/>
    <m/>
    <m/>
    <m/>
    <m/>
    <m/>
    <m/>
    <m/>
    <m/>
    <m/>
    <m/>
    <s v="130"/>
    <n v="0"/>
    <n v="38"/>
    <n v="0"/>
    <n v="92"/>
    <n v="130"/>
    <m/>
    <n v="0"/>
    <n v="0"/>
    <n v="0"/>
    <n v="0"/>
    <s v="0"/>
    <m/>
    <s v="4"/>
    <s v="DJI"/>
    <s v="2018-09-18T16:15:27.957+03"/>
    <s v="2018-09-18T16:17:56.012+03"/>
    <d v="2018-09-18T00:00:00"/>
    <s v="358161077516753"/>
    <s v="dj_enum"/>
    <s v="638010100926130"/>
    <s v="8925301151101396049"/>
    <m/>
    <s v="uuid:4e9c17b4-6add-4b55-b341-7b6066b37159"/>
    <s v="FMRDJI2018-09-18-dj_enum-1be34e2c-2e7e-4ae5-bdf1-6e6ee901494c"/>
    <n v="688898"/>
    <s v="4e9c17b4-6add-4b55-b341-7b6066b37159"/>
    <s v="2018-09-18T13:26:02"/>
    <n v="1009"/>
    <m/>
    <n v="-1"/>
    <s v=""/>
    <s v=""/>
  </r>
  <r>
    <s v="DJI"/>
    <x v="1"/>
    <m/>
    <m/>
    <m/>
    <m/>
    <m/>
    <s v="Ar Oussa"/>
    <s v="Abdo naguib"/>
    <m/>
    <s v="male"/>
    <s v="2018-09-18"/>
    <s v="2018-08-04"/>
    <s v="18 - Sep - 2018"/>
    <s v="04 - Aug - 2018"/>
    <d v="2018-09-18T00:00:00"/>
    <m/>
    <n v="1"/>
    <x v="1"/>
    <m/>
    <x v="0"/>
    <m/>
    <s v="ETH04"/>
    <m/>
    <s v="Jimma Horo"/>
    <m/>
    <x v="0"/>
    <m/>
    <s v="unknown"/>
    <m/>
    <s v="unknown"/>
    <m/>
    <x v="0"/>
    <n v="0"/>
    <n v="0"/>
    <n v="0"/>
    <n v="1"/>
    <n v="0"/>
    <n v="0"/>
    <n v="0"/>
    <x v="0"/>
    <m/>
    <n v="19"/>
    <m/>
    <m/>
    <m/>
    <m/>
    <m/>
    <m/>
    <m/>
    <m/>
    <m/>
    <m/>
    <s v="19"/>
    <n v="0"/>
    <n v="0"/>
    <n v="12"/>
    <n v="7"/>
    <n v="19"/>
    <m/>
    <n v="0"/>
    <n v="0"/>
    <n v="0"/>
    <n v="0"/>
    <s v="0"/>
    <m/>
    <s v="4"/>
    <s v="DJI"/>
    <s v="2018-09-18T08:25:20.731+03"/>
    <s v="2018-09-18T08:27:34.150+03"/>
    <d v="2018-09-18T00:00:00"/>
    <s v="357656087549570"/>
    <s v="dji_enum"/>
    <s v="638010100972986"/>
    <s v="8925301160501224586"/>
    <m/>
    <s v="uuid:080703a8-f0c3-49f5-87cc-372a2759c55d"/>
    <s v="FMRDJI2018-09-18-dji_enum-7f041437-b6f3-4c4e-91bd-9b2ec8c47a85"/>
    <n v="688902"/>
    <s v="080703a8-f0c3-49f5-87cc-372a2759c55d"/>
    <s v="2018-09-18T13:29:04"/>
    <n v="1010"/>
    <m/>
    <n v="-1"/>
    <s v=""/>
    <s v=""/>
  </r>
  <r>
    <s v="DJI"/>
    <x v="1"/>
    <m/>
    <m/>
    <m/>
    <m/>
    <m/>
    <s v="Ar Oussa"/>
    <s v="Abdo naguib"/>
    <m/>
    <s v="male"/>
    <s v="2018-09-18"/>
    <s v="2018-08-04"/>
    <s v="18 - Sep - 2018"/>
    <s v="04 - Aug - 2018"/>
    <d v="2018-09-18T00:00:00"/>
    <m/>
    <n v="2"/>
    <x v="1"/>
    <m/>
    <x v="0"/>
    <m/>
    <s v="ETH01"/>
    <m/>
    <s v="Mereb Leke"/>
    <m/>
    <x v="0"/>
    <m/>
    <s v="unknown"/>
    <m/>
    <s v="unknown"/>
    <m/>
    <x v="0"/>
    <n v="0"/>
    <n v="0"/>
    <n v="0"/>
    <n v="1"/>
    <n v="0"/>
    <n v="0"/>
    <n v="0"/>
    <x v="0"/>
    <m/>
    <n v="24"/>
    <m/>
    <m/>
    <m/>
    <m/>
    <m/>
    <m/>
    <m/>
    <m/>
    <m/>
    <m/>
    <s v="24"/>
    <n v="0"/>
    <n v="0"/>
    <n v="9"/>
    <n v="15"/>
    <n v="24"/>
    <m/>
    <n v="0"/>
    <n v="0"/>
    <n v="0"/>
    <n v="0"/>
    <s v="0"/>
    <m/>
    <s v="4"/>
    <s v="DJI"/>
    <s v="2018-09-18T08:27:42.843+03"/>
    <s v="2018-09-18T08:29:53.821+03"/>
    <d v="2018-09-18T00:00:00"/>
    <s v="357656087549570"/>
    <s v="dji_enum"/>
    <s v="638010100972986"/>
    <s v="8925301160501224586"/>
    <m/>
    <s v="uuid:05427f65-7dea-4505-8427-e6cdf5c757e1"/>
    <s v="FMRDJI2018-09-18-dji_enum-42a4982a-ef07-4339-8b78-2fddca1a2793"/>
    <n v="688903"/>
    <s v="05427f65-7dea-4505-8427-e6cdf5c757e1"/>
    <s v="2018-09-18T13:29:09"/>
    <n v="1011"/>
    <m/>
    <n v="-1"/>
    <s v=""/>
    <s v=""/>
  </r>
  <r>
    <s v="DJI"/>
    <x v="1"/>
    <m/>
    <m/>
    <m/>
    <m/>
    <m/>
    <s v="Ar Oussa"/>
    <s v="Abdo naguib"/>
    <m/>
    <s v="male"/>
    <s v="2018-09-18"/>
    <s v="2018-08-04"/>
    <s v="18 - Sep - 2018"/>
    <s v="04 - Aug - 2018"/>
    <d v="2018-09-18T00:00:00"/>
    <m/>
    <n v="3"/>
    <x v="1"/>
    <m/>
    <x v="0"/>
    <m/>
    <s v="ETH05"/>
    <m/>
    <s v="Shilabo"/>
    <m/>
    <x v="1"/>
    <m/>
    <s v="DJ01"/>
    <m/>
    <s v="Ar Oussa"/>
    <m/>
    <x v="2"/>
    <n v="0"/>
    <n v="1"/>
    <n v="0"/>
    <n v="1"/>
    <n v="0"/>
    <n v="0"/>
    <n v="0"/>
    <x v="0"/>
    <m/>
    <n v="12"/>
    <m/>
    <m/>
    <m/>
    <m/>
    <m/>
    <m/>
    <m/>
    <m/>
    <m/>
    <m/>
    <s v="12"/>
    <n v="0"/>
    <n v="3"/>
    <n v="2"/>
    <n v="7"/>
    <n v="12"/>
    <m/>
    <n v="0"/>
    <n v="1"/>
    <n v="0"/>
    <n v="1"/>
    <s v="2"/>
    <m/>
    <s v="4"/>
    <s v="DJI"/>
    <s v="2018-09-18T08:30:03.729+03"/>
    <s v="2018-09-18T08:32:19.598+03"/>
    <d v="2018-09-18T00:00:00"/>
    <s v="357656087549570"/>
    <s v="dji_enum"/>
    <s v="638010100972986"/>
    <s v="8925301160501224586"/>
    <m/>
    <s v="uuid:e683d2c7-5149-4b03-a841-e6db109b9f1a"/>
    <s v="FMRDJI2018-09-18-dji_enum-962e92a2-b130-45e2-be50-40528ccc6e50"/>
    <n v="688904"/>
    <s v="e683d2c7-5149-4b03-a841-e6db109b9f1a"/>
    <s v="2018-09-18T13:29:16"/>
    <n v="1012"/>
    <m/>
    <n v="-1"/>
    <s v=""/>
    <s v=""/>
  </r>
  <r>
    <s v="DJI"/>
    <x v="2"/>
    <m/>
    <m/>
    <m/>
    <m/>
    <m/>
    <s v="Gueliléh"/>
    <s v="Ali hassan "/>
    <m/>
    <s v="male"/>
    <s v="2018-09-18"/>
    <s v="2018-08-04"/>
    <s v="18 - Sep - 2018"/>
    <s v="04 - Aug - 2018"/>
    <d v="2018-09-18T00:00:00"/>
    <m/>
    <n v="1"/>
    <x v="1"/>
    <m/>
    <x v="0"/>
    <m/>
    <s v="ETH04"/>
    <m/>
    <s v="Jimma Rare"/>
    <m/>
    <x v="1"/>
    <m/>
    <s v="unknown"/>
    <m/>
    <s v="unknown"/>
    <m/>
    <x v="0"/>
    <n v="0"/>
    <n v="0"/>
    <n v="0"/>
    <n v="1"/>
    <n v="0"/>
    <n v="0"/>
    <n v="0"/>
    <x v="0"/>
    <m/>
    <n v="10"/>
    <m/>
    <m/>
    <m/>
    <m/>
    <m/>
    <m/>
    <m/>
    <m/>
    <m/>
    <m/>
    <s v="10"/>
    <n v="1"/>
    <n v="2"/>
    <n v="2"/>
    <n v="5"/>
    <n v="10"/>
    <m/>
    <n v="0"/>
    <n v="0"/>
    <n v="0"/>
    <n v="0"/>
    <s v="0"/>
    <m/>
    <s v="4"/>
    <s v="DJI"/>
    <s v="2018-09-18T16:39:50.708+03"/>
    <s v="2018-09-18T16:42:36.158+03"/>
    <d v="2018-09-18T00:00:00"/>
    <s v="358161077325007"/>
    <s v="dji_enum"/>
    <s v="638010101262274"/>
    <s v="8925301180101474761"/>
    <m/>
    <s v="uuid:36c0a2ce-ea77-46d8-84ae-d4b049a5a484"/>
    <s v="FMRDJI2018-09-18-dji_enum-737a4654-d037-418e-8646-f13b68f857b8"/>
    <n v="688957"/>
    <s v="36c0a2ce-ea77-46d8-84ae-d4b049a5a484"/>
    <s v="2018-09-18T13:56:33"/>
    <n v="1013"/>
    <m/>
    <n v="-1"/>
    <s v=""/>
    <s v=""/>
  </r>
  <r>
    <s v="DJI"/>
    <x v="2"/>
    <m/>
    <m/>
    <m/>
    <m/>
    <m/>
    <s v="Gueliléh"/>
    <s v="Ali hassan "/>
    <m/>
    <s v="male"/>
    <s v="2018-09-18"/>
    <s v="2018-08-04"/>
    <s v="18 - Sep - 2018"/>
    <s v="04 - Aug - 2018"/>
    <d v="2018-09-18T00:00:00"/>
    <m/>
    <n v="2"/>
    <x v="1"/>
    <m/>
    <x v="0"/>
    <m/>
    <s v="ETH05"/>
    <m/>
    <s v="Kebribeyah"/>
    <m/>
    <x v="1"/>
    <m/>
    <s v="unknown"/>
    <m/>
    <s v="unknown"/>
    <m/>
    <x v="0"/>
    <n v="0"/>
    <n v="0"/>
    <n v="0"/>
    <n v="1"/>
    <n v="0"/>
    <n v="0"/>
    <n v="0"/>
    <x v="0"/>
    <m/>
    <n v="21"/>
    <m/>
    <m/>
    <m/>
    <m/>
    <m/>
    <m/>
    <m/>
    <m/>
    <m/>
    <m/>
    <s v="21"/>
    <n v="5"/>
    <n v="6"/>
    <n v="4"/>
    <n v="6"/>
    <n v="21"/>
    <m/>
    <n v="2"/>
    <n v="5"/>
    <n v="1"/>
    <n v="4"/>
    <s v="12"/>
    <m/>
    <s v="4"/>
    <s v="DJI"/>
    <s v="2018-09-18T16:42:44.654+03"/>
    <s v="2018-09-18T16:44:46.536+03"/>
    <d v="2018-09-18T00:00:00"/>
    <s v="358161077325007"/>
    <s v="dji_enum"/>
    <s v="638010101262274"/>
    <s v="8925301180101474761"/>
    <m/>
    <s v="uuid:22692d7a-a135-4f53-9153-ce56d7b186ac"/>
    <s v="FMRDJI2018-09-18-dji_enum-a598f908-5753-4329-a95d-3824020b1834"/>
    <n v="688958"/>
    <s v="22692d7a-a135-4f53-9153-ce56d7b186ac"/>
    <s v="2018-09-18T13:56:36"/>
    <n v="1014"/>
    <m/>
    <n v="-1"/>
    <s v=""/>
    <s v=""/>
  </r>
  <r>
    <s v="DJI"/>
    <x v="2"/>
    <m/>
    <m/>
    <m/>
    <m/>
    <m/>
    <s v="Gueliléh"/>
    <s v="Ali hassan "/>
    <m/>
    <s v="male"/>
    <s v="2018-09-18"/>
    <s v="2018-08-04"/>
    <s v="18 - Sep - 2018"/>
    <s v="04 - Aug - 2018"/>
    <d v="2018-09-18T00:00:00"/>
    <m/>
    <n v="3"/>
    <x v="2"/>
    <m/>
    <x v="0"/>
    <m/>
    <s v="ETH13"/>
    <m/>
    <s v="Harar"/>
    <m/>
    <x v="1"/>
    <m/>
    <s v="DJ03"/>
    <m/>
    <s v="Djibouti City"/>
    <m/>
    <x v="1"/>
    <n v="0"/>
    <n v="0"/>
    <n v="0"/>
    <n v="0"/>
    <n v="1"/>
    <n v="0"/>
    <n v="0"/>
    <x v="0"/>
    <m/>
    <n v="33"/>
    <m/>
    <m/>
    <m/>
    <m/>
    <m/>
    <m/>
    <m/>
    <m/>
    <m/>
    <m/>
    <s v="33"/>
    <n v="7"/>
    <n v="19"/>
    <n v="2"/>
    <n v="5"/>
    <n v="33"/>
    <m/>
    <n v="0"/>
    <n v="0"/>
    <n v="0"/>
    <n v="7"/>
    <s v="7"/>
    <m/>
    <s v="4"/>
    <s v="DJI"/>
    <s v="2018-09-18T16:44:55.150+03"/>
    <s v="2018-09-18T16:46:46.885+03"/>
    <d v="2018-09-18T00:00:00"/>
    <s v="358161077325007"/>
    <s v="dji_enum"/>
    <s v="638010101262274"/>
    <s v="8925301180101474761"/>
    <m/>
    <s v="uuid:ae98ed8d-178e-49f1-affa-68a46ac5c159"/>
    <s v="FMRDJI2018-09-18-dji_enum-cf7c709c-f6c3-466f-92b8-3ead0f95cb73"/>
    <n v="688959"/>
    <s v="ae98ed8d-178e-49f1-affa-68a46ac5c159"/>
    <s v="2018-09-18T13:56:40"/>
    <n v="1015"/>
    <m/>
    <n v="-1"/>
    <s v=""/>
    <s v=""/>
  </r>
  <r>
    <s v="DJI"/>
    <x v="7"/>
    <m/>
    <m/>
    <m/>
    <m/>
    <m/>
    <s v="Assamo"/>
    <s v="souleiman"/>
    <m/>
    <s v="male"/>
    <s v="2018-09-19"/>
    <s v="2018-08-05"/>
    <s v="19 - Sep - 2018"/>
    <s v="05 - Aug - 2018"/>
    <d v="2018-09-02T00:00:00"/>
    <m/>
    <n v="1"/>
    <x v="1"/>
    <m/>
    <x v="0"/>
    <m/>
    <s v="ETH04"/>
    <m/>
    <s v="Adama"/>
    <m/>
    <x v="0"/>
    <m/>
    <s v="SA11"/>
    <m/>
    <s v="unknown"/>
    <m/>
    <x v="0"/>
    <n v="0"/>
    <n v="0"/>
    <n v="0"/>
    <n v="1"/>
    <n v="0"/>
    <n v="0"/>
    <n v="0"/>
    <x v="0"/>
    <m/>
    <n v="13"/>
    <m/>
    <m/>
    <m/>
    <m/>
    <m/>
    <m/>
    <m/>
    <m/>
    <m/>
    <m/>
    <s v="13"/>
    <n v="0"/>
    <n v="0"/>
    <n v="0"/>
    <n v="13"/>
    <n v="13"/>
    <m/>
    <n v="0"/>
    <n v="0"/>
    <n v="0"/>
    <n v="0"/>
    <s v="0"/>
    <m/>
    <s v="4"/>
    <s v="DJI"/>
    <s v="2018-09-19T08:25:45.160+03"/>
    <s v="2018-09-19T08:29:21.771+03"/>
    <d v="2018-09-19T00:00:00"/>
    <s v="357656087549521"/>
    <s v="dji_enum"/>
    <s v="638010100880011"/>
    <s v="8925301150601514853"/>
    <m/>
    <s v="uuid:39fa7615-6b5a-4ab0-b73d-f4b22929a0f7"/>
    <s v="FMRDJI2018-09-19-dji_enum-56606fd8-7013-4e81-9d65-fb0a51dce571"/>
    <n v="690882"/>
    <s v="39fa7615-6b5a-4ab0-b73d-f4b22929a0f7"/>
    <s v="2018-09-19T07:31:00"/>
    <n v="1016"/>
    <m/>
    <n v="-1"/>
    <s v=""/>
    <s v=""/>
  </r>
  <r>
    <s v="DJI"/>
    <x v="7"/>
    <m/>
    <m/>
    <m/>
    <m/>
    <m/>
    <s v="Assamo"/>
    <s v="souleiman"/>
    <m/>
    <s v="male"/>
    <s v="2018-09-19"/>
    <s v="2018-08-05"/>
    <s v="19 - Sep - 2018"/>
    <s v="05 - Aug - 2018"/>
    <d v="2018-09-03T00:00:00"/>
    <m/>
    <n v="1"/>
    <x v="0"/>
    <m/>
    <x v="1"/>
    <m/>
    <s v="unknown"/>
    <m/>
    <s v="unknown"/>
    <m/>
    <x v="1"/>
    <m/>
    <s v="DJ01"/>
    <m/>
    <s v="Assamo"/>
    <m/>
    <x v="3"/>
    <n v="0"/>
    <n v="0"/>
    <n v="0"/>
    <n v="0"/>
    <n v="0"/>
    <n v="1"/>
    <n v="0"/>
    <x v="1"/>
    <m/>
    <n v="24"/>
    <m/>
    <m/>
    <m/>
    <m/>
    <m/>
    <m/>
    <m/>
    <m/>
    <m/>
    <m/>
    <s v="24"/>
    <n v="2"/>
    <n v="10"/>
    <n v="2"/>
    <n v="10"/>
    <n v="24"/>
    <m/>
    <n v="0"/>
    <n v="0"/>
    <n v="0"/>
    <n v="0"/>
    <s v="0"/>
    <m/>
    <s v="4"/>
    <s v="DJI"/>
    <s v="2018-09-19T08:29:28.810+03"/>
    <s v="2018-09-19T08:33:08.525+03"/>
    <d v="2018-09-19T00:00:00"/>
    <s v="357656087549521"/>
    <s v="dji_enum"/>
    <s v="638010100880011"/>
    <s v="8925301150601514853"/>
    <m/>
    <s v="uuid:fd407ee2-2827-4d97-8e9b-634ec4f7a5fe"/>
    <s v="FMRDJI2018-09-19-dji_enum-81ab1511-4278-4684-a3ef-fe3d0ef408cb"/>
    <n v="690884"/>
    <s v="fd407ee2-2827-4d97-8e9b-634ec4f7a5fe"/>
    <s v="2018-09-19T07:31:08"/>
    <n v="1017"/>
    <m/>
    <n v="-1"/>
    <s v=""/>
    <s v=""/>
  </r>
  <r>
    <s v="DJI"/>
    <x v="7"/>
    <m/>
    <m/>
    <m/>
    <m/>
    <m/>
    <s v="Assamo"/>
    <s v="souleiman"/>
    <m/>
    <s v="male"/>
    <s v="2018-09-19"/>
    <s v="2018-08-05"/>
    <s v="19 - Sep - 2018"/>
    <s v="05 - Aug - 2018"/>
    <d v="2018-09-03T00:00:00"/>
    <m/>
    <n v="2"/>
    <x v="1"/>
    <m/>
    <x v="0"/>
    <m/>
    <s v="ETH15"/>
    <m/>
    <s v="Dire Dawa"/>
    <m/>
    <x v="1"/>
    <m/>
    <s v="DJ01"/>
    <m/>
    <s v="Assamo"/>
    <m/>
    <x v="4"/>
    <n v="1"/>
    <n v="0"/>
    <n v="0"/>
    <n v="0"/>
    <n v="0"/>
    <n v="0"/>
    <n v="0"/>
    <x v="0"/>
    <m/>
    <n v="10"/>
    <m/>
    <m/>
    <m/>
    <m/>
    <m/>
    <m/>
    <m/>
    <m/>
    <m/>
    <m/>
    <s v="10"/>
    <n v="0"/>
    <n v="3"/>
    <n v="0"/>
    <n v="7"/>
    <n v="10"/>
    <m/>
    <n v="0"/>
    <n v="0"/>
    <n v="0"/>
    <n v="0"/>
    <s v="0"/>
    <m/>
    <s v="4"/>
    <s v="DJI"/>
    <s v="2018-09-19T08:33:16.184+03"/>
    <s v="2018-09-19T08:36:11.551+03"/>
    <d v="2018-09-19T00:00:00"/>
    <s v="357656087549521"/>
    <s v="dji_enum"/>
    <s v="638010100880011"/>
    <s v="8925301150601514853"/>
    <m/>
    <s v="uuid:e370b84e-0118-4640-a4e6-459ed248d2f0"/>
    <s v="FMRDJI2018-09-19-dji_enum-9b79060b-5317-4052-8c7b-0b2b45400f9e"/>
    <n v="690885"/>
    <s v="e370b84e-0118-4640-a4e6-459ed248d2f0"/>
    <s v="2018-09-19T07:31:14"/>
    <n v="1018"/>
    <m/>
    <n v="-1"/>
    <s v=""/>
    <s v=""/>
  </r>
  <r>
    <s v="DJI"/>
    <x v="7"/>
    <m/>
    <m/>
    <m/>
    <m/>
    <m/>
    <s v="Assamo"/>
    <s v="souleiman"/>
    <m/>
    <s v="male"/>
    <s v="2018-09-19"/>
    <s v="2018-08-05"/>
    <s v="19 - Sep - 2018"/>
    <s v="05 - Aug - 2018"/>
    <d v="2018-09-04T00:00:00"/>
    <m/>
    <n v="3"/>
    <x v="1"/>
    <m/>
    <x v="2"/>
    <m/>
    <s v="other"/>
    <s v="borama"/>
    <s v="other"/>
    <s v="jiri"/>
    <x v="1"/>
    <m/>
    <s v="DJ01"/>
    <m/>
    <s v="Assamo"/>
    <m/>
    <x v="1"/>
    <n v="0"/>
    <n v="0"/>
    <n v="0"/>
    <n v="0"/>
    <n v="1"/>
    <n v="0"/>
    <n v="0"/>
    <x v="2"/>
    <m/>
    <n v="9"/>
    <m/>
    <m/>
    <m/>
    <m/>
    <m/>
    <m/>
    <m/>
    <m/>
    <m/>
    <m/>
    <s v="9"/>
    <n v="0"/>
    <n v="0"/>
    <n v="0"/>
    <n v="9"/>
    <n v="9"/>
    <m/>
    <n v="0"/>
    <n v="0"/>
    <n v="0"/>
    <n v="0"/>
    <s v="0"/>
    <m/>
    <s v="4"/>
    <s v="DJI"/>
    <s v="2018-09-19T08:36:19.550+03"/>
    <s v="2018-09-19T08:39:26.783+03"/>
    <d v="2018-09-19T00:00:00"/>
    <s v="357656087549521"/>
    <s v="dji_enum"/>
    <s v="638010100880011"/>
    <s v="8925301150601514853"/>
    <m/>
    <s v="uuid:8a269191-cd38-4451-a0e8-a480d9845085"/>
    <s v="FMRDJI2018-09-19-dji_enum-69b407d6-9765-4044-bf76-ed02249f394d"/>
    <n v="690886"/>
    <s v="8a269191-cd38-4451-a0e8-a480d9845085"/>
    <s v="2018-09-19T07:31:21"/>
    <n v="1019"/>
    <m/>
    <n v="-1"/>
    <s v=""/>
    <s v=""/>
  </r>
  <r>
    <s v="DJI"/>
    <x v="7"/>
    <m/>
    <m/>
    <m/>
    <m/>
    <m/>
    <s v="Assamo"/>
    <s v="souleiman"/>
    <m/>
    <s v="male"/>
    <s v="2018-09-19"/>
    <s v="2018-08-05"/>
    <s v="19 - Sep - 2018"/>
    <s v="05 - Aug - 2018"/>
    <d v="2018-09-04T00:00:00"/>
    <m/>
    <n v="1"/>
    <x v="1"/>
    <m/>
    <x v="0"/>
    <m/>
    <s v="ETH05"/>
    <m/>
    <s v="Jijiga"/>
    <m/>
    <x v="1"/>
    <m/>
    <s v="DJ01"/>
    <m/>
    <s v="Assamo"/>
    <m/>
    <x v="1"/>
    <n v="0"/>
    <n v="0"/>
    <n v="0"/>
    <n v="0"/>
    <n v="1"/>
    <n v="0"/>
    <n v="0"/>
    <x v="0"/>
    <m/>
    <n v="9"/>
    <m/>
    <m/>
    <m/>
    <m/>
    <m/>
    <m/>
    <m/>
    <m/>
    <m/>
    <m/>
    <s v="9"/>
    <n v="0"/>
    <n v="0"/>
    <n v="0"/>
    <n v="9"/>
    <n v="9"/>
    <m/>
    <n v="0"/>
    <n v="0"/>
    <n v="0"/>
    <n v="0"/>
    <s v="0"/>
    <m/>
    <s v="4"/>
    <s v="DJI"/>
    <s v="2018-09-19T08:39:35.815+03"/>
    <s v="2018-09-19T08:43:28.665+03"/>
    <d v="2018-09-19T00:00:00"/>
    <s v="357656087549521"/>
    <s v="dji_enum"/>
    <s v="638010100880011"/>
    <s v="8925301150601514853"/>
    <m/>
    <s v="uuid:0a3a3dcd-daa8-43f2-b0cf-c24a1d48dade"/>
    <s v="FMRDJI2018-09-19-dji_enum-109010a7-7703-47f1-a90b-616c5a85bb1e"/>
    <n v="690888"/>
    <s v="0a3a3dcd-daa8-43f2-b0cf-c24a1d48dade"/>
    <s v="2018-09-19T07:31:29"/>
    <n v="1020"/>
    <m/>
    <n v="-1"/>
    <s v=""/>
    <s v=""/>
  </r>
  <r>
    <s v="DJI"/>
    <x v="7"/>
    <m/>
    <m/>
    <m/>
    <m/>
    <m/>
    <s v="Assamo"/>
    <s v="souleiman"/>
    <m/>
    <s v="male"/>
    <s v="2018-09-19"/>
    <s v="2018-08-05"/>
    <s v="19 - Sep - 2018"/>
    <s v="05 - Aug - 2018"/>
    <d v="2018-09-05T00:00:00"/>
    <m/>
    <n v="1"/>
    <x v="1"/>
    <m/>
    <x v="0"/>
    <m/>
    <s v="ETH04"/>
    <m/>
    <s v="Jimma Horo"/>
    <m/>
    <x v="0"/>
    <m/>
    <s v="unknown"/>
    <m/>
    <s v="unknown"/>
    <m/>
    <x v="0"/>
    <n v="0"/>
    <n v="0"/>
    <n v="0"/>
    <n v="1"/>
    <n v="0"/>
    <n v="0"/>
    <n v="0"/>
    <x v="0"/>
    <m/>
    <n v="12"/>
    <m/>
    <m/>
    <m/>
    <m/>
    <m/>
    <m/>
    <m/>
    <m/>
    <m/>
    <m/>
    <s v="12"/>
    <n v="0"/>
    <n v="3"/>
    <n v="0"/>
    <n v="9"/>
    <n v="12"/>
    <m/>
    <n v="0"/>
    <n v="0"/>
    <n v="0"/>
    <n v="0"/>
    <s v="0"/>
    <m/>
    <s v="4"/>
    <s v="DJI"/>
    <s v="2018-09-19T08:43:37.788+03"/>
    <s v="2018-09-19T08:47:15.058+03"/>
    <d v="2018-09-19T00:00:00"/>
    <s v="357656087549521"/>
    <s v="dji_enum"/>
    <s v="638010100880011"/>
    <s v="8925301150601514853"/>
    <m/>
    <s v="uuid:1c78c1e9-fe52-447e-bd4a-8b16d5777ef7"/>
    <s v="FMRDJI2018-09-19-dji_enum-23f36312-650c-4632-90ad-36a3314c81cd"/>
    <n v="690889"/>
    <s v="1c78c1e9-fe52-447e-bd4a-8b16d5777ef7"/>
    <s v="2018-09-19T07:31:36"/>
    <n v="1021"/>
    <m/>
    <n v="-1"/>
    <s v=""/>
    <s v=""/>
  </r>
  <r>
    <s v="DJI"/>
    <x v="7"/>
    <m/>
    <m/>
    <m/>
    <m/>
    <m/>
    <s v="Assamo"/>
    <s v="souleiman"/>
    <m/>
    <s v="male"/>
    <s v="2018-09-19"/>
    <s v="2018-08-05"/>
    <s v="19 - Sep - 2018"/>
    <s v="05 - Aug - 2018"/>
    <d v="2018-09-06T00:00:00"/>
    <m/>
    <n v="1"/>
    <x v="1"/>
    <m/>
    <x v="0"/>
    <m/>
    <s v="ETH04"/>
    <m/>
    <s v="unknown"/>
    <m/>
    <x v="0"/>
    <m/>
    <s v="unknown"/>
    <m/>
    <s v="unknown"/>
    <m/>
    <x v="0"/>
    <n v="0"/>
    <n v="0"/>
    <n v="0"/>
    <n v="1"/>
    <n v="0"/>
    <n v="0"/>
    <n v="0"/>
    <x v="0"/>
    <m/>
    <n v="16"/>
    <m/>
    <m/>
    <m/>
    <m/>
    <m/>
    <m/>
    <m/>
    <m/>
    <m/>
    <m/>
    <s v="16"/>
    <n v="0"/>
    <n v="0"/>
    <n v="0"/>
    <n v="16"/>
    <n v="16"/>
    <m/>
    <n v="0"/>
    <n v="0"/>
    <n v="0"/>
    <n v="0"/>
    <s v="0"/>
    <m/>
    <s v="4"/>
    <s v="DJI"/>
    <s v="2018-09-19T08:47:28.657+03"/>
    <s v="2018-09-19T08:52:19.673+03"/>
    <d v="2018-09-19T00:00:00"/>
    <s v="357656087549521"/>
    <s v="dji_enum"/>
    <s v="638010100880011"/>
    <s v="8925301150601514853"/>
    <m/>
    <s v="uuid:020b1651-2f1b-4e1e-867a-cf949e60acbb"/>
    <s v="FMRDJI2018-09-19-dji_enum-003b575f-e313-4868-86b9-7b3d167df093"/>
    <n v="690890"/>
    <s v="020b1651-2f1b-4e1e-867a-cf949e60acbb"/>
    <s v="2018-09-19T07:31:42"/>
    <n v="1022"/>
    <m/>
    <n v="-1"/>
    <s v=""/>
    <s v=""/>
  </r>
  <r>
    <s v="DJI"/>
    <x v="7"/>
    <m/>
    <m/>
    <m/>
    <m/>
    <m/>
    <s v="Assamo"/>
    <s v="souleiman"/>
    <m/>
    <s v="male"/>
    <s v="2018-09-19"/>
    <s v="2018-08-05"/>
    <s v="19 - Sep - 2018"/>
    <s v="05 - Aug - 2018"/>
    <d v="2018-09-09T00:00:00"/>
    <m/>
    <n v="1"/>
    <x v="1"/>
    <m/>
    <x v="2"/>
    <m/>
    <s v="other"/>
    <s v="harirad"/>
    <s v="other"/>
    <s v="Abd i kader"/>
    <x v="1"/>
    <m/>
    <s v="DJ01"/>
    <m/>
    <s v="Assamo"/>
    <m/>
    <x v="0"/>
    <n v="0"/>
    <n v="0"/>
    <n v="0"/>
    <n v="1"/>
    <n v="0"/>
    <n v="0"/>
    <n v="0"/>
    <x v="2"/>
    <m/>
    <n v="11"/>
    <m/>
    <m/>
    <m/>
    <m/>
    <m/>
    <m/>
    <m/>
    <m/>
    <m/>
    <m/>
    <s v="11"/>
    <n v="0"/>
    <n v="5"/>
    <n v="0"/>
    <n v="6"/>
    <n v="11"/>
    <m/>
    <n v="0"/>
    <n v="0"/>
    <n v="0"/>
    <n v="0"/>
    <s v="0"/>
    <m/>
    <s v="4"/>
    <s v="DJI"/>
    <s v="2018-09-19T08:52:32.997+03"/>
    <s v="2018-09-19T08:57:55.261+03"/>
    <d v="2018-09-19T00:00:00"/>
    <s v="357656087549521"/>
    <s v="dji_enum"/>
    <s v="638010100880011"/>
    <s v="8925301150601514853"/>
    <m/>
    <s v="uuid:b3b75a5a-d887-4c6f-8fdc-02eb3dc0bf52"/>
    <s v="FMRDJI2018-09-19-dji_enum-2b89e3d3-0008-4ea9-aa56-791b2c0dc5a5"/>
    <n v="690891"/>
    <s v="b3b75a5a-d887-4c6f-8fdc-02eb3dc0bf52"/>
    <s v="2018-09-19T07:31:48"/>
    <n v="1023"/>
    <m/>
    <n v="-1"/>
    <s v=""/>
    <s v=""/>
  </r>
  <r>
    <s v="DJI"/>
    <x v="7"/>
    <m/>
    <m/>
    <m/>
    <m/>
    <m/>
    <s v="Assamo"/>
    <s v="souleiman"/>
    <m/>
    <s v="male"/>
    <s v="2018-09-19"/>
    <s v="2018-08-05"/>
    <s v="19 - Sep - 2018"/>
    <s v="05 - Aug - 2018"/>
    <d v="2018-09-09T00:00:00"/>
    <m/>
    <n v="2"/>
    <x v="1"/>
    <m/>
    <x v="0"/>
    <m/>
    <s v="ETH05"/>
    <m/>
    <s v="Jijiga"/>
    <m/>
    <x v="0"/>
    <m/>
    <s v="unknown"/>
    <m/>
    <s v="unknown"/>
    <m/>
    <x v="0"/>
    <n v="0"/>
    <n v="0"/>
    <n v="0"/>
    <n v="1"/>
    <n v="0"/>
    <n v="0"/>
    <n v="0"/>
    <x v="0"/>
    <m/>
    <n v="10"/>
    <m/>
    <m/>
    <m/>
    <m/>
    <m/>
    <m/>
    <m/>
    <m/>
    <m/>
    <m/>
    <s v="10"/>
    <n v="0"/>
    <n v="4"/>
    <n v="0"/>
    <n v="6"/>
    <n v="10"/>
    <m/>
    <n v="0"/>
    <n v="0"/>
    <n v="0"/>
    <n v="0"/>
    <s v="0"/>
    <m/>
    <s v="4"/>
    <s v="DJI"/>
    <s v="2018-09-19T08:58:05.378+03"/>
    <s v="2018-09-19T09:04:45.082+03"/>
    <d v="2018-09-19T00:00:00"/>
    <s v="357656087549521"/>
    <s v="dji_enum"/>
    <s v="638010100880011"/>
    <s v="8925301150601514853"/>
    <m/>
    <s v="uuid:342f831e-b0dc-4f3b-8884-7899b48e3afe"/>
    <s v="FMRDJI2018-09-19-dji_enum-3c6e2260-63ed-4432-a199-4190b95636e0"/>
    <n v="690892"/>
    <s v="342f831e-b0dc-4f3b-8884-7899b48e3afe"/>
    <s v="2018-09-19T07:31:50"/>
    <n v="1024"/>
    <m/>
    <n v="-1"/>
    <s v=""/>
    <s v=""/>
  </r>
  <r>
    <s v="DJI"/>
    <x v="7"/>
    <m/>
    <m/>
    <m/>
    <m/>
    <m/>
    <s v="Assamo"/>
    <s v="souleiman"/>
    <m/>
    <s v="male"/>
    <s v="2018-09-19"/>
    <s v="2018-08-05"/>
    <s v="19 - Sep - 2018"/>
    <s v="05 - Aug - 2018"/>
    <d v="2018-09-17T00:00:00"/>
    <m/>
    <n v="1"/>
    <x v="1"/>
    <m/>
    <x v="0"/>
    <m/>
    <s v="ETH04"/>
    <m/>
    <s v="unknown"/>
    <m/>
    <x v="0"/>
    <m/>
    <s v="unknown"/>
    <m/>
    <s v="unknown"/>
    <m/>
    <x v="0"/>
    <n v="0"/>
    <n v="0"/>
    <n v="0"/>
    <n v="1"/>
    <n v="0"/>
    <n v="0"/>
    <n v="0"/>
    <x v="0"/>
    <m/>
    <n v="12"/>
    <m/>
    <m/>
    <m/>
    <m/>
    <m/>
    <m/>
    <m/>
    <m/>
    <m/>
    <m/>
    <s v="12"/>
    <n v="0"/>
    <n v="4"/>
    <n v="0"/>
    <n v="8"/>
    <n v="12"/>
    <m/>
    <n v="0"/>
    <n v="0"/>
    <n v="0"/>
    <n v="0"/>
    <s v="0"/>
    <m/>
    <s v="4"/>
    <s v="DJI"/>
    <s v="2018-09-19T10:17:20.143+03"/>
    <s v="2018-09-19T10:25:28.529+03"/>
    <d v="2018-09-19T00:00:00"/>
    <s v="357656087549521"/>
    <s v="dji_enum"/>
    <s v="638010100880011"/>
    <s v="8925301150601514853"/>
    <m/>
    <s v="uuid:8f562480-1dcc-4944-936b-e5d0b82d1ef6"/>
    <s v="FMRDJI2018-09-19-dji_enum-cb63865a-df1e-486f-b153-8daa674f313b"/>
    <n v="690897"/>
    <s v="8f562480-1dcc-4944-936b-e5d0b82d1ef6"/>
    <s v="2018-09-19T07:32:22"/>
    <n v="1025"/>
    <m/>
    <n v="-1"/>
    <s v=""/>
    <s v=""/>
  </r>
  <r>
    <s v="DJI"/>
    <x v="8"/>
    <m/>
    <m/>
    <m/>
    <m/>
    <m/>
    <s v="PK9"/>
    <s v="Watta "/>
    <m/>
    <s v="male"/>
    <s v="2018-09-19"/>
    <s v="2018-08-05"/>
    <s v="19 - Sep - 2018"/>
    <s v="05 - Aug - 2018"/>
    <d v="2018-09-02T00:00:00"/>
    <m/>
    <m/>
    <x v="1"/>
    <m/>
    <x v="0"/>
    <m/>
    <s v="ETH01"/>
    <m/>
    <s v="Alamata"/>
    <m/>
    <x v="0"/>
    <m/>
    <s v="SA07"/>
    <m/>
    <s v="unknown"/>
    <m/>
    <x v="0"/>
    <n v="0"/>
    <n v="0"/>
    <n v="0"/>
    <n v="1"/>
    <n v="0"/>
    <n v="0"/>
    <n v="0"/>
    <x v="0"/>
    <m/>
    <n v="49"/>
    <m/>
    <m/>
    <m/>
    <m/>
    <m/>
    <m/>
    <m/>
    <m/>
    <m/>
    <m/>
    <s v="49"/>
    <n v="1"/>
    <n v="7"/>
    <n v="5"/>
    <n v="36"/>
    <n v="49"/>
    <m/>
    <n v="0"/>
    <n v="0"/>
    <n v="0"/>
    <n v="0"/>
    <s v="0"/>
    <m/>
    <s v="4"/>
    <s v="DJI"/>
    <s v="2018-09-19T14:05:12.580+03"/>
    <s v="2018-09-19T14:08:25.072+03"/>
    <d v="2018-09-19T00:00:00"/>
    <s v="357656087620751"/>
    <s v="dji_enum"/>
    <s v="638010101180761"/>
    <s v="8925301170301751837"/>
    <s v="8"/>
    <s v="uuid:964a632b-67d7-4b76-b064-ebc87b394f80"/>
    <s v="FMRDJI2018-09-19-dji_enum-ca9813c1-643f-41ec-9306-6bb8388b96e0"/>
    <n v="691498"/>
    <s v="964a632b-67d7-4b76-b064-ebc87b394f80"/>
    <s v="2018-09-19T11:39:09"/>
    <n v="1026"/>
    <m/>
    <n v="-1"/>
    <s v=""/>
    <s v=""/>
  </r>
  <r>
    <s v="DJI"/>
    <x v="8"/>
    <m/>
    <m/>
    <m/>
    <m/>
    <m/>
    <s v="PK9"/>
    <s v="Watta "/>
    <m/>
    <s v="male"/>
    <s v="2018-09-19"/>
    <s v="2018-08-05"/>
    <s v="19 - Sep - 2018"/>
    <s v="05 - Aug - 2018"/>
    <d v="2018-09-03T00:00:00"/>
    <m/>
    <m/>
    <x v="1"/>
    <m/>
    <x v="0"/>
    <m/>
    <s v="ETH01"/>
    <m/>
    <s v="Raya Alamata"/>
    <m/>
    <x v="0"/>
    <m/>
    <s v="SA07"/>
    <m/>
    <s v="unknown"/>
    <m/>
    <x v="0"/>
    <n v="0"/>
    <n v="0"/>
    <n v="0"/>
    <n v="1"/>
    <n v="0"/>
    <n v="0"/>
    <n v="0"/>
    <x v="0"/>
    <m/>
    <n v="71"/>
    <m/>
    <m/>
    <m/>
    <m/>
    <m/>
    <m/>
    <m/>
    <m/>
    <m/>
    <m/>
    <s v="71"/>
    <n v="0"/>
    <n v="4"/>
    <n v="9"/>
    <n v="58"/>
    <n v="71"/>
    <m/>
    <n v="0"/>
    <n v="0"/>
    <n v="0"/>
    <n v="0"/>
    <s v="0"/>
    <m/>
    <s v="4"/>
    <s v="DJI"/>
    <s v="2018-09-19T14:08:39.157+03"/>
    <s v="2018-09-19T14:11:22.522+03"/>
    <d v="2018-09-19T00:00:00"/>
    <s v="357656087620751"/>
    <s v="dji_enum"/>
    <s v="638010101180761"/>
    <s v="8925301170301751837"/>
    <s v="8"/>
    <s v="uuid:c3b264c1-9f56-4b84-82a5-535bfe17fe95"/>
    <s v="FMRDJI2018-09-19-dji_enum-8b8b5135-a99f-4e76-87af-b34f8971fcd7"/>
    <n v="691499"/>
    <s v="c3b264c1-9f56-4b84-82a5-535bfe17fe95"/>
    <s v="2018-09-19T11:39:15"/>
    <n v="1027"/>
    <m/>
    <n v="-1"/>
    <s v=""/>
    <s v=""/>
  </r>
  <r>
    <s v="DJI"/>
    <x v="8"/>
    <m/>
    <m/>
    <m/>
    <m/>
    <m/>
    <s v="PK9"/>
    <s v="Watta "/>
    <m/>
    <s v="male"/>
    <s v="2018-09-19"/>
    <s v="2018-08-05"/>
    <s v="19 - Sep - 2018"/>
    <s v="05 - Aug - 2018"/>
    <d v="2018-09-04T00:00:00"/>
    <m/>
    <m/>
    <x v="1"/>
    <m/>
    <x v="0"/>
    <m/>
    <s v="ETH03"/>
    <m/>
    <s v="Worebabu"/>
    <m/>
    <x v="0"/>
    <m/>
    <s v="SA07"/>
    <m/>
    <s v="unknown"/>
    <m/>
    <x v="0"/>
    <n v="0"/>
    <n v="0"/>
    <n v="0"/>
    <n v="1"/>
    <n v="0"/>
    <n v="0"/>
    <n v="0"/>
    <x v="0"/>
    <m/>
    <n v="35"/>
    <m/>
    <m/>
    <m/>
    <m/>
    <m/>
    <m/>
    <m/>
    <m/>
    <m/>
    <m/>
    <s v="35"/>
    <n v="0"/>
    <n v="0"/>
    <n v="11"/>
    <n v="24"/>
    <n v="35"/>
    <m/>
    <n v="0"/>
    <n v="0"/>
    <n v="0"/>
    <n v="0"/>
    <s v="0"/>
    <m/>
    <s v="4"/>
    <s v="DJI"/>
    <s v="2018-09-19T14:11:33.082+03"/>
    <s v="2018-09-19T14:14:11.706+03"/>
    <d v="2018-09-19T00:00:00"/>
    <s v="357656087620751"/>
    <s v="dji_enum"/>
    <s v="638010101180761"/>
    <s v="8925301170301751837"/>
    <s v="8"/>
    <s v="uuid:cd7bd3fb-bd3d-47d3-b06c-ff61a6aab37a"/>
    <s v="FMRDJI2018-09-19-dji_enum-e3c7d66a-0c58-44bc-a699-0a8b6f1fc900"/>
    <n v="691501"/>
    <s v="cd7bd3fb-bd3d-47d3-b06c-ff61a6aab37a"/>
    <s v="2018-09-19T11:39:22"/>
    <n v="1028"/>
    <m/>
    <n v="-1"/>
    <s v=""/>
    <s v=""/>
  </r>
  <r>
    <s v="DJI"/>
    <x v="8"/>
    <m/>
    <m/>
    <m/>
    <m/>
    <m/>
    <s v="PK9"/>
    <s v="Watta "/>
    <m/>
    <s v="male"/>
    <s v="2018-09-19"/>
    <s v="2018-08-05"/>
    <s v="19 - Sep - 2018"/>
    <s v="05 - Aug - 2018"/>
    <d v="2018-09-05T00:00:00"/>
    <m/>
    <m/>
    <x v="1"/>
    <m/>
    <x v="0"/>
    <m/>
    <s v="ETH01"/>
    <m/>
    <s v="Adigrat Town"/>
    <m/>
    <x v="0"/>
    <m/>
    <s v="SA07"/>
    <m/>
    <s v="unknown"/>
    <m/>
    <x v="0"/>
    <n v="0"/>
    <n v="0"/>
    <n v="0"/>
    <n v="1"/>
    <n v="0"/>
    <n v="0"/>
    <n v="0"/>
    <x v="0"/>
    <m/>
    <n v="90"/>
    <m/>
    <m/>
    <m/>
    <m/>
    <m/>
    <m/>
    <m/>
    <m/>
    <m/>
    <m/>
    <s v="90"/>
    <n v="6"/>
    <n v="6"/>
    <n v="5"/>
    <n v="73"/>
    <n v="90"/>
    <m/>
    <n v="0"/>
    <n v="0"/>
    <n v="0"/>
    <n v="0"/>
    <s v="0"/>
    <m/>
    <s v="4"/>
    <s v="DJI"/>
    <s v="2018-09-19T14:14:28.845+03"/>
    <s v="2018-09-19T14:17:59.200+03"/>
    <d v="2018-09-19T00:00:00"/>
    <s v="357656087620751"/>
    <s v="dji_enum"/>
    <s v="638010101180761"/>
    <s v="8925301170301751837"/>
    <s v="8"/>
    <s v="uuid:a4d4bc1f-f8f1-4872-8322-c0126e2fa4a3"/>
    <s v="FMRDJI2018-09-19-dji_enum-6a9308f9-6d27-4e6a-86be-ee578598a906"/>
    <n v="691502"/>
    <s v="a4d4bc1f-f8f1-4872-8322-c0126e2fa4a3"/>
    <s v="2018-09-19T11:39:26"/>
    <n v="1029"/>
    <m/>
    <n v="-1"/>
    <s v=""/>
    <s v=""/>
  </r>
  <r>
    <s v="DJI"/>
    <x v="8"/>
    <m/>
    <m/>
    <m/>
    <m/>
    <m/>
    <s v="PK9"/>
    <s v="Watta "/>
    <m/>
    <s v="male"/>
    <s v="2018-09-19"/>
    <s v="2018-08-05"/>
    <s v="19 - Sep - 2018"/>
    <s v="05 - Aug - 2018"/>
    <d v="2018-09-06T00:00:00"/>
    <m/>
    <m/>
    <x v="1"/>
    <m/>
    <x v="0"/>
    <m/>
    <s v="ETH04"/>
    <m/>
    <s v="Adama"/>
    <m/>
    <x v="1"/>
    <m/>
    <s v="DJ05"/>
    <m/>
    <s v="unknown"/>
    <m/>
    <x v="0"/>
    <n v="0"/>
    <n v="0"/>
    <n v="0"/>
    <n v="1"/>
    <n v="0"/>
    <n v="0"/>
    <n v="0"/>
    <x v="0"/>
    <m/>
    <n v="5"/>
    <m/>
    <m/>
    <m/>
    <m/>
    <m/>
    <m/>
    <m/>
    <m/>
    <m/>
    <m/>
    <s v="5"/>
    <n v="0"/>
    <n v="0"/>
    <n v="1"/>
    <n v="4"/>
    <n v="5"/>
    <m/>
    <n v="0"/>
    <n v="0"/>
    <n v="0"/>
    <n v="0"/>
    <s v="0"/>
    <m/>
    <s v="4"/>
    <s v="DJI"/>
    <s v="2018-09-19T14:18:21.971+03"/>
    <s v="2018-09-19T14:21:05.401+03"/>
    <d v="2018-09-19T00:00:00"/>
    <s v="357656087620751"/>
    <s v="dji_enum"/>
    <s v="638010101180761"/>
    <s v="8925301170301751837"/>
    <s v="8"/>
    <s v="uuid:ba346a97-ec8d-47c3-84a9-0fd57b390af8"/>
    <s v="FMRDJI2018-09-19-dji_enum-1269e260-9631-4139-b1e8-8383ea81e7a5"/>
    <n v="691503"/>
    <s v="ba346a97-ec8d-47c3-84a9-0fd57b390af8"/>
    <s v="2018-09-19T11:39:34"/>
    <n v="1030"/>
    <m/>
    <n v="-1"/>
    <s v=""/>
    <s v=""/>
  </r>
  <r>
    <s v="DJI"/>
    <x v="8"/>
    <m/>
    <m/>
    <m/>
    <m/>
    <m/>
    <s v="PK9"/>
    <s v="Watta "/>
    <m/>
    <s v="male"/>
    <s v="2018-09-19"/>
    <s v="2018-08-05"/>
    <s v="19 - Sep - 2018"/>
    <s v="05 - Aug - 2018"/>
    <d v="2018-09-09T00:00:00"/>
    <m/>
    <m/>
    <x v="1"/>
    <m/>
    <x v="0"/>
    <m/>
    <s v="ETH01"/>
    <m/>
    <s v="Adigrat Town"/>
    <m/>
    <x v="0"/>
    <m/>
    <s v="SA07"/>
    <m/>
    <s v="unknown"/>
    <m/>
    <x v="0"/>
    <n v="0"/>
    <n v="0"/>
    <n v="0"/>
    <n v="1"/>
    <n v="0"/>
    <n v="0"/>
    <n v="0"/>
    <x v="0"/>
    <m/>
    <n v="79"/>
    <m/>
    <m/>
    <m/>
    <m/>
    <m/>
    <m/>
    <m/>
    <m/>
    <m/>
    <m/>
    <s v="79"/>
    <n v="7"/>
    <n v="14"/>
    <n v="9"/>
    <n v="49"/>
    <n v="79"/>
    <m/>
    <n v="0"/>
    <n v="0"/>
    <n v="0"/>
    <n v="0"/>
    <s v="0"/>
    <m/>
    <s v="4"/>
    <s v="DJI"/>
    <s v="2018-09-19T14:21:14.415+03"/>
    <s v="2018-09-19T14:23:38.850+03"/>
    <d v="2018-09-19T00:00:00"/>
    <s v="357656087620751"/>
    <s v="dji_enum"/>
    <s v="638010101180761"/>
    <s v="8925301170301751837"/>
    <s v="8"/>
    <s v="uuid:1ac12f91-9294-4866-907c-819eb2512c87"/>
    <s v="FMRDJI2018-09-19-dji_enum-86658b31-35a5-4a69-8c96-a1b7aa1fe3c2"/>
    <n v="691504"/>
    <s v="1ac12f91-9294-4866-907c-819eb2512c87"/>
    <s v="2018-09-19T11:39:41"/>
    <n v="1031"/>
    <m/>
    <n v="-1"/>
    <s v=""/>
    <s v=""/>
  </r>
  <r>
    <s v="DJI"/>
    <x v="8"/>
    <m/>
    <m/>
    <m/>
    <m/>
    <m/>
    <s v="PK9"/>
    <s v="Watta "/>
    <m/>
    <s v="male"/>
    <s v="2018-09-19"/>
    <s v="2018-08-05"/>
    <s v="19 - Sep - 2018"/>
    <s v="05 - Aug - 2018"/>
    <d v="2018-09-12T00:00:00"/>
    <m/>
    <m/>
    <x v="1"/>
    <m/>
    <x v="0"/>
    <m/>
    <s v="ETH01"/>
    <m/>
    <s v="Alamata"/>
    <m/>
    <x v="0"/>
    <m/>
    <s v="SA07"/>
    <m/>
    <s v="unknown"/>
    <m/>
    <x v="0"/>
    <n v="0"/>
    <n v="0"/>
    <n v="0"/>
    <n v="1"/>
    <n v="0"/>
    <n v="0"/>
    <n v="0"/>
    <x v="0"/>
    <m/>
    <n v="101"/>
    <m/>
    <m/>
    <m/>
    <m/>
    <m/>
    <m/>
    <m/>
    <m/>
    <m/>
    <m/>
    <s v="101"/>
    <n v="14"/>
    <n v="4"/>
    <n v="17"/>
    <n v="66"/>
    <n v="101"/>
    <m/>
    <n v="0"/>
    <n v="0"/>
    <n v="0"/>
    <n v="0"/>
    <s v="0"/>
    <m/>
    <s v="4"/>
    <s v="DJI"/>
    <s v="2018-09-19T14:23:51.346+03"/>
    <s v="2018-09-19T14:26:26.857+03"/>
    <d v="2018-09-19T00:00:00"/>
    <s v="357656087620751"/>
    <s v="dji_enum"/>
    <s v="638010101180761"/>
    <s v="8925301170301751837"/>
    <s v="8"/>
    <s v="uuid:97dc3f3c-d8c4-41dc-afa7-65f9b31bb229"/>
    <s v="FMRDJI2018-09-19-dji_enum-7fdb521d-d6a1-4577-a2c6-62688000c0d5"/>
    <n v="691505"/>
    <s v="97dc3f3c-d8c4-41dc-afa7-65f9b31bb229"/>
    <s v="2018-09-19T11:39:43"/>
    <n v="1032"/>
    <m/>
    <n v="-1"/>
    <s v=""/>
    <s v=""/>
  </r>
  <r>
    <s v="DJI"/>
    <x v="8"/>
    <m/>
    <m/>
    <m/>
    <m/>
    <m/>
    <s v="PK9"/>
    <s v="Watta "/>
    <m/>
    <s v="male"/>
    <s v="2018-09-19"/>
    <s v="2018-08-05"/>
    <s v="19 - Sep - 2018"/>
    <s v="05 - Aug - 2018"/>
    <d v="2018-09-13T00:00:00"/>
    <m/>
    <m/>
    <x v="1"/>
    <m/>
    <x v="0"/>
    <m/>
    <s v="ETH04"/>
    <m/>
    <s v="Adama"/>
    <m/>
    <x v="0"/>
    <m/>
    <s v="SA07"/>
    <m/>
    <s v="unknown"/>
    <m/>
    <x v="0"/>
    <n v="0"/>
    <n v="0"/>
    <n v="0"/>
    <n v="1"/>
    <n v="0"/>
    <n v="0"/>
    <n v="0"/>
    <x v="0"/>
    <m/>
    <n v="31"/>
    <m/>
    <m/>
    <m/>
    <m/>
    <m/>
    <m/>
    <m/>
    <m/>
    <m/>
    <m/>
    <s v="31"/>
    <n v="0"/>
    <n v="0"/>
    <n v="10"/>
    <n v="21"/>
    <n v="31"/>
    <m/>
    <n v="0"/>
    <n v="0"/>
    <n v="0"/>
    <n v="0"/>
    <s v="0"/>
    <m/>
    <s v="4"/>
    <s v="DJI"/>
    <s v="2018-09-19T14:26:38.724+03"/>
    <s v="2018-09-19T14:28:56.369+03"/>
    <d v="2018-09-19T00:00:00"/>
    <s v="357656087620751"/>
    <s v="dji_enum"/>
    <s v="638010101180761"/>
    <s v="8925301170301751837"/>
    <s v="8"/>
    <s v="uuid:84e592ae-64e1-46cd-bd02-c471c7f73a5c"/>
    <s v="FMRDJI2018-09-19-dji_enum-db45f0cc-ab78-4653-838f-646b643e4ea6"/>
    <n v="691506"/>
    <s v="84e592ae-64e1-46cd-bd02-c471c7f73a5c"/>
    <s v="2018-09-19T11:39:49"/>
    <n v="1033"/>
    <m/>
    <n v="-1"/>
    <s v=""/>
    <s v=""/>
  </r>
  <r>
    <s v="DJI"/>
    <x v="8"/>
    <m/>
    <m/>
    <m/>
    <m/>
    <m/>
    <s v="PK9"/>
    <s v="Watta "/>
    <m/>
    <s v="male"/>
    <s v="2018-09-19"/>
    <s v="2018-08-05"/>
    <s v="19 - Sep - 2018"/>
    <s v="05 - Aug - 2018"/>
    <d v="2018-09-16T00:00:00"/>
    <m/>
    <m/>
    <x v="1"/>
    <m/>
    <x v="0"/>
    <m/>
    <s v="ETH01"/>
    <m/>
    <s v="Raya Alamata"/>
    <m/>
    <x v="0"/>
    <m/>
    <s v="SA07"/>
    <m/>
    <s v="unknown"/>
    <m/>
    <x v="0"/>
    <n v="0"/>
    <n v="0"/>
    <n v="0"/>
    <n v="1"/>
    <n v="0"/>
    <n v="0"/>
    <n v="0"/>
    <x v="0"/>
    <m/>
    <n v="131"/>
    <m/>
    <m/>
    <m/>
    <m/>
    <m/>
    <m/>
    <m/>
    <m/>
    <m/>
    <m/>
    <s v="131"/>
    <n v="13"/>
    <n v="26"/>
    <n v="9"/>
    <n v="83"/>
    <n v="131"/>
    <m/>
    <n v="0"/>
    <n v="0"/>
    <n v="0"/>
    <n v="0"/>
    <s v="0"/>
    <m/>
    <s v="4"/>
    <s v="DJI"/>
    <s v="2018-09-19T14:29:11.039+03"/>
    <s v="2018-09-19T14:31:41.822+03"/>
    <d v="2018-09-19T00:00:00"/>
    <s v="357656087620751"/>
    <s v="dji_enum"/>
    <s v="638010101180761"/>
    <s v="8925301170301751837"/>
    <s v="8"/>
    <s v="uuid:ab0c3eba-8448-42db-b00f-f9280dc14992"/>
    <s v="FMRDJI2018-09-19-dji_enum-2e29a080-ef10-48af-8ae9-aea1b0d9e3c5"/>
    <n v="691507"/>
    <s v="ab0c3eba-8448-42db-b00f-f9280dc14992"/>
    <s v="2018-09-19T11:39:55"/>
    <n v="1034"/>
    <m/>
    <n v="-1"/>
    <s v=""/>
    <s v=""/>
  </r>
  <r>
    <s v="DJI"/>
    <x v="8"/>
    <m/>
    <m/>
    <m/>
    <m/>
    <m/>
    <s v="PK9"/>
    <s v="Watta "/>
    <m/>
    <s v="male"/>
    <s v="2018-09-19"/>
    <s v="2018-08-05"/>
    <s v="19 - Sep - 2018"/>
    <s v="05 - Aug - 2018"/>
    <d v="2018-09-17T00:00:00"/>
    <m/>
    <m/>
    <x v="1"/>
    <m/>
    <x v="0"/>
    <m/>
    <s v="ETH01"/>
    <m/>
    <s v="Alamata"/>
    <m/>
    <x v="0"/>
    <m/>
    <s v="SA07"/>
    <m/>
    <s v="unknown"/>
    <m/>
    <x v="0"/>
    <n v="0"/>
    <n v="0"/>
    <n v="0"/>
    <n v="1"/>
    <n v="0"/>
    <n v="0"/>
    <n v="0"/>
    <x v="0"/>
    <m/>
    <n v="93"/>
    <m/>
    <m/>
    <m/>
    <m/>
    <m/>
    <m/>
    <m/>
    <m/>
    <m/>
    <m/>
    <s v="93"/>
    <n v="2"/>
    <n v="5"/>
    <n v="8"/>
    <n v="78"/>
    <n v="93"/>
    <m/>
    <n v="0"/>
    <n v="0"/>
    <n v="0"/>
    <n v="0"/>
    <s v="0"/>
    <m/>
    <s v="4"/>
    <s v="DJI"/>
    <s v="2018-09-19T14:32:01.267+03"/>
    <s v="2018-09-19T14:34:32.135+03"/>
    <d v="2018-09-19T00:00:00"/>
    <s v="357656087620751"/>
    <s v="dji_enum"/>
    <s v="638010101180761"/>
    <s v="8925301170301751837"/>
    <s v="8"/>
    <s v="uuid:21806a0b-6aa0-49f8-bc85-2682cac6dec4"/>
    <s v="FMRDJI2018-09-19-dji_enum-56feaf3f-9ff9-4095-a55a-7422d32ce8c3"/>
    <n v="691508"/>
    <s v="21806a0b-6aa0-49f8-bc85-2682cac6dec4"/>
    <s v="2018-09-19T11:40:04"/>
    <n v="1035"/>
    <m/>
    <n v="-1"/>
    <s v=""/>
    <s v=""/>
  </r>
  <r>
    <s v="DJI"/>
    <x v="8"/>
    <m/>
    <m/>
    <m/>
    <m/>
    <m/>
    <s v="PK9"/>
    <s v="Watta "/>
    <m/>
    <s v="male"/>
    <s v="2018-09-19"/>
    <s v="2018-08-05"/>
    <s v="19 - Sep - 2018"/>
    <s v="05 - Aug - 2018"/>
    <d v="2018-09-18T00:00:00"/>
    <m/>
    <m/>
    <x v="1"/>
    <m/>
    <x v="0"/>
    <m/>
    <s v="ETH01"/>
    <m/>
    <s v="Raya Alamata"/>
    <m/>
    <x v="0"/>
    <m/>
    <s v="SA07"/>
    <m/>
    <s v="unknown"/>
    <m/>
    <x v="0"/>
    <n v="0"/>
    <n v="0"/>
    <n v="0"/>
    <n v="1"/>
    <n v="0"/>
    <n v="0"/>
    <n v="0"/>
    <x v="0"/>
    <m/>
    <n v="56"/>
    <m/>
    <m/>
    <m/>
    <m/>
    <m/>
    <m/>
    <m/>
    <m/>
    <m/>
    <m/>
    <s v="56"/>
    <n v="0"/>
    <n v="0"/>
    <n v="19"/>
    <n v="37"/>
    <n v="56"/>
    <m/>
    <n v="0"/>
    <n v="0"/>
    <n v="0"/>
    <n v="0"/>
    <s v="0"/>
    <m/>
    <s v="4"/>
    <s v="DJI"/>
    <s v="2018-09-19T14:34:41.331+03"/>
    <s v="2018-09-19T14:36:54.107+03"/>
    <d v="2018-09-19T00:00:00"/>
    <s v="357656087620751"/>
    <s v="dji_enum"/>
    <s v="638010101180761"/>
    <s v="8925301170301751837"/>
    <s v="8"/>
    <s v="uuid:29175c7f-f6fd-41f0-8b52-f1af75520528"/>
    <s v="FMRDJI2018-09-19-dji_enum-90828ffd-bbd4-40bf-be91-1b19c6618205"/>
    <n v="691511"/>
    <s v="29175c7f-f6fd-41f0-8b52-f1af75520528"/>
    <s v="2018-09-19T11:40:09"/>
    <n v="1036"/>
    <m/>
    <n v="-1"/>
    <s v=""/>
    <s v=""/>
  </r>
  <r>
    <s v="DJI"/>
    <x v="4"/>
    <m/>
    <m/>
    <m/>
    <m/>
    <m/>
    <s v="Yoboki"/>
    <s v="Abdoulkadir"/>
    <m/>
    <s v="male"/>
    <s v="2018-09-19"/>
    <s v="2018-08-05"/>
    <s v="19 - Sep - 2018"/>
    <s v="05 - Aug - 2018"/>
    <d v="2018-09-19T00:00:00"/>
    <m/>
    <n v="1"/>
    <x v="1"/>
    <m/>
    <x v="0"/>
    <m/>
    <s v="ETH01"/>
    <m/>
    <s v="unknown"/>
    <m/>
    <x v="0"/>
    <m/>
    <s v="unknown"/>
    <m/>
    <s v="unknown"/>
    <m/>
    <x v="0"/>
    <n v="0"/>
    <n v="0"/>
    <n v="0"/>
    <n v="1"/>
    <n v="0"/>
    <n v="0"/>
    <n v="0"/>
    <x v="0"/>
    <m/>
    <n v="87"/>
    <m/>
    <m/>
    <m/>
    <m/>
    <m/>
    <m/>
    <m/>
    <m/>
    <m/>
    <m/>
    <s v="87"/>
    <n v="0"/>
    <n v="19"/>
    <n v="0"/>
    <n v="68"/>
    <n v="87"/>
    <m/>
    <n v="0"/>
    <n v="0"/>
    <n v="0"/>
    <n v="0"/>
    <s v="0"/>
    <m/>
    <s v="4"/>
    <s v="DJI"/>
    <s v="2018-09-19T16:24:04.282+03"/>
    <s v="2018-09-19T16:27:02.153+03"/>
    <d v="2018-09-19T00:00:00"/>
    <s v="358161077516753"/>
    <s v="dj_enum"/>
    <s v="638010100926130"/>
    <s v="8925301151101396049"/>
    <m/>
    <s v="uuid:0bab3f39-1f5f-4750-8fc3-b29368380d26"/>
    <s v="FMRDJI2018-09-19-dj_enum-9c4f9430-b259-4eba-9d20-70da55fc238d"/>
    <n v="691974"/>
    <s v="0bab3f39-1f5f-4750-8fc3-b29368380d26"/>
    <s v="2018-09-19T13:35:20"/>
    <n v="1037"/>
    <m/>
    <n v="-1"/>
    <s v=""/>
    <s v=""/>
  </r>
  <r>
    <s v="DJI"/>
    <x v="4"/>
    <m/>
    <m/>
    <m/>
    <m/>
    <m/>
    <s v="Yoboki"/>
    <s v="Abdoulkadir"/>
    <m/>
    <s v="male"/>
    <s v="2018-09-23"/>
    <s v="2018-08-09"/>
    <s v="23 - Sep - 2018"/>
    <s v="09 - Aug - 2018"/>
    <d v="2018-09-23T00:00:00"/>
    <m/>
    <n v="1"/>
    <x v="1"/>
    <m/>
    <x v="0"/>
    <m/>
    <s v="ETH01"/>
    <m/>
    <s v="unknown"/>
    <m/>
    <x v="0"/>
    <m/>
    <s v="unknown"/>
    <m/>
    <s v="unknown"/>
    <m/>
    <x v="0"/>
    <n v="0"/>
    <n v="0"/>
    <n v="0"/>
    <n v="1"/>
    <n v="0"/>
    <n v="0"/>
    <n v="0"/>
    <x v="0"/>
    <m/>
    <n v="179"/>
    <m/>
    <m/>
    <m/>
    <m/>
    <m/>
    <m/>
    <m/>
    <m/>
    <m/>
    <m/>
    <s v="179"/>
    <n v="0"/>
    <n v="26"/>
    <n v="0"/>
    <n v="153"/>
    <n v="179"/>
    <m/>
    <n v="0"/>
    <n v="0"/>
    <n v="0"/>
    <n v="0"/>
    <s v="0"/>
    <m/>
    <s v="4"/>
    <s v="DJI"/>
    <s v="2018-09-23T16:00:32.802+03"/>
    <s v="2018-09-23T16:02:43.010+03"/>
    <d v="2018-09-23T00:00:00"/>
    <s v="358161077516753"/>
    <s v="dj_enum"/>
    <s v="638010100926130"/>
    <s v="8925301151101396049"/>
    <m/>
    <s v="uuid:6f9f0d53-4cf5-4e56-b356-2935cce257d8"/>
    <s v="FMRDJI2018-09-23-dj_enum-2a695244-b01c-4bdb-8298-10946d52807b"/>
    <n v="701163"/>
    <s v="6f9f0d53-4cf5-4e56-b356-2935cce257d8"/>
    <s v="2018-09-23T13:04:04"/>
    <n v="1038"/>
    <m/>
    <n v="-1"/>
    <s v=""/>
    <s v=""/>
  </r>
  <r>
    <s v="DJI"/>
    <x v="5"/>
    <m/>
    <m/>
    <m/>
    <m/>
    <m/>
    <s v="Badaf"/>
    <s v="abro"/>
    <m/>
    <s v="male"/>
    <s v="2018-09-23T00:00:00.000+03"/>
    <s v="2018-08-09T00:00:00.000+03"/>
    <s v="23 - sept. - 2018"/>
    <s v="09 - août - 2018"/>
    <d v="2018-09-23T00:00:00"/>
    <m/>
    <n v="1"/>
    <x v="1"/>
    <m/>
    <x v="0"/>
    <m/>
    <s v="ETH04"/>
    <m/>
    <s v="Didu"/>
    <m/>
    <x v="0"/>
    <m/>
    <s v="SA12"/>
    <m/>
    <s v="unknown"/>
    <m/>
    <x v="0"/>
    <n v="0"/>
    <n v="0"/>
    <n v="0"/>
    <n v="1"/>
    <n v="0"/>
    <n v="0"/>
    <n v="0"/>
    <x v="0"/>
    <m/>
    <n v="2"/>
    <m/>
    <m/>
    <m/>
    <m/>
    <m/>
    <m/>
    <m/>
    <m/>
    <m/>
    <m/>
    <s v="2"/>
    <n v="0"/>
    <n v="0"/>
    <n v="0"/>
    <n v="2"/>
    <n v="2"/>
    <m/>
    <n v="0"/>
    <n v="0"/>
    <n v="0"/>
    <n v="0"/>
    <s v="0"/>
    <m/>
    <s v="4"/>
    <s v="DJI"/>
    <s v="2018-09-23T15:07:11.481+03"/>
    <s v="2018-09-23T15:16:32.691+03"/>
    <d v="2018-09-23T00:00:00"/>
    <s v="359459066679171"/>
    <s v="dji_enum"/>
    <s v="638010100593498"/>
    <s v="8925301110305934989"/>
    <m/>
    <s v="uuid:11111a20-ee81-48fb-a83e-45282aebb1e9"/>
    <s v="FMRDJI2018-09-23-dji_enum-f6cefda0-d801-4b38-8ce2-b39530d09bf2"/>
    <n v="701185"/>
    <s v="11111a20-ee81-48fb-a83e-45282aebb1e9"/>
    <s v="2018-09-23T13:06:44"/>
    <n v="1039"/>
    <m/>
    <n v="-1"/>
    <s v=""/>
    <s v=""/>
  </r>
  <r>
    <s v="DJI"/>
    <x v="6"/>
    <m/>
    <m/>
    <m/>
    <m/>
    <m/>
    <s v="Fontehero"/>
    <s v="Oumalkaire aboubaker "/>
    <m/>
    <s v="female"/>
    <s v="2018-09-23"/>
    <s v="2018-08-09"/>
    <s v="23 - Sep - 2018"/>
    <s v="09 - Aug - 2018"/>
    <d v="2018-09-02T00:00:00"/>
    <m/>
    <n v="1"/>
    <x v="1"/>
    <m/>
    <x v="0"/>
    <m/>
    <s v="ETH01"/>
    <m/>
    <s v="unknown"/>
    <m/>
    <x v="0"/>
    <m/>
    <s v="unknown"/>
    <m/>
    <s v="unknown"/>
    <m/>
    <x v="0"/>
    <n v="0"/>
    <n v="0"/>
    <n v="0"/>
    <n v="1"/>
    <n v="0"/>
    <n v="0"/>
    <n v="0"/>
    <x v="0"/>
    <m/>
    <n v="56"/>
    <m/>
    <m/>
    <m/>
    <m/>
    <m/>
    <m/>
    <m/>
    <m/>
    <m/>
    <m/>
    <s v="56"/>
    <n v="0"/>
    <n v="7"/>
    <n v="0"/>
    <n v="49"/>
    <n v="56"/>
    <m/>
    <n v="0"/>
    <n v="0"/>
    <n v="0"/>
    <n v="0"/>
    <s v="0"/>
    <m/>
    <s v="4"/>
    <s v="DJI"/>
    <s v="2018-09-23T14:33:34.055+03"/>
    <s v="2018-09-23T14:42:50.928+03"/>
    <d v="2018-09-23T00:00:00"/>
    <s v="358161078056965"/>
    <s v="dji_enum"/>
    <s v="638010100578554"/>
    <s v="8925301110305785548"/>
    <m/>
    <s v="uuid:09c01a0f-f821-4fda-aa94-b3c9bf9ec57d"/>
    <s v="FMRDJI2018-09-23-dji_enum-4bd59b8e-8577-4c28-bdff-870a94e17886"/>
    <n v="701298"/>
    <s v="09c01a0f-f821-4fda-aa94-b3c9bf9ec57d"/>
    <s v="2018-09-23T13:32:57"/>
    <n v="1040"/>
    <m/>
    <n v="-1"/>
    <s v=""/>
    <s v=""/>
  </r>
  <r>
    <s v="DJI"/>
    <x v="6"/>
    <m/>
    <m/>
    <m/>
    <m/>
    <m/>
    <s v="Fontehero"/>
    <s v="Oumalkaire aboubaker "/>
    <m/>
    <s v="female"/>
    <s v="2018-09-23"/>
    <s v="2018-08-09"/>
    <s v="23 - Sep - 2018"/>
    <s v="09 - Aug - 2018"/>
    <d v="2018-09-03T00:00:00"/>
    <m/>
    <n v="2"/>
    <x v="1"/>
    <m/>
    <x v="0"/>
    <m/>
    <s v="ETH01"/>
    <m/>
    <s v="unknown"/>
    <m/>
    <x v="0"/>
    <m/>
    <s v="unknown"/>
    <m/>
    <s v="unknown"/>
    <m/>
    <x v="0"/>
    <n v="0"/>
    <n v="0"/>
    <n v="0"/>
    <n v="1"/>
    <n v="0"/>
    <n v="0"/>
    <n v="0"/>
    <x v="0"/>
    <m/>
    <n v="133"/>
    <m/>
    <m/>
    <m/>
    <m/>
    <m/>
    <m/>
    <m/>
    <m/>
    <m/>
    <m/>
    <s v="133"/>
    <n v="2"/>
    <n v="30"/>
    <n v="0"/>
    <n v="101"/>
    <n v="133"/>
    <m/>
    <n v="0"/>
    <n v="0"/>
    <n v="0"/>
    <n v="0"/>
    <s v="2"/>
    <m/>
    <s v="4"/>
    <s v="DJI"/>
    <s v="2018-09-23T14:42:58.693+03"/>
    <s v="2018-09-23T14:45:02.617+03"/>
    <d v="2018-09-23T00:00:00"/>
    <s v="358161078056965"/>
    <s v="dji_enum"/>
    <s v="638010100578554"/>
    <s v="8925301110305785548"/>
    <m/>
    <s v="uuid:29544de0-a88f-42ac-a514-527f1b4a2daf"/>
    <s v="FMRDJI2018-09-23-dji_enum-f62113d6-740c-4b55-83d3-d77471ed32db"/>
    <n v="701300"/>
    <s v="29544de0-a88f-42ac-a514-527f1b4a2daf"/>
    <s v="2018-09-23T13:33:03"/>
    <n v="1041"/>
    <m/>
    <n v="-1"/>
    <s v=""/>
    <s v=""/>
  </r>
  <r>
    <s v="DJI"/>
    <x v="6"/>
    <m/>
    <m/>
    <m/>
    <m/>
    <m/>
    <s v="Fontehero"/>
    <s v="Oumalkaire aboubaker "/>
    <m/>
    <s v="female"/>
    <s v="2018-09-23"/>
    <s v="2018-08-09"/>
    <s v="23 - Sep - 2018"/>
    <s v="09 - Aug - 2018"/>
    <d v="2018-09-04T00:00:00"/>
    <m/>
    <n v="3"/>
    <x v="1"/>
    <m/>
    <x v="0"/>
    <m/>
    <s v="ETH01"/>
    <m/>
    <s v="unknown"/>
    <m/>
    <x v="0"/>
    <m/>
    <s v="unknown"/>
    <m/>
    <s v="unknown"/>
    <m/>
    <x v="0"/>
    <n v="0"/>
    <n v="0"/>
    <n v="0"/>
    <n v="1"/>
    <n v="0"/>
    <n v="0"/>
    <n v="0"/>
    <x v="0"/>
    <m/>
    <n v="180"/>
    <m/>
    <m/>
    <m/>
    <m/>
    <m/>
    <m/>
    <m/>
    <m/>
    <m/>
    <m/>
    <s v="180"/>
    <n v="2"/>
    <n v="27"/>
    <n v="1"/>
    <n v="150"/>
    <n v="180"/>
    <m/>
    <n v="0"/>
    <n v="0"/>
    <n v="0"/>
    <n v="0"/>
    <s v="3"/>
    <m/>
    <s v="4"/>
    <s v="DJI"/>
    <s v="2018-09-23T14:45:14.070+03"/>
    <s v="2018-09-23T14:47:57.109+03"/>
    <d v="2018-09-23T00:00:00"/>
    <s v="358161078056965"/>
    <s v="dji_enum"/>
    <s v="638010100578554"/>
    <s v="8925301110305785548"/>
    <m/>
    <s v="uuid:9a47bde6-5efd-45a1-b784-7defcf7f41c5"/>
    <s v="FMRDJI2018-09-23-dji_enum-c701a2c7-49b5-4689-8e4e-19781db2aef4"/>
    <n v="701301"/>
    <s v="9a47bde6-5efd-45a1-b784-7defcf7f41c5"/>
    <s v="2018-09-23T13:33:07"/>
    <n v="1042"/>
    <m/>
    <n v="-1"/>
    <s v=""/>
    <s v=""/>
  </r>
  <r>
    <s v="DJI"/>
    <x v="6"/>
    <m/>
    <m/>
    <m/>
    <m/>
    <m/>
    <s v="Fontehero"/>
    <s v="Oumalkaire aboubaker "/>
    <m/>
    <s v="female"/>
    <s v="2018-09-23"/>
    <s v="2018-08-09"/>
    <s v="23 - Sep - 2018"/>
    <s v="09 - Aug - 2018"/>
    <d v="2018-09-05T00:00:00"/>
    <m/>
    <n v="4"/>
    <x v="1"/>
    <m/>
    <x v="0"/>
    <m/>
    <s v="ETH01"/>
    <m/>
    <s v="unknown"/>
    <m/>
    <x v="0"/>
    <m/>
    <s v="unknown"/>
    <m/>
    <s v="unknown"/>
    <m/>
    <x v="0"/>
    <n v="0"/>
    <n v="0"/>
    <n v="0"/>
    <n v="1"/>
    <n v="0"/>
    <n v="0"/>
    <n v="0"/>
    <x v="0"/>
    <m/>
    <n v="47"/>
    <m/>
    <m/>
    <m/>
    <m/>
    <m/>
    <m/>
    <m/>
    <m/>
    <m/>
    <m/>
    <s v="47"/>
    <n v="3"/>
    <n v="12"/>
    <n v="0"/>
    <n v="32"/>
    <n v="47"/>
    <m/>
    <n v="0"/>
    <n v="0"/>
    <n v="0"/>
    <n v="0"/>
    <s v="3"/>
    <m/>
    <s v="4"/>
    <s v="DJI"/>
    <s v="2018-09-23T14:48:07.253+03"/>
    <s v="2018-09-23T14:50:24.791+03"/>
    <d v="2018-09-23T00:00:00"/>
    <s v="358161078056965"/>
    <s v="dji_enum"/>
    <s v="638010100578554"/>
    <s v="8925301110305785548"/>
    <m/>
    <s v="uuid:60613d43-fe2c-4b61-8679-49d779059add"/>
    <s v="FMRDJI2018-09-23-dji_enum-e31e5b03-49b0-46ae-86f2-6c9854b7be1c"/>
    <n v="701303"/>
    <s v="60613d43-fe2c-4b61-8679-49d779059add"/>
    <s v="2018-09-23T13:33:10"/>
    <n v="1043"/>
    <m/>
    <n v="-1"/>
    <s v=""/>
    <s v=""/>
  </r>
  <r>
    <s v="DJI"/>
    <x v="6"/>
    <m/>
    <m/>
    <m/>
    <m/>
    <m/>
    <s v="Fontehero"/>
    <s v="Oumalkaire aboubaker "/>
    <m/>
    <s v="female"/>
    <s v="2018-09-23"/>
    <s v="2018-08-09"/>
    <s v="23 - Sep - 2018"/>
    <s v="09 - Aug - 2018"/>
    <d v="2018-09-09T00:00:00"/>
    <m/>
    <n v="5"/>
    <x v="1"/>
    <m/>
    <x v="0"/>
    <m/>
    <s v="ETH01"/>
    <m/>
    <s v="unknown"/>
    <m/>
    <x v="0"/>
    <m/>
    <s v="unknown"/>
    <m/>
    <s v="unknown"/>
    <m/>
    <x v="0"/>
    <n v="0"/>
    <n v="0"/>
    <n v="0"/>
    <n v="1"/>
    <n v="0"/>
    <n v="0"/>
    <n v="0"/>
    <x v="0"/>
    <m/>
    <n v="109"/>
    <m/>
    <m/>
    <m/>
    <m/>
    <m/>
    <m/>
    <m/>
    <m/>
    <m/>
    <m/>
    <s v="109"/>
    <n v="1"/>
    <n v="27"/>
    <n v="2"/>
    <n v="79"/>
    <n v="109"/>
    <m/>
    <n v="0"/>
    <n v="0"/>
    <n v="0"/>
    <n v="0"/>
    <s v="3"/>
    <m/>
    <s v="4"/>
    <s v="DJI"/>
    <s v="2018-09-23T14:51:05.383+03"/>
    <s v="2018-09-23T14:53:55.398+03"/>
    <d v="2018-09-23T00:00:00"/>
    <s v="358161078056965"/>
    <s v="dji_enum"/>
    <s v="638010100578554"/>
    <s v="8925301110305785548"/>
    <m/>
    <s v="uuid:2ce583a1-8e0c-41a0-b63e-ded4575e671d"/>
    <s v="FMRDJI2018-09-23-dji_enum-d66f681d-1d45-48a7-b340-ae55899c1357"/>
    <n v="701305"/>
    <s v="2ce583a1-8e0c-41a0-b63e-ded4575e671d"/>
    <s v="2018-09-23T13:33:15"/>
    <n v="1044"/>
    <m/>
    <n v="-1"/>
    <s v=""/>
    <s v=""/>
  </r>
  <r>
    <s v="DJI"/>
    <x v="6"/>
    <m/>
    <m/>
    <m/>
    <m/>
    <m/>
    <s v="Fontehero"/>
    <s v="Oumalkaire aboubaker "/>
    <m/>
    <s v="female"/>
    <s v="2018-09-23"/>
    <s v="2018-08-09"/>
    <s v="23 - Sep - 2018"/>
    <s v="09 - Aug - 2018"/>
    <d v="2018-09-10T00:00:00"/>
    <m/>
    <n v="6"/>
    <x v="1"/>
    <m/>
    <x v="0"/>
    <m/>
    <s v="ETH01"/>
    <m/>
    <s v="unknown"/>
    <m/>
    <x v="0"/>
    <m/>
    <s v="unknown"/>
    <m/>
    <s v="unknown"/>
    <m/>
    <x v="0"/>
    <n v="0"/>
    <n v="0"/>
    <n v="0"/>
    <n v="1"/>
    <n v="0"/>
    <n v="0"/>
    <n v="0"/>
    <x v="0"/>
    <m/>
    <n v="10"/>
    <m/>
    <m/>
    <m/>
    <m/>
    <m/>
    <m/>
    <m/>
    <m/>
    <m/>
    <m/>
    <s v="10"/>
    <n v="0"/>
    <n v="0"/>
    <n v="0"/>
    <n v="10"/>
    <n v="10"/>
    <m/>
    <n v="0"/>
    <n v="0"/>
    <n v="0"/>
    <n v="0"/>
    <s v="0"/>
    <m/>
    <s v="4"/>
    <s v="DJI"/>
    <s v="2018-09-23T14:54:29.412+03"/>
    <s v="2018-09-23T14:58:12.282+03"/>
    <d v="2018-09-23T00:00:00"/>
    <s v="358161078056965"/>
    <s v="dji_enum"/>
    <s v="638010100578554"/>
    <s v="8925301110305785548"/>
    <m/>
    <s v="uuid:5d3c9d77-20c2-432d-84a4-a7905dfc1820"/>
    <s v="FMRDJI2018-09-23-dji_enum-c6bd9b01-3c06-4c7d-af98-dfc7b072cfa9"/>
    <n v="701307"/>
    <s v="5d3c9d77-20c2-432d-84a4-a7905dfc1820"/>
    <s v="2018-09-23T13:33:17"/>
    <n v="1045"/>
    <m/>
    <n v="-1"/>
    <s v=""/>
    <s v=""/>
  </r>
  <r>
    <s v="DJI"/>
    <x v="6"/>
    <m/>
    <m/>
    <m/>
    <m/>
    <m/>
    <s v="Fontehero"/>
    <s v="Oumalkaire aboubaker "/>
    <m/>
    <s v="female"/>
    <s v="2018-09-23"/>
    <s v="2018-08-09"/>
    <s v="23 - Sep - 2018"/>
    <s v="09 - Aug - 2018"/>
    <d v="2018-09-13T00:00:00"/>
    <m/>
    <n v="7"/>
    <x v="1"/>
    <m/>
    <x v="0"/>
    <m/>
    <s v="ETH01"/>
    <m/>
    <s v="unknown"/>
    <m/>
    <x v="0"/>
    <m/>
    <s v="unknown"/>
    <m/>
    <s v="unknown"/>
    <m/>
    <x v="0"/>
    <n v="0"/>
    <n v="0"/>
    <n v="0"/>
    <n v="1"/>
    <n v="0"/>
    <n v="0"/>
    <n v="0"/>
    <x v="0"/>
    <m/>
    <n v="10"/>
    <m/>
    <m/>
    <m/>
    <m/>
    <m/>
    <m/>
    <m/>
    <m/>
    <m/>
    <m/>
    <s v="10"/>
    <n v="0"/>
    <n v="0"/>
    <n v="0"/>
    <n v="10"/>
    <n v="10"/>
    <m/>
    <n v="0"/>
    <n v="0"/>
    <n v="0"/>
    <n v="0"/>
    <s v="0"/>
    <m/>
    <s v="4"/>
    <s v="DJI"/>
    <s v="2018-09-23T15:40:36.261+03"/>
    <s v="2018-09-23T15:50:36.142+03"/>
    <d v="2018-09-23T00:00:00"/>
    <s v="358161078056965"/>
    <s v="dji_enum"/>
    <s v="638010100578554"/>
    <s v="8925301110305785548"/>
    <m/>
    <s v="uuid:d050bbbc-efc2-49d8-9eed-16f696deca05"/>
    <s v="FMRDJI2018-09-23-dji_enum-4d71e075-f95b-44c0-b69a-cbad8f172c54"/>
    <n v="701308"/>
    <s v="d050bbbc-efc2-49d8-9eed-16f696deca05"/>
    <s v="2018-09-23T13:33:21"/>
    <n v="1046"/>
    <m/>
    <n v="-1"/>
    <s v=""/>
    <s v=""/>
  </r>
  <r>
    <s v="DJI"/>
    <x v="6"/>
    <m/>
    <m/>
    <m/>
    <m/>
    <m/>
    <s v="Fontehero"/>
    <s v="Oumalkaire aboubaker "/>
    <m/>
    <s v="female"/>
    <s v="2018-09-23"/>
    <s v="2018-08-09"/>
    <s v="23 - Sep - 2018"/>
    <s v="09 - Aug - 2018"/>
    <d v="2018-09-16T00:00:00"/>
    <m/>
    <n v="8"/>
    <x v="1"/>
    <m/>
    <x v="0"/>
    <m/>
    <s v="ETH01"/>
    <m/>
    <s v="unknown"/>
    <m/>
    <x v="0"/>
    <m/>
    <s v="unknown"/>
    <m/>
    <s v="unknown"/>
    <m/>
    <x v="0"/>
    <n v="0"/>
    <n v="0"/>
    <n v="0"/>
    <n v="1"/>
    <n v="0"/>
    <n v="0"/>
    <n v="0"/>
    <x v="0"/>
    <m/>
    <n v="53"/>
    <m/>
    <m/>
    <m/>
    <m/>
    <m/>
    <m/>
    <m/>
    <m/>
    <m/>
    <m/>
    <s v="53"/>
    <n v="0"/>
    <n v="9"/>
    <n v="0"/>
    <n v="44"/>
    <n v="53"/>
    <m/>
    <n v="0"/>
    <n v="0"/>
    <n v="0"/>
    <n v="0"/>
    <s v="0"/>
    <m/>
    <s v="4"/>
    <s v="DJI"/>
    <s v="2018-09-23T15:50:58.112+03"/>
    <s v="2018-09-23T15:54:23.264+03"/>
    <d v="2018-09-23T00:00:00"/>
    <s v="358161078056965"/>
    <s v="dji_enum"/>
    <s v="638010100578554"/>
    <s v="8925301110305785548"/>
    <m/>
    <s v="uuid:4634facf-99d6-458d-8031-23fa1ab14471"/>
    <s v="FMRDJI2018-09-23-dji_enum-01346547-599b-443f-832f-e8662b59b5a2"/>
    <n v="701310"/>
    <s v="4634facf-99d6-458d-8031-23fa1ab14471"/>
    <s v="2018-09-23T13:33:31"/>
    <n v="1047"/>
    <m/>
    <n v="-1"/>
    <s v=""/>
    <s v=""/>
  </r>
  <r>
    <s v="DJI"/>
    <x v="6"/>
    <m/>
    <m/>
    <m/>
    <m/>
    <m/>
    <s v="Fontehero"/>
    <s v="Oumalkaire aboubaker "/>
    <m/>
    <s v="female"/>
    <s v="2018-09-23"/>
    <s v="2018-08-09"/>
    <s v="23 - Sep - 2018"/>
    <s v="09 - Aug - 2018"/>
    <d v="2018-09-17T00:00:00"/>
    <m/>
    <n v="9"/>
    <x v="1"/>
    <m/>
    <x v="0"/>
    <m/>
    <s v="ETH01"/>
    <m/>
    <s v="unknown"/>
    <m/>
    <x v="0"/>
    <m/>
    <s v="unknown"/>
    <m/>
    <s v="unknown"/>
    <m/>
    <x v="0"/>
    <n v="0"/>
    <n v="0"/>
    <n v="0"/>
    <n v="1"/>
    <n v="0"/>
    <n v="0"/>
    <n v="0"/>
    <x v="0"/>
    <m/>
    <n v="27"/>
    <m/>
    <m/>
    <m/>
    <m/>
    <m/>
    <m/>
    <m/>
    <m/>
    <m/>
    <m/>
    <s v="27"/>
    <n v="0"/>
    <n v="6"/>
    <n v="0"/>
    <n v="21"/>
    <n v="27"/>
    <m/>
    <n v="0"/>
    <n v="0"/>
    <n v="0"/>
    <n v="0"/>
    <s v="0"/>
    <m/>
    <s v="4"/>
    <s v="DJI"/>
    <s v="2018-09-23T15:54:35.437+03"/>
    <s v="2018-09-23T15:56:51.596+03"/>
    <d v="2018-09-23T00:00:00"/>
    <s v="358161078056965"/>
    <s v="dji_enum"/>
    <s v="638010100578554"/>
    <s v="8925301110305785548"/>
    <m/>
    <s v="uuid:93349de3-94a1-4b01-aa67-7ca148b3a4c4"/>
    <s v="FMRDJI2018-09-23-dji_enum-77989844-ebd8-47b2-878a-effa3d8dc752"/>
    <n v="701312"/>
    <s v="93349de3-94a1-4b01-aa67-7ca148b3a4c4"/>
    <s v="2018-09-23T13:33:34"/>
    <n v="1048"/>
    <m/>
    <n v="-1"/>
    <s v=""/>
    <s v=""/>
  </r>
  <r>
    <s v="DJI"/>
    <x v="6"/>
    <m/>
    <m/>
    <m/>
    <m/>
    <m/>
    <s v="Fontehero"/>
    <s v="Oumalkaire aboubaker "/>
    <m/>
    <s v="female"/>
    <s v="2018-09-23"/>
    <s v="2018-08-09"/>
    <s v="23 - Sep - 2018"/>
    <s v="09 - Aug - 2018"/>
    <d v="2018-09-18T00:00:00"/>
    <m/>
    <n v="10"/>
    <x v="1"/>
    <m/>
    <x v="0"/>
    <m/>
    <s v="ETH01"/>
    <m/>
    <s v="unknown"/>
    <m/>
    <x v="0"/>
    <m/>
    <s v="unknown"/>
    <m/>
    <s v="unknown"/>
    <m/>
    <x v="0"/>
    <n v="0"/>
    <n v="0"/>
    <n v="0"/>
    <n v="1"/>
    <n v="0"/>
    <n v="0"/>
    <n v="0"/>
    <x v="0"/>
    <m/>
    <n v="86"/>
    <m/>
    <m/>
    <m/>
    <m/>
    <m/>
    <m/>
    <m/>
    <m/>
    <m/>
    <m/>
    <s v="86"/>
    <n v="0"/>
    <n v="21"/>
    <n v="0"/>
    <n v="65"/>
    <n v="86"/>
    <m/>
    <n v="0"/>
    <n v="0"/>
    <n v="0"/>
    <n v="0"/>
    <s v="0"/>
    <m/>
    <s v="4"/>
    <s v="DJI"/>
    <s v="2018-09-23T15:57:32.078+03"/>
    <s v="2018-09-23T16:02:28.754+03"/>
    <d v="2018-09-23T00:00:00"/>
    <s v="358161078056965"/>
    <s v="dji_enum"/>
    <s v="638010100578554"/>
    <s v="8925301110305785548"/>
    <m/>
    <s v="uuid:59a5d789-2ec1-4ffa-a299-bd0805caa343"/>
    <s v="FMRDJI2018-09-23-dji_enum-5419442d-abeb-4ecf-805d-e6672a7092de"/>
    <n v="701313"/>
    <s v="59a5d789-2ec1-4ffa-a299-bd0805caa343"/>
    <s v="2018-09-23T13:33:37"/>
    <n v="1049"/>
    <m/>
    <n v="-1"/>
    <s v=""/>
    <s v=""/>
  </r>
  <r>
    <s v="DJI"/>
    <x v="6"/>
    <m/>
    <m/>
    <m/>
    <m/>
    <m/>
    <s v="Fontehero"/>
    <s v="Oumalkaire aboubaker "/>
    <m/>
    <s v="female"/>
    <s v="2018-09-23"/>
    <s v="2018-08-09"/>
    <s v="23 - Sep - 2018"/>
    <s v="09 - Aug - 2018"/>
    <d v="2018-09-18T00:00:00"/>
    <m/>
    <n v="10"/>
    <x v="1"/>
    <m/>
    <x v="0"/>
    <m/>
    <s v="ETH02"/>
    <m/>
    <s v="unknown"/>
    <m/>
    <x v="0"/>
    <m/>
    <s v="unknown"/>
    <m/>
    <s v="unknown"/>
    <m/>
    <x v="0"/>
    <n v="0"/>
    <n v="0"/>
    <n v="0"/>
    <n v="1"/>
    <n v="0"/>
    <n v="0"/>
    <n v="0"/>
    <x v="0"/>
    <m/>
    <n v="11"/>
    <m/>
    <m/>
    <m/>
    <m/>
    <m/>
    <m/>
    <m/>
    <m/>
    <m/>
    <m/>
    <s v="11"/>
    <n v="0"/>
    <n v="0"/>
    <n v="0"/>
    <n v="11"/>
    <n v="11"/>
    <m/>
    <n v="0"/>
    <n v="0"/>
    <n v="0"/>
    <n v="0"/>
    <s v="0"/>
    <m/>
    <s v="4"/>
    <s v="DJI"/>
    <s v="2018-09-23T16:02:37.534+03"/>
    <s v="2018-09-23T16:07:50.879+03"/>
    <d v="2018-09-23T00:00:00"/>
    <s v="358161078056965"/>
    <s v="dji_enum"/>
    <s v="638010100578554"/>
    <s v="8925301110305785548"/>
    <m/>
    <s v="uuid:588c4908-3020-40ef-926f-7f5692cca569"/>
    <s v="FMRDJI2018-09-23-dji_enum-9d2e56f5-d0a8-41dc-af7f-0564f5a6313d"/>
    <n v="701322"/>
    <s v="588c4908-3020-40ef-926f-7f5692cca569"/>
    <s v="2018-09-23T13:34:41"/>
    <n v="1050"/>
    <m/>
    <n v="-1"/>
    <s v=""/>
    <s v=""/>
  </r>
  <r>
    <s v="DJI"/>
    <x v="6"/>
    <m/>
    <m/>
    <m/>
    <m/>
    <m/>
    <s v="Fontehero"/>
    <s v="Oumalkaire aboubaker "/>
    <m/>
    <s v="female"/>
    <s v="2018-09-23"/>
    <s v="2018-08-09"/>
    <s v="23 - Sep - 2018"/>
    <s v="09 - Aug - 2018"/>
    <d v="2018-09-19T00:00:00"/>
    <m/>
    <n v="11"/>
    <x v="1"/>
    <m/>
    <x v="0"/>
    <m/>
    <s v="ETH01"/>
    <m/>
    <s v="unknown"/>
    <m/>
    <x v="0"/>
    <m/>
    <s v="unknown"/>
    <m/>
    <s v="unknown"/>
    <m/>
    <x v="0"/>
    <n v="0"/>
    <n v="0"/>
    <n v="0"/>
    <n v="1"/>
    <n v="0"/>
    <n v="0"/>
    <n v="0"/>
    <x v="0"/>
    <m/>
    <n v="56"/>
    <m/>
    <m/>
    <m/>
    <m/>
    <m/>
    <m/>
    <m/>
    <m/>
    <m/>
    <m/>
    <s v="56"/>
    <n v="3"/>
    <n v="21"/>
    <n v="0"/>
    <n v="32"/>
    <n v="56"/>
    <m/>
    <n v="0"/>
    <n v="0"/>
    <n v="0"/>
    <n v="0"/>
    <s v="3"/>
    <m/>
    <s v="4"/>
    <s v="DJI"/>
    <s v="2018-09-23T16:08:07.688+03"/>
    <s v="2018-09-23T16:15:09.900+03"/>
    <d v="2018-09-23T00:00:00"/>
    <s v="358161078056965"/>
    <s v="dji_enum"/>
    <s v="638010100578554"/>
    <s v="8925301110305785548"/>
    <m/>
    <s v="uuid:d65f6c16-fd8f-4948-8a17-4054fb311f52"/>
    <s v="FMRDJI2018-09-23-dji_enum-dca74dcc-67a5-4959-a6ed-51545e26ae9f"/>
    <n v="701324"/>
    <s v="d65f6c16-fd8f-4948-8a17-4054fb311f52"/>
    <s v="2018-09-23T13:34:45"/>
    <n v="1051"/>
    <m/>
    <n v="-1"/>
    <s v=""/>
    <s v=""/>
  </r>
  <r>
    <s v="DJI"/>
    <x v="6"/>
    <m/>
    <m/>
    <m/>
    <m/>
    <m/>
    <s v="Fontehero"/>
    <s v="Oumalkaire aboubaker "/>
    <m/>
    <s v="female"/>
    <s v="2018-09-23"/>
    <s v="2018-08-09"/>
    <s v="23 - Sep - 2018"/>
    <s v="09 - Aug - 2018"/>
    <d v="2018-09-20T00:00:00"/>
    <m/>
    <n v="12"/>
    <x v="1"/>
    <m/>
    <x v="0"/>
    <m/>
    <s v="ETH01"/>
    <m/>
    <s v="unknown"/>
    <m/>
    <x v="0"/>
    <m/>
    <s v="unknown"/>
    <m/>
    <s v="unknown"/>
    <m/>
    <x v="0"/>
    <n v="0"/>
    <n v="0"/>
    <n v="0"/>
    <n v="1"/>
    <n v="0"/>
    <n v="0"/>
    <n v="0"/>
    <x v="0"/>
    <m/>
    <n v="110"/>
    <m/>
    <m/>
    <m/>
    <m/>
    <m/>
    <m/>
    <m/>
    <m/>
    <m/>
    <m/>
    <s v="110"/>
    <n v="2"/>
    <n v="34"/>
    <n v="0"/>
    <n v="74"/>
    <n v="110"/>
    <m/>
    <n v="0"/>
    <n v="0"/>
    <n v="0"/>
    <n v="0"/>
    <s v="2"/>
    <m/>
    <s v="4"/>
    <s v="DJI"/>
    <s v="2018-09-23T16:15:37.429+03"/>
    <s v="2018-09-23T16:21:27.406+03"/>
    <d v="2018-09-23T00:00:00"/>
    <s v="358161078056965"/>
    <s v="dji_enum"/>
    <s v="638010100578554"/>
    <s v="8925301110305785548"/>
    <m/>
    <s v="uuid:7dcce910-f857-4f77-ae86-e231da1d07af"/>
    <s v="FMRDJI2018-09-23-dji_enum-7b918f6a-f7fa-45cd-b1d6-10b268d1fdef"/>
    <n v="701325"/>
    <s v="7dcce910-f857-4f77-ae86-e231da1d07af"/>
    <s v="2018-09-23T13:34:49"/>
    <n v="1052"/>
    <m/>
    <n v="-1"/>
    <s v=""/>
    <s v=""/>
  </r>
  <r>
    <s v="DJI"/>
    <x v="6"/>
    <m/>
    <m/>
    <m/>
    <m/>
    <m/>
    <s v="Fontehero"/>
    <s v="Oumalkaire aboubaker "/>
    <m/>
    <s v="female"/>
    <s v="2018-09-23"/>
    <s v="2018-08-09"/>
    <s v="23 - Sep - 2018"/>
    <s v="09 - Aug - 2018"/>
    <d v="2018-09-23T00:00:00"/>
    <m/>
    <n v="13"/>
    <x v="1"/>
    <m/>
    <x v="0"/>
    <m/>
    <s v="ETH01"/>
    <m/>
    <s v="unknown"/>
    <m/>
    <x v="0"/>
    <m/>
    <s v="unknown"/>
    <m/>
    <s v="unknown"/>
    <m/>
    <x v="0"/>
    <n v="0"/>
    <n v="0"/>
    <n v="0"/>
    <n v="1"/>
    <n v="0"/>
    <n v="0"/>
    <n v="0"/>
    <x v="0"/>
    <m/>
    <n v="159"/>
    <m/>
    <m/>
    <m/>
    <m/>
    <m/>
    <m/>
    <m/>
    <m/>
    <m/>
    <m/>
    <s v="159"/>
    <n v="7"/>
    <n v="28"/>
    <n v="11"/>
    <n v="113"/>
    <n v="159"/>
    <m/>
    <n v="0"/>
    <n v="0"/>
    <n v="0"/>
    <n v="0"/>
    <s v="18"/>
    <m/>
    <s v="4"/>
    <s v="DJI"/>
    <s v="2018-09-23T16:21:34.904+03"/>
    <s v="2018-09-23T16:32:43.236+03"/>
    <d v="2018-09-23T00:00:00"/>
    <s v="358161078056965"/>
    <s v="dji_enum"/>
    <s v="638010100578554"/>
    <s v="8925301110305785548"/>
    <m/>
    <s v="uuid:5d2d14d7-307e-4dd0-a6ef-1c9627f13680"/>
    <s v="FMRDJI2018-09-23-dji_enum-be4c78ca-fbf4-4dc8-93d0-3f02f11dd34c"/>
    <n v="701327"/>
    <s v="5d2d14d7-307e-4dd0-a6ef-1c9627f13680"/>
    <s v="2018-09-23T13:34:54"/>
    <n v="1053"/>
    <m/>
    <n v="-1"/>
    <s v=""/>
    <s v=""/>
  </r>
  <r>
    <s v="DJI"/>
    <x v="1"/>
    <m/>
    <m/>
    <m/>
    <m/>
    <m/>
    <s v="Ar Oussa"/>
    <s v="Abdo naguib"/>
    <m/>
    <s v="male"/>
    <s v="2018-09-23"/>
    <s v="2018-08-09"/>
    <s v="23 - Sep - 2018"/>
    <s v="09 - Aug - 2018"/>
    <d v="2018-09-23T00:00:00"/>
    <m/>
    <n v="1"/>
    <x v="1"/>
    <m/>
    <x v="0"/>
    <m/>
    <s v="ETH04"/>
    <m/>
    <s v="Jimma Horo"/>
    <m/>
    <x v="0"/>
    <m/>
    <s v="unknown"/>
    <m/>
    <s v="unknown"/>
    <m/>
    <x v="0"/>
    <n v="0"/>
    <n v="0"/>
    <n v="0"/>
    <n v="1"/>
    <n v="0"/>
    <n v="0"/>
    <n v="0"/>
    <x v="0"/>
    <m/>
    <n v="17"/>
    <m/>
    <m/>
    <m/>
    <m/>
    <m/>
    <m/>
    <m/>
    <m/>
    <m/>
    <m/>
    <s v="17"/>
    <n v="0"/>
    <n v="0"/>
    <n v="9"/>
    <n v="8"/>
    <n v="17"/>
    <m/>
    <n v="0"/>
    <n v="0"/>
    <n v="0"/>
    <n v="0"/>
    <s v="0"/>
    <m/>
    <s v="4"/>
    <s v="DJI"/>
    <s v="2018-09-23T10:18:36.045+03"/>
    <s v="2018-09-23T10:20:31.272+03"/>
    <d v="2018-09-23T00:00:00"/>
    <s v="357656087549570"/>
    <s v="dji_enum"/>
    <s v="638010100972986"/>
    <s v="8925301160501224586"/>
    <m/>
    <s v="uuid:2bfdf518-d8fc-4324-afd2-c66c7be2309a"/>
    <s v="FMRDJI2018-09-23-dji_enum-c6f63954-6934-45b5-9a73-cf10f1ebe652"/>
    <n v="701861"/>
    <s v="2bfdf518-d8fc-4324-afd2-c66c7be2309a"/>
    <s v="2018-09-23T18:01:26"/>
    <n v="1054"/>
    <m/>
    <n v="-1"/>
    <s v=""/>
    <s v=""/>
  </r>
  <r>
    <s v="DJI"/>
    <x v="1"/>
    <m/>
    <m/>
    <m/>
    <m/>
    <m/>
    <s v="Ar Oussa"/>
    <s v="Abdo naguib"/>
    <m/>
    <s v="male"/>
    <s v="2018-09-23"/>
    <s v="2018-08-09"/>
    <s v="23 - Sep - 2018"/>
    <s v="09 - Aug - 2018"/>
    <d v="2018-09-23T00:00:00"/>
    <m/>
    <n v="2"/>
    <x v="1"/>
    <m/>
    <x v="0"/>
    <m/>
    <s v="ETH01"/>
    <m/>
    <s v="Werei Leke"/>
    <m/>
    <x v="0"/>
    <m/>
    <s v="unknown"/>
    <m/>
    <s v="unknown"/>
    <m/>
    <x v="0"/>
    <n v="0"/>
    <n v="0"/>
    <n v="0"/>
    <n v="1"/>
    <n v="0"/>
    <n v="0"/>
    <n v="0"/>
    <x v="0"/>
    <m/>
    <n v="12"/>
    <m/>
    <m/>
    <m/>
    <m/>
    <m/>
    <m/>
    <m/>
    <m/>
    <m/>
    <m/>
    <s v="12"/>
    <n v="0"/>
    <n v="0"/>
    <n v="7"/>
    <n v="5"/>
    <n v="12"/>
    <m/>
    <n v="0"/>
    <n v="0"/>
    <n v="0"/>
    <n v="0"/>
    <s v="0"/>
    <m/>
    <s v="4"/>
    <s v="DJI"/>
    <s v="2018-09-23T10:20:42.990+03"/>
    <s v="2018-09-23T10:22:55.562+03"/>
    <d v="2018-09-23T00:00:00"/>
    <s v="357656087549570"/>
    <s v="dji_enum"/>
    <s v="638010100972986"/>
    <s v="8925301160501224586"/>
    <m/>
    <s v="uuid:4327d6d9-f0e7-488c-9d63-3282063d7eb6"/>
    <s v="FMRDJI2018-09-23-dji_enum-2908be8f-8f5f-4adf-b6f6-82340ff10876"/>
    <n v="701862"/>
    <s v="4327d6d9-f0e7-488c-9d63-3282063d7eb6"/>
    <s v="2018-09-23T18:01:30"/>
    <n v="1055"/>
    <m/>
    <n v="-1"/>
    <s v=""/>
    <s v=""/>
  </r>
  <r>
    <s v="DJI"/>
    <x v="1"/>
    <m/>
    <m/>
    <m/>
    <m/>
    <m/>
    <s v="Ar Oussa"/>
    <s v="Abdo naguib"/>
    <m/>
    <s v="male"/>
    <s v="2018-09-24"/>
    <s v="2018-08-10"/>
    <s v="24 - Sep - 2018"/>
    <s v="10 - Aug - 2018"/>
    <d v="2018-09-24T00:00:00"/>
    <m/>
    <n v="1"/>
    <x v="1"/>
    <m/>
    <x v="0"/>
    <m/>
    <s v="ETH04"/>
    <m/>
    <s v="Jimma Horo"/>
    <m/>
    <x v="3"/>
    <m/>
    <s v="unknown"/>
    <m/>
    <s v="unknown"/>
    <m/>
    <x v="0"/>
    <n v="0"/>
    <n v="0"/>
    <n v="0"/>
    <n v="1"/>
    <n v="0"/>
    <n v="0"/>
    <n v="0"/>
    <x v="0"/>
    <m/>
    <n v="18"/>
    <m/>
    <m/>
    <m/>
    <m/>
    <m/>
    <m/>
    <m/>
    <m/>
    <m/>
    <m/>
    <s v="18"/>
    <n v="0"/>
    <n v="3"/>
    <n v="4"/>
    <n v="11"/>
    <n v="18"/>
    <m/>
    <n v="0"/>
    <n v="0"/>
    <n v="0"/>
    <n v="0"/>
    <s v="0"/>
    <m/>
    <s v="4"/>
    <s v="DJI"/>
    <s v="2018-09-24T07:35:28.241+03"/>
    <s v="2018-09-24T07:37:28.402+03"/>
    <d v="2018-09-24T00:00:00"/>
    <s v="357656087549570"/>
    <s v="dji_enum"/>
    <s v="638010100972986"/>
    <s v="8925301160501224586"/>
    <m/>
    <s v="uuid:a8d295a2-7b53-474f-9272-893b1a012cd1"/>
    <s v="FMRDJI2018-09-24-dji_enum-fe1d3171-c905-4530-8781-7db26381393d"/>
    <n v="703692"/>
    <s v="a8d295a2-7b53-474f-9272-893b1a012cd1"/>
    <s v="2018-09-24T08:22:35"/>
    <n v="1056"/>
    <m/>
    <n v="-1"/>
    <s v=""/>
    <s v=""/>
  </r>
  <r>
    <s v="DJI"/>
    <x v="1"/>
    <m/>
    <m/>
    <m/>
    <m/>
    <m/>
    <s v="Ar Oussa"/>
    <s v="Abdo naguib"/>
    <m/>
    <s v="male"/>
    <s v="2018-09-24"/>
    <s v="2018-08-10"/>
    <s v="24 - Sep - 2018"/>
    <s v="10 - Aug - 2018"/>
    <d v="2018-09-24T00:00:00"/>
    <m/>
    <n v="2"/>
    <x v="1"/>
    <m/>
    <x v="0"/>
    <m/>
    <s v="ETH03"/>
    <m/>
    <s v="Gonje"/>
    <m/>
    <x v="0"/>
    <m/>
    <s v="unknown"/>
    <m/>
    <s v="unknown"/>
    <m/>
    <x v="0"/>
    <n v="0"/>
    <n v="0"/>
    <n v="0"/>
    <n v="1"/>
    <n v="0"/>
    <n v="0"/>
    <n v="0"/>
    <x v="0"/>
    <m/>
    <n v="16"/>
    <m/>
    <m/>
    <m/>
    <m/>
    <m/>
    <m/>
    <m/>
    <m/>
    <m/>
    <m/>
    <s v="16"/>
    <n v="0"/>
    <n v="2"/>
    <n v="7"/>
    <n v="7"/>
    <n v="16"/>
    <m/>
    <n v="0"/>
    <n v="0"/>
    <n v="0"/>
    <n v="0"/>
    <s v="0"/>
    <m/>
    <s v="4"/>
    <s v="DJI"/>
    <s v="2018-09-24T07:37:36.163+03"/>
    <s v="2018-09-24T07:41:15.713+03"/>
    <d v="2018-09-24T00:00:00"/>
    <s v="357656087549570"/>
    <s v="dji_enum"/>
    <s v="638010100972986"/>
    <s v="8925301160501224586"/>
    <m/>
    <s v="uuid:fac307ef-f25f-4ac5-8dc9-34beadbce155"/>
    <s v="FMRDJI2018-09-24-dji_enum-846cd9bb-814e-49c1-bcb3-ac1f58c932d9"/>
    <n v="703693"/>
    <s v="fac307ef-f25f-4ac5-8dc9-34beadbce155"/>
    <s v="2018-09-24T08:22:42"/>
    <n v="1057"/>
    <m/>
    <n v="-1"/>
    <s v=""/>
    <s v=""/>
  </r>
  <r>
    <s v="DJI"/>
    <x v="1"/>
    <m/>
    <m/>
    <m/>
    <m/>
    <m/>
    <s v="Ar Oussa"/>
    <s v="Abdo naguib"/>
    <m/>
    <s v="male"/>
    <s v="2018-09-24"/>
    <s v="2018-08-10"/>
    <s v="24 - Sep - 2018"/>
    <s v="10 - Aug - 2018"/>
    <d v="2018-09-24T00:00:00"/>
    <m/>
    <n v="3"/>
    <x v="1"/>
    <m/>
    <x v="0"/>
    <m/>
    <s v="ETH01"/>
    <m/>
    <s v="Welkait"/>
    <m/>
    <x v="3"/>
    <m/>
    <s v="unknown"/>
    <m/>
    <s v="unknown"/>
    <m/>
    <x v="0"/>
    <n v="0"/>
    <n v="0"/>
    <n v="0"/>
    <n v="1"/>
    <n v="0"/>
    <n v="0"/>
    <n v="0"/>
    <x v="0"/>
    <m/>
    <n v="19"/>
    <m/>
    <m/>
    <m/>
    <m/>
    <m/>
    <m/>
    <m/>
    <m/>
    <m/>
    <m/>
    <s v="19"/>
    <n v="0"/>
    <n v="0"/>
    <n v="9"/>
    <n v="10"/>
    <n v="19"/>
    <m/>
    <n v="0"/>
    <n v="0"/>
    <n v="0"/>
    <n v="0"/>
    <s v="0"/>
    <m/>
    <s v="4"/>
    <s v="DJI"/>
    <s v="2018-09-24T07:41:24.036+03"/>
    <s v="2018-09-24T07:43:43.237+03"/>
    <d v="2018-09-24T00:00:00"/>
    <s v="357656087549570"/>
    <s v="dji_enum"/>
    <s v="638010100972986"/>
    <s v="8925301160501224586"/>
    <m/>
    <s v="uuid:529b406c-a9d7-447f-8e25-2151fe1fbfe6"/>
    <s v="FMRDJI2018-09-24-dji_enum-09ba59d5-43c5-4ea4-9639-fbd09fd60ea6"/>
    <n v="703694"/>
    <s v="529b406c-a9d7-447f-8e25-2151fe1fbfe6"/>
    <s v="2018-09-24T08:22:49"/>
    <n v="1058"/>
    <m/>
    <n v="-1"/>
    <s v=""/>
    <s v=""/>
  </r>
  <r>
    <s v="DJI"/>
    <x v="4"/>
    <m/>
    <m/>
    <m/>
    <m/>
    <m/>
    <s v="Yoboki"/>
    <s v="Abdoulkadir"/>
    <m/>
    <s v="male"/>
    <s v="2018-09-24"/>
    <s v="2018-08-10"/>
    <s v="24 - Sep - 2018"/>
    <s v="10 - Aug - 2018"/>
    <d v="2018-09-24T00:00:00"/>
    <m/>
    <n v="1"/>
    <x v="1"/>
    <m/>
    <x v="0"/>
    <m/>
    <s v="ETH01"/>
    <m/>
    <s v="unknown"/>
    <m/>
    <x v="0"/>
    <m/>
    <s v="unknown"/>
    <m/>
    <s v="unknown"/>
    <m/>
    <x v="0"/>
    <n v="0"/>
    <n v="0"/>
    <n v="0"/>
    <n v="1"/>
    <n v="0"/>
    <n v="0"/>
    <n v="0"/>
    <x v="0"/>
    <m/>
    <n v="101"/>
    <m/>
    <m/>
    <m/>
    <m/>
    <m/>
    <m/>
    <m/>
    <m/>
    <m/>
    <m/>
    <s v="101"/>
    <n v="0"/>
    <n v="19"/>
    <n v="0"/>
    <n v="82"/>
    <n v="101"/>
    <m/>
    <n v="0"/>
    <n v="0"/>
    <n v="0"/>
    <n v="0"/>
    <s v="0"/>
    <m/>
    <s v="4"/>
    <s v="DJI"/>
    <s v="2018-09-24T16:27:36.229+03"/>
    <s v="2018-09-24T16:31:14.591+03"/>
    <d v="2018-09-24T00:00:00"/>
    <s v="358161077516753"/>
    <s v="dj_enum"/>
    <s v="638010100926130"/>
    <s v="8925301151101396049"/>
    <m/>
    <s v="uuid:6c8beba6-b462-436a-87db-96642f4c5745"/>
    <s v="FMRDJI2018-09-24-dj_enum-fc702d81-bed6-43b5-9adb-ebb107eea935"/>
    <n v="704359"/>
    <s v="6c8beba6-b462-436a-87db-96642f4c5745"/>
    <s v="2018-09-24T13:32:27"/>
    <n v="1059"/>
    <m/>
    <n v="-1"/>
    <s v=""/>
    <s v=""/>
  </r>
  <r>
    <s v="DJI"/>
    <x v="2"/>
    <m/>
    <m/>
    <m/>
    <m/>
    <m/>
    <s v="Gueliléh"/>
    <s v="Ali hassan "/>
    <m/>
    <s v="male"/>
    <s v="2018-09-24"/>
    <s v="2018-08-10"/>
    <s v="24 - Sep - 2018"/>
    <s v="10 - Aug - 2018"/>
    <d v="2018-09-23T00:00:00"/>
    <m/>
    <n v="1"/>
    <x v="1"/>
    <m/>
    <x v="0"/>
    <m/>
    <s v="ETH05"/>
    <m/>
    <s v="Warder"/>
    <m/>
    <x v="1"/>
    <m/>
    <s v="unknown"/>
    <m/>
    <s v="unknown"/>
    <m/>
    <x v="0"/>
    <n v="0"/>
    <n v="0"/>
    <n v="0"/>
    <n v="1"/>
    <n v="0"/>
    <n v="0"/>
    <n v="0"/>
    <x v="0"/>
    <m/>
    <n v="14"/>
    <m/>
    <m/>
    <m/>
    <m/>
    <m/>
    <m/>
    <m/>
    <m/>
    <m/>
    <m/>
    <s v="14"/>
    <n v="2"/>
    <n v="6"/>
    <n v="2"/>
    <n v="4"/>
    <n v="14"/>
    <m/>
    <n v="1"/>
    <n v="2"/>
    <n v="0"/>
    <n v="3"/>
    <s v="6"/>
    <m/>
    <s v="4"/>
    <s v="DJI"/>
    <s v="2018-09-24T16:32:56.600+03"/>
    <s v="2018-09-24T16:35:01.027+03"/>
    <d v="2018-09-24T00:00:00"/>
    <s v="358161077325007"/>
    <s v="dji_enum"/>
    <s v="638010101262274"/>
    <s v="8925301180101474761"/>
    <m/>
    <s v="uuid:0136ea2d-7f3b-472a-baa6-99a2be698560"/>
    <s v="FMRDJI2018-09-24-dji_enum-20425d39-9cba-41f5-ac6c-450255032356"/>
    <n v="704432"/>
    <s v="0136ea2d-7f3b-472a-baa6-99a2be698560"/>
    <s v="2018-09-24T14:12:58"/>
    <n v="1060"/>
    <m/>
    <n v="-1"/>
    <s v=""/>
    <s v=""/>
  </r>
  <r>
    <s v="DJI"/>
    <x v="2"/>
    <m/>
    <m/>
    <m/>
    <m/>
    <m/>
    <s v="Gueliléh"/>
    <s v="Ali hassan "/>
    <m/>
    <s v="male"/>
    <s v="2018-09-24"/>
    <s v="2018-08-10"/>
    <s v="24 - Sep - 2018"/>
    <s v="10 - Aug - 2018"/>
    <d v="2018-09-23T00:00:00"/>
    <m/>
    <n v="2"/>
    <x v="1"/>
    <m/>
    <x v="0"/>
    <m/>
    <s v="ETH04"/>
    <m/>
    <s v="Harar Town"/>
    <m/>
    <x v="1"/>
    <m/>
    <s v="unknown"/>
    <m/>
    <s v="unknown"/>
    <m/>
    <x v="0"/>
    <n v="0"/>
    <n v="0"/>
    <n v="0"/>
    <n v="1"/>
    <n v="0"/>
    <n v="0"/>
    <n v="0"/>
    <x v="0"/>
    <m/>
    <n v="25"/>
    <m/>
    <m/>
    <m/>
    <m/>
    <m/>
    <m/>
    <m/>
    <m/>
    <m/>
    <m/>
    <s v="25"/>
    <n v="4"/>
    <n v="5"/>
    <n v="6"/>
    <n v="10"/>
    <n v="25"/>
    <m/>
    <n v="0"/>
    <n v="0"/>
    <n v="0"/>
    <n v="0"/>
    <s v="0"/>
    <m/>
    <s v="4"/>
    <s v="DJI"/>
    <s v="2018-09-24T16:35:09.734+03"/>
    <s v="2018-09-24T16:37:35.572+03"/>
    <d v="2018-09-24T00:00:00"/>
    <s v="358161077325007"/>
    <s v="dji_enum"/>
    <s v="638010101262274"/>
    <s v="8925301180101474761"/>
    <m/>
    <s v="uuid:7ddf2cda-c505-4eae-913f-f257bce61546"/>
    <s v="FMRDJI2018-09-24-dji_enum-a7b825f6-8347-44b1-9bba-22aa74bca9cd"/>
    <n v="704433"/>
    <s v="7ddf2cda-c505-4eae-913f-f257bce61546"/>
    <s v="2018-09-24T14:13:04"/>
    <n v="1061"/>
    <m/>
    <n v="-1"/>
    <s v=""/>
    <s v=""/>
  </r>
  <r>
    <s v="DJI"/>
    <x v="2"/>
    <m/>
    <m/>
    <m/>
    <m/>
    <m/>
    <s v="Gueliléh"/>
    <s v="Ali hassan "/>
    <m/>
    <s v="male"/>
    <s v="2018-09-24"/>
    <s v="2018-08-10"/>
    <s v="24 - Sep - 2018"/>
    <s v="10 - Aug - 2018"/>
    <d v="2018-09-23T00:00:00"/>
    <m/>
    <n v="3"/>
    <x v="2"/>
    <m/>
    <x v="0"/>
    <m/>
    <s v="ETH13"/>
    <m/>
    <s v="Harar"/>
    <m/>
    <x v="1"/>
    <m/>
    <s v="DJ03"/>
    <m/>
    <s v="unknown"/>
    <m/>
    <x v="1"/>
    <n v="0"/>
    <n v="0"/>
    <n v="0"/>
    <n v="0"/>
    <n v="1"/>
    <n v="0"/>
    <n v="0"/>
    <x v="0"/>
    <m/>
    <n v="38"/>
    <m/>
    <m/>
    <m/>
    <m/>
    <m/>
    <m/>
    <m/>
    <m/>
    <m/>
    <m/>
    <s v="38"/>
    <n v="5"/>
    <n v="21"/>
    <n v="5"/>
    <n v="7"/>
    <n v="38"/>
    <m/>
    <n v="0"/>
    <n v="0"/>
    <n v="0"/>
    <n v="12"/>
    <s v="12"/>
    <m/>
    <s v="4"/>
    <s v="DJI"/>
    <s v="2018-09-24T16:37:47.478+03"/>
    <s v="2018-09-24T16:39:48.209+03"/>
    <d v="2018-09-24T00:00:00"/>
    <s v="358161077325007"/>
    <s v="dji_enum"/>
    <s v="638010101262274"/>
    <s v="8925301180101474761"/>
    <m/>
    <s v="uuid:76c91ec8-c086-4b16-8ade-7e9fd10faf21"/>
    <s v="FMRDJI2018-09-24-dji_enum-678ee3c2-9d52-432d-b00a-d50fa155b1cc"/>
    <n v="704434"/>
    <s v="76c91ec8-c086-4b16-8ade-7e9fd10faf21"/>
    <s v="2018-09-24T14:13:06"/>
    <n v="1062"/>
    <m/>
    <n v="-1"/>
    <s v=""/>
    <s v=""/>
  </r>
  <r>
    <s v="DJI"/>
    <x v="2"/>
    <m/>
    <m/>
    <m/>
    <m/>
    <m/>
    <s v="Gueliléh"/>
    <s v="Ali hassan "/>
    <m/>
    <s v="male"/>
    <s v="2018-09-24"/>
    <s v="2018-08-10"/>
    <s v="24 - Sep - 2018"/>
    <s v="10 - Aug - 2018"/>
    <d v="2018-09-24T00:00:00"/>
    <m/>
    <n v="1"/>
    <x v="1"/>
    <m/>
    <x v="0"/>
    <m/>
    <s v="ETH04"/>
    <m/>
    <s v="Jimma Arjo"/>
    <m/>
    <x v="1"/>
    <m/>
    <s v="unknown"/>
    <m/>
    <s v="unknown"/>
    <m/>
    <x v="0"/>
    <n v="0"/>
    <n v="0"/>
    <n v="0"/>
    <n v="1"/>
    <n v="0"/>
    <n v="0"/>
    <n v="0"/>
    <x v="0"/>
    <m/>
    <n v="17"/>
    <m/>
    <m/>
    <m/>
    <m/>
    <m/>
    <m/>
    <m/>
    <m/>
    <m/>
    <m/>
    <s v="17"/>
    <n v="2"/>
    <n v="6"/>
    <n v="2"/>
    <n v="7"/>
    <n v="17"/>
    <m/>
    <n v="0"/>
    <n v="0"/>
    <n v="0"/>
    <n v="0"/>
    <s v="0"/>
    <m/>
    <s v="4"/>
    <s v="DJI"/>
    <s v="2018-09-24T16:51:17.223+03"/>
    <s v="2018-09-24T16:53:33.279+03"/>
    <d v="2018-09-24T00:00:00"/>
    <s v="358161077325007"/>
    <s v="dji_enum"/>
    <s v="638010101262274"/>
    <s v="8925301180101474761"/>
    <m/>
    <s v="uuid:b790b8b0-f90d-481c-926b-b6d94548e64a"/>
    <s v="FMRDJI2018-09-24-dji_enum-53f3f402-44f2-4690-a556-1fb2aa244236"/>
    <n v="704438"/>
    <s v="b790b8b0-f90d-481c-926b-b6d94548e64a"/>
    <s v="2018-09-24T14:13:23"/>
    <n v="1063"/>
    <m/>
    <n v="-1"/>
    <s v=""/>
    <s v=""/>
  </r>
  <r>
    <s v="DJI"/>
    <x v="2"/>
    <m/>
    <m/>
    <m/>
    <m/>
    <m/>
    <s v="Gueliléh"/>
    <s v="Ali hassan "/>
    <m/>
    <s v="male"/>
    <s v="2018-09-24"/>
    <s v="2018-08-10"/>
    <s v="24 - Sep - 2018"/>
    <s v="10 - Aug - 2018"/>
    <d v="2018-09-24T00:00:00"/>
    <m/>
    <n v="2"/>
    <x v="1"/>
    <m/>
    <x v="0"/>
    <m/>
    <s v="ETH05"/>
    <m/>
    <s v="Fik"/>
    <m/>
    <x v="1"/>
    <m/>
    <s v="unknown"/>
    <m/>
    <s v="unknown"/>
    <m/>
    <x v="0"/>
    <n v="0"/>
    <n v="0"/>
    <n v="0"/>
    <n v="1"/>
    <n v="0"/>
    <n v="0"/>
    <n v="0"/>
    <x v="0"/>
    <m/>
    <n v="21"/>
    <m/>
    <m/>
    <m/>
    <m/>
    <m/>
    <m/>
    <m/>
    <m/>
    <m/>
    <m/>
    <s v="21"/>
    <n v="6"/>
    <n v="11"/>
    <n v="3"/>
    <n v="1"/>
    <n v="21"/>
    <m/>
    <n v="4"/>
    <n v="3"/>
    <n v="1"/>
    <n v="5"/>
    <s v="13"/>
    <m/>
    <s v="4"/>
    <s v="DJI"/>
    <s v="2018-09-24T16:53:42.220+03"/>
    <s v="2018-09-24T16:55:40.410+03"/>
    <d v="2018-09-24T00:00:00"/>
    <s v="358161077325007"/>
    <s v="dji_enum"/>
    <s v="638010101262274"/>
    <s v="8925301180101474761"/>
    <m/>
    <s v="uuid:b2711fae-d8e0-4ba3-98c9-bd6efc0b4c39"/>
    <s v="FMRDJI2018-09-24-dji_enum-b6eec7c4-dace-436d-8042-2c31b34657de"/>
    <n v="704439"/>
    <s v="b2711fae-d8e0-4ba3-98c9-bd6efc0b4c39"/>
    <s v="2018-09-24T14:13:28"/>
    <n v="1064"/>
    <m/>
    <n v="-1"/>
    <s v=""/>
    <s v=""/>
  </r>
  <r>
    <s v="DJI"/>
    <x v="2"/>
    <m/>
    <m/>
    <m/>
    <m/>
    <m/>
    <s v="Gueliléh"/>
    <s v="Ali hassan "/>
    <m/>
    <s v="male"/>
    <s v="2018-09-24"/>
    <s v="2018-08-10"/>
    <s v="24 - Sep - 2018"/>
    <s v="10 - Aug - 2018"/>
    <d v="2018-09-24T00:00:00"/>
    <m/>
    <n v="3"/>
    <x v="2"/>
    <m/>
    <x v="0"/>
    <m/>
    <s v="ETH13"/>
    <m/>
    <s v="Harar"/>
    <m/>
    <x v="1"/>
    <m/>
    <s v="DJ03"/>
    <m/>
    <s v="Djibouti City"/>
    <m/>
    <x v="1"/>
    <n v="0"/>
    <n v="0"/>
    <n v="0"/>
    <n v="0"/>
    <n v="1"/>
    <n v="0"/>
    <n v="0"/>
    <x v="0"/>
    <m/>
    <n v="63"/>
    <m/>
    <m/>
    <m/>
    <m/>
    <m/>
    <m/>
    <m/>
    <m/>
    <m/>
    <m/>
    <s v="63"/>
    <n v="14"/>
    <n v="38"/>
    <n v="5"/>
    <n v="6"/>
    <n v="63"/>
    <m/>
    <n v="0"/>
    <n v="0"/>
    <n v="0"/>
    <n v="7"/>
    <s v="7"/>
    <m/>
    <s v="4"/>
    <s v="DJI"/>
    <s v="2018-09-24T16:55:50.256+03"/>
    <s v="2018-09-24T16:57:44.607+03"/>
    <d v="2018-09-24T00:00:00"/>
    <s v="358161077325007"/>
    <s v="dji_enum"/>
    <s v="638010101262274"/>
    <s v="8925301180101474761"/>
    <m/>
    <s v="uuid:b765fc07-5a0f-45c6-994f-dfcf3221f515"/>
    <s v="FMRDJI2018-09-24-dji_enum-b5b3869f-728e-43ef-8e74-5da7b80ebe01"/>
    <n v="704440"/>
    <s v="b765fc07-5a0f-45c6-994f-dfcf3221f515"/>
    <s v="2018-09-24T14:13:32"/>
    <n v="1065"/>
    <m/>
    <n v="-1"/>
    <s v=""/>
    <s v=""/>
  </r>
  <r>
    <s v="DJI"/>
    <x v="7"/>
    <m/>
    <m/>
    <m/>
    <m/>
    <m/>
    <s v="Assamo"/>
    <s v="souleiman"/>
    <m/>
    <s v="male"/>
    <s v="2018-09-24"/>
    <s v="2018-08-10"/>
    <s v="24 - Sep - 2018"/>
    <s v="10 - Aug - 2018"/>
    <d v="2018-09-19T00:00:00"/>
    <m/>
    <n v="1"/>
    <x v="1"/>
    <m/>
    <x v="0"/>
    <m/>
    <s v="ETH04"/>
    <m/>
    <s v="Tulo"/>
    <m/>
    <x v="0"/>
    <m/>
    <s v="SA11"/>
    <m/>
    <s v="unknown"/>
    <m/>
    <x v="1"/>
    <n v="0"/>
    <n v="0"/>
    <n v="0"/>
    <n v="0"/>
    <n v="1"/>
    <n v="0"/>
    <n v="0"/>
    <x v="0"/>
    <m/>
    <n v="13"/>
    <m/>
    <m/>
    <m/>
    <m/>
    <m/>
    <m/>
    <m/>
    <m/>
    <m/>
    <m/>
    <s v="13"/>
    <n v="0"/>
    <n v="4"/>
    <n v="0"/>
    <n v="9"/>
    <n v="13"/>
    <m/>
    <n v="0"/>
    <n v="0"/>
    <n v="0"/>
    <n v="0"/>
    <s v="0"/>
    <m/>
    <s v="4"/>
    <s v="DJI"/>
    <s v="2018-09-24T13:48:31.709+03"/>
    <s v="2018-09-24T13:51:48.900+03"/>
    <d v="2018-09-24T00:00:00"/>
    <s v="357656087549521"/>
    <s v="dji_enum"/>
    <s v="638010100880011"/>
    <s v="8925301150601514853"/>
    <m/>
    <s v="uuid:c75eecfe-a511-434c-b0ac-373aaa6a78f2"/>
    <s v="FMRDJI2018-09-24-dji_enum-4ff0d2aa-fb2b-417d-93d1-38dbcb2b84a3"/>
    <n v="706449"/>
    <s v="c75eecfe-a511-434c-b0ac-373aaa6a78f2"/>
    <s v="2018-09-25T08:08:53"/>
    <n v="1066"/>
    <m/>
    <n v="-1"/>
    <s v=""/>
    <s v=""/>
  </r>
  <r>
    <s v="DJI"/>
    <x v="7"/>
    <m/>
    <m/>
    <m/>
    <m/>
    <m/>
    <s v="Assamo"/>
    <s v="souleiman"/>
    <m/>
    <s v="male"/>
    <s v="2018-09-24"/>
    <s v="2018-08-10"/>
    <s v="24 - Sep - 2018"/>
    <s v="10 - Aug - 2018"/>
    <d v="2018-09-19T00:00:00"/>
    <m/>
    <n v="2"/>
    <x v="2"/>
    <m/>
    <x v="1"/>
    <m/>
    <s v="DJ01"/>
    <m/>
    <s v="Assamo"/>
    <m/>
    <x v="1"/>
    <m/>
    <s v="DJ01"/>
    <m/>
    <s v="Assamo"/>
    <m/>
    <x v="3"/>
    <n v="0"/>
    <n v="0"/>
    <n v="0"/>
    <n v="0"/>
    <n v="0"/>
    <n v="1"/>
    <n v="0"/>
    <x v="3"/>
    <m/>
    <n v="30"/>
    <m/>
    <m/>
    <m/>
    <m/>
    <m/>
    <m/>
    <m/>
    <m/>
    <m/>
    <m/>
    <s v="30"/>
    <n v="0"/>
    <n v="10"/>
    <n v="0"/>
    <n v="20"/>
    <n v="30"/>
    <m/>
    <n v="0"/>
    <n v="0"/>
    <n v="0"/>
    <n v="0"/>
    <s v="0"/>
    <m/>
    <s v="4"/>
    <s v="DJI"/>
    <s v="2018-09-24T13:51:58.135+03"/>
    <s v="2018-09-24T13:54:43.693+03"/>
    <d v="2018-09-24T00:00:00"/>
    <s v="357656087549521"/>
    <s v="dji_enum"/>
    <s v="638010100880011"/>
    <s v="8925301150601514853"/>
    <m/>
    <s v="uuid:7ba6844a-b30b-487e-bebb-608dfae4fd53"/>
    <s v="FMRDJI2018-09-24-dji_enum-c48706f6-d94e-49f6-a2c3-0f85a4f48879"/>
    <n v="706450"/>
    <s v="7ba6844a-b30b-487e-bebb-608dfae4fd53"/>
    <s v="2018-09-25T08:09:02"/>
    <n v="1067"/>
    <m/>
    <n v="-1"/>
    <s v=""/>
    <s v=""/>
  </r>
  <r>
    <s v="DJI"/>
    <x v="7"/>
    <m/>
    <m/>
    <m/>
    <m/>
    <m/>
    <s v="Assamo"/>
    <s v="souleiman"/>
    <m/>
    <s v="male"/>
    <s v="2018-09-24"/>
    <s v="2018-08-10"/>
    <s v="24 - Sep - 2018"/>
    <s v="10 - Aug - 2018"/>
    <d v="2018-09-20T00:00:00"/>
    <m/>
    <n v="1"/>
    <x v="1"/>
    <m/>
    <x v="2"/>
    <m/>
    <s v="other"/>
    <s v="borama"/>
    <s v="other"/>
    <s v="harirade"/>
    <x v="1"/>
    <m/>
    <s v="DJ01"/>
    <m/>
    <s v="Assamo"/>
    <m/>
    <x v="1"/>
    <n v="0"/>
    <n v="0"/>
    <n v="0"/>
    <n v="0"/>
    <n v="1"/>
    <n v="0"/>
    <n v="0"/>
    <x v="2"/>
    <m/>
    <n v="14"/>
    <m/>
    <m/>
    <m/>
    <m/>
    <m/>
    <m/>
    <m/>
    <m/>
    <m/>
    <m/>
    <s v="14"/>
    <n v="0"/>
    <n v="0"/>
    <n v="0"/>
    <n v="14"/>
    <n v="14"/>
    <m/>
    <n v="0"/>
    <n v="0"/>
    <n v="0"/>
    <n v="0"/>
    <s v="0"/>
    <m/>
    <s v="4"/>
    <s v="DJI"/>
    <s v="2018-09-24T13:54:52.531+03"/>
    <s v="2018-09-24T14:00:06.598+03"/>
    <d v="2018-09-24T00:00:00"/>
    <s v="357656087549521"/>
    <s v="dji_enum"/>
    <s v="638010100880011"/>
    <s v="8925301150601514853"/>
    <m/>
    <s v="uuid:361ba4f8-228d-4bce-b952-df5109f77f95"/>
    <s v="FMRDJI2018-09-24-dji_enum-7fbf4ddd-e126-4bf1-a17b-48961deba964"/>
    <n v="706451"/>
    <s v="361ba4f8-228d-4bce-b952-df5109f77f95"/>
    <s v="2018-09-25T08:09:09"/>
    <n v="1068"/>
    <m/>
    <n v="-1"/>
    <s v=""/>
    <s v=""/>
  </r>
  <r>
    <s v="DJI"/>
    <x v="7"/>
    <m/>
    <m/>
    <m/>
    <m/>
    <m/>
    <s v="Assamo"/>
    <s v="souleiman"/>
    <m/>
    <s v="male"/>
    <s v="2018-09-24"/>
    <s v="2018-08-10"/>
    <s v="24 - Sep - 2018"/>
    <s v="10 - Aug - 2018"/>
    <d v="2018-09-20T00:00:00"/>
    <m/>
    <n v="2"/>
    <x v="1"/>
    <m/>
    <x v="0"/>
    <m/>
    <s v="ETH15"/>
    <m/>
    <s v="Dire Dawa"/>
    <m/>
    <x v="1"/>
    <m/>
    <s v="DJ01"/>
    <m/>
    <s v="Assamo"/>
    <m/>
    <x v="0"/>
    <n v="0"/>
    <n v="0"/>
    <n v="0"/>
    <n v="1"/>
    <n v="0"/>
    <n v="0"/>
    <n v="0"/>
    <x v="0"/>
    <m/>
    <n v="7"/>
    <m/>
    <m/>
    <m/>
    <m/>
    <m/>
    <m/>
    <m/>
    <m/>
    <m/>
    <m/>
    <s v="7"/>
    <n v="0"/>
    <n v="0"/>
    <n v="0"/>
    <n v="7"/>
    <n v="7"/>
    <m/>
    <n v="0"/>
    <n v="0"/>
    <n v="0"/>
    <n v="0"/>
    <s v="0"/>
    <m/>
    <s v="4"/>
    <s v="DJI"/>
    <s v="2018-09-24T14:00:18.409+03"/>
    <s v="2018-09-24T14:02:46.825+03"/>
    <d v="2018-09-24T00:00:00"/>
    <s v="357656087549521"/>
    <s v="dji_enum"/>
    <s v="638010100880011"/>
    <s v="8925301150601514853"/>
    <m/>
    <s v="uuid:ecfbae01-8f3e-494e-ad3d-ebfeb8e50e5f"/>
    <s v="FMRDJI2018-09-24-dji_enum-f7b15a33-ce99-4d2f-86c2-a7cc88322fcc"/>
    <n v="706452"/>
    <s v="ecfbae01-8f3e-494e-ad3d-ebfeb8e50e5f"/>
    <s v="2018-09-25T08:09:18"/>
    <n v="1069"/>
    <m/>
    <n v="-1"/>
    <s v=""/>
    <s v=""/>
  </r>
  <r>
    <s v="DJI"/>
    <x v="7"/>
    <m/>
    <m/>
    <m/>
    <m/>
    <m/>
    <s v="Assamo"/>
    <s v="souleiman"/>
    <m/>
    <s v="male"/>
    <s v="2018-09-25"/>
    <s v="2018-08-11"/>
    <s v="25 - Sep - 2018"/>
    <s v="11 - Aug - 2018"/>
    <d v="2018-09-23T00:00:00"/>
    <m/>
    <n v="1"/>
    <x v="1"/>
    <m/>
    <x v="0"/>
    <m/>
    <s v="ETH05"/>
    <m/>
    <s v="Jijiga"/>
    <m/>
    <x v="1"/>
    <m/>
    <s v="DJ01"/>
    <m/>
    <s v="Assamo"/>
    <m/>
    <x v="1"/>
    <n v="0"/>
    <n v="0"/>
    <n v="0"/>
    <n v="0"/>
    <n v="1"/>
    <n v="0"/>
    <n v="0"/>
    <x v="0"/>
    <m/>
    <n v="15"/>
    <m/>
    <m/>
    <m/>
    <m/>
    <m/>
    <m/>
    <m/>
    <m/>
    <m/>
    <m/>
    <s v="15"/>
    <n v="0"/>
    <n v="5"/>
    <n v="0"/>
    <n v="10"/>
    <n v="15"/>
    <m/>
    <n v="0"/>
    <n v="0"/>
    <n v="0"/>
    <n v="0"/>
    <s v="0"/>
    <m/>
    <s v="4"/>
    <s v="DJI"/>
    <s v="2018-09-25T09:53:41.777+03"/>
    <s v="2018-09-25T09:57:33.146+03"/>
    <d v="2018-09-25T00:00:00"/>
    <s v="357656087549521"/>
    <s v="dji_enum"/>
    <s v="638010100880011"/>
    <s v="8925301150601514853"/>
    <m/>
    <s v="uuid:c9381377-4aab-47e7-a603-8943b1d6fc3a"/>
    <s v="FMRDJI2018-09-25-dji_enum-b64698e2-09f1-4c55-ae71-82eb55833532"/>
    <n v="706456"/>
    <s v="c9381377-4aab-47e7-a603-8943b1d6fc3a"/>
    <s v="2018-09-25T08:09:38"/>
    <n v="1070"/>
    <m/>
    <n v="-1"/>
    <s v=""/>
    <s v=""/>
  </r>
  <r>
    <s v="DJI"/>
    <x v="7"/>
    <m/>
    <m/>
    <m/>
    <m/>
    <m/>
    <s v="Assamo"/>
    <s v="souleiman"/>
    <m/>
    <s v="male"/>
    <s v="2018-09-25"/>
    <s v="2018-08-11"/>
    <s v="25 - Sep - 2018"/>
    <s v="11 - Aug - 2018"/>
    <d v="2018-09-23T00:00:00"/>
    <m/>
    <n v="2"/>
    <x v="1"/>
    <m/>
    <x v="2"/>
    <m/>
    <s v="other"/>
    <s v="harirade"/>
    <s v="other"/>
    <s v="abdi kader"/>
    <x v="1"/>
    <m/>
    <s v="DJ01"/>
    <m/>
    <s v="Assamo"/>
    <m/>
    <x v="1"/>
    <n v="0"/>
    <n v="0"/>
    <n v="0"/>
    <n v="0"/>
    <n v="1"/>
    <n v="0"/>
    <n v="0"/>
    <x v="2"/>
    <m/>
    <n v="12"/>
    <m/>
    <m/>
    <m/>
    <m/>
    <m/>
    <m/>
    <m/>
    <m/>
    <m/>
    <m/>
    <s v="12"/>
    <n v="0"/>
    <n v="4"/>
    <n v="0"/>
    <n v="8"/>
    <n v="12"/>
    <m/>
    <n v="12"/>
    <n v="0"/>
    <n v="0"/>
    <n v="0"/>
    <s v="12"/>
    <m/>
    <s v="4"/>
    <s v="DJI"/>
    <s v="2018-09-25T09:57:41.258+03"/>
    <s v="2018-09-25T10:02:33.353+03"/>
    <d v="2018-09-25T00:00:00"/>
    <s v="357656087549521"/>
    <s v="dji_enum"/>
    <s v="638010100880011"/>
    <s v="8925301150601514853"/>
    <m/>
    <s v="uuid:a91ff29e-c8c5-406b-85e8-ce8483cb121c"/>
    <s v="FMRDJI2018-09-25-dji_enum-f02a2bc4-68f2-4220-93b0-cdb93bdae791"/>
    <n v="706457"/>
    <s v="a91ff29e-c8c5-406b-85e8-ce8483cb121c"/>
    <s v="2018-09-25T08:09:44"/>
    <n v="1071"/>
    <m/>
    <n v="-1"/>
    <s v=""/>
    <s v=""/>
  </r>
  <r>
    <s v="DJI"/>
    <x v="7"/>
    <m/>
    <m/>
    <m/>
    <m/>
    <m/>
    <s v="Assamo"/>
    <s v="souleiman"/>
    <m/>
    <s v="male"/>
    <s v="2018-09-25"/>
    <s v="2018-08-11"/>
    <s v="25 - Sep - 2018"/>
    <s v="11 - Aug - 2018"/>
    <d v="2018-09-24T00:00:00"/>
    <m/>
    <n v="1"/>
    <x v="1"/>
    <m/>
    <x v="0"/>
    <m/>
    <s v="ETH04"/>
    <m/>
    <s v="Waliso"/>
    <m/>
    <x v="0"/>
    <m/>
    <s v="unknown"/>
    <m/>
    <s v="unknown"/>
    <m/>
    <x v="0"/>
    <n v="0"/>
    <n v="0"/>
    <n v="0"/>
    <n v="1"/>
    <n v="0"/>
    <n v="0"/>
    <n v="0"/>
    <x v="0"/>
    <m/>
    <n v="11"/>
    <m/>
    <m/>
    <m/>
    <m/>
    <m/>
    <m/>
    <m/>
    <m/>
    <m/>
    <m/>
    <s v="11"/>
    <n v="0"/>
    <n v="0"/>
    <n v="0"/>
    <n v="11"/>
    <n v="11"/>
    <m/>
    <n v="0"/>
    <n v="0"/>
    <n v="0"/>
    <n v="0"/>
    <s v="0"/>
    <m/>
    <s v="4"/>
    <s v="DJI"/>
    <s v="2018-09-25T10:33:22.292+03"/>
    <s v="2018-09-25T10:40:21.454+03"/>
    <d v="2018-09-25T00:00:00"/>
    <s v="357656087549521"/>
    <s v="dji_enum"/>
    <s v="638010100880011"/>
    <s v="8925301150601514853"/>
    <m/>
    <s v="uuid:446bede2-7d07-4da3-9c1e-ae93ce4cb27a"/>
    <s v="FMRDJI2018-09-25-dji_enum-5a84425e-0030-4f3a-9b3c-1329854e0fa1"/>
    <n v="706460"/>
    <s v="446bede2-7d07-4da3-9c1e-ae93ce4cb27a"/>
    <s v="2018-09-25T08:10:11"/>
    <n v="1072"/>
    <m/>
    <n v="-1"/>
    <s v=""/>
    <s v=""/>
  </r>
  <r>
    <s v="DJI"/>
    <x v="7"/>
    <m/>
    <m/>
    <m/>
    <m/>
    <m/>
    <s v="Assamo"/>
    <s v="souleiman"/>
    <m/>
    <s v="male"/>
    <s v="2018-09-25"/>
    <s v="2018-08-11"/>
    <s v="25 - Sep - 2018"/>
    <s v="11 - Aug - 2018"/>
    <d v="2018-09-24T00:00:00"/>
    <m/>
    <n v="2"/>
    <x v="1"/>
    <m/>
    <x v="2"/>
    <m/>
    <s v="other"/>
    <s v="harirade"/>
    <s v="other"/>
    <s v="jiri"/>
    <x v="1"/>
    <m/>
    <s v="DJ01"/>
    <m/>
    <s v="Assamo"/>
    <m/>
    <x v="1"/>
    <n v="0"/>
    <n v="0"/>
    <n v="0"/>
    <n v="0"/>
    <n v="1"/>
    <n v="0"/>
    <n v="0"/>
    <x v="2"/>
    <m/>
    <n v="9"/>
    <m/>
    <m/>
    <m/>
    <m/>
    <m/>
    <m/>
    <m/>
    <m/>
    <m/>
    <m/>
    <s v="9"/>
    <n v="0"/>
    <n v="0"/>
    <n v="0"/>
    <n v="9"/>
    <n v="9"/>
    <m/>
    <n v="0"/>
    <n v="0"/>
    <n v="0"/>
    <n v="0"/>
    <s v="0"/>
    <m/>
    <s v="4"/>
    <s v="DJI"/>
    <s v="2018-09-25T10:40:52.559+03"/>
    <s v="2018-09-25T10:43:41.846+03"/>
    <d v="2018-09-25T00:00:00"/>
    <s v="357656087549521"/>
    <s v="dji_enum"/>
    <s v="638010100880011"/>
    <s v="8925301150601514853"/>
    <m/>
    <s v="uuid:44162c64-f847-4101-aa97-541ee8af5cce"/>
    <s v="FMRDJI2018-09-25-dji_enum-af7e57ce-47ab-4e27-82b1-df8c714aba99"/>
    <n v="706461"/>
    <s v="44162c64-f847-4101-aa97-541ee8af5cce"/>
    <s v="2018-09-25T08:10:24"/>
    <n v="1073"/>
    <m/>
    <n v="-1"/>
    <s v=""/>
    <s v=""/>
  </r>
  <r>
    <s v="DJI"/>
    <x v="1"/>
    <m/>
    <m/>
    <m/>
    <m/>
    <m/>
    <s v="Ar Oussa"/>
    <s v="Abdo naguib"/>
    <m/>
    <s v="male"/>
    <s v="2018-09-25"/>
    <s v="2018-08-11"/>
    <s v="25 - Sep - 2018"/>
    <s v="11 - Aug - 2018"/>
    <d v="2018-09-25T00:00:00"/>
    <m/>
    <n v="1"/>
    <x v="1"/>
    <m/>
    <x v="0"/>
    <m/>
    <s v="ETH04"/>
    <m/>
    <s v="Wara Jarso"/>
    <m/>
    <x v="0"/>
    <m/>
    <s v="unknown"/>
    <m/>
    <s v="unknown"/>
    <m/>
    <x v="0"/>
    <n v="0"/>
    <n v="0"/>
    <n v="0"/>
    <n v="1"/>
    <n v="0"/>
    <n v="0"/>
    <n v="0"/>
    <x v="0"/>
    <m/>
    <n v="23"/>
    <m/>
    <m/>
    <m/>
    <m/>
    <m/>
    <m/>
    <m/>
    <m/>
    <m/>
    <m/>
    <s v="23"/>
    <n v="0"/>
    <n v="6"/>
    <n v="7"/>
    <n v="10"/>
    <n v="23"/>
    <m/>
    <n v="0"/>
    <n v="0"/>
    <n v="0"/>
    <n v="0"/>
    <s v="0"/>
    <m/>
    <s v="4"/>
    <s v="DJI"/>
    <s v="2018-09-25T16:35:57.370+03"/>
    <s v="2018-09-25T16:37:56.373+03"/>
    <d v="2018-09-25T00:00:00"/>
    <s v="357656087549570"/>
    <s v="dji_enum"/>
    <s v="638010100972986"/>
    <s v="8925301160501224586"/>
    <m/>
    <s v="uuid:c98b7cea-3dc5-42d7-b9bf-2106d19b4bab"/>
    <s v="FMRDJI2018-09-25-dji_enum-06964593-8068-497f-965a-8f853c07a1dc"/>
    <n v="719977"/>
    <s v="c98b7cea-3dc5-42d7-b9bf-2106d19b4bab"/>
    <s v="2018-09-28T15:55:12"/>
    <n v="1076"/>
    <m/>
    <n v="-1"/>
    <s v=""/>
    <s v=""/>
  </r>
  <r>
    <s v="DJI"/>
    <x v="1"/>
    <m/>
    <m/>
    <m/>
    <m/>
    <m/>
    <s v="Ar Oussa"/>
    <s v="Abdo naguib"/>
    <m/>
    <s v="male"/>
    <s v="2018-09-25"/>
    <s v="2018-08-11"/>
    <s v="25 - Sep - 2018"/>
    <s v="11 - Aug - 2018"/>
    <d v="2018-09-25T00:00:00"/>
    <m/>
    <n v="2"/>
    <x v="1"/>
    <m/>
    <x v="0"/>
    <m/>
    <s v="ETH01"/>
    <m/>
    <s v="Welkait"/>
    <m/>
    <x v="0"/>
    <m/>
    <s v="unknown"/>
    <m/>
    <s v="unknown"/>
    <m/>
    <x v="0"/>
    <n v="0"/>
    <n v="0"/>
    <n v="0"/>
    <n v="1"/>
    <n v="0"/>
    <n v="0"/>
    <n v="0"/>
    <x v="0"/>
    <m/>
    <n v="18"/>
    <m/>
    <m/>
    <m/>
    <m/>
    <m/>
    <m/>
    <m/>
    <m/>
    <m/>
    <m/>
    <s v="18"/>
    <n v="0"/>
    <n v="0"/>
    <n v="9"/>
    <n v="9"/>
    <n v="18"/>
    <m/>
    <n v="0"/>
    <n v="0"/>
    <n v="0"/>
    <n v="0"/>
    <s v="0"/>
    <m/>
    <s v="4"/>
    <s v="DJI"/>
    <s v="2018-09-25T16:38:08.754+03"/>
    <s v="2018-09-25T16:40:12.023+03"/>
    <d v="2018-09-25T00:00:00"/>
    <s v="357656087549570"/>
    <s v="dji_enum"/>
    <s v="638010100972986"/>
    <s v="8925301160501224586"/>
    <m/>
    <s v="uuid:0397c7a5-c168-45a0-80a6-27d85d946768"/>
    <s v="FMRDJI2018-09-25-dji_enum-0177313b-185c-43ce-8181-1798e2f76cd2"/>
    <n v="719978"/>
    <s v="0397c7a5-c168-45a0-80a6-27d85d946768"/>
    <s v="2018-09-28T15:55:19"/>
    <n v="1077"/>
    <m/>
    <n v="-1"/>
    <s v=""/>
    <s v=""/>
  </r>
  <r>
    <s v="DJI"/>
    <x v="1"/>
    <m/>
    <m/>
    <m/>
    <m/>
    <m/>
    <s v="Ar Oussa"/>
    <s v="Abdo naguib"/>
    <m/>
    <s v="male"/>
    <s v="2018-09-26"/>
    <s v="2018-08-12"/>
    <s v="26 - Sep - 2018"/>
    <s v="12 - Aug - 2018"/>
    <d v="2018-09-26T00:00:00"/>
    <m/>
    <n v="1"/>
    <x v="1"/>
    <m/>
    <x v="0"/>
    <m/>
    <s v="ETH04"/>
    <m/>
    <s v="Jimma Horo"/>
    <m/>
    <x v="0"/>
    <m/>
    <s v="unknown"/>
    <m/>
    <s v="unknown"/>
    <m/>
    <x v="0"/>
    <n v="0"/>
    <n v="0"/>
    <n v="0"/>
    <n v="1"/>
    <n v="0"/>
    <n v="0"/>
    <n v="0"/>
    <x v="0"/>
    <m/>
    <n v="21"/>
    <m/>
    <m/>
    <m/>
    <m/>
    <m/>
    <m/>
    <m/>
    <m/>
    <m/>
    <m/>
    <s v="21"/>
    <n v="0"/>
    <n v="6"/>
    <n v="7"/>
    <n v="8"/>
    <n v="21"/>
    <m/>
    <n v="0"/>
    <n v="0"/>
    <n v="0"/>
    <n v="0"/>
    <s v="0"/>
    <m/>
    <s v="4"/>
    <s v="DJI"/>
    <s v="2018-09-26T08:33:03.814+03"/>
    <s v="2018-09-26T08:36:18.820+03"/>
    <d v="2018-09-26T00:00:00"/>
    <s v="357656087549570"/>
    <s v="dji_enum"/>
    <s v="638010100972986"/>
    <s v="8925301160501224586"/>
    <m/>
    <s v="uuid:ed7ac43f-8b05-4501-9338-021be4f6a1f7"/>
    <s v="FMRDJI2018-09-26-dji_enum-b44c258e-f815-4030-8b4f-8e10bcc3253c"/>
    <n v="719980"/>
    <s v="ed7ac43f-8b05-4501-9338-021be4f6a1f7"/>
    <s v="2018-09-28T15:55:26"/>
    <n v="1078"/>
    <m/>
    <n v="-1"/>
    <s v=""/>
    <s v=""/>
  </r>
  <r>
    <s v="DJI"/>
    <x v="1"/>
    <m/>
    <m/>
    <m/>
    <m/>
    <m/>
    <s v="Ar Oussa"/>
    <s v="Abdo naguib"/>
    <m/>
    <s v="male"/>
    <s v="2018-09-26"/>
    <s v="2018-08-12"/>
    <s v="26 - Sep - 2018"/>
    <s v="12 - Aug - 2018"/>
    <d v="2018-09-26T00:00:00"/>
    <m/>
    <n v="2"/>
    <x v="1"/>
    <m/>
    <x v="0"/>
    <m/>
    <s v="ETH04"/>
    <m/>
    <s v="Jimma Horo"/>
    <m/>
    <x v="3"/>
    <m/>
    <s v="unknown"/>
    <m/>
    <s v="unknown"/>
    <m/>
    <x v="0"/>
    <n v="0"/>
    <n v="0"/>
    <n v="0"/>
    <n v="1"/>
    <n v="0"/>
    <n v="0"/>
    <n v="0"/>
    <x v="0"/>
    <m/>
    <n v="14"/>
    <m/>
    <m/>
    <m/>
    <m/>
    <m/>
    <m/>
    <m/>
    <m/>
    <m/>
    <m/>
    <s v="14"/>
    <n v="0"/>
    <n v="0"/>
    <n v="7"/>
    <n v="7"/>
    <n v="14"/>
    <m/>
    <n v="0"/>
    <n v="0"/>
    <n v="0"/>
    <n v="0"/>
    <s v="0"/>
    <m/>
    <s v="4"/>
    <s v="DJI"/>
    <s v="2018-09-26T08:36:27.929+03"/>
    <s v="2018-09-26T08:38:13.884+03"/>
    <d v="2018-09-26T00:00:00"/>
    <s v="357656087549570"/>
    <s v="dji_enum"/>
    <s v="638010100972986"/>
    <s v="8925301160501224586"/>
    <m/>
    <s v="uuid:d36c2a31-8c62-4cdb-8348-4ebcd80e4375"/>
    <s v="FMRDJI2018-09-26-dji_enum-a3c36d85-deb9-44c0-9638-4ff4926463c5"/>
    <n v="719981"/>
    <s v="d36c2a31-8c62-4cdb-8348-4ebcd80e4375"/>
    <s v="2018-09-28T15:55:29"/>
    <n v="1079"/>
    <m/>
    <n v="-1"/>
    <s v=""/>
    <s v=""/>
  </r>
  <r>
    <s v="DJI"/>
    <x v="1"/>
    <m/>
    <m/>
    <m/>
    <m/>
    <m/>
    <s v="Ar Oussa"/>
    <s v="Abdo naguib"/>
    <m/>
    <s v="male"/>
    <s v="2018-09-26"/>
    <s v="2018-08-12"/>
    <s v="26 - Sep - 2018"/>
    <s v="12 - Aug - 2018"/>
    <d v="2018-09-26T00:00:00"/>
    <m/>
    <n v="3"/>
    <x v="1"/>
    <m/>
    <x v="0"/>
    <m/>
    <s v="ETH01"/>
    <m/>
    <s v="Welkait"/>
    <m/>
    <x v="0"/>
    <m/>
    <s v="unknown"/>
    <m/>
    <s v="unknown"/>
    <m/>
    <x v="0"/>
    <n v="0"/>
    <n v="0"/>
    <n v="0"/>
    <n v="1"/>
    <n v="0"/>
    <n v="0"/>
    <n v="0"/>
    <x v="0"/>
    <m/>
    <n v="16"/>
    <m/>
    <m/>
    <m/>
    <m/>
    <m/>
    <m/>
    <m/>
    <m/>
    <m/>
    <m/>
    <s v="16"/>
    <n v="0"/>
    <n v="1"/>
    <n v="6"/>
    <n v="9"/>
    <n v="16"/>
    <m/>
    <n v="0"/>
    <n v="0"/>
    <n v="0"/>
    <n v="0"/>
    <s v="0"/>
    <m/>
    <s v="4"/>
    <s v="DJI"/>
    <s v="2018-09-26T08:38:22.025+03"/>
    <s v="2018-09-26T08:40:06.734+03"/>
    <d v="2018-09-26T00:00:00"/>
    <s v="357656087549570"/>
    <s v="dji_enum"/>
    <s v="638010100972986"/>
    <s v="8925301160501224586"/>
    <m/>
    <s v="uuid:272da2bf-e88c-4140-b1ba-d0386bf6e0c2"/>
    <s v="FMRDJI2018-09-26-dji_enum-caa676c1-15d2-4410-8ebc-d0cc650f887a"/>
    <n v="719982"/>
    <s v="272da2bf-e88c-4140-b1ba-d0386bf6e0c2"/>
    <s v="2018-09-28T15:55:32"/>
    <n v="1080"/>
    <m/>
    <n v="-1"/>
    <s v=""/>
    <s v=""/>
  </r>
  <r>
    <s v="DJI"/>
    <x v="1"/>
    <m/>
    <m/>
    <m/>
    <m/>
    <m/>
    <s v="Ar Oussa"/>
    <s v="Abdo naguib"/>
    <m/>
    <s v="male"/>
    <s v="2018-09-27"/>
    <s v="2018-08-13"/>
    <s v="27 - Sep - 2018"/>
    <s v="13 - Aug - 2018"/>
    <d v="2018-09-27T00:00:00"/>
    <m/>
    <n v="1"/>
    <x v="1"/>
    <m/>
    <x v="0"/>
    <m/>
    <s v="ETH04"/>
    <m/>
    <s v="Babile"/>
    <m/>
    <x v="0"/>
    <m/>
    <s v="unknown"/>
    <m/>
    <s v="unknown"/>
    <m/>
    <x v="0"/>
    <n v="0"/>
    <n v="0"/>
    <n v="0"/>
    <n v="1"/>
    <n v="0"/>
    <n v="0"/>
    <n v="0"/>
    <x v="0"/>
    <m/>
    <n v="11"/>
    <m/>
    <m/>
    <m/>
    <m/>
    <m/>
    <m/>
    <m/>
    <m/>
    <m/>
    <m/>
    <s v="11"/>
    <n v="0"/>
    <n v="0"/>
    <n v="5"/>
    <n v="6"/>
    <n v="11"/>
    <m/>
    <n v="0"/>
    <n v="0"/>
    <n v="0"/>
    <n v="0"/>
    <s v="0"/>
    <m/>
    <s v="4"/>
    <s v="DJI"/>
    <s v="2018-09-27T08:37:37.015+03"/>
    <s v="2018-09-27T08:39:40.542+03"/>
    <d v="2018-09-27T00:00:00"/>
    <s v="357656087549570"/>
    <s v="dji_enum"/>
    <s v="638010100972986"/>
    <s v="8925301160501224586"/>
    <m/>
    <s v="uuid:230c29b8-5642-447d-8647-4d320bfedd96"/>
    <s v="FMRDJI2018-09-27-dji_enum-d774c50e-7845-4d3f-b33a-2dc8d35776b2"/>
    <n v="719983"/>
    <s v="230c29b8-5642-447d-8647-4d320bfedd96"/>
    <s v="2018-09-28T15:55:37"/>
    <n v="1081"/>
    <m/>
    <n v="-1"/>
    <s v=""/>
    <s v=""/>
  </r>
  <r>
    <s v="DJI"/>
    <x v="1"/>
    <m/>
    <m/>
    <m/>
    <m/>
    <m/>
    <s v="Ar Oussa"/>
    <s v="Abdo naguib"/>
    <m/>
    <s v="male"/>
    <s v="2018-09-27"/>
    <s v="2018-08-13"/>
    <s v="27 - Sep - 2018"/>
    <s v="13 - Aug - 2018"/>
    <d v="2018-09-27T00:00:00"/>
    <m/>
    <n v="2"/>
    <x v="1"/>
    <m/>
    <x v="0"/>
    <m/>
    <s v="ETH01"/>
    <m/>
    <s v="Welkait"/>
    <m/>
    <x v="0"/>
    <m/>
    <s v="unknown"/>
    <m/>
    <s v="unknown"/>
    <m/>
    <x v="0"/>
    <n v="0"/>
    <n v="0"/>
    <n v="0"/>
    <n v="1"/>
    <n v="0"/>
    <n v="0"/>
    <n v="0"/>
    <x v="0"/>
    <m/>
    <n v="16"/>
    <m/>
    <m/>
    <m/>
    <m/>
    <m/>
    <m/>
    <m/>
    <m/>
    <m/>
    <m/>
    <s v="16"/>
    <n v="0"/>
    <n v="0"/>
    <n v="9"/>
    <n v="7"/>
    <n v="16"/>
    <m/>
    <n v="0"/>
    <n v="0"/>
    <n v="0"/>
    <n v="0"/>
    <s v="0"/>
    <m/>
    <s v="4"/>
    <s v="DJI"/>
    <s v="2018-09-27T08:39:51.196+03"/>
    <s v="2018-09-27T08:42:45.845+03"/>
    <d v="2018-09-27T00:00:00"/>
    <s v="357656087549570"/>
    <s v="dji_enum"/>
    <s v="638010100972986"/>
    <s v="8925301160501224586"/>
    <m/>
    <s v="uuid:7616da04-576a-4c29-98dd-5b47e0c77ec3"/>
    <s v="FMRDJI2018-09-27-dji_enum-57c124e6-5f8a-4588-9cb1-fd9b9954a35a"/>
    <n v="719984"/>
    <s v="7616da04-576a-4c29-98dd-5b47e0c77ec3"/>
    <s v="2018-09-28T15:55:41"/>
    <n v="1082"/>
    <m/>
    <n v="-1"/>
    <s v=""/>
    <s v=""/>
  </r>
  <r>
    <s v="DJI"/>
    <x v="1"/>
    <m/>
    <m/>
    <m/>
    <m/>
    <m/>
    <s v="Ar Oussa"/>
    <s v="Abdo naguib"/>
    <m/>
    <s v="male"/>
    <s v="2018-09-27"/>
    <s v="2018-08-13"/>
    <s v="27 - Sep - 2018"/>
    <s v="13 - Aug - 2018"/>
    <d v="2018-09-27T00:00:00"/>
    <m/>
    <n v="3"/>
    <x v="1"/>
    <m/>
    <x v="0"/>
    <m/>
    <s v="ETH04"/>
    <m/>
    <s v="Jimma Horo"/>
    <m/>
    <x v="0"/>
    <m/>
    <s v="unknown"/>
    <m/>
    <s v="unknown"/>
    <m/>
    <x v="0"/>
    <n v="0"/>
    <n v="0"/>
    <n v="0"/>
    <n v="1"/>
    <n v="0"/>
    <n v="0"/>
    <n v="0"/>
    <x v="0"/>
    <m/>
    <n v="25"/>
    <m/>
    <m/>
    <m/>
    <m/>
    <m/>
    <m/>
    <m/>
    <m/>
    <m/>
    <m/>
    <s v="25"/>
    <n v="0"/>
    <n v="3"/>
    <n v="11"/>
    <n v="11"/>
    <n v="25"/>
    <m/>
    <n v="0"/>
    <n v="0"/>
    <n v="0"/>
    <n v="0"/>
    <s v="0"/>
    <m/>
    <s v="4"/>
    <s v="DJI"/>
    <s v="2018-09-27T08:42:52.342+03"/>
    <s v="2018-09-27T08:44:58.270+03"/>
    <d v="2018-09-27T00:00:00"/>
    <s v="357656087549570"/>
    <s v="dji_enum"/>
    <s v="638010100972986"/>
    <s v="8925301160501224586"/>
    <m/>
    <s v="uuid:1e6af08c-2670-4367-b4a9-7f04fd0d421a"/>
    <s v="FMRDJI2018-09-27-dji_enum-500e0fd6-23c2-4cc4-b457-88cfebf3dba5"/>
    <n v="719985"/>
    <s v="1e6af08c-2670-4367-b4a9-7f04fd0d421a"/>
    <s v="2018-09-28T15:55:44"/>
    <n v="1083"/>
    <m/>
    <n v="-1"/>
    <s v=""/>
    <s v=""/>
  </r>
  <r>
    <s v="DJI"/>
    <x v="5"/>
    <m/>
    <m/>
    <m/>
    <m/>
    <m/>
    <s v="Badaf"/>
    <s v="abro "/>
    <m/>
    <s v="male"/>
    <s v="2018-09-28T00:00:00.000+03"/>
    <s v="2018-08-14T00:00:00.000+03"/>
    <s v="28 - sept. - 2018"/>
    <s v="14 - août - 2018"/>
    <d v="2018-09-23T00:00:00"/>
    <m/>
    <n v="1"/>
    <x v="1"/>
    <m/>
    <x v="0"/>
    <m/>
    <s v="ETH03"/>
    <m/>
    <s v="Bahirdar Zuria"/>
    <m/>
    <x v="0"/>
    <m/>
    <s v="SA12"/>
    <m/>
    <s v="unknown"/>
    <m/>
    <x v="0"/>
    <n v="0"/>
    <n v="0"/>
    <n v="0"/>
    <n v="1"/>
    <n v="0"/>
    <n v="0"/>
    <n v="0"/>
    <x v="0"/>
    <m/>
    <n v="14"/>
    <m/>
    <m/>
    <m/>
    <m/>
    <m/>
    <m/>
    <m/>
    <m/>
    <m/>
    <m/>
    <s v="14"/>
    <n v="0"/>
    <n v="2"/>
    <n v="1"/>
    <n v="11"/>
    <n v="14"/>
    <m/>
    <n v="0"/>
    <n v="0"/>
    <n v="0"/>
    <n v="0"/>
    <s v="1"/>
    <m/>
    <s v="4"/>
    <s v="DJI"/>
    <s v="2018-09-28T21:20:04.084+03"/>
    <s v="2018-09-28T21:24:56.075+03"/>
    <d v="2018-09-28T00:00:00"/>
    <s v="359459066679171"/>
    <s v="dji_enum"/>
    <s v="638010100593498"/>
    <s v="8925301110305934989"/>
    <m/>
    <s v="uuid:8fb2e517-b2bd-4d10-8393-a60a874f1774"/>
    <s v="FMRDJI2018-09-28-dji_enum-9a282a12-8721-4927-8de1-3aa2233dbc13"/>
    <n v="720180"/>
    <s v="8fb2e517-b2bd-4d10-8393-a60a874f1774"/>
    <s v="2018-09-28T18:38:51"/>
    <n v="1084"/>
    <m/>
    <n v="-1"/>
    <s v=""/>
    <s v=""/>
  </r>
  <r>
    <s v="DJI"/>
    <x v="5"/>
    <m/>
    <m/>
    <m/>
    <m/>
    <m/>
    <s v="Badaf"/>
    <s v="abro"/>
    <m/>
    <s v="male"/>
    <s v="2018-09-28T00:00:00.000+03"/>
    <s v="2018-08-14T00:00:00.000+03"/>
    <s v="28 - sept. - 2018"/>
    <s v="14 - août - 2018"/>
    <d v="2018-09-24T00:00:00"/>
    <m/>
    <n v="1"/>
    <x v="1"/>
    <m/>
    <x v="0"/>
    <m/>
    <s v="ETH03"/>
    <m/>
    <s v="Kemissie City Administration"/>
    <m/>
    <x v="0"/>
    <m/>
    <s v="unknown"/>
    <m/>
    <s v="unknown"/>
    <m/>
    <x v="0"/>
    <n v="0"/>
    <n v="0"/>
    <n v="0"/>
    <n v="1"/>
    <n v="0"/>
    <n v="0"/>
    <n v="0"/>
    <x v="0"/>
    <m/>
    <n v="9"/>
    <m/>
    <m/>
    <m/>
    <m/>
    <m/>
    <m/>
    <m/>
    <m/>
    <m/>
    <m/>
    <s v="9"/>
    <n v="0"/>
    <n v="0"/>
    <n v="0"/>
    <n v="9"/>
    <n v="9"/>
    <m/>
    <n v="0"/>
    <n v="0"/>
    <n v="0"/>
    <n v="0"/>
    <s v="0"/>
    <m/>
    <s v="4"/>
    <s v="DJI"/>
    <s v="2018-09-28T21:25:26.677+03"/>
    <s v="2018-09-28T21:27:59.483+03"/>
    <d v="2018-09-28T00:00:00"/>
    <s v="359459066679171"/>
    <s v="dji_enum"/>
    <s v="638010100593498"/>
    <s v="8925301110305934989"/>
    <m/>
    <s v="uuid:c7800b2d-3caf-4375-9e52-f514080f8ec6"/>
    <s v="FMRDJI2018-09-28-dji_enum-79fd7d17-4eeb-4607-b594-0f4ac55befb7"/>
    <n v="720181"/>
    <s v="c7800b2d-3caf-4375-9e52-f514080f8ec6"/>
    <s v="2018-09-28T18:39:04"/>
    <n v="1085"/>
    <m/>
    <n v="-1"/>
    <s v=""/>
    <s v=""/>
  </r>
  <r>
    <s v="DJI"/>
    <x v="5"/>
    <m/>
    <m/>
    <m/>
    <m/>
    <m/>
    <s v="Badaf"/>
    <s v="abro"/>
    <m/>
    <s v="male"/>
    <s v="2018-09-28T00:00:00.000+03"/>
    <s v="2018-08-14T00:00:00.000+03"/>
    <s v="28 - sept. - 2018"/>
    <s v="14 - août - 2018"/>
    <d v="2018-09-25T00:00:00"/>
    <m/>
    <n v="1"/>
    <x v="1"/>
    <m/>
    <x v="0"/>
    <m/>
    <s v="ETH04"/>
    <m/>
    <s v="Jimma Genete"/>
    <m/>
    <x v="0"/>
    <m/>
    <s v="other"/>
    <s v="jizan"/>
    <s v="other"/>
    <s v="A riyad "/>
    <x v="0"/>
    <n v="0"/>
    <n v="0"/>
    <n v="0"/>
    <n v="1"/>
    <n v="0"/>
    <n v="0"/>
    <n v="0"/>
    <x v="0"/>
    <m/>
    <n v="11"/>
    <m/>
    <m/>
    <m/>
    <m/>
    <m/>
    <m/>
    <m/>
    <m/>
    <m/>
    <m/>
    <s v="11"/>
    <n v="0"/>
    <n v="2"/>
    <n v="4"/>
    <n v="5"/>
    <n v="11"/>
    <m/>
    <n v="0"/>
    <n v="0"/>
    <n v="0"/>
    <n v="0"/>
    <s v="5"/>
    <m/>
    <s v="4"/>
    <s v="DJI"/>
    <s v="2018-09-28T21:29:05.002+03"/>
    <s v="2018-09-28T21:32:43.018+03"/>
    <d v="2018-09-28T00:00:00"/>
    <s v="359459066679171"/>
    <s v="dji_enum"/>
    <s v="638010100593498"/>
    <s v="8925301110305934989"/>
    <m/>
    <s v="uuid:9a5b66ee-3ca6-4ce5-bd9e-1bb857017e5d"/>
    <s v="FMRDJI2018-09-28-dji_enum-b59946d6-43cf-41e5-89a2-7b21355ffffa"/>
    <n v="720182"/>
    <s v="9a5b66ee-3ca6-4ce5-bd9e-1bb857017e5d"/>
    <s v="2018-09-28T18:39:09"/>
    <n v="1086"/>
    <m/>
    <n v="-1"/>
    <s v=""/>
    <s v=""/>
  </r>
  <r>
    <s v="DJI"/>
    <x v="5"/>
    <m/>
    <m/>
    <m/>
    <m/>
    <m/>
    <s v="Badaf"/>
    <s v="abro"/>
    <m/>
    <s v="male"/>
    <s v="2018-09-28T00:00:00.000+03"/>
    <s v="2018-08-14T00:00:00.000+03"/>
    <s v="28 - sept. - 2018"/>
    <s v="14 - août - 2018"/>
    <d v="2018-09-26T00:00:00"/>
    <m/>
    <n v="1"/>
    <x v="1"/>
    <m/>
    <x v="0"/>
    <m/>
    <s v="ETH03"/>
    <m/>
    <s v="Bahirdar Zuria"/>
    <m/>
    <x v="0"/>
    <m/>
    <s v="unknown"/>
    <m/>
    <s v="unknown"/>
    <m/>
    <x v="0"/>
    <n v="0"/>
    <n v="0"/>
    <n v="0"/>
    <n v="1"/>
    <n v="0"/>
    <n v="0"/>
    <n v="0"/>
    <x v="0"/>
    <m/>
    <n v="7"/>
    <m/>
    <m/>
    <m/>
    <m/>
    <m/>
    <m/>
    <m/>
    <m/>
    <m/>
    <m/>
    <s v="7"/>
    <n v="0"/>
    <n v="0"/>
    <n v="0"/>
    <n v="7"/>
    <n v="7"/>
    <m/>
    <n v="0"/>
    <n v="0"/>
    <n v="0"/>
    <n v="0"/>
    <s v="0"/>
    <m/>
    <s v="4"/>
    <s v="DJI"/>
    <s v="2018-09-28T21:33:01.502+03"/>
    <s v="2018-09-28T21:34:34.085+03"/>
    <d v="2018-09-28T00:00:00"/>
    <s v="359459066679171"/>
    <s v="dji_enum"/>
    <s v="638010100593498"/>
    <s v="8925301110305934989"/>
    <m/>
    <s v="uuid:d2360966-4743-47bd-9171-a698ef04c225"/>
    <s v="FMRDJI2018-09-28-dji_enum-74a3da0c-e36f-4fe7-9b63-0076924e072e"/>
    <n v="720183"/>
    <s v="d2360966-4743-47bd-9171-a698ef04c225"/>
    <s v="2018-09-28T18:39:14"/>
    <n v="1087"/>
    <m/>
    <n v="-1"/>
    <s v=""/>
    <s v=""/>
  </r>
  <r>
    <s v="DJI"/>
    <x v="5"/>
    <m/>
    <m/>
    <m/>
    <m/>
    <m/>
    <s v="Badaf"/>
    <s v="abro"/>
    <m/>
    <s v="male"/>
    <s v="2018-09-28T00:00:00.000+03"/>
    <s v="2018-08-14T00:00:00.000+03"/>
    <s v="28 - sept. - 2018"/>
    <s v="14 - août - 2018"/>
    <d v="2018-09-27T00:00:00"/>
    <m/>
    <n v="1"/>
    <x v="1"/>
    <m/>
    <x v="0"/>
    <m/>
    <s v="ETH04"/>
    <m/>
    <s v="Adama"/>
    <m/>
    <x v="0"/>
    <m/>
    <s v="unknown"/>
    <m/>
    <s v="unknown"/>
    <m/>
    <x v="0"/>
    <n v="0"/>
    <n v="0"/>
    <n v="0"/>
    <n v="1"/>
    <n v="0"/>
    <n v="0"/>
    <n v="0"/>
    <x v="0"/>
    <m/>
    <n v="18"/>
    <m/>
    <m/>
    <m/>
    <m/>
    <m/>
    <m/>
    <m/>
    <m/>
    <m/>
    <m/>
    <s v="18"/>
    <n v="0"/>
    <n v="3"/>
    <n v="6"/>
    <n v="9"/>
    <n v="18"/>
    <m/>
    <n v="0"/>
    <n v="0"/>
    <n v="0"/>
    <n v="0"/>
    <s v="6"/>
    <m/>
    <s v="4"/>
    <s v="DJI"/>
    <s v="2018-09-28T21:34:50.184+03"/>
    <s v="2018-09-28T21:38:07.822+03"/>
    <d v="2018-09-28T00:00:00"/>
    <s v="359459066679171"/>
    <s v="dji_enum"/>
    <s v="638010100593498"/>
    <s v="8925301110305934989"/>
    <m/>
    <s v="uuid:a7ec4064-e4f2-4304-9c21-ff441f97dcdd"/>
    <s v="FMRDJI2018-09-28-dji_enum-00ccbe29-6733-45a0-9f53-f46299077740"/>
    <n v="720184"/>
    <s v="a7ec4064-e4f2-4304-9c21-ff441f97dcdd"/>
    <s v="2018-09-28T18:39:18"/>
    <n v="1088"/>
    <m/>
    <n v="-1"/>
    <s v=""/>
    <s v=""/>
  </r>
  <r>
    <s v="DJI"/>
    <x v="9"/>
    <m/>
    <m/>
    <m/>
    <m/>
    <m/>
    <s v="Kalakanley"/>
    <s v="Robleh kassim "/>
    <m/>
    <s v="male"/>
    <s v="2018-09-27"/>
    <s v="2018-08-13"/>
    <s v="27 - Sep - 2018"/>
    <s v="13 - Aug - 2018"/>
    <d v="2018-09-02T00:00:00"/>
    <m/>
    <n v="3"/>
    <x v="1"/>
    <m/>
    <x v="1"/>
    <m/>
    <s v="DJ03"/>
    <m/>
    <s v="Balbala"/>
    <m/>
    <x v="4"/>
    <m/>
    <s v="unknown"/>
    <m/>
    <s v="other"/>
    <s v="Loyada"/>
    <x v="1"/>
    <n v="0"/>
    <n v="0"/>
    <n v="0"/>
    <n v="0"/>
    <n v="1"/>
    <n v="0"/>
    <n v="0"/>
    <x v="0"/>
    <m/>
    <n v="31"/>
    <m/>
    <m/>
    <m/>
    <m/>
    <m/>
    <m/>
    <m/>
    <m/>
    <m/>
    <m/>
    <s v="31"/>
    <n v="0"/>
    <n v="0"/>
    <n v="0"/>
    <n v="31"/>
    <n v="31"/>
    <m/>
    <n v="0"/>
    <n v="0"/>
    <n v="0"/>
    <n v="0"/>
    <s v="0"/>
    <m/>
    <s v="4"/>
    <s v="DJI"/>
    <s v="2018-09-27T12:41:35.028+03"/>
    <s v="2018-09-27T12:44:18.823+03"/>
    <d v="2018-09-27T00:00:00"/>
    <s v="358161078126008"/>
    <s v="dji_enum"/>
    <m/>
    <m/>
    <m/>
    <s v="uuid:fd89c519-e446-470b-b464-392092b68d9a"/>
    <s v="FMRDJI2018-09-27-dji_enum-8c40c60a-9f1f-47e8-bd7a-e8649949b3c8"/>
    <n v="723561"/>
    <s v="fd89c519-e446-470b-b464-392092b68d9a"/>
    <s v="2018-09-29T18:20:33"/>
    <n v="1091"/>
    <m/>
    <n v="-1"/>
    <s v=""/>
    <s v=""/>
  </r>
  <r>
    <s v="DJI"/>
    <x v="9"/>
    <m/>
    <m/>
    <m/>
    <m/>
    <m/>
    <s v="Kalakanley"/>
    <s v="Robleh kassim "/>
    <m/>
    <s v="male"/>
    <s v="2018-09-29"/>
    <s v="2018-08-15"/>
    <s v="29 - Sep - 2018"/>
    <s v="15 - Aug - 2018"/>
    <d v="2018-09-03T00:00:00"/>
    <m/>
    <n v="2"/>
    <x v="1"/>
    <m/>
    <x v="2"/>
    <m/>
    <s v="unknown"/>
    <m/>
    <s v="other"/>
    <s v="Hargeissa"/>
    <x v="1"/>
    <m/>
    <s v="DJ03"/>
    <m/>
    <s v="Djibouti City"/>
    <m/>
    <x v="0"/>
    <n v="0"/>
    <n v="0"/>
    <n v="0"/>
    <n v="1"/>
    <n v="0"/>
    <n v="0"/>
    <n v="0"/>
    <x v="0"/>
    <m/>
    <n v="3"/>
    <m/>
    <m/>
    <m/>
    <m/>
    <m/>
    <m/>
    <m/>
    <m/>
    <m/>
    <m/>
    <s v="3"/>
    <n v="0"/>
    <n v="0"/>
    <n v="0"/>
    <n v="3"/>
    <n v="3"/>
    <m/>
    <n v="0"/>
    <n v="0"/>
    <n v="0"/>
    <n v="0"/>
    <s v="0"/>
    <m/>
    <s v="4"/>
    <s v="DJI"/>
    <s v="2018-09-29T18:39:05.657+03"/>
    <s v="2018-09-29T18:44:45.911+03"/>
    <d v="2018-09-29T00:00:00"/>
    <s v="358161078126008"/>
    <s v="dji_enum"/>
    <m/>
    <m/>
    <m/>
    <s v="uuid:7eade68c-c1e5-44f9-83de-7063425823b9"/>
    <s v="FMRDJI2018-09-29-dji_enum-068c8140-7b7a-4b3c-baf4-1d78d979e362"/>
    <n v="723562"/>
    <s v="7eade68c-c1e5-44f9-83de-7063425823b9"/>
    <s v="2018-09-29T18:20:38"/>
    <n v="1092"/>
    <m/>
    <n v="-1"/>
    <s v=""/>
    <s v=""/>
  </r>
  <r>
    <s v="DJI"/>
    <x v="9"/>
    <m/>
    <m/>
    <m/>
    <m/>
    <m/>
    <s v="Kalakanley"/>
    <s v="Robleh kassim "/>
    <m/>
    <s v="male"/>
    <s v="2018-09-29"/>
    <s v="2018-08-15"/>
    <s v="29 - Sep - 2018"/>
    <s v="15 - Aug - 2018"/>
    <d v="2018-09-04T00:00:00"/>
    <m/>
    <n v="2"/>
    <x v="1"/>
    <m/>
    <x v="2"/>
    <m/>
    <s v="unknown"/>
    <m/>
    <s v="unknown"/>
    <m/>
    <x v="1"/>
    <m/>
    <s v="DJ03"/>
    <m/>
    <s v="Balbala"/>
    <m/>
    <x v="0"/>
    <n v="0"/>
    <n v="0"/>
    <n v="0"/>
    <n v="1"/>
    <n v="0"/>
    <n v="0"/>
    <n v="0"/>
    <x v="0"/>
    <m/>
    <n v="31"/>
    <m/>
    <m/>
    <m/>
    <m/>
    <m/>
    <m/>
    <m/>
    <m/>
    <m/>
    <m/>
    <s v="31"/>
    <n v="0"/>
    <n v="0"/>
    <n v="0"/>
    <n v="31"/>
    <n v="31"/>
    <m/>
    <n v="0"/>
    <n v="0"/>
    <n v="0"/>
    <n v="0"/>
    <s v="0"/>
    <m/>
    <s v="4"/>
    <s v="DJI"/>
    <s v="2018-09-29T18:45:11.340+03"/>
    <s v="2018-09-29T18:51:44.162+03"/>
    <d v="2018-09-29T00:00:00"/>
    <s v="358161078126008"/>
    <s v="dji_enum"/>
    <m/>
    <m/>
    <m/>
    <s v="uuid:41ecf2b3-c1ed-4548-9cd9-8530d460caee"/>
    <s v="FMRDJI2018-09-29-dji_enum-ef672949-2078-43d4-993f-87f1947de911"/>
    <n v="723563"/>
    <s v="41ecf2b3-c1ed-4548-9cd9-8530d460caee"/>
    <s v="2018-09-29T18:20:43"/>
    <n v="1093"/>
    <m/>
    <n v="-1"/>
    <s v=""/>
    <s v=""/>
  </r>
  <r>
    <s v="DJI"/>
    <x v="9"/>
    <m/>
    <m/>
    <m/>
    <m/>
    <m/>
    <s v="Kalakanley"/>
    <s v="Robleh kassim "/>
    <m/>
    <s v="male"/>
    <s v="2018-09-29"/>
    <s v="2018-08-15"/>
    <s v="29 - Sep - 2018"/>
    <s v="15 - Aug - 2018"/>
    <d v="2018-09-05T00:00:00"/>
    <m/>
    <n v="3"/>
    <x v="1"/>
    <m/>
    <x v="1"/>
    <m/>
    <s v="DJ03"/>
    <m/>
    <s v="Balbala"/>
    <m/>
    <x v="4"/>
    <m/>
    <s v="unknown"/>
    <m/>
    <s v="other"/>
    <s v="Loyada"/>
    <x v="1"/>
    <n v="0"/>
    <n v="0"/>
    <n v="0"/>
    <n v="0"/>
    <n v="1"/>
    <n v="0"/>
    <n v="0"/>
    <x v="0"/>
    <m/>
    <n v="44"/>
    <m/>
    <m/>
    <m/>
    <m/>
    <m/>
    <m/>
    <m/>
    <m/>
    <m/>
    <m/>
    <s v="44"/>
    <n v="0"/>
    <n v="0"/>
    <n v="0"/>
    <n v="44"/>
    <n v="44"/>
    <m/>
    <n v="0"/>
    <n v="0"/>
    <n v="0"/>
    <n v="0"/>
    <s v="0"/>
    <m/>
    <s v="4"/>
    <s v="DJI"/>
    <s v="2018-09-29T18:51:53.864+03"/>
    <s v="2018-09-29T18:55:11.381+03"/>
    <d v="2018-09-29T00:00:00"/>
    <s v="358161078126008"/>
    <s v="dji_enum"/>
    <m/>
    <m/>
    <m/>
    <s v="uuid:064e8362-f9bd-4a7d-8190-c92808884f1a"/>
    <s v="FMRDJI2018-09-29-dji_enum-79c4c111-7c08-4afe-bbd6-67ba1d3a1568"/>
    <n v="723564"/>
    <s v="064e8362-f9bd-4a7d-8190-c92808884f1a"/>
    <s v="2018-09-29T18:20:46"/>
    <n v="1094"/>
    <m/>
    <n v="-1"/>
    <s v=""/>
    <s v=""/>
  </r>
  <r>
    <s v="DJI"/>
    <x v="9"/>
    <m/>
    <m/>
    <m/>
    <m/>
    <m/>
    <s v="Kalakanley"/>
    <s v="Robleh kassim "/>
    <m/>
    <s v="male"/>
    <s v="2018-09-29"/>
    <s v="2018-08-15"/>
    <s v="29 - Sep - 2018"/>
    <s v="15 - Aug - 2018"/>
    <d v="2018-09-06T00:00:00"/>
    <m/>
    <n v="2"/>
    <x v="1"/>
    <m/>
    <x v="1"/>
    <m/>
    <s v="DJ03"/>
    <m/>
    <s v="Balbala"/>
    <m/>
    <x v="4"/>
    <m/>
    <s v="unknown"/>
    <m/>
    <s v="other"/>
    <s v="Loyada"/>
    <x v="1"/>
    <n v="0"/>
    <n v="0"/>
    <n v="0"/>
    <n v="0"/>
    <n v="1"/>
    <n v="0"/>
    <n v="0"/>
    <x v="0"/>
    <m/>
    <n v="23"/>
    <m/>
    <m/>
    <m/>
    <m/>
    <m/>
    <m/>
    <m/>
    <m/>
    <m/>
    <m/>
    <s v="23"/>
    <n v="0"/>
    <n v="0"/>
    <n v="0"/>
    <n v="23"/>
    <n v="23"/>
    <m/>
    <n v="0"/>
    <n v="0"/>
    <n v="0"/>
    <n v="0"/>
    <s v="0"/>
    <m/>
    <s v="4"/>
    <s v="DJI"/>
    <s v="2018-09-29T18:55:21.588+03"/>
    <s v="2018-09-29T18:59:00.870+03"/>
    <d v="2018-09-29T00:00:00"/>
    <s v="358161078126008"/>
    <s v="dji_enum"/>
    <m/>
    <m/>
    <m/>
    <s v="uuid:aca852b2-9298-4977-b9ee-865b66c171f3"/>
    <s v="FMRDJI2018-09-29-dji_enum-be95432d-b14f-48c1-a4d2-d772ee36f1e9"/>
    <n v="723565"/>
    <s v="aca852b2-9298-4977-b9ee-865b66c171f3"/>
    <s v="2018-09-29T18:20:50"/>
    <n v="1095"/>
    <m/>
    <n v="-1"/>
    <s v=""/>
    <s v=""/>
  </r>
  <r>
    <s v="DJI"/>
    <x v="9"/>
    <m/>
    <m/>
    <m/>
    <m/>
    <m/>
    <s v="Kalakanley"/>
    <s v="Robleh kassim "/>
    <m/>
    <s v="male"/>
    <s v="2018-09-29"/>
    <s v="2018-08-15"/>
    <s v="29 - Sep - 2018"/>
    <s v="15 - Aug - 2018"/>
    <d v="2018-09-07T00:00:00"/>
    <m/>
    <n v="2"/>
    <x v="1"/>
    <m/>
    <x v="1"/>
    <m/>
    <s v="DJ03"/>
    <m/>
    <s v="Balbala"/>
    <m/>
    <x v="4"/>
    <m/>
    <s v="unknown"/>
    <m/>
    <s v="other"/>
    <s v="Loyada"/>
    <x v="1"/>
    <n v="0"/>
    <n v="0"/>
    <n v="0"/>
    <n v="0"/>
    <n v="1"/>
    <n v="0"/>
    <n v="0"/>
    <x v="0"/>
    <m/>
    <n v="29"/>
    <m/>
    <m/>
    <m/>
    <m/>
    <m/>
    <m/>
    <m/>
    <m/>
    <m/>
    <m/>
    <s v="29"/>
    <n v="0"/>
    <n v="0"/>
    <n v="0"/>
    <n v="29"/>
    <n v="29"/>
    <m/>
    <n v="0"/>
    <n v="0"/>
    <n v="0"/>
    <n v="0"/>
    <s v="0"/>
    <m/>
    <s v="4"/>
    <s v="DJI"/>
    <s v="2018-09-29T18:59:09.613+03"/>
    <s v="2018-09-29T19:05:40.647+03"/>
    <d v="2018-09-29T00:00:00"/>
    <s v="358161078126008"/>
    <s v="dji_enum"/>
    <m/>
    <m/>
    <m/>
    <s v="uuid:0994e8a1-90bb-43c3-aa0e-bd2214641f06"/>
    <s v="FMRDJI2018-09-29-dji_enum-283c6653-17e0-40ff-ba1d-1d1ba76485f3"/>
    <n v="723566"/>
    <s v="0994e8a1-90bb-43c3-aa0e-bd2214641f06"/>
    <s v="2018-09-29T18:20:53"/>
    <n v="1096"/>
    <m/>
    <n v="-1"/>
    <s v=""/>
    <s v=""/>
  </r>
  <r>
    <s v="DJI"/>
    <x v="9"/>
    <m/>
    <m/>
    <m/>
    <m/>
    <m/>
    <s v="Kalakanley"/>
    <s v="Robleh kassim "/>
    <m/>
    <s v="male"/>
    <s v="2018-09-29"/>
    <s v="2018-08-15"/>
    <s v="29 - Sep - 2018"/>
    <s v="15 - Aug - 2018"/>
    <d v="2018-09-08T00:00:00"/>
    <m/>
    <n v="2"/>
    <x v="4"/>
    <m/>
    <x v="2"/>
    <m/>
    <s v="unknown"/>
    <m/>
    <s v="other"/>
    <s v="Loyada"/>
    <x v="1"/>
    <m/>
    <s v="DJ03"/>
    <m/>
    <s v="Balbala"/>
    <m/>
    <x v="0"/>
    <n v="0"/>
    <n v="0"/>
    <n v="0"/>
    <n v="1"/>
    <n v="0"/>
    <n v="0"/>
    <n v="0"/>
    <x v="0"/>
    <m/>
    <n v="12"/>
    <m/>
    <m/>
    <m/>
    <m/>
    <m/>
    <m/>
    <m/>
    <m/>
    <m/>
    <m/>
    <s v="12"/>
    <n v="0"/>
    <n v="0"/>
    <n v="0"/>
    <n v="12"/>
    <n v="12"/>
    <m/>
    <n v="0"/>
    <n v="0"/>
    <n v="0"/>
    <n v="0"/>
    <s v="0"/>
    <m/>
    <s v="4"/>
    <s v="DJI"/>
    <s v="2018-09-29T19:06:15.606+03"/>
    <s v="2018-09-29T19:09:47.614+03"/>
    <d v="2018-09-29T00:00:00"/>
    <s v="358161078126008"/>
    <s v="dji_enum"/>
    <m/>
    <m/>
    <m/>
    <s v="uuid:da9ffa00-2f6f-49ce-9200-a6e7d5daa8ce"/>
    <s v="FMRDJI2018-09-29-dji_enum-5baeac83-1901-456d-9982-24a87394a25e"/>
    <n v="723567"/>
    <s v="da9ffa00-2f6f-49ce-9200-a6e7d5daa8ce"/>
    <s v="2018-09-29T18:20:57"/>
    <n v="1097"/>
    <m/>
    <n v="-1"/>
    <s v=""/>
    <s v=""/>
  </r>
  <r>
    <s v="DJI"/>
    <x v="9"/>
    <m/>
    <m/>
    <m/>
    <m/>
    <m/>
    <s v="Kalakanley"/>
    <s v="Robleh kassim "/>
    <m/>
    <s v="male"/>
    <s v="2018-09-29"/>
    <s v="2018-08-15"/>
    <s v="29 - Sep - 2018"/>
    <s v="15 - Aug - 2018"/>
    <d v="2018-09-10T00:00:00"/>
    <m/>
    <n v="3"/>
    <x v="1"/>
    <m/>
    <x v="1"/>
    <m/>
    <s v="DJ03"/>
    <m/>
    <s v="Balbala"/>
    <m/>
    <x v="4"/>
    <m/>
    <s v="unknown"/>
    <m/>
    <s v="other"/>
    <s v="Loyada"/>
    <x v="1"/>
    <n v="0"/>
    <n v="0"/>
    <n v="0"/>
    <n v="0"/>
    <n v="1"/>
    <n v="0"/>
    <n v="0"/>
    <x v="0"/>
    <m/>
    <n v="62"/>
    <m/>
    <m/>
    <m/>
    <m/>
    <m/>
    <m/>
    <m/>
    <m/>
    <m/>
    <m/>
    <s v="62"/>
    <n v="0"/>
    <n v="0"/>
    <n v="0"/>
    <n v="62"/>
    <n v="62"/>
    <m/>
    <n v="0"/>
    <n v="0"/>
    <n v="0"/>
    <n v="0"/>
    <s v="0"/>
    <m/>
    <s v="4"/>
    <s v="DJI"/>
    <s v="2018-09-29T19:10:25.408+03"/>
    <s v="2018-09-29T19:12:53.220+03"/>
    <d v="2018-09-29T00:00:00"/>
    <s v="358161078126008"/>
    <s v="dji_enum"/>
    <m/>
    <m/>
    <m/>
    <s v="uuid:97f82b61-5856-422f-9561-061bac90792b"/>
    <s v="FMRDJI2018-09-29-dji_enum-7cb89ecf-9932-4c32-a49d-a94e5cc7a9bf"/>
    <n v="723568"/>
    <s v="97f82b61-5856-422f-9561-061bac90792b"/>
    <s v="2018-09-29T18:21:03"/>
    <n v="1098"/>
    <m/>
    <n v="-1"/>
    <s v=""/>
    <s v=""/>
  </r>
  <r>
    <s v="DJI"/>
    <x v="9"/>
    <m/>
    <m/>
    <m/>
    <m/>
    <m/>
    <s v="Kalakanley"/>
    <s v="Robleh kassim "/>
    <m/>
    <s v="male"/>
    <s v="2018-09-29"/>
    <s v="2018-08-15"/>
    <s v="29 - Sep - 2018"/>
    <s v="15 - Aug - 2018"/>
    <d v="2018-09-11T00:00:00"/>
    <m/>
    <n v="3"/>
    <x v="1"/>
    <m/>
    <x v="2"/>
    <m/>
    <s v="unknown"/>
    <m/>
    <s v="other"/>
    <s v="Loyada"/>
    <x v="1"/>
    <m/>
    <s v="DJ03"/>
    <m/>
    <s v="Balbala"/>
    <m/>
    <x v="0"/>
    <n v="0"/>
    <n v="0"/>
    <n v="0"/>
    <n v="1"/>
    <n v="0"/>
    <n v="0"/>
    <n v="0"/>
    <x v="0"/>
    <m/>
    <n v="26"/>
    <m/>
    <m/>
    <m/>
    <m/>
    <m/>
    <m/>
    <m/>
    <m/>
    <m/>
    <m/>
    <s v="26"/>
    <n v="0"/>
    <n v="0"/>
    <n v="0"/>
    <n v="26"/>
    <n v="26"/>
    <m/>
    <n v="0"/>
    <n v="0"/>
    <n v="0"/>
    <n v="0"/>
    <s v="0"/>
    <m/>
    <s v="4"/>
    <s v="DJI"/>
    <s v="2018-09-29T19:14:35.332+03"/>
    <s v="2018-09-29T19:16:37.947+03"/>
    <d v="2018-09-29T00:00:00"/>
    <s v="358161078126008"/>
    <s v="dji_enum"/>
    <m/>
    <m/>
    <m/>
    <s v="uuid:6b5140d1-cbce-44b6-a091-34404292d2d3"/>
    <s v="FMRDJI2018-09-29-dji_enum-50611d0d-20cd-4ab2-a954-670aea1e0372"/>
    <n v="723569"/>
    <s v="6b5140d1-cbce-44b6-a091-34404292d2d3"/>
    <s v="2018-09-29T18:21:07"/>
    <n v="1099"/>
    <m/>
    <n v="-1"/>
    <s v=""/>
    <s v=""/>
  </r>
  <r>
    <s v="DJI"/>
    <x v="9"/>
    <m/>
    <m/>
    <m/>
    <m/>
    <m/>
    <s v="Kalakanley"/>
    <s v="Robleh kassim "/>
    <m/>
    <s v="male"/>
    <s v="2018-09-29"/>
    <s v="2018-08-15"/>
    <s v="29 - Sep - 2018"/>
    <s v="15 - Aug - 2018"/>
    <d v="2018-09-12T00:00:00"/>
    <m/>
    <n v="2"/>
    <x v="1"/>
    <m/>
    <x v="1"/>
    <m/>
    <s v="DJ03"/>
    <m/>
    <s v="Balbala"/>
    <m/>
    <x v="4"/>
    <m/>
    <s v="unknown"/>
    <m/>
    <s v="other"/>
    <s v="Loyada"/>
    <x v="1"/>
    <n v="0"/>
    <n v="0"/>
    <n v="0"/>
    <n v="0"/>
    <n v="1"/>
    <n v="0"/>
    <n v="0"/>
    <x v="0"/>
    <m/>
    <n v="49"/>
    <m/>
    <m/>
    <m/>
    <m/>
    <m/>
    <m/>
    <m/>
    <m/>
    <m/>
    <m/>
    <s v="49"/>
    <n v="0"/>
    <n v="0"/>
    <n v="0"/>
    <n v="49"/>
    <n v="49"/>
    <m/>
    <n v="0"/>
    <n v="0"/>
    <n v="0"/>
    <n v="0"/>
    <s v="0"/>
    <m/>
    <s v="4"/>
    <s v="DJI"/>
    <s v="2018-09-29T19:16:56.891+03"/>
    <s v="2018-09-29T19:20:07.626+03"/>
    <d v="2018-09-29T00:00:00"/>
    <s v="358161078126008"/>
    <s v="dji_enum"/>
    <m/>
    <m/>
    <m/>
    <s v="uuid:1d716a9d-b59e-4413-8bcc-1784dcd5cb1b"/>
    <s v="FMRDJI2018-09-29-dji_enum-6bd9c5ed-7cfa-4ea8-adf4-859d551f3bc4"/>
    <n v="723570"/>
    <s v="1d716a9d-b59e-4413-8bcc-1784dcd5cb1b"/>
    <s v="2018-09-29T18:21:11"/>
    <n v="1100"/>
    <m/>
    <n v="-1"/>
    <s v=""/>
    <s v=""/>
  </r>
  <r>
    <s v="DJI"/>
    <x v="9"/>
    <m/>
    <m/>
    <m/>
    <m/>
    <m/>
    <s v="Kalakanley"/>
    <s v="Robleh kassim "/>
    <m/>
    <s v="male"/>
    <s v="2018-09-29"/>
    <s v="2018-08-15"/>
    <s v="29 - Sep - 2018"/>
    <s v="15 - Aug - 2018"/>
    <d v="2018-09-13T00:00:00"/>
    <m/>
    <n v="2"/>
    <x v="1"/>
    <m/>
    <x v="1"/>
    <m/>
    <s v="DJ03"/>
    <m/>
    <s v="Balbala"/>
    <m/>
    <x v="4"/>
    <m/>
    <s v="unknown"/>
    <m/>
    <s v="other"/>
    <s v="Loyada"/>
    <x v="1"/>
    <n v="0"/>
    <n v="0"/>
    <n v="0"/>
    <n v="0"/>
    <n v="1"/>
    <n v="0"/>
    <n v="0"/>
    <x v="0"/>
    <m/>
    <n v="39"/>
    <m/>
    <m/>
    <m/>
    <m/>
    <m/>
    <m/>
    <m/>
    <m/>
    <m/>
    <m/>
    <s v="39"/>
    <n v="0"/>
    <n v="0"/>
    <n v="0"/>
    <n v="39"/>
    <n v="39"/>
    <m/>
    <n v="0"/>
    <n v="0"/>
    <n v="0"/>
    <n v="0"/>
    <s v="0"/>
    <m/>
    <s v="4"/>
    <s v="DJI"/>
    <s v="2018-09-29T19:20:47.368+03"/>
    <s v="2018-09-29T19:24:21.744+03"/>
    <d v="2018-09-29T00:00:00"/>
    <s v="358161078126008"/>
    <s v="dji_enum"/>
    <m/>
    <m/>
    <m/>
    <s v="uuid:e73cbd00-2e32-4bea-93ad-4d1307a701ba"/>
    <s v="FMRDJI2018-09-29-dji_enum-02acf6e9-7bad-4773-a3cd-c1206b1ee3de"/>
    <n v="723571"/>
    <s v="e73cbd00-2e32-4bea-93ad-4d1307a701ba"/>
    <s v="2018-09-29T18:21:14"/>
    <n v="1101"/>
    <m/>
    <n v="-1"/>
    <s v=""/>
    <s v=""/>
  </r>
  <r>
    <s v="DJI"/>
    <x v="9"/>
    <m/>
    <m/>
    <m/>
    <m/>
    <m/>
    <s v="Kalakanley"/>
    <s v="Robleh kassim "/>
    <m/>
    <s v="male"/>
    <s v="2018-09-29"/>
    <s v="2018-08-15"/>
    <s v="29 - Sep - 2018"/>
    <s v="15 - Aug - 2018"/>
    <d v="2018-09-17T00:00:00"/>
    <m/>
    <n v="2"/>
    <x v="1"/>
    <m/>
    <x v="2"/>
    <m/>
    <s v="unknown"/>
    <m/>
    <s v="other"/>
    <s v="Hargeissa"/>
    <x v="1"/>
    <m/>
    <s v="DJ03"/>
    <m/>
    <s v="Djibouti City"/>
    <m/>
    <x v="0"/>
    <n v="0"/>
    <n v="0"/>
    <n v="0"/>
    <n v="1"/>
    <n v="0"/>
    <n v="0"/>
    <n v="0"/>
    <x v="2"/>
    <m/>
    <n v="7"/>
    <m/>
    <m/>
    <m/>
    <m/>
    <m/>
    <m/>
    <m/>
    <m/>
    <m/>
    <m/>
    <s v="7"/>
    <n v="0"/>
    <n v="0"/>
    <n v="0"/>
    <n v="7"/>
    <n v="7"/>
    <m/>
    <n v="0"/>
    <n v="0"/>
    <n v="0"/>
    <n v="0"/>
    <s v="0"/>
    <m/>
    <s v="4"/>
    <s v="DJI"/>
    <s v="2018-09-29T19:24:31.893+03"/>
    <s v="2018-09-29T20:08:53.511+03"/>
    <d v="2018-09-29T00:00:00"/>
    <s v="358161078126008"/>
    <s v="dji_enum"/>
    <m/>
    <m/>
    <m/>
    <s v="uuid:dde152d2-8bba-48c1-a35b-15d9a86be327"/>
    <s v="FMRDJI2018-09-29-dji_enum-b6074ed6-e60b-4101-a89b-08b34a1565d4"/>
    <n v="723573"/>
    <s v="dde152d2-8bba-48c1-a35b-15d9a86be327"/>
    <s v="2018-09-29T18:21:18"/>
    <n v="1102"/>
    <m/>
    <n v="-1"/>
    <s v=""/>
    <s v=""/>
  </r>
  <r>
    <s v="DJI"/>
    <x v="9"/>
    <m/>
    <m/>
    <m/>
    <m/>
    <m/>
    <s v="Kalakanley"/>
    <s v="Robleh kassim "/>
    <m/>
    <s v="male"/>
    <s v="2018-09-29"/>
    <s v="2018-08-15"/>
    <s v="29 - Sep - 2018"/>
    <s v="15 - Aug - 2018"/>
    <d v="2018-09-16T00:00:00"/>
    <m/>
    <n v="3"/>
    <x v="1"/>
    <m/>
    <x v="1"/>
    <m/>
    <s v="DJ03"/>
    <m/>
    <s v="Balbala"/>
    <m/>
    <x v="4"/>
    <m/>
    <s v="unknown"/>
    <m/>
    <s v="other"/>
    <s v="Loyada"/>
    <x v="1"/>
    <n v="0"/>
    <n v="0"/>
    <n v="0"/>
    <n v="0"/>
    <n v="1"/>
    <n v="0"/>
    <n v="0"/>
    <x v="0"/>
    <m/>
    <n v="61"/>
    <m/>
    <m/>
    <m/>
    <m/>
    <m/>
    <m/>
    <m/>
    <m/>
    <m/>
    <m/>
    <s v="61"/>
    <n v="0"/>
    <n v="0"/>
    <n v="0"/>
    <n v="61"/>
    <n v="61"/>
    <m/>
    <n v="0"/>
    <n v="0"/>
    <n v="0"/>
    <n v="0"/>
    <s v="0"/>
    <m/>
    <s v="4"/>
    <s v="DJI"/>
    <s v="2018-09-29T20:09:01.494+03"/>
    <s v="2018-09-29T20:17:44.462+03"/>
    <d v="2018-09-29T00:00:00"/>
    <s v="358161078126008"/>
    <s v="dji_enum"/>
    <m/>
    <m/>
    <m/>
    <s v="uuid:99e05250-3404-47f7-bb84-972d1a6af731"/>
    <s v="FMRDJI2018-09-29-dji_enum-858378e7-acd5-48bd-bb21-c70b78f40255"/>
    <n v="723574"/>
    <s v="99e05250-3404-47f7-bb84-972d1a6af731"/>
    <s v="2018-09-29T18:21:22"/>
    <n v="1103"/>
    <m/>
    <n v="-1"/>
    <s v=""/>
    <s v=""/>
  </r>
  <r>
    <s v="DJI"/>
    <x v="9"/>
    <m/>
    <m/>
    <m/>
    <m/>
    <m/>
    <s v="Kalakanley"/>
    <s v="Robleh kassim "/>
    <m/>
    <s v="male"/>
    <s v="2018-09-29"/>
    <s v="2018-08-15"/>
    <s v="29 - Sep - 2018"/>
    <s v="15 - Aug - 2018"/>
    <d v="2018-09-17T00:00:00"/>
    <m/>
    <n v="3"/>
    <x v="1"/>
    <m/>
    <x v="1"/>
    <m/>
    <s v="DJ03"/>
    <m/>
    <s v="Balbala"/>
    <m/>
    <x v="4"/>
    <m/>
    <s v="unknown"/>
    <m/>
    <s v="other"/>
    <s v="Loyada"/>
    <x v="1"/>
    <n v="0"/>
    <n v="0"/>
    <n v="0"/>
    <n v="0"/>
    <n v="1"/>
    <n v="0"/>
    <n v="0"/>
    <x v="0"/>
    <m/>
    <n v="56"/>
    <m/>
    <m/>
    <m/>
    <m/>
    <m/>
    <m/>
    <m/>
    <m/>
    <m/>
    <m/>
    <s v="56"/>
    <n v="0"/>
    <n v="0"/>
    <n v="0"/>
    <n v="56"/>
    <n v="56"/>
    <m/>
    <n v="0"/>
    <n v="0"/>
    <n v="0"/>
    <n v="0"/>
    <s v="0"/>
    <m/>
    <s v="4"/>
    <s v="DJI"/>
    <s v="2018-09-29T20:18:07.875+03"/>
    <s v="2018-09-29T20:19:49.430+03"/>
    <d v="2018-09-29T00:00:00"/>
    <s v="358161078126008"/>
    <s v="dji_enum"/>
    <m/>
    <m/>
    <m/>
    <s v="uuid:64cd54ff-b446-4121-9606-579fec81f866"/>
    <s v="FMRDJI2018-09-29-dji_enum-573d1dd1-b3e4-49b6-bfe4-d0a0a40dabeb"/>
    <n v="723575"/>
    <s v="64cd54ff-b446-4121-9606-579fec81f866"/>
    <s v="2018-09-29T18:21:25"/>
    <n v="1104"/>
    <m/>
    <n v="-1"/>
    <s v=""/>
    <s v=""/>
  </r>
  <r>
    <s v="DJI"/>
    <x v="9"/>
    <m/>
    <m/>
    <m/>
    <m/>
    <m/>
    <s v="Kalakanley"/>
    <s v="Robleh kassim "/>
    <m/>
    <s v="male"/>
    <s v="2018-09-29"/>
    <s v="2018-08-15"/>
    <s v="29 - Sep - 2018"/>
    <s v="15 - Aug - 2018"/>
    <d v="2018-09-18T00:00:00"/>
    <m/>
    <n v="2"/>
    <x v="1"/>
    <m/>
    <x v="2"/>
    <m/>
    <s v="unknown"/>
    <m/>
    <s v="other"/>
    <s v="Borama"/>
    <x v="1"/>
    <m/>
    <s v="DJ03"/>
    <m/>
    <s v="Djibouti City"/>
    <m/>
    <x v="0"/>
    <n v="0"/>
    <n v="0"/>
    <n v="0"/>
    <n v="1"/>
    <n v="0"/>
    <n v="0"/>
    <n v="0"/>
    <x v="0"/>
    <m/>
    <n v="9"/>
    <m/>
    <m/>
    <m/>
    <m/>
    <m/>
    <m/>
    <m/>
    <m/>
    <m/>
    <m/>
    <s v="9"/>
    <n v="0"/>
    <n v="0"/>
    <n v="0"/>
    <n v="9"/>
    <n v="9"/>
    <m/>
    <n v="0"/>
    <n v="0"/>
    <n v="0"/>
    <n v="0"/>
    <s v="0"/>
    <m/>
    <s v="4"/>
    <s v="DJI"/>
    <s v="2018-09-29T20:19:56.878+03"/>
    <s v="2018-09-29T20:22:54.099+03"/>
    <d v="2018-09-29T00:00:00"/>
    <s v="358161078126008"/>
    <s v="dji_enum"/>
    <m/>
    <m/>
    <m/>
    <s v="uuid:792ccecc-d678-4212-af09-6a095ef387c6"/>
    <s v="FMRDJI2018-09-29-dji_enum-140e55ea-a720-4992-9e3c-c36667a943b7"/>
    <n v="723576"/>
    <s v="792ccecc-d678-4212-af09-6a095ef387c6"/>
    <s v="2018-09-29T18:21:30"/>
    <n v="1105"/>
    <m/>
    <n v="-1"/>
    <s v=""/>
    <s v=""/>
  </r>
  <r>
    <s v="DJI"/>
    <x v="9"/>
    <m/>
    <m/>
    <m/>
    <m/>
    <m/>
    <s v="Kalakanley"/>
    <s v="Robleh kassim "/>
    <m/>
    <s v="male"/>
    <s v="2018-09-29"/>
    <s v="2018-08-15"/>
    <s v="29 - Sep - 2018"/>
    <s v="15 - Aug - 2018"/>
    <d v="2018-09-19T00:00:00"/>
    <m/>
    <n v="3"/>
    <x v="1"/>
    <m/>
    <x v="1"/>
    <m/>
    <s v="DJ03"/>
    <m/>
    <s v="Balbala"/>
    <m/>
    <x v="4"/>
    <m/>
    <s v="unknown"/>
    <m/>
    <s v="other"/>
    <s v="Loyada"/>
    <x v="1"/>
    <n v="0"/>
    <n v="0"/>
    <n v="0"/>
    <n v="0"/>
    <n v="1"/>
    <n v="0"/>
    <n v="0"/>
    <x v="0"/>
    <m/>
    <n v="45"/>
    <m/>
    <m/>
    <m/>
    <m/>
    <m/>
    <m/>
    <m/>
    <m/>
    <m/>
    <m/>
    <s v="45"/>
    <n v="0"/>
    <n v="0"/>
    <n v="0"/>
    <n v="45"/>
    <n v="45"/>
    <m/>
    <n v="0"/>
    <n v="0"/>
    <n v="0"/>
    <n v="0"/>
    <s v="0"/>
    <m/>
    <s v="4"/>
    <s v="DJI"/>
    <s v="2018-09-29T20:23:03.374+03"/>
    <s v="2018-09-29T20:25:18.333+03"/>
    <d v="2018-09-29T00:00:00"/>
    <s v="358161078126008"/>
    <s v="dji_enum"/>
    <m/>
    <m/>
    <m/>
    <s v="uuid:7406e112-83e7-47bc-b5bb-69a5073bc302"/>
    <s v="FMRDJI2018-09-29-dji_enum-42dafa7c-1ebe-47c7-acf2-05d07868ccb4"/>
    <n v="723577"/>
    <s v="7406e112-83e7-47bc-b5bb-69a5073bc302"/>
    <s v="2018-09-29T18:21:33"/>
    <n v="1106"/>
    <m/>
    <n v="-1"/>
    <s v=""/>
    <s v=""/>
  </r>
  <r>
    <s v="DJI"/>
    <x v="9"/>
    <m/>
    <m/>
    <m/>
    <m/>
    <m/>
    <s v="Kalakanley"/>
    <s v="Robleh kassim "/>
    <m/>
    <s v="male"/>
    <s v="2018-09-29"/>
    <s v="2018-08-15"/>
    <s v="29 - Sep - 2018"/>
    <s v="15 - Aug - 2018"/>
    <d v="2018-09-20T00:00:00"/>
    <m/>
    <n v="2"/>
    <x v="1"/>
    <m/>
    <x v="1"/>
    <m/>
    <s v="DJ03"/>
    <m/>
    <s v="Balbala"/>
    <m/>
    <x v="4"/>
    <m/>
    <s v="unknown"/>
    <m/>
    <s v="other"/>
    <s v="Loyada"/>
    <x v="1"/>
    <n v="0"/>
    <n v="0"/>
    <n v="0"/>
    <n v="0"/>
    <n v="1"/>
    <n v="0"/>
    <n v="0"/>
    <x v="0"/>
    <m/>
    <n v="24"/>
    <m/>
    <m/>
    <m/>
    <m/>
    <m/>
    <m/>
    <m/>
    <m/>
    <m/>
    <m/>
    <s v="24"/>
    <n v="0"/>
    <n v="0"/>
    <n v="0"/>
    <n v="24"/>
    <n v="24"/>
    <m/>
    <n v="0"/>
    <n v="0"/>
    <n v="0"/>
    <n v="0"/>
    <s v="0"/>
    <m/>
    <s v="4"/>
    <s v="DJI"/>
    <s v="2018-09-29T20:25:32.490+03"/>
    <s v="2018-09-29T20:27:32.084+03"/>
    <d v="2018-09-29T00:00:00"/>
    <s v="358161078126008"/>
    <s v="dji_enum"/>
    <m/>
    <m/>
    <m/>
    <s v="uuid:a9d58e29-afb9-4e94-9d65-adf0ff23ec1c"/>
    <s v="FMRDJI2018-09-29-dji_enum-0f29323e-2b34-4132-b042-401a5d2a36f9"/>
    <n v="723578"/>
    <s v="a9d58e29-afb9-4e94-9d65-adf0ff23ec1c"/>
    <s v="2018-09-29T18:21:39"/>
    <n v="1107"/>
    <m/>
    <n v="-1"/>
    <s v=""/>
    <s v=""/>
  </r>
  <r>
    <s v="DJI"/>
    <x v="9"/>
    <m/>
    <m/>
    <m/>
    <m/>
    <m/>
    <s v="Kalakanley"/>
    <s v="Robleh kassim "/>
    <m/>
    <s v="male"/>
    <s v="2018-09-29"/>
    <s v="2018-08-15"/>
    <s v="29 - Sep - 2018"/>
    <s v="15 - Aug - 2018"/>
    <d v="2018-09-22T00:00:00"/>
    <m/>
    <n v="2"/>
    <x v="1"/>
    <m/>
    <x v="2"/>
    <m/>
    <s v="unknown"/>
    <m/>
    <s v="other"/>
    <s v="Hargeissa"/>
    <x v="1"/>
    <m/>
    <s v="DJ03"/>
    <m/>
    <s v="Djibouti City"/>
    <m/>
    <x v="0"/>
    <n v="0"/>
    <n v="0"/>
    <n v="0"/>
    <n v="1"/>
    <n v="0"/>
    <n v="0"/>
    <n v="0"/>
    <x v="2"/>
    <m/>
    <n v="8"/>
    <m/>
    <m/>
    <m/>
    <m/>
    <m/>
    <m/>
    <m/>
    <m/>
    <m/>
    <m/>
    <s v="8"/>
    <n v="0"/>
    <n v="8"/>
    <n v="0"/>
    <n v="0"/>
    <n v="8"/>
    <m/>
    <n v="0"/>
    <n v="0"/>
    <n v="0"/>
    <n v="0"/>
    <s v="0"/>
    <m/>
    <s v="4"/>
    <s v="DJI"/>
    <s v="2018-09-29T20:29:27.076+03"/>
    <s v="2018-09-29T20:54:40.488+03"/>
    <d v="2018-09-29T00:00:00"/>
    <s v="358161078126008"/>
    <s v="dji_enum"/>
    <m/>
    <m/>
    <m/>
    <s v="uuid:83abd68c-be81-45b7-ac86-925e8c7ad97e"/>
    <s v="FMRDJI2018-09-29-dji_enum-0566e195-ce32-4076-8429-14ac7948436b"/>
    <n v="723579"/>
    <s v="83abd68c-be81-45b7-ac86-925e8c7ad97e"/>
    <s v="2018-09-29T18:21:43"/>
    <n v="1108"/>
    <m/>
    <n v="-1"/>
    <s v=""/>
    <s v=""/>
  </r>
  <r>
    <s v="DJI"/>
    <x v="9"/>
    <m/>
    <m/>
    <m/>
    <m/>
    <m/>
    <s v="Kalakanley"/>
    <s v="Robleh kassim "/>
    <m/>
    <s v="male"/>
    <s v="2018-09-29"/>
    <s v="2018-08-15"/>
    <s v="29 - Sep - 2018"/>
    <s v="15 - Aug - 2018"/>
    <d v="2018-09-23T00:00:00"/>
    <m/>
    <n v="2"/>
    <x v="1"/>
    <m/>
    <x v="2"/>
    <m/>
    <s v="unknown"/>
    <m/>
    <s v="other"/>
    <s v="Loyada"/>
    <x v="1"/>
    <m/>
    <s v="DJ03"/>
    <m/>
    <s v="Balbala"/>
    <m/>
    <x v="0"/>
    <n v="0"/>
    <n v="0"/>
    <n v="0"/>
    <n v="1"/>
    <n v="0"/>
    <n v="0"/>
    <n v="0"/>
    <x v="0"/>
    <m/>
    <n v="24"/>
    <m/>
    <m/>
    <m/>
    <m/>
    <m/>
    <m/>
    <m/>
    <m/>
    <m/>
    <m/>
    <s v="24"/>
    <n v="0"/>
    <n v="0"/>
    <n v="0"/>
    <n v="24"/>
    <n v="24"/>
    <m/>
    <n v="0"/>
    <n v="0"/>
    <n v="0"/>
    <n v="0"/>
    <s v="0"/>
    <m/>
    <s v="4"/>
    <s v="DJI"/>
    <s v="2018-09-29T20:54:51.280+03"/>
    <s v="2018-09-29T20:56:45.535+03"/>
    <d v="2018-09-29T00:00:00"/>
    <s v="358161078126008"/>
    <s v="dji_enum"/>
    <m/>
    <m/>
    <m/>
    <s v="uuid:310d944f-3bfd-42ca-85b6-55b36a01e4e0"/>
    <s v="FMRDJI2018-09-29-dji_enum-8eca5798-de9d-4c9a-a49f-60f5183810f5"/>
    <n v="723580"/>
    <s v="310d944f-3bfd-42ca-85b6-55b36a01e4e0"/>
    <s v="2018-09-29T18:21:48"/>
    <n v="1109"/>
    <m/>
    <n v="-1"/>
    <s v=""/>
    <s v=""/>
  </r>
  <r>
    <s v="DJI"/>
    <x v="9"/>
    <m/>
    <m/>
    <m/>
    <m/>
    <m/>
    <s v="Kalakanley"/>
    <s v="Robleh kassim "/>
    <m/>
    <s v="male"/>
    <s v="2018-09-29"/>
    <s v="2018-08-15"/>
    <s v="29 - Sep - 2018"/>
    <s v="15 - Aug - 2018"/>
    <d v="2018-09-24T00:00:00"/>
    <m/>
    <n v="3"/>
    <x v="1"/>
    <m/>
    <x v="1"/>
    <m/>
    <s v="DJ03"/>
    <m/>
    <s v="Balbala"/>
    <m/>
    <x v="4"/>
    <m/>
    <s v="unknown"/>
    <m/>
    <s v="other"/>
    <s v="Loyada"/>
    <x v="1"/>
    <n v="0"/>
    <n v="0"/>
    <n v="0"/>
    <n v="0"/>
    <n v="1"/>
    <n v="0"/>
    <n v="0"/>
    <x v="0"/>
    <m/>
    <n v="37"/>
    <m/>
    <m/>
    <m/>
    <m/>
    <m/>
    <m/>
    <m/>
    <m/>
    <m/>
    <m/>
    <s v="37"/>
    <n v="0"/>
    <n v="0"/>
    <n v="0"/>
    <n v="37"/>
    <n v="37"/>
    <m/>
    <n v="0"/>
    <n v="0"/>
    <n v="0"/>
    <n v="0"/>
    <s v="0"/>
    <m/>
    <s v="4"/>
    <s v="DJI"/>
    <s v="2018-09-29T20:57:10.769+03"/>
    <s v="2018-09-29T21:00:13.513+03"/>
    <d v="2018-09-29T00:00:00"/>
    <s v="358161078126008"/>
    <s v="dji_enum"/>
    <m/>
    <m/>
    <m/>
    <s v="uuid:66d1dafa-0707-4892-8de1-76b9b697718a"/>
    <s v="FMRDJI2018-09-29-dji_enum-e0384f7f-450d-4689-bd2c-c5bba722acbd"/>
    <n v="723581"/>
    <s v="66d1dafa-0707-4892-8de1-76b9b697718a"/>
    <s v="2018-09-29T18:21:53"/>
    <n v="1110"/>
    <m/>
    <n v="-1"/>
    <s v=""/>
    <s v=""/>
  </r>
  <r>
    <s v="DJI"/>
    <x v="9"/>
    <m/>
    <m/>
    <m/>
    <m/>
    <m/>
    <s v="Kalakanley"/>
    <s v="Robleh kassim "/>
    <m/>
    <s v="male"/>
    <s v="2018-09-29"/>
    <s v="2018-08-15"/>
    <s v="29 - Sep - 2018"/>
    <s v="15 - Aug - 2018"/>
    <d v="2018-09-25T00:00:00"/>
    <m/>
    <n v="3"/>
    <x v="1"/>
    <m/>
    <x v="1"/>
    <m/>
    <s v="DJ03"/>
    <m/>
    <s v="Balbala"/>
    <m/>
    <x v="4"/>
    <m/>
    <s v="unknown"/>
    <m/>
    <s v="other"/>
    <s v="Loyada"/>
    <x v="1"/>
    <n v="0"/>
    <n v="0"/>
    <n v="0"/>
    <n v="0"/>
    <n v="1"/>
    <n v="0"/>
    <n v="0"/>
    <x v="0"/>
    <m/>
    <n v="39"/>
    <m/>
    <m/>
    <m/>
    <m/>
    <m/>
    <m/>
    <m/>
    <m/>
    <m/>
    <m/>
    <s v="39"/>
    <n v="0"/>
    <n v="0"/>
    <n v="0"/>
    <n v="39"/>
    <n v="39"/>
    <m/>
    <n v="0"/>
    <n v="0"/>
    <n v="0"/>
    <n v="0"/>
    <s v="0"/>
    <m/>
    <s v="4"/>
    <s v="DJI"/>
    <s v="2018-09-29T21:00:26.382+03"/>
    <s v="2018-09-29T21:02:33.985+03"/>
    <d v="2018-09-29T00:00:00"/>
    <s v="358161078126008"/>
    <s v="dji_enum"/>
    <m/>
    <m/>
    <m/>
    <s v="uuid:d076e72a-775e-4913-9c11-fe8940933689"/>
    <s v="FMRDJI2018-09-29-dji_enum-13b1cb8a-abfd-4923-9eac-b8baf21d15a9"/>
    <n v="723582"/>
    <s v="d076e72a-775e-4913-9c11-fe8940933689"/>
    <s v="2018-09-29T18:21:57"/>
    <n v="1111"/>
    <m/>
    <n v="-1"/>
    <s v=""/>
    <s v=""/>
  </r>
  <r>
    <s v="DJI"/>
    <x v="9"/>
    <m/>
    <m/>
    <m/>
    <m/>
    <m/>
    <s v="Kalakanley"/>
    <s v="Robleh kassim "/>
    <m/>
    <s v="male"/>
    <s v="2018-09-29"/>
    <s v="2018-08-15"/>
    <s v="29 - Sep - 2018"/>
    <s v="15 - Aug - 2018"/>
    <d v="2018-09-26T00:00:00"/>
    <m/>
    <n v="2"/>
    <x v="1"/>
    <m/>
    <x v="2"/>
    <m/>
    <s v="unknown"/>
    <m/>
    <s v="other"/>
    <s v="Loyada"/>
    <x v="1"/>
    <m/>
    <s v="DJ03"/>
    <m/>
    <s v="Balbala"/>
    <m/>
    <x v="0"/>
    <n v="0"/>
    <n v="0"/>
    <n v="0"/>
    <n v="1"/>
    <n v="0"/>
    <n v="0"/>
    <n v="0"/>
    <x v="0"/>
    <m/>
    <n v="21"/>
    <m/>
    <m/>
    <m/>
    <m/>
    <m/>
    <m/>
    <m/>
    <m/>
    <m/>
    <m/>
    <s v="21"/>
    <n v="0"/>
    <n v="0"/>
    <n v="0"/>
    <n v="21"/>
    <n v="21"/>
    <m/>
    <n v="0"/>
    <n v="0"/>
    <n v="0"/>
    <n v="0"/>
    <s v="0"/>
    <m/>
    <s v="4"/>
    <s v="DJI"/>
    <s v="2018-09-29T21:02:41.242+03"/>
    <s v="2018-09-29T21:05:38.216+03"/>
    <d v="2018-09-29T00:00:00"/>
    <s v="358161078126008"/>
    <s v="dji_enum"/>
    <m/>
    <m/>
    <m/>
    <s v="uuid:5924e35d-5f7a-4652-a792-33ed70328bcc"/>
    <s v="FMRDJI2018-09-29-dji_enum-a17e898e-971c-43e9-9e94-5a50ed3ce761"/>
    <n v="723583"/>
    <s v="5924e35d-5f7a-4652-a792-33ed70328bcc"/>
    <s v="2018-09-29T18:22:02"/>
    <n v="1112"/>
    <m/>
    <n v="-1"/>
    <s v=""/>
    <s v=""/>
  </r>
  <r>
    <s v="DJI"/>
    <x v="9"/>
    <m/>
    <m/>
    <m/>
    <m/>
    <m/>
    <s v="Kalakanley"/>
    <s v="Robleh kassim "/>
    <m/>
    <s v="male"/>
    <s v="2018-09-29"/>
    <s v="2018-08-15"/>
    <s v="29 - Sep - 2018"/>
    <s v="15 - Aug - 2018"/>
    <d v="2018-09-27T00:00:00"/>
    <m/>
    <n v="3"/>
    <x v="1"/>
    <m/>
    <x v="1"/>
    <m/>
    <s v="DJ03"/>
    <m/>
    <s v="Balbala"/>
    <m/>
    <x v="4"/>
    <m/>
    <s v="unknown"/>
    <m/>
    <s v="other"/>
    <s v="Loyada"/>
    <x v="1"/>
    <n v="0"/>
    <n v="0"/>
    <n v="0"/>
    <n v="0"/>
    <n v="1"/>
    <n v="0"/>
    <n v="0"/>
    <x v="0"/>
    <m/>
    <n v="69"/>
    <m/>
    <m/>
    <m/>
    <m/>
    <m/>
    <m/>
    <m/>
    <m/>
    <m/>
    <m/>
    <s v="69"/>
    <n v="0"/>
    <n v="0"/>
    <n v="0"/>
    <n v="69"/>
    <n v="69"/>
    <m/>
    <n v="0"/>
    <n v="0"/>
    <n v="0"/>
    <n v="0"/>
    <s v="0"/>
    <m/>
    <s v="4"/>
    <s v="DJI"/>
    <s v="2018-09-29T21:14:31.286+03"/>
    <s v="2018-09-29T21:16:30.540+03"/>
    <d v="2018-09-29T00:00:00"/>
    <s v="358161078126008"/>
    <s v="dji_enum"/>
    <m/>
    <m/>
    <m/>
    <s v="uuid:35933419-b9ad-4ecb-9b15-178d6e846826"/>
    <s v="FMRDJI2018-09-29-dji_enum-1d2f0f5d-bb7e-4213-b43f-8f81685b840f"/>
    <n v="723584"/>
    <s v="35933419-b9ad-4ecb-9b15-178d6e846826"/>
    <s v="2018-09-29T18:22:05"/>
    <n v="1113"/>
    <m/>
    <n v="-1"/>
    <s v=""/>
    <s v=""/>
  </r>
  <r>
    <s v="DJI"/>
    <x v="9"/>
    <m/>
    <m/>
    <m/>
    <m/>
    <m/>
    <s v="Kalakanley"/>
    <s v="Robleh kassim "/>
    <m/>
    <s v="male"/>
    <s v="2018-09-29"/>
    <s v="2018-08-15"/>
    <s v="29 - Sep - 2018"/>
    <s v="15 - Aug - 2018"/>
    <d v="2018-09-29T00:00:00"/>
    <m/>
    <n v="3"/>
    <x v="1"/>
    <m/>
    <x v="1"/>
    <m/>
    <s v="DJ03"/>
    <m/>
    <s v="Djibouti City"/>
    <m/>
    <x v="4"/>
    <m/>
    <s v="unknown"/>
    <m/>
    <s v="unknown"/>
    <m/>
    <x v="1"/>
    <n v="0"/>
    <n v="0"/>
    <n v="0"/>
    <n v="0"/>
    <n v="1"/>
    <n v="0"/>
    <n v="0"/>
    <x v="0"/>
    <m/>
    <n v="27"/>
    <m/>
    <m/>
    <m/>
    <m/>
    <m/>
    <m/>
    <m/>
    <m/>
    <m/>
    <m/>
    <s v="27"/>
    <n v="0"/>
    <n v="0"/>
    <n v="0"/>
    <n v="27"/>
    <n v="27"/>
    <m/>
    <n v="0"/>
    <n v="0"/>
    <n v="0"/>
    <n v="0"/>
    <s v="0"/>
    <m/>
    <s v="4"/>
    <s v="DJI"/>
    <s v="2018-09-29T21:16:50.105+03"/>
    <s v="2018-09-29T21:19:51.661+03"/>
    <d v="2018-09-29T00:00:00"/>
    <s v="358161078126008"/>
    <s v="dji_enum"/>
    <m/>
    <m/>
    <m/>
    <s v="uuid:548ed406-e08f-4425-9b5c-8c57467e1b8c"/>
    <s v="FMRDJI2018-09-29-dji_enum-019023dc-fddc-460d-bacd-2d7174f3c5f2"/>
    <n v="723585"/>
    <s v="548ed406-e08f-4425-9b5c-8c57467e1b8c"/>
    <s v="2018-09-29T18:22:10"/>
    <n v="1114"/>
    <m/>
    <n v="-1"/>
    <s v=""/>
    <s v=""/>
  </r>
  <r>
    <s v="DJI"/>
    <x v="6"/>
    <m/>
    <m/>
    <m/>
    <m/>
    <m/>
    <s v="Fontehero"/>
    <s v="Oumalkaire aboubaker bililis "/>
    <m/>
    <s v="female"/>
    <s v="2018-09-30"/>
    <s v="2018-08-16"/>
    <s v="30 - Sep - 2018"/>
    <s v="16 - Aug - 2018"/>
    <d v="2018-09-30T00:00:00"/>
    <m/>
    <n v="16"/>
    <x v="1"/>
    <m/>
    <x v="0"/>
    <m/>
    <s v="ETH01"/>
    <m/>
    <s v="unknown"/>
    <m/>
    <x v="0"/>
    <m/>
    <s v="unknown"/>
    <m/>
    <s v="unknown"/>
    <m/>
    <x v="0"/>
    <n v="0"/>
    <n v="0"/>
    <n v="0"/>
    <n v="1"/>
    <n v="0"/>
    <n v="0"/>
    <n v="0"/>
    <x v="0"/>
    <m/>
    <n v="84"/>
    <m/>
    <m/>
    <m/>
    <m/>
    <m/>
    <m/>
    <m/>
    <m/>
    <m/>
    <m/>
    <s v="84"/>
    <n v="7"/>
    <n v="17"/>
    <n v="0"/>
    <n v="60"/>
    <n v="84"/>
    <m/>
    <n v="0"/>
    <n v="0"/>
    <n v="0"/>
    <n v="0"/>
    <s v="7"/>
    <m/>
    <s v="4"/>
    <s v="DJI"/>
    <s v="2018-09-30T15:56:39.876+03"/>
    <s v="2018-09-30T15:59:37.202+03"/>
    <d v="2018-09-30T00:00:00"/>
    <s v="358161078056965"/>
    <s v="dji_enum"/>
    <s v="638010100578554"/>
    <s v="8925301110305785548"/>
    <m/>
    <s v="uuid:85cb237d-8192-4087-b8e1-4eceb92004b3"/>
    <s v="FMRDJI2018-09-30-dji_enum-65a3e5f5-51f4-409c-b94f-63cc28d2abbf"/>
    <n v="729821"/>
    <s v="85cb237d-8192-4087-b8e1-4eceb92004b3"/>
    <s v="2018-09-30T13:07:37"/>
    <n v="1115"/>
    <m/>
    <n v="-1"/>
    <s v=""/>
    <s v=""/>
  </r>
  <r>
    <s v="DJI"/>
    <x v="6"/>
    <m/>
    <m/>
    <m/>
    <m/>
    <m/>
    <s v="Fontehero"/>
    <s v="Oumalkaire aboubaker bililis "/>
    <m/>
    <s v="female"/>
    <s v="2018-09-30"/>
    <s v="2018-08-16"/>
    <s v="30 - Sep - 2018"/>
    <s v="16 - Aug - 2018"/>
    <d v="2018-09-30T00:00:00"/>
    <m/>
    <n v="16"/>
    <x v="1"/>
    <m/>
    <x v="0"/>
    <m/>
    <s v="ETH01"/>
    <m/>
    <s v="unknown"/>
    <m/>
    <x v="0"/>
    <m/>
    <s v="unknown"/>
    <m/>
    <s v="unknown"/>
    <m/>
    <x v="0"/>
    <n v="0"/>
    <n v="0"/>
    <n v="0"/>
    <n v="1"/>
    <n v="0"/>
    <n v="0"/>
    <n v="0"/>
    <x v="0"/>
    <m/>
    <n v="26"/>
    <m/>
    <m/>
    <m/>
    <m/>
    <m/>
    <m/>
    <m/>
    <m/>
    <m/>
    <m/>
    <s v="26"/>
    <n v="0"/>
    <n v="1"/>
    <n v="0"/>
    <n v="25"/>
    <n v="26"/>
    <m/>
    <n v="0"/>
    <n v="0"/>
    <n v="0"/>
    <n v="0"/>
    <s v="0"/>
    <m/>
    <s v="4"/>
    <s v="DJI"/>
    <s v="2018-09-30T15:59:44.395+03"/>
    <s v="2018-09-30T16:01:31.622+03"/>
    <d v="2018-09-30T00:00:00"/>
    <s v="358161078056965"/>
    <s v="dji_enum"/>
    <s v="638010100578554"/>
    <s v="8925301110305785548"/>
    <m/>
    <s v="uuid:be11d1da-e6ed-45df-99b3-1503d4214e0f"/>
    <s v="FMRDJI2018-09-30-dji_enum-44a49b96-ebac-45c6-9d57-0b009f21f673"/>
    <n v="729822"/>
    <s v="be11d1da-e6ed-45df-99b3-1503d4214e0f"/>
    <s v="2018-09-30T13:07:42"/>
    <n v="1116"/>
    <m/>
    <n v="-1"/>
    <s v=""/>
    <s v=""/>
  </r>
  <r>
    <s v="DJI"/>
    <x v="1"/>
    <m/>
    <m/>
    <m/>
    <m/>
    <m/>
    <s v="Ar Oussa"/>
    <s v="Abdo naguib"/>
    <m/>
    <s v="male"/>
    <s v="2018-09-30"/>
    <s v="2018-08-16"/>
    <s v="30 - Sep - 2018"/>
    <s v="16 - Aug - 2018"/>
    <d v="2018-09-30T00:00:00"/>
    <m/>
    <n v="1"/>
    <x v="1"/>
    <m/>
    <x v="0"/>
    <m/>
    <s v="ETH04"/>
    <m/>
    <s v="Harar Town"/>
    <m/>
    <x v="0"/>
    <m/>
    <s v="unknown"/>
    <m/>
    <s v="unknown"/>
    <m/>
    <x v="0"/>
    <n v="0"/>
    <n v="0"/>
    <n v="0"/>
    <n v="1"/>
    <n v="0"/>
    <n v="0"/>
    <n v="0"/>
    <x v="0"/>
    <m/>
    <n v="23"/>
    <m/>
    <m/>
    <m/>
    <m/>
    <m/>
    <m/>
    <m/>
    <m/>
    <m/>
    <m/>
    <s v="23"/>
    <n v="0"/>
    <n v="0"/>
    <n v="9"/>
    <n v="14"/>
    <n v="23"/>
    <m/>
    <n v="0"/>
    <n v="0"/>
    <n v="0"/>
    <n v="0"/>
    <s v="0"/>
    <m/>
    <s v="4"/>
    <s v="DJI"/>
    <s v="2018-09-30T08:57:47.200+03"/>
    <s v="2018-09-30T09:00:00.660+03"/>
    <d v="2018-09-30T00:00:00"/>
    <s v="357656087549570"/>
    <s v="dji_enum"/>
    <s v="638010100972986"/>
    <s v="8925301160501224586"/>
    <m/>
    <s v="uuid:e59f9cb4-0ab0-47fa-bb7a-465f95641316"/>
    <s v="FMRDJI2018-09-30-dji_enum-d42d6b4d-ecab-476c-9e88-aedc1ac773dc"/>
    <n v="729969"/>
    <s v="e59f9cb4-0ab0-47fa-bb7a-465f95641316"/>
    <s v="2018-09-30T14:07:07"/>
    <n v="1117"/>
    <m/>
    <n v="-1"/>
    <s v=""/>
    <s v=""/>
  </r>
  <r>
    <s v="DJI"/>
    <x v="1"/>
    <m/>
    <m/>
    <m/>
    <m/>
    <m/>
    <s v="Ar Oussa"/>
    <s v="Abdo naguib"/>
    <m/>
    <s v="male"/>
    <s v="2018-09-30"/>
    <s v="2018-08-16"/>
    <s v="30 - Sep - 2018"/>
    <s v="16 - Aug - 2018"/>
    <d v="2018-09-30T00:00:00"/>
    <m/>
    <n v="2"/>
    <x v="1"/>
    <m/>
    <x v="0"/>
    <m/>
    <s v="ETH03"/>
    <m/>
    <s v="Zigem"/>
    <m/>
    <x v="1"/>
    <m/>
    <s v="DJ01"/>
    <m/>
    <s v="Ar Oussa"/>
    <m/>
    <x v="0"/>
    <n v="0"/>
    <n v="0"/>
    <n v="0"/>
    <n v="1"/>
    <n v="0"/>
    <n v="0"/>
    <n v="0"/>
    <x v="0"/>
    <m/>
    <n v="16"/>
    <m/>
    <m/>
    <m/>
    <m/>
    <m/>
    <m/>
    <m/>
    <m/>
    <m/>
    <m/>
    <s v="16"/>
    <n v="0"/>
    <n v="0"/>
    <n v="7"/>
    <n v="9"/>
    <n v="16"/>
    <m/>
    <n v="0"/>
    <n v="0"/>
    <n v="0"/>
    <n v="0"/>
    <s v="0"/>
    <m/>
    <s v="4"/>
    <s v="DJI"/>
    <s v="2018-09-30T09:00:08.869+03"/>
    <s v="2018-09-30T09:01:46.330+03"/>
    <d v="2018-09-30T00:00:00"/>
    <s v="357656087549570"/>
    <s v="dji_enum"/>
    <s v="638010100972986"/>
    <s v="8925301160501224586"/>
    <m/>
    <s v="uuid:77d5712e-2b94-4b9f-9381-65b36a01c6b4"/>
    <s v="FMRDJI2018-09-30-dji_enum-1b0f2784-1e26-4b6c-bd6a-a38d1cd197e5"/>
    <n v="729970"/>
    <s v="77d5712e-2b94-4b9f-9381-65b36a01c6b4"/>
    <s v="2018-09-30T14:07:13"/>
    <n v="1118"/>
    <m/>
    <n v="-1"/>
    <s v=""/>
    <s v=""/>
  </r>
  <r>
    <s v="DJI"/>
    <x v="2"/>
    <m/>
    <m/>
    <m/>
    <m/>
    <m/>
    <s v="Gueliléh"/>
    <s v="Ali hassan "/>
    <m/>
    <s v="male"/>
    <s v="2018-09-30"/>
    <s v="2018-08-16"/>
    <s v="30 - Sep - 2018"/>
    <s v="16 - Aug - 2018"/>
    <d v="2018-09-30T00:00:00"/>
    <m/>
    <n v="1"/>
    <x v="1"/>
    <m/>
    <x v="0"/>
    <m/>
    <s v="ETH04"/>
    <m/>
    <s v="Jimma Arjo"/>
    <m/>
    <x v="1"/>
    <m/>
    <s v="unknown"/>
    <m/>
    <s v="unknown"/>
    <m/>
    <x v="0"/>
    <n v="0"/>
    <n v="0"/>
    <n v="0"/>
    <n v="1"/>
    <n v="0"/>
    <n v="0"/>
    <n v="0"/>
    <x v="0"/>
    <m/>
    <n v="17"/>
    <m/>
    <m/>
    <m/>
    <m/>
    <m/>
    <m/>
    <m/>
    <m/>
    <m/>
    <m/>
    <s v="17"/>
    <n v="2"/>
    <n v="3"/>
    <n v="5"/>
    <n v="7"/>
    <n v="17"/>
    <m/>
    <n v="0"/>
    <n v="0"/>
    <n v="0"/>
    <n v="0"/>
    <s v="0"/>
    <m/>
    <s v="4"/>
    <s v="DJI"/>
    <s v="2018-09-30T17:39:20.081+03"/>
    <s v="2018-09-30T17:41:15.385+03"/>
    <d v="2018-09-30T00:00:00"/>
    <s v="358161077325007"/>
    <s v="dji_enum"/>
    <s v="638010101262274"/>
    <s v="8925301180101474761"/>
    <m/>
    <s v="uuid:b5afda64-84ad-4cfc-825c-79f7d4e6df9a"/>
    <s v="FMRDJI2018-09-30-dji_enum-e2bac0cb-7f83-4051-b7b6-1de1c696fe5d"/>
    <n v="730007"/>
    <s v="b5afda64-84ad-4cfc-825c-79f7d4e6df9a"/>
    <s v="2018-09-30T14:52:39"/>
    <n v="1119"/>
    <m/>
    <n v="-1"/>
    <s v=""/>
    <s v=""/>
  </r>
  <r>
    <s v="DJI"/>
    <x v="2"/>
    <m/>
    <m/>
    <m/>
    <m/>
    <m/>
    <s v="Gueliléh"/>
    <s v="Ali hassan "/>
    <m/>
    <s v="male"/>
    <s v="2018-09-30"/>
    <s v="2018-08-16"/>
    <s v="30 - Sep - 2018"/>
    <s v="16 - Aug - 2018"/>
    <d v="2018-09-30T00:00:00"/>
    <m/>
    <n v="2"/>
    <x v="3"/>
    <m/>
    <x v="0"/>
    <m/>
    <s v="ETH05"/>
    <m/>
    <s v="Warder"/>
    <m/>
    <x v="1"/>
    <m/>
    <s v="unknown"/>
    <m/>
    <s v="unknown"/>
    <m/>
    <x v="0"/>
    <n v="0"/>
    <n v="0"/>
    <n v="0"/>
    <n v="1"/>
    <n v="0"/>
    <n v="0"/>
    <n v="0"/>
    <x v="0"/>
    <m/>
    <n v="21"/>
    <m/>
    <m/>
    <m/>
    <m/>
    <m/>
    <m/>
    <m/>
    <m/>
    <m/>
    <m/>
    <s v="21"/>
    <n v="8"/>
    <n v="6"/>
    <n v="5"/>
    <n v="2"/>
    <n v="21"/>
    <m/>
    <n v="3"/>
    <n v="7"/>
    <n v="1"/>
    <n v="4"/>
    <s v="15"/>
    <m/>
    <s v="4"/>
    <s v="DJI"/>
    <s v="2018-09-30T17:41:24.060+03"/>
    <s v="2018-09-30T17:43:20.898+03"/>
    <d v="2018-09-30T00:00:00"/>
    <s v="358161077325007"/>
    <s v="dji_enum"/>
    <s v="638010101262274"/>
    <s v="8925301180101474761"/>
    <m/>
    <s v="uuid:e3d62c66-cf45-4e4b-bc19-666914a0fc30"/>
    <s v="FMRDJI2018-09-30-dji_enum-1652cc42-498a-4de3-81ff-52b28bd8e430"/>
    <n v="730008"/>
    <s v="e3d62c66-cf45-4e4b-bc19-666914a0fc30"/>
    <s v="2018-09-30T14:52:45"/>
    <n v="1120"/>
    <m/>
    <n v="-1"/>
    <s v=""/>
    <s v=""/>
  </r>
  <r>
    <s v="DJI"/>
    <x v="2"/>
    <m/>
    <m/>
    <m/>
    <m/>
    <m/>
    <s v="Gueliléh"/>
    <s v="Ali hassan "/>
    <m/>
    <s v="male"/>
    <s v="2018-09-30"/>
    <s v="2018-08-16"/>
    <s v="30 - Sep - 2018"/>
    <s v="16 - Aug - 2018"/>
    <d v="2018-09-30T00:00:00"/>
    <m/>
    <n v="3"/>
    <x v="3"/>
    <m/>
    <x v="0"/>
    <m/>
    <s v="ETH05"/>
    <m/>
    <s v="Moyale"/>
    <m/>
    <x v="1"/>
    <m/>
    <s v="unknown"/>
    <m/>
    <s v="unknown"/>
    <m/>
    <x v="0"/>
    <n v="0"/>
    <n v="0"/>
    <n v="0"/>
    <n v="1"/>
    <n v="0"/>
    <n v="0"/>
    <n v="0"/>
    <x v="0"/>
    <m/>
    <n v="28"/>
    <m/>
    <m/>
    <m/>
    <m/>
    <m/>
    <m/>
    <m/>
    <m/>
    <m/>
    <m/>
    <s v="28"/>
    <n v="9"/>
    <n v="11"/>
    <n v="5"/>
    <n v="3"/>
    <n v="28"/>
    <m/>
    <n v="6"/>
    <n v="8"/>
    <n v="0"/>
    <n v="5"/>
    <s v="19"/>
    <m/>
    <s v="4"/>
    <s v="DJI"/>
    <s v="2018-09-30T17:43:29.738+03"/>
    <s v="2018-09-30T17:45:42.386+03"/>
    <d v="2018-09-30T00:00:00"/>
    <s v="358161077325007"/>
    <s v="dji_enum"/>
    <s v="638010101262274"/>
    <s v="8925301180101474761"/>
    <m/>
    <s v="uuid:60350720-02a9-4506-bacc-d9fbd8ef7f0e"/>
    <s v="FMRDJI2018-09-30-dji_enum-078ab059-142f-4cf7-a5da-86b90cf14c4b"/>
    <n v="730009"/>
    <s v="60350720-02a9-4506-bacc-d9fbd8ef7f0e"/>
    <s v="2018-09-30T14:52:51"/>
    <n v="1121"/>
    <m/>
    <n v="-1"/>
    <s v=""/>
    <s v=""/>
  </r>
  <r>
    <s v="DJI"/>
    <x v="2"/>
    <m/>
    <m/>
    <m/>
    <m/>
    <m/>
    <s v="Gueliléh"/>
    <s v="Ali hassan "/>
    <m/>
    <s v="male"/>
    <s v="2018-09-30"/>
    <s v="2018-08-16"/>
    <s v="30 - Sep - 2018"/>
    <s v="16 - Aug - 2018"/>
    <d v="2018-09-30T00:00:00"/>
    <m/>
    <n v="4"/>
    <x v="2"/>
    <m/>
    <x v="0"/>
    <m/>
    <s v="ETH13"/>
    <m/>
    <s v="Harar"/>
    <m/>
    <x v="1"/>
    <m/>
    <s v="DJ03"/>
    <m/>
    <s v="Djibouti City"/>
    <m/>
    <x v="1"/>
    <n v="0"/>
    <n v="0"/>
    <n v="0"/>
    <n v="0"/>
    <n v="1"/>
    <n v="0"/>
    <n v="0"/>
    <x v="0"/>
    <m/>
    <n v="62"/>
    <m/>
    <m/>
    <m/>
    <m/>
    <m/>
    <m/>
    <m/>
    <m/>
    <m/>
    <m/>
    <s v="62"/>
    <n v="10"/>
    <n v="41"/>
    <n v="5"/>
    <n v="6"/>
    <n v="62"/>
    <m/>
    <n v="0"/>
    <n v="0"/>
    <n v="0"/>
    <n v="13"/>
    <s v="13"/>
    <m/>
    <s v="4"/>
    <s v="DJI"/>
    <s v="2018-09-30T17:45:51.708+03"/>
    <s v="2018-09-30T17:47:44.587+03"/>
    <d v="2018-09-30T00:00:00"/>
    <s v="358161077325007"/>
    <s v="dji_enum"/>
    <s v="638010101262274"/>
    <s v="8925301180101474761"/>
    <m/>
    <s v="uuid:408a8297-e1a4-47d5-aca7-1f68ca53e279"/>
    <s v="FMRDJI2018-09-30-dji_enum-1f418f93-676c-4d08-88b3-e9b4728a1869"/>
    <n v="730010"/>
    <s v="408a8297-e1a4-47d5-aca7-1f68ca53e279"/>
    <s v="2018-09-30T14:52:58"/>
    <n v="1122"/>
    <m/>
    <n v="-1"/>
    <s v=""/>
    <s v=""/>
  </r>
  <r>
    <s v="DJI"/>
    <x v="8"/>
    <m/>
    <m/>
    <m/>
    <m/>
    <m/>
    <s v="PK9"/>
    <s v="Watta "/>
    <m/>
    <s v="male"/>
    <s v="2018-09-30"/>
    <s v="2018-08-16"/>
    <s v="30 - Sep - 2018"/>
    <s v="16 - Aug - 2018"/>
    <d v="2018-09-20T00:00:00"/>
    <m/>
    <m/>
    <x v="1"/>
    <m/>
    <x v="0"/>
    <m/>
    <s v="ETH04"/>
    <m/>
    <s v="Adama"/>
    <m/>
    <x v="1"/>
    <m/>
    <s v="DJ05"/>
    <m/>
    <s v="Tadjourah"/>
    <m/>
    <x v="0"/>
    <n v="0"/>
    <n v="0"/>
    <n v="0"/>
    <n v="1"/>
    <n v="0"/>
    <n v="0"/>
    <n v="0"/>
    <x v="0"/>
    <m/>
    <n v="6"/>
    <m/>
    <m/>
    <m/>
    <m/>
    <m/>
    <m/>
    <m/>
    <m/>
    <m/>
    <m/>
    <s v="6"/>
    <n v="0"/>
    <n v="0"/>
    <n v="1"/>
    <n v="5"/>
    <n v="6"/>
    <m/>
    <n v="0"/>
    <n v="0"/>
    <n v="0"/>
    <n v="0"/>
    <s v="0"/>
    <m/>
    <s v="4"/>
    <s v="DJI"/>
    <s v="2018-09-30T22:51:29.597+03"/>
    <s v="2018-09-30T22:54:49.297+03"/>
    <d v="2018-09-30T00:00:00"/>
    <s v="357656087620751"/>
    <s v="dji_enum"/>
    <s v="638010101180761"/>
    <s v="8925301170301751837"/>
    <s v="8"/>
    <s v="uuid:cfb57625-6f17-499a-be18-e963da22e6e0"/>
    <s v="FMRDJI2018-09-30-dji_enum-9e358a78-c34c-4b40-83a9-cd14a402a24b"/>
    <n v="731054"/>
    <s v="cfb57625-6f17-499a-be18-e963da22e6e0"/>
    <s v="2018-09-30T20:26:32"/>
    <n v="1123"/>
    <m/>
    <n v="-1"/>
    <s v=""/>
    <s v=""/>
  </r>
  <r>
    <s v="DJI"/>
    <x v="8"/>
    <m/>
    <m/>
    <m/>
    <m/>
    <m/>
    <s v="PK9"/>
    <s v="Watta "/>
    <m/>
    <s v="male"/>
    <s v="2018-09-30"/>
    <s v="2018-08-16"/>
    <s v="30 - Sep - 2018"/>
    <s v="16 - Aug - 2018"/>
    <d v="2018-09-23T00:00:00"/>
    <m/>
    <m/>
    <x v="1"/>
    <m/>
    <x v="0"/>
    <m/>
    <s v="ETH01"/>
    <m/>
    <s v="Alamata"/>
    <m/>
    <x v="0"/>
    <m/>
    <s v="SA07"/>
    <m/>
    <s v="unknown"/>
    <m/>
    <x v="0"/>
    <n v="0"/>
    <n v="0"/>
    <n v="0"/>
    <n v="1"/>
    <n v="0"/>
    <n v="0"/>
    <n v="0"/>
    <x v="0"/>
    <m/>
    <n v="76"/>
    <m/>
    <m/>
    <m/>
    <m/>
    <m/>
    <m/>
    <m/>
    <m/>
    <m/>
    <m/>
    <s v="76"/>
    <n v="3"/>
    <n v="4"/>
    <n v="13"/>
    <n v="56"/>
    <n v="76"/>
    <m/>
    <n v="0"/>
    <n v="0"/>
    <n v="0"/>
    <n v="0"/>
    <s v="0"/>
    <m/>
    <s v="4"/>
    <s v="DJI"/>
    <s v="2018-09-30T22:55:15.963+03"/>
    <s v="2018-09-30T22:58:49.477+03"/>
    <d v="2018-09-30T00:00:00"/>
    <s v="357656087620751"/>
    <s v="dji_enum"/>
    <s v="638010101180761"/>
    <s v="8925301170301751837"/>
    <s v="8"/>
    <s v="uuid:c206dafa-5c88-4ecc-959c-a6566b44ca1a"/>
    <s v="FMRDJI2018-09-30-dji_enum-fc3521d3-386e-4438-b2f9-bc5fc32754ff"/>
    <n v="731056"/>
    <s v="c206dafa-5c88-4ecc-959c-a6566b44ca1a"/>
    <s v="2018-09-30T20:26:35"/>
    <n v="1124"/>
    <m/>
    <n v="-1"/>
    <s v=""/>
    <s v=""/>
  </r>
  <r>
    <s v="DJI"/>
    <x v="8"/>
    <m/>
    <m/>
    <m/>
    <m/>
    <m/>
    <s v="PK9"/>
    <s v="Watta "/>
    <m/>
    <s v="male"/>
    <s v="2018-09-30"/>
    <s v="2018-08-16"/>
    <s v="30 - Sep - 2018"/>
    <s v="16 - Aug - 2018"/>
    <d v="2018-09-24T00:00:00"/>
    <m/>
    <m/>
    <x v="1"/>
    <m/>
    <x v="0"/>
    <m/>
    <s v="ETH01"/>
    <m/>
    <s v="Raya Alamata"/>
    <m/>
    <x v="0"/>
    <m/>
    <s v="SA07"/>
    <m/>
    <s v="unknown"/>
    <m/>
    <x v="0"/>
    <n v="0"/>
    <n v="0"/>
    <n v="0"/>
    <n v="1"/>
    <n v="0"/>
    <n v="0"/>
    <n v="0"/>
    <x v="0"/>
    <m/>
    <n v="90"/>
    <m/>
    <m/>
    <m/>
    <m/>
    <m/>
    <m/>
    <m/>
    <m/>
    <m/>
    <m/>
    <s v="90"/>
    <n v="8"/>
    <n v="5"/>
    <n v="9"/>
    <n v="68"/>
    <n v="90"/>
    <m/>
    <n v="0"/>
    <n v="0"/>
    <n v="0"/>
    <n v="0"/>
    <s v="0"/>
    <m/>
    <s v="4"/>
    <s v="DJI"/>
    <s v="2018-09-30T22:59:19.057+03"/>
    <s v="2018-09-30T23:02:41.633+03"/>
    <d v="2018-09-30T00:00:00"/>
    <s v="357656087620751"/>
    <s v="dji_enum"/>
    <s v="638010101180761"/>
    <s v="8925301170301751837"/>
    <s v="8"/>
    <s v="uuid:0be65e2f-7976-44c9-b175-ccf73b7ed465"/>
    <s v="FMRDJI2018-09-30-dji_enum-9e9b8a7c-9f4e-44af-a161-32d6247a5118"/>
    <n v="731058"/>
    <s v="0be65e2f-7976-44c9-b175-ccf73b7ed465"/>
    <s v="2018-09-30T20:26:38"/>
    <n v="1125"/>
    <m/>
    <n v="-1"/>
    <s v=""/>
    <s v=""/>
  </r>
  <r>
    <s v="DJI"/>
    <x v="8"/>
    <m/>
    <m/>
    <m/>
    <m/>
    <m/>
    <s v="PK9"/>
    <s v="Watta "/>
    <m/>
    <s v="male"/>
    <s v="2018-09-30"/>
    <s v="2018-08-16"/>
    <s v="30 - Sep - 2018"/>
    <s v="16 - Aug - 2018"/>
    <d v="2018-09-25T00:00:00"/>
    <m/>
    <m/>
    <x v="1"/>
    <m/>
    <x v="0"/>
    <m/>
    <s v="ETH01"/>
    <m/>
    <s v="Alamata"/>
    <m/>
    <x v="0"/>
    <m/>
    <s v="SA07"/>
    <m/>
    <s v="unknown"/>
    <m/>
    <x v="0"/>
    <n v="0"/>
    <n v="0"/>
    <n v="0"/>
    <n v="1"/>
    <n v="0"/>
    <n v="0"/>
    <n v="0"/>
    <x v="0"/>
    <m/>
    <n v="41"/>
    <m/>
    <m/>
    <m/>
    <m/>
    <m/>
    <m/>
    <m/>
    <m/>
    <m/>
    <m/>
    <s v="41"/>
    <n v="1"/>
    <n v="3"/>
    <n v="9"/>
    <n v="28"/>
    <n v="41"/>
    <m/>
    <n v="0"/>
    <n v="0"/>
    <n v="0"/>
    <n v="0"/>
    <s v="0"/>
    <m/>
    <s v="4"/>
    <s v="DJI"/>
    <s v="2018-09-30T23:03:11.109+03"/>
    <s v="2018-09-30T23:06:24.104+03"/>
    <d v="2018-09-30T00:00:00"/>
    <s v="357656087620751"/>
    <s v="dji_enum"/>
    <s v="638010101180761"/>
    <s v="8925301170301751837"/>
    <s v="8"/>
    <s v="uuid:226bb32e-3155-40cf-a332-3ae8cd4ce1f4"/>
    <s v="FMRDJI2018-09-30-dji_enum-8c4847c7-45fb-48f9-a5d5-a7aec6127a70"/>
    <n v="731060"/>
    <s v="226bb32e-3155-40cf-a332-3ae8cd4ce1f4"/>
    <s v="2018-09-30T20:26:40"/>
    <n v="1126"/>
    <m/>
    <n v="-1"/>
    <s v=""/>
    <s v=""/>
  </r>
  <r>
    <s v="DJI"/>
    <x v="8"/>
    <m/>
    <m/>
    <m/>
    <m/>
    <m/>
    <s v="PK9"/>
    <s v="Watta "/>
    <m/>
    <s v="male"/>
    <s v="2018-09-30"/>
    <s v="2018-08-16"/>
    <s v="30 - Sep - 2018"/>
    <s v="16 - Aug - 2018"/>
    <d v="2018-09-26T00:00:00"/>
    <m/>
    <m/>
    <x v="1"/>
    <m/>
    <x v="0"/>
    <m/>
    <s v="ETH01"/>
    <m/>
    <s v="Alamata"/>
    <m/>
    <x v="0"/>
    <m/>
    <s v="SA07"/>
    <m/>
    <s v="unknown"/>
    <m/>
    <x v="0"/>
    <n v="0"/>
    <n v="0"/>
    <n v="0"/>
    <n v="1"/>
    <n v="0"/>
    <n v="0"/>
    <n v="0"/>
    <x v="0"/>
    <m/>
    <n v="125"/>
    <m/>
    <m/>
    <m/>
    <m/>
    <m/>
    <m/>
    <m/>
    <m/>
    <m/>
    <m/>
    <s v="125"/>
    <n v="11"/>
    <n v="18"/>
    <n v="9"/>
    <n v="87"/>
    <n v="125"/>
    <m/>
    <n v="0"/>
    <n v="0"/>
    <n v="0"/>
    <n v="0"/>
    <s v="0"/>
    <m/>
    <s v="4"/>
    <s v="DJI"/>
    <s v="2018-09-30T23:06:48.232+03"/>
    <s v="2018-09-30T23:10:57.514+03"/>
    <d v="2018-09-30T00:00:00"/>
    <s v="357656087620751"/>
    <s v="dji_enum"/>
    <s v="638010101180761"/>
    <s v="8925301170301751837"/>
    <s v="8"/>
    <s v="uuid:4bade940-e883-447b-8e5f-4b3896e3c148"/>
    <s v="FMRDJI2018-09-30-dji_enum-047ea716-c9d7-4a19-a774-f3b7fbbd6f81"/>
    <n v="731063"/>
    <s v="4bade940-e883-447b-8e5f-4b3896e3c148"/>
    <s v="2018-09-30T20:26:44"/>
    <n v="1127"/>
    <m/>
    <n v="-1"/>
    <s v=""/>
    <s v=""/>
  </r>
  <r>
    <s v="DJI"/>
    <x v="8"/>
    <m/>
    <m/>
    <m/>
    <m/>
    <m/>
    <s v="PK9"/>
    <s v="Watta "/>
    <m/>
    <s v="male"/>
    <s v="2018-09-30"/>
    <s v="2018-08-16"/>
    <s v="30 - Sep - 2018"/>
    <s v="16 - Aug - 2018"/>
    <d v="2018-09-27T00:00:00"/>
    <m/>
    <m/>
    <x v="1"/>
    <m/>
    <x v="0"/>
    <m/>
    <s v="ETH03"/>
    <m/>
    <s v="Worebabu"/>
    <m/>
    <x v="0"/>
    <m/>
    <s v="SA07"/>
    <m/>
    <s v="unknown"/>
    <m/>
    <x v="0"/>
    <n v="0"/>
    <n v="0"/>
    <n v="0"/>
    <n v="1"/>
    <n v="0"/>
    <n v="0"/>
    <n v="0"/>
    <x v="0"/>
    <m/>
    <n v="105"/>
    <m/>
    <m/>
    <m/>
    <m/>
    <m/>
    <m/>
    <m/>
    <m/>
    <m/>
    <m/>
    <s v="105"/>
    <n v="7"/>
    <n v="15"/>
    <n v="17"/>
    <n v="66"/>
    <n v="105"/>
    <m/>
    <n v="0"/>
    <n v="0"/>
    <n v="0"/>
    <n v="0"/>
    <s v="0"/>
    <m/>
    <s v="4"/>
    <s v="DJI"/>
    <s v="2018-09-30T23:11:19.987+03"/>
    <s v="2018-09-30T23:14:32.721+03"/>
    <d v="2018-09-30T00:00:00"/>
    <s v="357656087620751"/>
    <s v="dji_enum"/>
    <s v="638010101180761"/>
    <s v="8925301170301751837"/>
    <s v="8"/>
    <s v="uuid:55cdc61f-4bed-43ae-a08a-5f1fe3c2f894"/>
    <s v="FMRDJI2018-09-30-dji_enum-72c3d2bb-1df3-4ffd-983d-18c4a94514ad"/>
    <n v="731065"/>
    <s v="55cdc61f-4bed-43ae-a08a-5f1fe3c2f894"/>
    <s v="2018-09-30T20:26:47"/>
    <n v="1128"/>
    <m/>
    <n v="-1"/>
    <s v=""/>
    <s v=""/>
  </r>
  <r>
    <s v="DJI"/>
    <x v="8"/>
    <m/>
    <m/>
    <m/>
    <m/>
    <m/>
    <s v="PK9"/>
    <s v="Watta "/>
    <m/>
    <s v="male"/>
    <s v="2018-09-30"/>
    <s v="2018-08-16"/>
    <s v="30 - Sep - 2018"/>
    <s v="16 - Aug - 2018"/>
    <d v="2018-09-30T00:00:00"/>
    <m/>
    <m/>
    <x v="1"/>
    <m/>
    <x v="0"/>
    <m/>
    <s v="ETH01"/>
    <m/>
    <s v="Alamata"/>
    <m/>
    <x v="0"/>
    <m/>
    <s v="SA07"/>
    <m/>
    <s v="unknown"/>
    <m/>
    <x v="0"/>
    <n v="0"/>
    <n v="0"/>
    <n v="0"/>
    <n v="1"/>
    <n v="0"/>
    <n v="0"/>
    <n v="0"/>
    <x v="0"/>
    <m/>
    <n v="71"/>
    <m/>
    <m/>
    <m/>
    <m/>
    <m/>
    <m/>
    <m/>
    <m/>
    <m/>
    <m/>
    <s v="71"/>
    <n v="2"/>
    <n v="12"/>
    <n v="18"/>
    <n v="39"/>
    <n v="71"/>
    <m/>
    <n v="0"/>
    <n v="0"/>
    <n v="0"/>
    <n v="0"/>
    <s v="0"/>
    <m/>
    <s v="4"/>
    <s v="DJI"/>
    <s v="2018-09-30T23:14:45.880+03"/>
    <s v="2018-09-30T23:18:39.194+03"/>
    <d v="2018-09-30T00:00:00"/>
    <s v="357656087620751"/>
    <s v="dji_enum"/>
    <s v="638010101180761"/>
    <s v="8925301170301751837"/>
    <s v="8"/>
    <s v="uuid:52dac015-f539-4170-95fa-c7cbb719cac1"/>
    <s v="FMRDJI2018-09-30-dji_enum-04e0624f-58e5-4389-9aa2-5cb7424c4cbe"/>
    <n v="731068"/>
    <s v="52dac015-f539-4170-95fa-c7cbb719cac1"/>
    <s v="2018-09-30T20:26:52"/>
    <n v="1129"/>
    <m/>
    <n v="-1"/>
    <s v=""/>
    <s v=""/>
  </r>
  <r>
    <s v="DJI"/>
    <x v="5"/>
    <m/>
    <m/>
    <m/>
    <m/>
    <m/>
    <s v="Badaf"/>
    <s v="abro"/>
    <m/>
    <s v="male"/>
    <s v="2018-10-01T00:00:00.000+03"/>
    <s v="2018-08-17T00:00:00.000+03"/>
    <s v="01 - oct. - 2018"/>
    <s v="17 - août - 2018"/>
    <d v="2018-09-30T00:00:00"/>
    <m/>
    <n v="1"/>
    <x v="1"/>
    <m/>
    <x v="0"/>
    <m/>
    <s v="ETH04"/>
    <m/>
    <s v="Adama"/>
    <m/>
    <x v="0"/>
    <m/>
    <s v="unknown"/>
    <m/>
    <s v="unknown"/>
    <m/>
    <x v="0"/>
    <n v="0"/>
    <n v="0"/>
    <n v="0"/>
    <n v="1"/>
    <n v="0"/>
    <n v="0"/>
    <n v="0"/>
    <x v="0"/>
    <m/>
    <n v="20"/>
    <m/>
    <m/>
    <m/>
    <m/>
    <m/>
    <m/>
    <m/>
    <m/>
    <m/>
    <m/>
    <s v="20"/>
    <n v="0"/>
    <n v="0"/>
    <n v="0"/>
    <n v="20"/>
    <n v="20"/>
    <m/>
    <n v="0"/>
    <n v="0"/>
    <n v="0"/>
    <n v="0"/>
    <s v="0"/>
    <m/>
    <s v="4"/>
    <s v="DJI"/>
    <s v="2018-10-01T00:34:30.158+03"/>
    <s v="2018-10-01T00:36:29.717+03"/>
    <d v="2018-10-01T00:00:00"/>
    <s v="359459066679171"/>
    <s v="dji_enum"/>
    <s v="638010100593498"/>
    <s v="8925301110305934989"/>
    <m/>
    <s v="uuid:e10a5444-7cd1-4ad0-8573-add9afb35479"/>
    <s v="FMRDJI2018-10-01-dji_enum-b5b41379-0ff3-48db-bd9f-51a4c4ff2dea"/>
    <n v="731264"/>
    <s v="e10a5444-7cd1-4ad0-8573-add9afb35479"/>
    <s v="2018-09-30T21:36:55"/>
    <n v="1130"/>
    <m/>
    <n v="-1"/>
    <s v=""/>
    <s v=""/>
  </r>
  <r>
    <s v="DJI"/>
    <x v="7"/>
    <m/>
    <m/>
    <m/>
    <m/>
    <m/>
    <s v="Assamo"/>
    <s v="souleiman"/>
    <m/>
    <s v="male"/>
    <s v="2018-09-30"/>
    <s v="2018-08-16"/>
    <s v="30 - Sep - 2018"/>
    <s v="16 - Aug - 2018"/>
    <d v="2018-09-25T00:00:00"/>
    <m/>
    <n v="1"/>
    <x v="1"/>
    <m/>
    <x v="0"/>
    <m/>
    <s v="ETH04"/>
    <m/>
    <s v="Jimma Horo"/>
    <m/>
    <x v="0"/>
    <m/>
    <s v="SA05"/>
    <m/>
    <s v="unknown"/>
    <m/>
    <x v="0"/>
    <n v="0"/>
    <n v="0"/>
    <n v="0"/>
    <n v="1"/>
    <n v="0"/>
    <n v="0"/>
    <n v="0"/>
    <x v="0"/>
    <m/>
    <n v="13"/>
    <m/>
    <m/>
    <m/>
    <m/>
    <m/>
    <m/>
    <m/>
    <m/>
    <m/>
    <m/>
    <s v="13"/>
    <n v="0"/>
    <n v="5"/>
    <n v="0"/>
    <n v="8"/>
    <n v="13"/>
    <m/>
    <n v="0"/>
    <n v="0"/>
    <n v="0"/>
    <n v="0"/>
    <s v="0"/>
    <m/>
    <s v="4"/>
    <s v="DJI"/>
    <s v="2018-09-30T16:07:16.250+03"/>
    <s v="2018-09-30T16:12:15.961+03"/>
    <d v="2018-09-30T00:00:00"/>
    <s v="357656087549521"/>
    <s v="dji_enum"/>
    <s v="638010100880011"/>
    <s v="8925301150601514853"/>
    <m/>
    <s v="uuid:65208880-653b-4d69-b53c-567b9dae3629"/>
    <s v="FMRDJI2018-09-30-dji_enum-e05ec116-45a0-4a85-a6b9-29faa61453b6"/>
    <n v="732037"/>
    <s v="65208880-653b-4d69-b53c-567b9dae3629"/>
    <s v="2018-10-01T05:50:46"/>
    <n v="1131"/>
    <m/>
    <n v="-1"/>
    <s v=""/>
    <s v=""/>
  </r>
  <r>
    <s v="DJI"/>
    <x v="7"/>
    <m/>
    <m/>
    <m/>
    <m/>
    <m/>
    <s v="Assamo"/>
    <s v="souleiman"/>
    <m/>
    <s v="male"/>
    <s v="2018-09-30"/>
    <s v="2018-08-16"/>
    <s v="30 - Sep - 2018"/>
    <s v="16 - Aug - 2018"/>
    <d v="2018-09-25T00:00:00"/>
    <m/>
    <n v="2"/>
    <x v="1"/>
    <m/>
    <x v="2"/>
    <m/>
    <s v="other"/>
    <s v="harirad"/>
    <s v="other"/>
    <s v="jiri"/>
    <x v="1"/>
    <m/>
    <s v="DJ01"/>
    <m/>
    <s v="Assamo"/>
    <m/>
    <x v="1"/>
    <n v="0"/>
    <n v="0"/>
    <n v="0"/>
    <n v="0"/>
    <n v="1"/>
    <n v="0"/>
    <n v="0"/>
    <x v="2"/>
    <m/>
    <n v="10"/>
    <m/>
    <m/>
    <m/>
    <m/>
    <m/>
    <m/>
    <m/>
    <m/>
    <m/>
    <m/>
    <s v="10"/>
    <n v="0"/>
    <n v="5"/>
    <n v="0"/>
    <n v="5"/>
    <n v="10"/>
    <m/>
    <n v="0"/>
    <n v="0"/>
    <n v="0"/>
    <n v="0"/>
    <s v="0"/>
    <m/>
    <s v="4"/>
    <s v="DJI"/>
    <s v="2018-09-30T16:12:25.071+03"/>
    <s v="2018-09-30T16:18:53.919+03"/>
    <d v="2018-09-30T00:00:00"/>
    <s v="357656087549521"/>
    <s v="dji_enum"/>
    <s v="638010100880011"/>
    <s v="8925301150601514853"/>
    <m/>
    <s v="uuid:52d240d8-8289-4d8d-8fa6-15d4bb87ca9c"/>
    <s v="FMRDJI2018-09-30-dji_enum-46dde680-e11f-4960-a07e-462e4a1783b3"/>
    <n v="732038"/>
    <s v="52d240d8-8289-4d8d-8fa6-15d4bb87ca9c"/>
    <s v="2018-10-01T05:50:53"/>
    <n v="1132"/>
    <m/>
    <n v="-1"/>
    <s v=""/>
    <s v=""/>
  </r>
  <r>
    <s v="DJI"/>
    <x v="7"/>
    <m/>
    <m/>
    <m/>
    <m/>
    <m/>
    <s v="Assamo"/>
    <s v="souleiman"/>
    <m/>
    <s v="male"/>
    <s v="2018-09-30"/>
    <s v="2018-08-16"/>
    <s v="30 - Sep - 2018"/>
    <s v="16 - Aug - 2018"/>
    <d v="2018-09-26T00:00:00"/>
    <m/>
    <n v="1"/>
    <x v="1"/>
    <m/>
    <x v="0"/>
    <m/>
    <s v="ETH15"/>
    <m/>
    <s v="Dire Dawa"/>
    <m/>
    <x v="5"/>
    <m/>
    <s v="unknown"/>
    <m/>
    <s v="unknown"/>
    <m/>
    <x v="0"/>
    <n v="0"/>
    <n v="0"/>
    <n v="0"/>
    <n v="1"/>
    <n v="0"/>
    <n v="0"/>
    <n v="0"/>
    <x v="0"/>
    <m/>
    <n v="9"/>
    <m/>
    <m/>
    <m/>
    <m/>
    <m/>
    <m/>
    <m/>
    <m/>
    <m/>
    <m/>
    <s v="9"/>
    <n v="0"/>
    <n v="0"/>
    <n v="0"/>
    <n v="9"/>
    <n v="9"/>
    <m/>
    <n v="0"/>
    <n v="0"/>
    <n v="0"/>
    <n v="0"/>
    <s v="0"/>
    <m/>
    <s v="4"/>
    <s v="DJI"/>
    <s v="2018-09-30T16:19:16.224+03"/>
    <s v="2018-09-30T16:24:36.063+03"/>
    <d v="2018-09-30T00:00:00"/>
    <s v="357656087549521"/>
    <s v="dji_enum"/>
    <s v="638010100880011"/>
    <s v="8925301150601514853"/>
    <m/>
    <s v="uuid:8b8a7465-6d18-4c71-bf41-15cf111288dd"/>
    <s v="FMRDJI2018-09-30-dji_enum-3641b7d1-665e-4e7a-9016-00c47710dcce"/>
    <n v="732040"/>
    <s v="8b8a7465-6d18-4c71-bf41-15cf111288dd"/>
    <s v="2018-10-01T05:50:59"/>
    <n v="1133"/>
    <m/>
    <n v="-1"/>
    <s v=""/>
    <s v=""/>
  </r>
  <r>
    <s v="DJI"/>
    <x v="7"/>
    <m/>
    <m/>
    <m/>
    <m/>
    <m/>
    <s v="Assamo"/>
    <s v="souleiman"/>
    <m/>
    <s v="male"/>
    <s v="2018-09-30"/>
    <s v="2018-08-16"/>
    <s v="30 - Sep - 2018"/>
    <s v="16 - Aug - 2018"/>
    <d v="2018-09-27T00:00:00"/>
    <m/>
    <n v="1"/>
    <x v="1"/>
    <m/>
    <x v="2"/>
    <m/>
    <s v="other"/>
    <s v="borama"/>
    <s v="other"/>
    <s v="harirade"/>
    <x v="4"/>
    <m/>
    <s v="unknown"/>
    <m/>
    <s v="unknown"/>
    <m/>
    <x v="1"/>
    <n v="0"/>
    <n v="0"/>
    <n v="0"/>
    <n v="0"/>
    <n v="1"/>
    <n v="0"/>
    <n v="0"/>
    <x v="2"/>
    <m/>
    <n v="14"/>
    <m/>
    <m/>
    <m/>
    <m/>
    <m/>
    <m/>
    <m/>
    <m/>
    <m/>
    <m/>
    <s v="14"/>
    <n v="0"/>
    <n v="6"/>
    <n v="0"/>
    <n v="8"/>
    <n v="14"/>
    <m/>
    <n v="0"/>
    <n v="0"/>
    <n v="0"/>
    <n v="0"/>
    <s v="0"/>
    <m/>
    <s v="4"/>
    <s v="DJI"/>
    <s v="2018-09-30T16:29:14.453+03"/>
    <s v="2018-09-30T16:37:10.425+03"/>
    <d v="2018-09-30T00:00:00"/>
    <s v="357656087549521"/>
    <s v="dji_enum"/>
    <s v="638010100880011"/>
    <s v="8925301150601514853"/>
    <m/>
    <s v="uuid:20609b36-e61c-442f-bf51-5de4a2dacd6d"/>
    <s v="FMRDJI2018-09-30-dji_enum-38444bdd-534f-429f-8774-92d5dad62cc5"/>
    <n v="732043"/>
    <s v="20609b36-e61c-442f-bf51-5de4a2dacd6d"/>
    <s v="2018-10-01T05:51:10"/>
    <n v="1134"/>
    <m/>
    <n v="-1"/>
    <s v=""/>
    <s v=""/>
  </r>
  <r>
    <s v="DJI"/>
    <x v="7"/>
    <m/>
    <m/>
    <m/>
    <m/>
    <m/>
    <s v="Assamo"/>
    <s v="souleiman"/>
    <m/>
    <s v="male"/>
    <s v="2018-09-30"/>
    <s v="2018-08-16"/>
    <s v="30 - Sep - 2018"/>
    <s v="16 - Aug - 2018"/>
    <d v="2018-09-27T00:00:00"/>
    <m/>
    <n v="2"/>
    <x v="5"/>
    <m/>
    <x v="1"/>
    <m/>
    <s v="DJ01"/>
    <m/>
    <s v="Assamo"/>
    <m/>
    <x v="2"/>
    <m/>
    <s v="other"/>
    <s v="hajin"/>
    <s v="other"/>
    <s v="idleh"/>
    <x v="3"/>
    <n v="0"/>
    <n v="0"/>
    <n v="0"/>
    <n v="0"/>
    <n v="0"/>
    <n v="1"/>
    <n v="0"/>
    <x v="3"/>
    <m/>
    <n v="540"/>
    <m/>
    <m/>
    <m/>
    <m/>
    <m/>
    <m/>
    <m/>
    <m/>
    <m/>
    <m/>
    <s v="540"/>
    <n v="15"/>
    <n v="200"/>
    <n v="25"/>
    <n v="300"/>
    <n v="540"/>
    <m/>
    <n v="0"/>
    <n v="0"/>
    <n v="0"/>
    <n v="7"/>
    <s v="7"/>
    <m/>
    <s v="4"/>
    <s v="DJI"/>
    <s v="2018-09-30T16:38:13.121+03"/>
    <s v="2018-09-30T16:51:00.870+03"/>
    <d v="2018-09-30T00:00:00"/>
    <s v="357656087549521"/>
    <s v="dji_enum"/>
    <s v="638010100880011"/>
    <s v="8925301150601514853"/>
    <m/>
    <s v="uuid:da3c9d5f-f0e9-4117-b722-d9721f7bfa10"/>
    <s v="FMRDJI2018-09-30-dji_enum-87f1417d-9785-4ae2-bca8-122cd4221b68"/>
    <n v="732045"/>
    <s v="da3c9d5f-f0e9-4117-b722-d9721f7bfa10"/>
    <s v="2018-10-01T05:51:16"/>
    <n v="1135"/>
    <m/>
    <n v="-1"/>
    <s v=""/>
    <s v=""/>
  </r>
  <r>
    <s v="DJI"/>
    <x v="1"/>
    <m/>
    <m/>
    <m/>
    <m/>
    <m/>
    <s v="Ar Oussa"/>
    <s v="souleiman"/>
    <m/>
    <s v="male"/>
    <s v="2018-09-30"/>
    <s v="2018-08-16"/>
    <s v="30 - Sep - 2018"/>
    <s v="16 - Aug - 2018"/>
    <d v="2018-09-27T00:00:00"/>
    <m/>
    <n v="3"/>
    <x v="5"/>
    <m/>
    <x v="1"/>
    <m/>
    <s v="DJ01"/>
    <m/>
    <s v="Assamo"/>
    <m/>
    <x v="4"/>
    <m/>
    <s v="other"/>
    <s v="habas wein"/>
    <s v="other"/>
    <s v="ab yonis"/>
    <x v="3"/>
    <n v="0"/>
    <n v="0"/>
    <n v="0"/>
    <n v="0"/>
    <n v="0"/>
    <n v="1"/>
    <n v="0"/>
    <x v="3"/>
    <m/>
    <n v="350"/>
    <m/>
    <m/>
    <m/>
    <m/>
    <m/>
    <m/>
    <m/>
    <m/>
    <m/>
    <m/>
    <s v="350"/>
    <n v="10"/>
    <n v="100"/>
    <n v="20"/>
    <n v="220"/>
    <n v="350"/>
    <m/>
    <n v="0"/>
    <n v="0"/>
    <n v="0"/>
    <n v="0"/>
    <s v="0"/>
    <m/>
    <s v="4"/>
    <s v="DJI"/>
    <s v="2018-09-30T16:51:29.442+03"/>
    <s v="2018-09-30T17:09:53.403+03"/>
    <d v="2018-09-30T00:00:00"/>
    <s v="357656087549521"/>
    <s v="dji_enum"/>
    <s v="638010100880011"/>
    <s v="8925301150601514853"/>
    <m/>
    <s v="uuid:1c24c1c4-eb91-4a7a-ab7a-25eec7b24072"/>
    <s v="FMRDJI2018-09-30-dji_enum-5171cc17-aa9c-4c5c-bfe7-65cca5b8ea04"/>
    <n v="732047"/>
    <s v="1c24c1c4-eb91-4a7a-ab7a-25eec7b24072"/>
    <s v="2018-10-01T05:51:23"/>
    <n v="1136"/>
    <m/>
    <n v="-1"/>
    <s v=""/>
    <s v=""/>
  </r>
  <r>
    <s v="DJI"/>
    <x v="7"/>
    <m/>
    <m/>
    <m/>
    <m/>
    <m/>
    <s v="Assamo"/>
    <s v="souleiman"/>
    <m/>
    <s v="male"/>
    <s v="2018-10-01"/>
    <s v="2018-08-17"/>
    <s v="01 - Oct - 2018"/>
    <s v="17 - Aug - 2018"/>
    <d v="2018-09-30T00:00:00"/>
    <m/>
    <n v="1"/>
    <x v="1"/>
    <m/>
    <x v="0"/>
    <m/>
    <s v="ETH15"/>
    <m/>
    <s v="Dire Dawa"/>
    <m/>
    <x v="0"/>
    <m/>
    <s v="SA11"/>
    <m/>
    <s v="unknown"/>
    <m/>
    <x v="0"/>
    <n v="0"/>
    <n v="0"/>
    <n v="0"/>
    <n v="1"/>
    <n v="0"/>
    <n v="0"/>
    <n v="0"/>
    <x v="0"/>
    <m/>
    <n v="13"/>
    <m/>
    <m/>
    <m/>
    <m/>
    <m/>
    <m/>
    <m/>
    <m/>
    <m/>
    <m/>
    <s v="13"/>
    <n v="0"/>
    <n v="0"/>
    <n v="0"/>
    <n v="13"/>
    <n v="13"/>
    <m/>
    <n v="0"/>
    <n v="0"/>
    <n v="0"/>
    <n v="0"/>
    <s v="0"/>
    <m/>
    <s v="4"/>
    <s v="DJI"/>
    <s v="2018-10-01T08:18:47.593+03"/>
    <s v="2018-10-01T08:24:42.961+03"/>
    <d v="2018-10-01T00:00:00"/>
    <s v="357656087549521"/>
    <s v="dji_enum"/>
    <s v="638010100880011"/>
    <s v="8925301150601514853"/>
    <m/>
    <s v="uuid:1515c3ff-130b-4a00-a6e4-aa0b543f350e"/>
    <s v="FMRDJI2018-10-01-dji_enum-f2c4fec1-12ef-4070-8255-8cbbf63e388d"/>
    <n v="732049"/>
    <s v="1515c3ff-130b-4a00-a6e4-aa0b543f350e"/>
    <s v="2018-10-01T05:51:29"/>
    <n v="1137"/>
    <m/>
    <n v="-1"/>
    <s v=""/>
    <s v=""/>
  </r>
  <r>
    <s v="DJI"/>
    <x v="7"/>
    <m/>
    <m/>
    <m/>
    <m/>
    <m/>
    <s v="Assamo"/>
    <s v="souleiman"/>
    <m/>
    <s v="male"/>
    <s v="2018-10-01"/>
    <s v="2018-08-17"/>
    <s v="01 - Oct - 2018"/>
    <s v="17 - Aug - 2018"/>
    <d v="2018-09-30T00:00:00"/>
    <m/>
    <n v="2"/>
    <x v="1"/>
    <m/>
    <x v="2"/>
    <m/>
    <s v="other"/>
    <s v="harirade"/>
    <s v="other"/>
    <s v="Abd i kader"/>
    <x v="1"/>
    <m/>
    <s v="DJ01"/>
    <m/>
    <s v="Assamo"/>
    <m/>
    <x v="1"/>
    <n v="0"/>
    <n v="0"/>
    <n v="0"/>
    <n v="0"/>
    <n v="1"/>
    <n v="0"/>
    <n v="0"/>
    <x v="2"/>
    <m/>
    <n v="7"/>
    <m/>
    <m/>
    <m/>
    <m/>
    <m/>
    <m/>
    <m/>
    <m/>
    <m/>
    <m/>
    <s v="7"/>
    <n v="0"/>
    <n v="2"/>
    <n v="0"/>
    <n v="5"/>
    <n v="7"/>
    <m/>
    <n v="0"/>
    <n v="0"/>
    <n v="0"/>
    <n v="0"/>
    <s v="0"/>
    <m/>
    <s v="4"/>
    <s v="DJI"/>
    <s v="2018-10-01T08:24:50.660+03"/>
    <s v="2018-10-01T08:28:30.155+03"/>
    <d v="2018-10-01T00:00:00"/>
    <s v="357656087549521"/>
    <s v="dji_enum"/>
    <s v="638010100880011"/>
    <s v="8925301150601514853"/>
    <m/>
    <s v="uuid:461df91e-1db5-405a-afc2-f6daa03f8682"/>
    <s v="FMRDJI2018-10-01-dji_enum-cd863677-413a-42b8-9160-2afe88423bdc"/>
    <n v="732050"/>
    <s v="461df91e-1db5-405a-afc2-f6daa03f8682"/>
    <s v="2018-10-01T05:51:36"/>
    <n v="1138"/>
    <m/>
    <n v="-1"/>
    <s v=""/>
    <s v=""/>
  </r>
  <r>
    <s v="DJI"/>
    <x v="4"/>
    <m/>
    <m/>
    <m/>
    <m/>
    <m/>
    <s v="Yoboki"/>
    <s v="Abdoulkadir"/>
    <m/>
    <s v="male"/>
    <s v="2018-09-26"/>
    <s v="2018-08-12"/>
    <s v="26 - Sep - 2018"/>
    <s v="12 - Aug - 2018"/>
    <d v="2018-09-26T00:00:00"/>
    <m/>
    <n v="1"/>
    <x v="1"/>
    <m/>
    <x v="0"/>
    <m/>
    <s v="ETH01"/>
    <m/>
    <s v="unknown"/>
    <m/>
    <x v="0"/>
    <m/>
    <s v="unknown"/>
    <m/>
    <s v="unknown"/>
    <m/>
    <x v="0"/>
    <n v="0"/>
    <n v="0"/>
    <n v="0"/>
    <n v="1"/>
    <n v="0"/>
    <n v="0"/>
    <n v="0"/>
    <x v="0"/>
    <m/>
    <n v="148"/>
    <m/>
    <m/>
    <m/>
    <m/>
    <m/>
    <m/>
    <m/>
    <m/>
    <m/>
    <m/>
    <s v="148"/>
    <n v="0"/>
    <n v="19"/>
    <n v="0"/>
    <n v="129"/>
    <n v="148"/>
    <m/>
    <n v="0"/>
    <n v="0"/>
    <n v="0"/>
    <n v="0"/>
    <s v="0"/>
    <m/>
    <s v="4"/>
    <s v="DJI"/>
    <s v="2018-09-26T15:54:48.941+03"/>
    <s v="2018-09-26T15:57:19.910+03"/>
    <d v="2018-09-26T00:00:00"/>
    <s v="358161077516753"/>
    <s v="dj_enum"/>
    <s v="638010100926130"/>
    <s v="8925301151101396049"/>
    <m/>
    <s v="uuid:5f652cd6-4436-41eb-a678-b2b4e44129f8"/>
    <s v="FMRDJI2018-09-26-dj_enum-aed43a6d-bdcb-421d-84df-d4e015bdc445"/>
    <n v="732623"/>
    <s v="5f652cd6-4436-41eb-a678-b2b4e44129f8"/>
    <s v="2018-10-01T08:20:16"/>
    <n v="1139"/>
    <m/>
    <n v="-1"/>
    <s v=""/>
    <s v=""/>
  </r>
  <r>
    <s v="DJI"/>
    <x v="4"/>
    <m/>
    <m/>
    <m/>
    <m/>
    <m/>
    <s v="Yoboki"/>
    <s v="Abdoulkadir"/>
    <m/>
    <s v="male"/>
    <s v="2018-09-27"/>
    <s v="2018-08-13"/>
    <s v="27 - Sep - 2018"/>
    <s v="13 - Aug - 2018"/>
    <d v="2018-09-27T00:00:00"/>
    <m/>
    <n v="1"/>
    <x v="1"/>
    <m/>
    <x v="0"/>
    <m/>
    <s v="ETH01"/>
    <m/>
    <s v="unknown"/>
    <m/>
    <x v="0"/>
    <m/>
    <s v="unknown"/>
    <m/>
    <s v="unknown"/>
    <m/>
    <x v="0"/>
    <n v="0"/>
    <n v="0"/>
    <n v="0"/>
    <n v="1"/>
    <n v="0"/>
    <n v="0"/>
    <n v="0"/>
    <x v="0"/>
    <m/>
    <n v="156"/>
    <m/>
    <m/>
    <m/>
    <m/>
    <m/>
    <m/>
    <m/>
    <m/>
    <m/>
    <m/>
    <s v="156"/>
    <n v="0"/>
    <n v="36"/>
    <n v="0"/>
    <n v="120"/>
    <n v="156"/>
    <m/>
    <n v="0"/>
    <n v="0"/>
    <n v="0"/>
    <n v="0"/>
    <s v="0"/>
    <m/>
    <s v="4"/>
    <s v="DJI"/>
    <s v="2018-09-27T15:59:23.903+03"/>
    <s v="2018-09-27T16:01:39.903+03"/>
    <d v="2018-09-27T00:00:00"/>
    <s v="358161077516753"/>
    <s v="dj_enum"/>
    <s v="638010100926130"/>
    <s v="8925301151101396049"/>
    <m/>
    <s v="uuid:c8414a2d-0867-4c7c-a2a8-b12242d68d4f"/>
    <s v="FMRDJI2018-09-27-dj_enum-57239ebf-dbef-40de-8374-35c23952b32e"/>
    <n v="732625"/>
    <s v="c8414a2d-0867-4c7c-a2a8-b12242d68d4f"/>
    <s v="2018-10-01T08:20:19"/>
    <n v="1140"/>
    <m/>
    <n v="-1"/>
    <s v=""/>
    <s v=""/>
  </r>
  <r>
    <s v="DJI"/>
    <x v="4"/>
    <m/>
    <m/>
    <m/>
    <m/>
    <m/>
    <s v="Yoboki"/>
    <s v="Abdoulkadir"/>
    <m/>
    <s v="male"/>
    <s v="2018-10-01"/>
    <s v="2018-08-17"/>
    <s v="01 - Oct - 2018"/>
    <s v="17 - Aug - 2018"/>
    <d v="2018-09-30T00:00:00"/>
    <m/>
    <n v="1"/>
    <x v="1"/>
    <m/>
    <x v="0"/>
    <m/>
    <s v="ETH01"/>
    <m/>
    <s v="unknown"/>
    <m/>
    <x v="0"/>
    <m/>
    <s v="unknown"/>
    <m/>
    <s v="unknown"/>
    <m/>
    <x v="0"/>
    <n v="0"/>
    <n v="0"/>
    <n v="0"/>
    <n v="1"/>
    <n v="0"/>
    <n v="0"/>
    <n v="0"/>
    <x v="0"/>
    <m/>
    <n v="124"/>
    <m/>
    <m/>
    <m/>
    <m/>
    <m/>
    <m/>
    <m/>
    <m/>
    <m/>
    <m/>
    <s v="124"/>
    <n v="0"/>
    <n v="26"/>
    <n v="0"/>
    <n v="98"/>
    <n v="124"/>
    <m/>
    <n v="0"/>
    <n v="0"/>
    <n v="0"/>
    <n v="0"/>
    <s v="0"/>
    <m/>
    <s v="4"/>
    <s v="DJI"/>
    <s v="2018-10-01T11:05:15.934+03"/>
    <s v="2018-10-01T11:10:25.066+03"/>
    <d v="2018-10-01T00:00:00"/>
    <s v="358161077516753"/>
    <s v="dj_enum"/>
    <s v="638010100926130"/>
    <s v="8925301151101396049"/>
    <m/>
    <s v="uuid:db6eb1af-cb5b-468b-8b7b-f0444d063d66"/>
    <s v="FMRDJI2018-10-01-dj_enum-0d3f45e3-df08-440f-b4cc-a779cfdebe6b"/>
    <n v="732627"/>
    <s v="db6eb1af-cb5b-468b-8b7b-f0444d063d66"/>
    <s v="2018-10-01T08:20:26"/>
    <n v="1141"/>
    <m/>
    <n v="-1"/>
    <s v=""/>
    <s v=""/>
  </r>
  <r>
    <s v="DJI"/>
    <x v="7"/>
    <m/>
    <m/>
    <m/>
    <m/>
    <m/>
    <s v="Assamo"/>
    <s v="souleiman"/>
    <m/>
    <s v="male"/>
    <s v="2018-10-01"/>
    <s v="2018-08-17"/>
    <s v="01 - Oct - 2018"/>
    <s v="17 - Aug - 2018"/>
    <d v="2018-09-25T00:00:00"/>
    <m/>
    <n v="1"/>
    <x v="1"/>
    <m/>
    <x v="0"/>
    <m/>
    <s v="ETH04"/>
    <m/>
    <s v="Jimma Horo"/>
    <m/>
    <x v="0"/>
    <m/>
    <s v="SA05"/>
    <m/>
    <s v="unknown"/>
    <m/>
    <x v="0"/>
    <n v="0"/>
    <n v="0"/>
    <n v="0"/>
    <n v="1"/>
    <n v="0"/>
    <n v="0"/>
    <n v="0"/>
    <x v="0"/>
    <m/>
    <n v="13"/>
    <m/>
    <m/>
    <m/>
    <m/>
    <m/>
    <m/>
    <m/>
    <m/>
    <m/>
    <m/>
    <s v="13"/>
    <n v="0"/>
    <n v="5"/>
    <n v="0"/>
    <n v="8"/>
    <n v="13"/>
    <m/>
    <n v="0"/>
    <n v="0"/>
    <n v="0"/>
    <n v="0"/>
    <s v="0"/>
    <m/>
    <s v="4"/>
    <s v="DJI"/>
    <s v="2018-10-01T14:14:32.480+03"/>
    <s v="2018-10-01T14:18:55.024+03"/>
    <d v="2018-10-01T00:00:00"/>
    <s v="357656087549521"/>
    <s v="dji_enum"/>
    <s v="638010100880011"/>
    <s v="8925301150601514853"/>
    <m/>
    <s v="uuid:4b87338d-7db3-4b0a-add2-1326fb5e1db0"/>
    <s v="FMRDJI2018-10-01-dji_enum-b0676643-7178-4a00-adac-b28e49c23705"/>
    <n v="734455"/>
    <s v="4b87338d-7db3-4b0a-add2-1326fb5e1db0"/>
    <s v="2018-10-01T12:10:42"/>
    <n v="1142"/>
    <m/>
    <n v="-1"/>
    <s v=""/>
    <s v=""/>
  </r>
  <r>
    <s v="DJI"/>
    <x v="7"/>
    <m/>
    <m/>
    <m/>
    <m/>
    <m/>
    <s v="Assamo"/>
    <s v="souleiman"/>
    <m/>
    <s v="male"/>
    <s v="2018-10-01"/>
    <s v="2018-08-17"/>
    <s v="01 - Oct - 2018"/>
    <s v="17 - Aug - 2018"/>
    <d v="2018-09-25T00:00:00"/>
    <m/>
    <n v="2"/>
    <x v="1"/>
    <m/>
    <x v="2"/>
    <m/>
    <s v="other"/>
    <s v="harirade"/>
    <s v="other"/>
    <s v="jiri"/>
    <x v="1"/>
    <m/>
    <s v="DJ01"/>
    <m/>
    <s v="Assamo"/>
    <m/>
    <x v="1"/>
    <n v="0"/>
    <n v="0"/>
    <n v="0"/>
    <n v="0"/>
    <n v="1"/>
    <n v="0"/>
    <n v="0"/>
    <x v="2"/>
    <m/>
    <n v="10"/>
    <m/>
    <m/>
    <m/>
    <m/>
    <m/>
    <m/>
    <m/>
    <m/>
    <m/>
    <m/>
    <s v="10"/>
    <n v="0"/>
    <n v="5"/>
    <n v="0"/>
    <n v="5"/>
    <n v="10"/>
    <m/>
    <n v="0"/>
    <n v="0"/>
    <n v="0"/>
    <n v="0"/>
    <s v="0"/>
    <m/>
    <s v="4"/>
    <s v="DJI"/>
    <s v="2018-10-01T14:19:03.807+03"/>
    <s v="2018-10-01T14:21:50.612+03"/>
    <d v="2018-10-01T00:00:00"/>
    <s v="357656087549521"/>
    <s v="dji_enum"/>
    <s v="638010100880011"/>
    <s v="8925301150601514853"/>
    <m/>
    <s v="uuid:4fd8e829-08d3-4b9b-8630-d54a18b0b681"/>
    <s v="FMRDJI2018-10-01-dji_enum-39864694-0b71-41da-9684-58db2ab68009"/>
    <n v="734456"/>
    <s v="4fd8e829-08d3-4b9b-8630-d54a18b0b681"/>
    <s v="2018-10-01T12:10:46"/>
    <n v="1143"/>
    <m/>
    <n v="-1"/>
    <s v=""/>
    <s v=""/>
  </r>
  <r>
    <s v="DJI"/>
    <x v="7"/>
    <m/>
    <m/>
    <m/>
    <m/>
    <m/>
    <s v="Assamo"/>
    <s v="souleiman"/>
    <m/>
    <s v="male"/>
    <s v="2018-10-01"/>
    <s v="2018-08-17"/>
    <s v="01 - Oct - 2018"/>
    <s v="17 - Aug - 2018"/>
    <d v="2018-09-26T00:00:00"/>
    <m/>
    <n v="1"/>
    <x v="1"/>
    <m/>
    <x v="0"/>
    <m/>
    <s v="ETH15"/>
    <m/>
    <s v="Dire Dawa"/>
    <m/>
    <x v="5"/>
    <m/>
    <s v="unknown"/>
    <m/>
    <s v="unknown"/>
    <m/>
    <x v="0"/>
    <n v="0"/>
    <n v="0"/>
    <n v="0"/>
    <n v="1"/>
    <n v="0"/>
    <n v="0"/>
    <n v="0"/>
    <x v="0"/>
    <m/>
    <n v="9"/>
    <m/>
    <m/>
    <m/>
    <m/>
    <m/>
    <m/>
    <m/>
    <m/>
    <m/>
    <m/>
    <s v="9"/>
    <n v="0"/>
    <n v="0"/>
    <n v="0"/>
    <n v="9"/>
    <n v="9"/>
    <m/>
    <n v="0"/>
    <n v="0"/>
    <n v="0"/>
    <n v="0"/>
    <s v="0"/>
    <m/>
    <s v="4"/>
    <s v="DJI"/>
    <s v="2018-10-01T14:31:19.148+03"/>
    <s v="2018-10-01T14:34:09.316+03"/>
    <d v="2018-10-01T00:00:00"/>
    <s v="357656087549521"/>
    <s v="dji_enum"/>
    <s v="638010100880011"/>
    <s v="8925301150601514853"/>
    <m/>
    <s v="uuid:6be9ff25-c00e-4b56-bf7b-51cf62b0f2ec"/>
    <s v="FMRDJI2018-10-01-dji_enum-badd11d8-3bfd-49a3-bcc4-44a5726f0102"/>
    <n v="734462"/>
    <s v="6be9ff25-c00e-4b56-bf7b-51cf62b0f2ec"/>
    <s v="2018-10-01T12:10:58"/>
    <n v="1144"/>
    <m/>
    <n v="-1"/>
    <s v=""/>
    <s v=""/>
  </r>
  <r>
    <s v="DJI"/>
    <x v="7"/>
    <m/>
    <m/>
    <m/>
    <m/>
    <m/>
    <s v="Assamo"/>
    <s v="souleiman"/>
    <m/>
    <s v="male"/>
    <s v="2018-10-01"/>
    <s v="2018-08-17"/>
    <s v="01 - Oct - 2018"/>
    <s v="17 - Aug - 2018"/>
    <d v="2018-09-26T00:00:00"/>
    <m/>
    <n v="2"/>
    <x v="1"/>
    <m/>
    <x v="0"/>
    <m/>
    <s v="ETH04"/>
    <m/>
    <s v="Jimma Arjo"/>
    <m/>
    <x v="6"/>
    <m/>
    <s v="unknown"/>
    <m/>
    <s v="unknown"/>
    <m/>
    <x v="0"/>
    <n v="0"/>
    <n v="0"/>
    <n v="0"/>
    <n v="1"/>
    <n v="0"/>
    <n v="0"/>
    <n v="0"/>
    <x v="0"/>
    <m/>
    <n v="11"/>
    <m/>
    <m/>
    <m/>
    <m/>
    <m/>
    <m/>
    <m/>
    <m/>
    <m/>
    <m/>
    <s v="11"/>
    <n v="0"/>
    <n v="0"/>
    <n v="0"/>
    <n v="11"/>
    <n v="11"/>
    <m/>
    <n v="0"/>
    <n v="0"/>
    <n v="0"/>
    <n v="0"/>
    <s v="0"/>
    <m/>
    <s v="4"/>
    <s v="DJI"/>
    <s v="2018-10-01T14:34:18.259+03"/>
    <s v="2018-10-01T14:37:45.069+03"/>
    <d v="2018-10-01T00:00:00"/>
    <s v="357656087549521"/>
    <s v="dji_enum"/>
    <s v="638010100880011"/>
    <s v="8925301150601514853"/>
    <m/>
    <s v="uuid:df48c636-1703-4540-9391-e5ab597e0ebb"/>
    <s v="FMRDJI2018-10-01-dji_enum-8b6cc4f1-efd1-43a2-9b4a-bdca090d68e8"/>
    <n v="734464"/>
    <s v="df48c636-1703-4540-9391-e5ab597e0ebb"/>
    <s v="2018-10-01T12:11:06"/>
    <n v="1145"/>
    <m/>
    <n v="-1"/>
    <s v=""/>
    <s v=""/>
  </r>
  <r>
    <s v="DJI"/>
    <x v="7"/>
    <m/>
    <m/>
    <m/>
    <m/>
    <m/>
    <s v="Assamo"/>
    <s v="souleiman"/>
    <m/>
    <s v="male"/>
    <s v="2018-10-01"/>
    <s v="2018-08-17"/>
    <s v="01 - Oct - 2018"/>
    <s v="17 - Aug - 2018"/>
    <d v="2018-09-27T00:00:00"/>
    <m/>
    <n v="1"/>
    <x v="1"/>
    <m/>
    <x v="2"/>
    <m/>
    <s v="other"/>
    <s v="borama"/>
    <s v="other"/>
    <s v="harirade"/>
    <x v="1"/>
    <m/>
    <s v="DJ01"/>
    <m/>
    <s v="Assamo"/>
    <m/>
    <x v="1"/>
    <n v="0"/>
    <n v="0"/>
    <n v="0"/>
    <n v="0"/>
    <n v="1"/>
    <n v="0"/>
    <n v="0"/>
    <x v="2"/>
    <m/>
    <n v="14"/>
    <m/>
    <m/>
    <m/>
    <m/>
    <m/>
    <m/>
    <m/>
    <m/>
    <m/>
    <m/>
    <s v="14"/>
    <n v="0"/>
    <n v="6"/>
    <n v="0"/>
    <n v="8"/>
    <n v="14"/>
    <m/>
    <n v="0"/>
    <n v="0"/>
    <n v="0"/>
    <n v="0"/>
    <s v="0"/>
    <m/>
    <s v="4"/>
    <s v="DJI"/>
    <s v="2018-10-01T14:41:11.239+03"/>
    <s v="2018-10-01T14:44:30.751+03"/>
    <d v="2018-10-01T00:00:00"/>
    <s v="357656087549521"/>
    <s v="dji_enum"/>
    <s v="638010100880011"/>
    <s v="8925301150601514853"/>
    <m/>
    <s v="uuid:56c88e84-7f24-4659-9abb-1475e416ccef"/>
    <s v="FMRDJI2018-10-01-dji_enum-873a1886-34f6-4dd7-bdcd-4c80ec27aaa3"/>
    <n v="734469"/>
    <s v="56c88e84-7f24-4659-9abb-1475e416ccef"/>
    <s v="2018-10-01T12:11:19"/>
    <n v="1146"/>
    <m/>
    <n v="-1"/>
    <s v=""/>
    <s v=""/>
  </r>
  <r>
    <s v="DJI"/>
    <x v="7"/>
    <m/>
    <m/>
    <m/>
    <m/>
    <m/>
    <s v="Assamo"/>
    <s v="souleiman"/>
    <m/>
    <s v="male"/>
    <s v="2018-10-01"/>
    <s v="2018-08-17"/>
    <s v="01 - Oct - 2018"/>
    <s v="17 - Aug - 2018"/>
    <d v="2018-09-27T00:00:00"/>
    <m/>
    <n v="2"/>
    <x v="5"/>
    <m/>
    <x v="1"/>
    <m/>
    <s v="DJ01"/>
    <m/>
    <s v="Assamo"/>
    <m/>
    <x v="2"/>
    <m/>
    <s v="other"/>
    <s v="hajin"/>
    <s v="other"/>
    <s v="idleh"/>
    <x v="3"/>
    <n v="0"/>
    <n v="0"/>
    <n v="0"/>
    <n v="0"/>
    <n v="0"/>
    <n v="1"/>
    <n v="0"/>
    <x v="3"/>
    <m/>
    <n v="540"/>
    <m/>
    <m/>
    <m/>
    <m/>
    <m/>
    <m/>
    <m/>
    <m/>
    <m/>
    <m/>
    <s v="540"/>
    <n v="15"/>
    <n v="200"/>
    <n v="25"/>
    <n v="300"/>
    <n v="540"/>
    <m/>
    <n v="0"/>
    <n v="0"/>
    <n v="0"/>
    <n v="0"/>
    <s v="0"/>
    <m/>
    <s v="4"/>
    <s v="DJI"/>
    <s v="2018-10-01T14:44:39.227+03"/>
    <s v="2018-10-01T14:49:14.553+03"/>
    <d v="2018-10-01T00:00:00"/>
    <s v="357656087549521"/>
    <s v="dji_enum"/>
    <s v="638010100880011"/>
    <s v="8925301150601514853"/>
    <m/>
    <s v="uuid:84bad423-3009-4135-94ec-999911e547d4"/>
    <s v="FMRDJI2018-10-01-dji_enum-aad173c1-1497-428e-ba25-bbc24e7d0126"/>
    <n v="734472"/>
    <s v="84bad423-3009-4135-94ec-999911e547d4"/>
    <s v="2018-10-01T12:11:30"/>
    <n v="1147"/>
    <m/>
    <n v="-1"/>
    <s v=""/>
    <s v=""/>
  </r>
  <r>
    <s v="DJI"/>
    <x v="7"/>
    <m/>
    <m/>
    <m/>
    <m/>
    <m/>
    <s v="Assamo"/>
    <s v="souleiman"/>
    <m/>
    <s v="male"/>
    <s v="2018-10-01"/>
    <s v="2018-08-17"/>
    <s v="01 - Oct - 2018"/>
    <s v="17 - Aug - 2018"/>
    <d v="2018-09-27T00:00:00"/>
    <m/>
    <n v="3"/>
    <x v="5"/>
    <m/>
    <x v="1"/>
    <m/>
    <s v="DJ01"/>
    <m/>
    <s v="Assamo"/>
    <m/>
    <x v="4"/>
    <m/>
    <s v="other"/>
    <s v="habas wein"/>
    <s v="other"/>
    <s v="ab yonis"/>
    <x v="3"/>
    <n v="0"/>
    <n v="0"/>
    <n v="0"/>
    <n v="0"/>
    <n v="0"/>
    <n v="1"/>
    <n v="0"/>
    <x v="3"/>
    <m/>
    <n v="350"/>
    <m/>
    <m/>
    <m/>
    <m/>
    <m/>
    <m/>
    <m/>
    <m/>
    <m/>
    <m/>
    <s v="350"/>
    <n v="20"/>
    <n v="100"/>
    <n v="30"/>
    <n v="200"/>
    <n v="350"/>
    <m/>
    <n v="0"/>
    <n v="0"/>
    <n v="0"/>
    <n v="0"/>
    <s v="0"/>
    <m/>
    <s v="4"/>
    <s v="DJI"/>
    <s v="2018-10-01T14:49:29.486+03"/>
    <s v="2018-10-01T14:54:38.196+03"/>
    <d v="2018-10-01T00:00:00"/>
    <s v="357656087549521"/>
    <s v="dji_enum"/>
    <s v="638010100880011"/>
    <s v="8925301150601514853"/>
    <m/>
    <s v="uuid:d1c5d701-439b-499e-907f-a52d4f1f1864"/>
    <s v="FMRDJI2018-10-01-dji_enum-07ecb292-333f-421f-9f1a-9525988b7f6d"/>
    <n v="734474"/>
    <s v="d1c5d701-439b-499e-907f-a52d4f1f1864"/>
    <s v="2018-10-01T12:11:36"/>
    <n v="1148"/>
    <m/>
    <n v="-1"/>
    <s v=""/>
    <s v=""/>
  </r>
  <r>
    <s v="DJI"/>
    <x v="7"/>
    <m/>
    <m/>
    <m/>
    <m/>
    <m/>
    <s v="Assamo"/>
    <s v="souleiman"/>
    <m/>
    <s v="male"/>
    <s v="2018-10-01"/>
    <s v="2018-08-17"/>
    <s v="01 - Oct - 2018"/>
    <s v="17 - Aug - 2018"/>
    <d v="2018-09-30T00:00:00"/>
    <m/>
    <n v="1"/>
    <x v="1"/>
    <m/>
    <x v="0"/>
    <m/>
    <s v="ETH15"/>
    <m/>
    <s v="Dire Dawa"/>
    <m/>
    <x v="0"/>
    <m/>
    <s v="SA11"/>
    <m/>
    <s v="unknown"/>
    <m/>
    <x v="0"/>
    <n v="0"/>
    <n v="0"/>
    <n v="0"/>
    <n v="1"/>
    <n v="0"/>
    <n v="0"/>
    <n v="0"/>
    <x v="0"/>
    <m/>
    <n v="13"/>
    <m/>
    <m/>
    <m/>
    <m/>
    <m/>
    <m/>
    <m/>
    <m/>
    <m/>
    <m/>
    <s v="13"/>
    <n v="0"/>
    <n v="0"/>
    <n v="0"/>
    <n v="13"/>
    <n v="13"/>
    <m/>
    <n v="0"/>
    <n v="0"/>
    <n v="0"/>
    <n v="0"/>
    <s v="0"/>
    <m/>
    <s v="4"/>
    <s v="DJI"/>
    <s v="2018-10-01T14:54:46.838+03"/>
    <s v="2018-10-01T14:57:33.626+03"/>
    <d v="2018-10-01T00:00:00"/>
    <s v="357656087549521"/>
    <s v="dji_enum"/>
    <s v="638010100880011"/>
    <s v="8925301150601514853"/>
    <m/>
    <s v="uuid:34f24c39-5b8a-4263-8bcf-07e4f4077092"/>
    <s v="FMRDJI2018-10-01-dji_enum-aa000fd0-ca8b-4da4-ae3d-000a16bf8ebd"/>
    <n v="734477"/>
    <s v="34f24c39-5b8a-4263-8bcf-07e4f4077092"/>
    <s v="2018-10-01T12:11:42"/>
    <n v="1149"/>
    <m/>
    <n v="-1"/>
    <s v=""/>
    <s v=""/>
  </r>
  <r>
    <s v="DJI"/>
    <x v="7"/>
    <m/>
    <m/>
    <m/>
    <m/>
    <m/>
    <s v="Assamo"/>
    <s v="souleiman"/>
    <m/>
    <s v="male"/>
    <s v="2018-10-01"/>
    <s v="2018-08-17"/>
    <s v="01 - Oct - 2018"/>
    <s v="17 - Aug - 2018"/>
    <d v="2018-09-30T00:00:00"/>
    <m/>
    <n v="2"/>
    <x v="1"/>
    <m/>
    <x v="2"/>
    <m/>
    <s v="other"/>
    <s v="harirade"/>
    <s v="other"/>
    <s v="Abd i kader"/>
    <x v="1"/>
    <m/>
    <s v="DJ01"/>
    <m/>
    <s v="Assamo"/>
    <m/>
    <x v="1"/>
    <n v="0"/>
    <n v="0"/>
    <n v="0"/>
    <n v="0"/>
    <n v="1"/>
    <n v="0"/>
    <n v="0"/>
    <x v="2"/>
    <m/>
    <n v="7"/>
    <m/>
    <m/>
    <m/>
    <m/>
    <m/>
    <m/>
    <m/>
    <m/>
    <m/>
    <m/>
    <s v="7"/>
    <n v="0"/>
    <n v="2"/>
    <n v="0"/>
    <n v="5"/>
    <n v="7"/>
    <m/>
    <n v="0"/>
    <n v="0"/>
    <n v="0"/>
    <n v="0"/>
    <s v="0"/>
    <m/>
    <s v="4"/>
    <s v="DJI"/>
    <s v="2018-10-01T14:57:47.563+03"/>
    <s v="2018-10-01T15:00:40.877+03"/>
    <d v="2018-10-01T00:00:00"/>
    <s v="357656087549521"/>
    <s v="dji_enum"/>
    <s v="638010100880011"/>
    <s v="8925301150601514853"/>
    <m/>
    <s v="uuid:bfd75308-ddb9-47a6-b91b-1972c0f323aa"/>
    <s v="FMRDJI2018-10-01-dji_enum-4d3b090b-48ff-4b9e-b68a-16f4c9b7c976"/>
    <n v="734479"/>
    <s v="bfd75308-ddb9-47a6-b91b-1972c0f323aa"/>
    <s v="2018-10-01T12:11:47"/>
    <n v="1150"/>
    <m/>
    <n v="-1"/>
    <s v=""/>
    <s v=""/>
  </r>
  <r>
    <s v="DJI"/>
    <x v="0"/>
    <m/>
    <m/>
    <m/>
    <m/>
    <m/>
    <s v="Guaherre"/>
    <s v="Kassin"/>
    <m/>
    <s v="male"/>
    <s v="2018-09-30"/>
    <s v="2018-08-16"/>
    <s v="30 - Sep - 2018"/>
    <s v="16 - Aug - 2018"/>
    <d v="2018-09-30T00:00:00"/>
    <m/>
    <n v="1"/>
    <x v="0"/>
    <m/>
    <x v="0"/>
    <m/>
    <s v="ETH03"/>
    <m/>
    <s v="unknown"/>
    <m/>
    <x v="0"/>
    <m/>
    <s v="unknown"/>
    <m/>
    <s v="unknown"/>
    <m/>
    <x v="0"/>
    <n v="0"/>
    <n v="0"/>
    <n v="0"/>
    <n v="1"/>
    <n v="0"/>
    <n v="0"/>
    <n v="0"/>
    <x v="0"/>
    <m/>
    <n v="137"/>
    <m/>
    <m/>
    <m/>
    <m/>
    <m/>
    <m/>
    <m/>
    <m/>
    <m/>
    <m/>
    <s v="137"/>
    <n v="13"/>
    <n v="22"/>
    <n v="31"/>
    <n v="71"/>
    <n v="137"/>
    <m/>
    <n v="0"/>
    <n v="0"/>
    <n v="0"/>
    <n v="3"/>
    <s v="3"/>
    <m/>
    <s v="4"/>
    <s v="DJI"/>
    <s v="2018-09-30T16:15:59.668+03"/>
    <s v="2018-09-30T16:18:56.004+03"/>
    <d v="2018-09-30T00:00:00"/>
    <s v="357656087549273"/>
    <s v="dji_enum"/>
    <s v="638010100984042"/>
    <s v="8925301160501335143"/>
    <m/>
    <s v="uuid:7543ace7-72b7-406b-940f-cdf0d8fdb5e4"/>
    <s v="FMRDJI2018-09-30-dji_enum-866de783-acc3-4a9a-b3d4-13eb63a6ee3b"/>
    <n v="738358"/>
    <s v="7543ace7-72b7-406b-940f-cdf0d8fdb5e4"/>
    <s v="2018-10-02T05:51:07"/>
    <n v="1152"/>
    <m/>
    <n v="-1"/>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2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2" firstHeaderRow="0" firstDataRow="0" firstDataCol="0" rowPageCount="1" colPageCount="1"/>
  <pivotFields count="86">
    <pivotField subtotalTop="0" showAll="0"/>
    <pivotField name="Point" axis="axisPage" subtotalTop="0" multipleItemSelectionAllowed="1" showAll="0">
      <items count="31">
        <item x="5"/>
        <item x="6"/>
        <item m="1" x="19"/>
        <item x="2"/>
        <item m="1" x="22"/>
        <item m="1" x="25"/>
        <item m="1" x="27"/>
        <item x="1"/>
        <item x="3"/>
        <item x="0"/>
        <item m="1" x="24"/>
        <item x="9"/>
        <item x="8"/>
        <item x="4"/>
        <item x="7"/>
        <item m="1" x="23"/>
        <item m="1" x="18"/>
        <item m="1" x="21"/>
        <item m="1" x="28"/>
        <item m="1" x="12"/>
        <item m="1" x="13"/>
        <item m="1" x="17"/>
        <item m="1" x="11"/>
        <item m="1" x="15"/>
        <item m="1" x="29"/>
        <item m="1" x="20"/>
        <item m="1" x="10"/>
        <item m="1" x="16"/>
        <item m="1" x="26"/>
        <item m="1" x="14"/>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howAll="0"/>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 firstHeaderRow="0" firstDataRow="0" firstDataCol="0" rowPageCount="1" colPageCount="1"/>
  <pivotFields count="86">
    <pivotField subtotalTop="0" showAll="0"/>
    <pivotField name="Point" axis="axisPage" subtotalTop="0" multipleItemSelectionAllowed="1" showAll="0">
      <items count="31">
        <item x="5"/>
        <item x="6"/>
        <item m="1" x="19"/>
        <item x="2"/>
        <item m="1" x="22"/>
        <item m="1" x="25"/>
        <item m="1" x="27"/>
        <item x="1"/>
        <item x="3"/>
        <item x="0"/>
        <item m="1" x="24"/>
        <item x="9"/>
        <item x="8"/>
        <item x="4"/>
        <item x="7"/>
        <item m="1" x="23"/>
        <item m="1" x="18"/>
        <item m="1" x="21"/>
        <item m="1" x="28"/>
        <item m="1" x="12"/>
        <item m="1" x="13"/>
        <item m="1" x="17"/>
        <item m="1" x="11"/>
        <item m="1" x="15"/>
        <item m="1" x="29"/>
        <item m="1" x="20"/>
        <item m="1" x="10"/>
        <item m="1" x="16"/>
        <item m="1" x="26"/>
        <item m="1" x="14"/>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howAll="0"/>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pivotFields count="86">
    <pivotField subtotalTop="0" showAll="0"/>
    <pivotField subtotalTop="0" showAll="0">
      <items count="31">
        <item x="5"/>
        <item x="6"/>
        <item m="1" x="19"/>
        <item x="2"/>
        <item m="1" x="21"/>
        <item m="1" x="22"/>
        <item m="1" x="25"/>
        <item m="1" x="27"/>
        <item x="1"/>
        <item x="3"/>
        <item x="0"/>
        <item m="1" x="24"/>
        <item x="9"/>
        <item m="1" x="18"/>
        <item x="8"/>
        <item x="4"/>
        <item x="7"/>
        <item m="1" x="15"/>
        <item m="1" x="10"/>
        <item m="1" x="12"/>
        <item m="1" x="26"/>
        <item m="1" x="16"/>
        <item m="1" x="13"/>
        <item m="1" x="28"/>
        <item m="1" x="14"/>
        <item m="1" x="29"/>
        <item m="1" x="20"/>
        <item m="1" x="17"/>
        <item m="1" x="11"/>
        <item m="1" x="23"/>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howAll="0"/>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dataField="1"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Items count="1">
    <i/>
  </rowItems>
  <colItems count="1">
    <i/>
  </colItems>
  <dataFields count="1">
    <dataField name="Titel" fld="58" baseField="0" baseItem="0"/>
  </dataFields>
  <formats count="3">
    <format dxfId="6">
      <pivotArea type="all" dataOnly="0" outline="0" fieldPosition="0"/>
    </format>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6"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6:D67" firstHeaderRow="0" firstDataRow="1" firstDataCol="0"/>
  <pivotFields count="86">
    <pivotField subtotalTop="0" showAll="0"/>
    <pivotField subtotalTop="0" showAll="0">
      <items count="31">
        <item x="5"/>
        <item x="6"/>
        <item m="1" x="19"/>
        <item x="2"/>
        <item m="1" x="21"/>
        <item m="1" x="22"/>
        <item m="1" x="25"/>
        <item m="1" x="27"/>
        <item x="1"/>
        <item x="3"/>
        <item x="0"/>
        <item m="1" x="24"/>
        <item x="9"/>
        <item m="1" x="18"/>
        <item x="8"/>
        <item x="4"/>
        <item x="7"/>
        <item m="1" x="15"/>
        <item m="1" x="10"/>
        <item m="1" x="12"/>
        <item m="1" x="26"/>
        <item m="1" x="16"/>
        <item m="1" x="13"/>
        <item m="1" x="28"/>
        <item m="1" x="14"/>
        <item m="1" x="29"/>
        <item m="1" x="20"/>
        <item m="1" x="17"/>
        <item m="1" x="11"/>
        <item m="1" x="23"/>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howAll="0"/>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dataField="1" subtotalTop="0" showAll="0"/>
    <pivotField dataField="1" subtotalTop="0" showAll="0"/>
    <pivotField dataField="1"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Items count="1">
    <i/>
  </rowItems>
  <colFields count="1">
    <field x="-2"/>
  </colFields>
  <colItems count="4">
    <i>
      <x/>
    </i>
    <i i="1">
      <x v="1"/>
    </i>
    <i i="2">
      <x v="2"/>
    </i>
    <i i="3">
      <x v="3"/>
    </i>
  </colItems>
  <dataFields count="4">
    <dataField name="Female Above 18" fld="55" baseField="0" baseItem="0"/>
    <dataField name="Male Below 18" fld="56" baseField="0" baseItem="0"/>
    <dataField name="Female Belwo 18" fld="54" baseField="0" baseItem="0"/>
    <dataField name="M adult" fld="5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7" cacheId="3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9">
  <location ref="A44:B50" firstHeaderRow="1" firstDataRow="1" firstDataCol="1"/>
  <pivotFields count="86">
    <pivotField subtotalTop="0" showAll="0"/>
    <pivotField subtotalTop="0" showAll="0">
      <items count="31">
        <item x="5"/>
        <item x="6"/>
        <item m="1" x="19"/>
        <item x="2"/>
        <item m="1" x="21"/>
        <item m="1" x="22"/>
        <item m="1" x="25"/>
        <item m="1" x="27"/>
        <item x="1"/>
        <item x="3"/>
        <item x="0"/>
        <item m="1" x="24"/>
        <item x="9"/>
        <item m="1" x="18"/>
        <item x="8"/>
        <item x="4"/>
        <item x="7"/>
        <item m="1" x="15"/>
        <item m="1" x="10"/>
        <item m="1" x="12"/>
        <item m="1" x="26"/>
        <item m="1" x="16"/>
        <item m="1" x="13"/>
        <item m="1" x="28"/>
        <item m="1" x="14"/>
        <item m="1" x="29"/>
        <item m="1" x="20"/>
        <item m="1" x="17"/>
        <item m="1" x="11"/>
        <item m="1" x="23"/>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howAll="0"/>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axis="axisRow" subtotalTop="0" showAll="0">
      <items count="10">
        <item x="0"/>
        <item m="1" x="6"/>
        <item m="1" x="7"/>
        <item x="1"/>
        <item x="3"/>
        <item x="4"/>
        <item x="2"/>
        <item m="1" x="8"/>
        <item m="1" x="5"/>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dataField="1"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32"/>
  </rowFields>
  <rowItems count="6">
    <i>
      <x/>
    </i>
    <i>
      <x v="3"/>
    </i>
    <i>
      <x v="4"/>
    </i>
    <i>
      <x v="5"/>
    </i>
    <i>
      <x v="6"/>
    </i>
    <i t="grand">
      <x/>
    </i>
  </rowItems>
  <colItems count="1">
    <i/>
  </colItems>
  <dataFields count="1">
    <dataField name="Sum of _16_DISAG_BY_SEX_and_AGE/_16_3_total_number_persons" fld="5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8"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B39" firstHeaderRow="1" firstDataRow="1" firstDataCol="1"/>
  <pivotFields count="86">
    <pivotField subtotalTop="0" showAll="0"/>
    <pivotField subtotalTop="0" showAll="0">
      <items count="31">
        <item x="5"/>
        <item x="6"/>
        <item m="1" x="19"/>
        <item x="2"/>
        <item m="1" x="21"/>
        <item m="1" x="22"/>
        <item m="1" x="25"/>
        <item m="1" x="27"/>
        <item x="1"/>
        <item x="3"/>
        <item x="0"/>
        <item m="1" x="24"/>
        <item x="9"/>
        <item m="1" x="18"/>
        <item x="8"/>
        <item x="4"/>
        <item x="7"/>
        <item m="1" x="15"/>
        <item m="1" x="10"/>
        <item m="1" x="12"/>
        <item m="1" x="26"/>
        <item m="1" x="16"/>
        <item m="1" x="13"/>
        <item m="1" x="28"/>
        <item m="1" x="14"/>
        <item m="1" x="29"/>
        <item m="1" x="20"/>
        <item m="1" x="17"/>
        <item m="1" x="11"/>
        <item m="1" x="23"/>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howAll="0"/>
    <pivotField showAll="0"/>
    <pivotField showAll="0"/>
    <pivotField showAll="0"/>
    <pivotField showAll="0"/>
    <pivotField showAll="0"/>
    <pivotField axis="axisRow" subtotalTop="0" showAll="0">
      <items count="25">
        <item m="1" x="13"/>
        <item m="1" x="17"/>
        <item m="1" x="7"/>
        <item m="1" x="21"/>
        <item m="1" x="16"/>
        <item m="1" x="18"/>
        <item m="1" x="12"/>
        <item x="3"/>
        <item m="1" x="22"/>
        <item m="1" x="15"/>
        <item m="1" x="8"/>
        <item m="1" x="14"/>
        <item m="1" x="23"/>
        <item m="1" x="9"/>
        <item x="1"/>
        <item m="1" x="11"/>
        <item m="1" x="19"/>
        <item m="1" x="20"/>
        <item x="2"/>
        <item m="1" x="10"/>
        <item x="0"/>
        <item x="4"/>
        <item x="5"/>
        <item x="6"/>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dataField="1"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6"/>
  </rowFields>
  <rowItems count="8">
    <i>
      <x v="7"/>
    </i>
    <i>
      <x v="14"/>
    </i>
    <i>
      <x v="18"/>
    </i>
    <i>
      <x v="20"/>
    </i>
    <i>
      <x v="21"/>
    </i>
    <i>
      <x v="22"/>
    </i>
    <i>
      <x v="23"/>
    </i>
    <i t="grand">
      <x/>
    </i>
  </rowItems>
  <colItems count="1">
    <i/>
  </colItems>
  <dataFields count="1">
    <dataField name="Sum of _16_DISAG_BY_SEX_and_AGE/_16_3_total_number_persons" fld="5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5:A86" firstHeaderRow="1" firstDataRow="1" firstDataCol="0"/>
  <pivotFields count="86">
    <pivotField subtotalTop="0" showAll="0"/>
    <pivotField subtotalTop="0" showAll="0">
      <items count="31">
        <item x="5"/>
        <item x="6"/>
        <item m="1" x="19"/>
        <item x="2"/>
        <item m="1" x="21"/>
        <item m="1" x="22"/>
        <item m="1" x="25"/>
        <item m="1" x="27"/>
        <item x="1"/>
        <item x="3"/>
        <item x="0"/>
        <item m="1" x="24"/>
        <item x="9"/>
        <item m="1" x="18"/>
        <item x="8"/>
        <item x="4"/>
        <item x="7"/>
        <item m="1" x="15"/>
        <item m="1" x="10"/>
        <item m="1" x="12"/>
        <item m="1" x="26"/>
        <item m="1" x="16"/>
        <item m="1" x="13"/>
        <item m="1" x="28"/>
        <item m="1" x="14"/>
        <item m="1" x="29"/>
        <item m="1" x="20"/>
        <item m="1" x="17"/>
        <item m="1" x="11"/>
        <item m="1" x="23"/>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howAll="0"/>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dataField="1"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Items count="1">
    <i/>
  </rowItems>
  <colItems count="1">
    <i/>
  </colItems>
  <dataFields count="1">
    <dataField name="Sum of _16_DISAG_BY_SEX_and_AGE/_16_3_total_number_persons" fld="5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20"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86">
    <pivotField subtotalTop="0" showAll="0"/>
    <pivotField subtotalTop="0" showAll="0">
      <items count="31">
        <item x="5"/>
        <item x="6"/>
        <item m="1" x="19"/>
        <item x="2"/>
        <item m="1" x="21"/>
        <item m="1" x="22"/>
        <item m="1" x="25"/>
        <item m="1" x="27"/>
        <item x="1"/>
        <item x="3"/>
        <item x="0"/>
        <item m="1" x="24"/>
        <item x="9"/>
        <item m="1" x="18"/>
        <item x="8"/>
        <item x="4"/>
        <item x="7"/>
        <item m="1" x="15"/>
        <item m="1" x="10"/>
        <item m="1" x="12"/>
        <item m="1" x="26"/>
        <item m="1" x="16"/>
        <item m="1" x="13"/>
        <item m="1" x="28"/>
        <item m="1" x="14"/>
        <item m="1" x="29"/>
        <item m="1" x="20"/>
        <item m="1" x="17"/>
        <item m="1" x="11"/>
        <item m="1" x="23"/>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axis="axisRow" subtotalTop="0" showAll="0">
      <items count="9">
        <item x="2"/>
        <item x="1"/>
        <item x="0"/>
        <item x="5"/>
        <item x="3"/>
        <item m="1" x="6"/>
        <item x="4"/>
        <item m="1" x="7"/>
        <item t="default"/>
      </items>
    </pivotField>
    <pivotField subtotalTop="0" showAll="0"/>
    <pivotField showAll="0"/>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dataField="1"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18"/>
  </rowFields>
  <rowItems count="7">
    <i>
      <x/>
    </i>
    <i>
      <x v="1"/>
    </i>
    <i>
      <x v="2"/>
    </i>
    <i>
      <x v="3"/>
    </i>
    <i>
      <x v="4"/>
    </i>
    <i>
      <x v="6"/>
    </i>
    <i t="grand">
      <x/>
    </i>
  </rowItems>
  <colItems count="1">
    <i/>
  </colItems>
  <dataFields count="1">
    <dataField name="Sum of _16_DISAG_BY_SEX_and_AGE/_16_3_total_number_persons" fld="5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4"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8">
  <location ref="A56:B61" firstHeaderRow="1" firstDataRow="1" firstDataCol="1"/>
  <pivotFields count="86">
    <pivotField subtotalTop="0" showAll="0"/>
    <pivotField subtotalTop="0" showAll="0">
      <items count="31">
        <item x="5"/>
        <item x="6"/>
        <item m="1" x="19"/>
        <item x="2"/>
        <item m="1" x="21"/>
        <item m="1" x="22"/>
        <item m="1" x="25"/>
        <item m="1" x="27"/>
        <item x="1"/>
        <item x="3"/>
        <item x="0"/>
        <item m="1" x="24"/>
        <item x="9"/>
        <item m="1" x="18"/>
        <item x="8"/>
        <item x="4"/>
        <item x="7"/>
        <item m="1" x="15"/>
        <item m="1" x="10"/>
        <item m="1" x="12"/>
        <item m="1" x="26"/>
        <item m="1" x="16"/>
        <item m="1" x="13"/>
        <item m="1" x="28"/>
        <item m="1" x="14"/>
        <item m="1" x="29"/>
        <item m="1" x="20"/>
        <item m="1" x="17"/>
        <item m="1" x="11"/>
        <item m="1" x="23"/>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howAll="0"/>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18">
        <item m="1" x="4"/>
        <item m="1" x="13"/>
        <item m="1" x="10"/>
        <item m="1" x="12"/>
        <item m="1" x="16"/>
        <item m="1" x="11"/>
        <item m="1" x="9"/>
        <item m="1" x="5"/>
        <item m="1" x="8"/>
        <item x="3"/>
        <item m="1" x="7"/>
        <item x="0"/>
        <item m="1" x="14"/>
        <item m="1" x="6"/>
        <item x="1"/>
        <item m="1" x="15"/>
        <item x="2"/>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dataField="1"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40"/>
  </rowFields>
  <rowItems count="5">
    <i>
      <x v="9"/>
    </i>
    <i>
      <x v="11"/>
    </i>
    <i>
      <x v="14"/>
    </i>
    <i>
      <x v="16"/>
    </i>
    <i t="grand">
      <x/>
    </i>
  </rowItems>
  <colItems count="1">
    <i/>
  </colItems>
  <dataFields count="1">
    <dataField name="Sum of _16_DISAG_BY_SEX_and_AGE/_16_3_total_number_persons" fld="58" baseField="0" baseItem="0"/>
  </dataFields>
  <chartFormats count="28">
    <chartFormat chart="32" format="14" series="1">
      <pivotArea type="data" outline="0" fieldPosition="0">
        <references count="1">
          <reference field="4294967294" count="1" selected="0">
            <x v="0"/>
          </reference>
        </references>
      </pivotArea>
    </chartFormat>
    <chartFormat chart="29" format="11" series="1">
      <pivotArea type="data" outline="0" fieldPosition="0">
        <references count="1">
          <reference field="4294967294" count="1" selected="0">
            <x v="0"/>
          </reference>
        </references>
      </pivotArea>
    </chartFormat>
    <chartFormat chart="32" format="15">
      <pivotArea type="data" outline="0" fieldPosition="0">
        <references count="2">
          <reference field="4294967294" count="1" selected="0">
            <x v="0"/>
          </reference>
          <reference field="40" count="1" selected="0">
            <x v="0"/>
          </reference>
        </references>
      </pivotArea>
    </chartFormat>
    <chartFormat chart="32" format="16">
      <pivotArea type="data" outline="0" fieldPosition="0">
        <references count="2">
          <reference field="4294967294" count="1" selected="0">
            <x v="0"/>
          </reference>
          <reference field="40" count="1" selected="0">
            <x v="2"/>
          </reference>
        </references>
      </pivotArea>
    </chartFormat>
    <chartFormat chart="32" format="17">
      <pivotArea type="data" outline="0" fieldPosition="0">
        <references count="2">
          <reference field="4294967294" count="1" selected="0">
            <x v="0"/>
          </reference>
          <reference field="40" count="1" selected="0">
            <x v="3"/>
          </reference>
        </references>
      </pivotArea>
    </chartFormat>
    <chartFormat chart="32" format="18">
      <pivotArea type="data" outline="0" fieldPosition="0">
        <references count="2">
          <reference field="4294967294" count="1" selected="0">
            <x v="0"/>
          </reference>
          <reference field="40" count="1" selected="0">
            <x v="5"/>
          </reference>
        </references>
      </pivotArea>
    </chartFormat>
    <chartFormat chart="32" format="19">
      <pivotArea type="data" outline="0" fieldPosition="0">
        <references count="2">
          <reference field="4294967294" count="1" selected="0">
            <x v="0"/>
          </reference>
          <reference field="40" count="1" selected="0">
            <x v="10"/>
          </reference>
        </references>
      </pivotArea>
    </chartFormat>
    <chartFormat chart="29" format="17">
      <pivotArea type="data" outline="0" fieldPosition="0">
        <references count="2">
          <reference field="4294967294" count="1" selected="0">
            <x v="0"/>
          </reference>
          <reference field="40" count="1" selected="0">
            <x v="0"/>
          </reference>
        </references>
      </pivotArea>
    </chartFormat>
    <chartFormat chart="29" format="18">
      <pivotArea type="data" outline="0" fieldPosition="0">
        <references count="2">
          <reference field="4294967294" count="1" selected="0">
            <x v="0"/>
          </reference>
          <reference field="40" count="1" selected="0">
            <x v="2"/>
          </reference>
        </references>
      </pivotArea>
    </chartFormat>
    <chartFormat chart="29" format="19">
      <pivotArea type="data" outline="0" fieldPosition="0">
        <references count="2">
          <reference field="4294967294" count="1" selected="0">
            <x v="0"/>
          </reference>
          <reference field="40" count="1" selected="0">
            <x v="3"/>
          </reference>
        </references>
      </pivotArea>
    </chartFormat>
    <chartFormat chart="29" format="20">
      <pivotArea type="data" outline="0" fieldPosition="0">
        <references count="2">
          <reference field="4294967294" count="1" selected="0">
            <x v="0"/>
          </reference>
          <reference field="40" count="1" selected="0">
            <x v="5"/>
          </reference>
        </references>
      </pivotArea>
    </chartFormat>
    <chartFormat chart="29" format="21">
      <pivotArea type="data" outline="0" fieldPosition="0">
        <references count="2">
          <reference field="4294967294" count="1" selected="0">
            <x v="0"/>
          </reference>
          <reference field="40" count="1" selected="0">
            <x v="10"/>
          </reference>
        </references>
      </pivotArea>
    </chartFormat>
    <chartFormat chart="32" format="20">
      <pivotArea type="data" outline="0" fieldPosition="0">
        <references count="2">
          <reference field="4294967294" count="1" selected="0">
            <x v="0"/>
          </reference>
          <reference field="40" count="1" selected="0">
            <x v="11"/>
          </reference>
        </references>
      </pivotArea>
    </chartFormat>
    <chartFormat chart="29" format="22">
      <pivotArea type="data" outline="0" fieldPosition="0">
        <references count="2">
          <reference field="4294967294" count="1" selected="0">
            <x v="0"/>
          </reference>
          <reference field="40" count="1" selected="0">
            <x v="11"/>
          </reference>
        </references>
      </pivotArea>
    </chartFormat>
    <chartFormat chart="29" format="23">
      <pivotArea type="data" outline="0" fieldPosition="0">
        <references count="2">
          <reference field="4294967294" count="1" selected="0">
            <x v="0"/>
          </reference>
          <reference field="40" count="1" selected="0">
            <x v="6"/>
          </reference>
        </references>
      </pivotArea>
    </chartFormat>
    <chartFormat chart="32" format="21">
      <pivotArea type="data" outline="0" fieldPosition="0">
        <references count="2">
          <reference field="4294967294" count="1" selected="0">
            <x v="0"/>
          </reference>
          <reference field="40" count="1" selected="0">
            <x v="6"/>
          </reference>
        </references>
      </pivotArea>
    </chartFormat>
    <chartFormat chart="29" format="24">
      <pivotArea type="data" outline="0" fieldPosition="0">
        <references count="2">
          <reference field="4294967294" count="1" selected="0">
            <x v="0"/>
          </reference>
          <reference field="40" count="1" selected="0">
            <x v="7"/>
          </reference>
        </references>
      </pivotArea>
    </chartFormat>
    <chartFormat chart="29" format="25">
      <pivotArea type="data" outline="0" fieldPosition="0">
        <references count="2">
          <reference field="4294967294" count="1" selected="0">
            <x v="0"/>
          </reference>
          <reference field="40" count="1" selected="0">
            <x v="9"/>
          </reference>
        </references>
      </pivotArea>
    </chartFormat>
    <chartFormat chart="29" format="26">
      <pivotArea type="data" outline="0" fieldPosition="0">
        <references count="2">
          <reference field="4294967294" count="1" selected="0">
            <x v="0"/>
          </reference>
          <reference field="40" count="1" selected="0">
            <x v="13"/>
          </reference>
        </references>
      </pivotArea>
    </chartFormat>
    <chartFormat chart="29" format="27">
      <pivotArea type="data" outline="0" fieldPosition="0">
        <references count="2">
          <reference field="4294967294" count="1" selected="0">
            <x v="0"/>
          </reference>
          <reference field="40" count="1" selected="0">
            <x v="14"/>
          </reference>
        </references>
      </pivotArea>
    </chartFormat>
    <chartFormat chart="32" format="22">
      <pivotArea type="data" outline="0" fieldPosition="0">
        <references count="2">
          <reference field="4294967294" count="1" selected="0">
            <x v="0"/>
          </reference>
          <reference field="40" count="1" selected="0">
            <x v="7"/>
          </reference>
        </references>
      </pivotArea>
    </chartFormat>
    <chartFormat chart="32" format="23">
      <pivotArea type="data" outline="0" fieldPosition="0">
        <references count="2">
          <reference field="4294967294" count="1" selected="0">
            <x v="0"/>
          </reference>
          <reference field="40" count="1" selected="0">
            <x v="9"/>
          </reference>
        </references>
      </pivotArea>
    </chartFormat>
    <chartFormat chart="32" format="24">
      <pivotArea type="data" outline="0" fieldPosition="0">
        <references count="2">
          <reference field="4294967294" count="1" selected="0">
            <x v="0"/>
          </reference>
          <reference field="40" count="1" selected="0">
            <x v="13"/>
          </reference>
        </references>
      </pivotArea>
    </chartFormat>
    <chartFormat chart="32" format="25">
      <pivotArea type="data" outline="0" fieldPosition="0">
        <references count="2">
          <reference field="4294967294" count="1" selected="0">
            <x v="0"/>
          </reference>
          <reference field="40" count="1" selected="0">
            <x v="14"/>
          </reference>
        </references>
      </pivotArea>
    </chartFormat>
    <chartFormat chart="29" format="28">
      <pivotArea type="data" outline="0" fieldPosition="0">
        <references count="2">
          <reference field="4294967294" count="1" selected="0">
            <x v="0"/>
          </reference>
          <reference field="40" count="1" selected="0">
            <x v="15"/>
          </reference>
        </references>
      </pivotArea>
    </chartFormat>
    <chartFormat chart="32" format="26">
      <pivotArea type="data" outline="0" fieldPosition="0">
        <references count="2">
          <reference field="4294967294" count="1" selected="0">
            <x v="0"/>
          </reference>
          <reference field="40" count="1" selected="0">
            <x v="15"/>
          </reference>
        </references>
      </pivotArea>
    </chartFormat>
    <chartFormat chart="32" format="27">
      <pivotArea type="data" outline="0" fieldPosition="0">
        <references count="2">
          <reference field="4294967294" count="1" selected="0">
            <x v="0"/>
          </reference>
          <reference field="40" count="1" selected="0">
            <x v="16"/>
          </reference>
        </references>
      </pivotArea>
    </chartFormat>
    <chartFormat chart="29" format="29">
      <pivotArea type="data" outline="0" fieldPosition="0">
        <references count="2">
          <reference field="4294967294" count="1" selected="0">
            <x v="0"/>
          </reference>
          <reference field="4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9"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0" firstHeaderRow="1" firstDataRow="1" firstDataCol="1"/>
  <pivotFields count="86">
    <pivotField subtotalTop="0" showAll="0"/>
    <pivotField subtotalTop="0" showAll="0">
      <items count="31">
        <item x="5"/>
        <item x="6"/>
        <item m="1" x="19"/>
        <item x="2"/>
        <item m="1" x="21"/>
        <item m="1" x="22"/>
        <item m="1" x="25"/>
        <item m="1" x="27"/>
        <item x="1"/>
        <item x="3"/>
        <item x="0"/>
        <item m="1" x="24"/>
        <item x="9"/>
        <item m="1" x="18"/>
        <item x="8"/>
        <item x="4"/>
        <item x="7"/>
        <item m="1" x="15"/>
        <item m="1" x="10"/>
        <item m="1" x="12"/>
        <item m="1" x="26"/>
        <item m="1" x="16"/>
        <item m="1" x="13"/>
        <item m="1" x="28"/>
        <item m="1" x="14"/>
        <item m="1" x="29"/>
        <item m="1" x="20"/>
        <item m="1" x="17"/>
        <item m="1" x="11"/>
        <item m="1" x="23"/>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axis="axisRow" showAll="0">
      <items count="12">
        <item x="1"/>
        <item m="1" x="10"/>
        <item m="1" x="8"/>
        <item m="1" x="7"/>
        <item m="1" x="5"/>
        <item m="1" x="6"/>
        <item m="1" x="3"/>
        <item m="1" x="4"/>
        <item x="0"/>
        <item m="1" x="9"/>
        <item x="2"/>
        <item t="default"/>
      </items>
    </pivotField>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dataField="1"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0"/>
  </rowFields>
  <rowItems count="4">
    <i>
      <x/>
    </i>
    <i>
      <x v="8"/>
    </i>
    <i>
      <x v="10"/>
    </i>
    <i t="grand">
      <x/>
    </i>
  </rowItems>
  <colItems count="1">
    <i/>
  </colItems>
  <dataFields count="1">
    <dataField name="Sum of _16_DISAG_BY_SEX_and_AGE/_16_3_total_number_persons" fld="5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4:D75" firstHeaderRow="0" firstDataRow="1" firstDataCol="0"/>
  <pivotFields count="86">
    <pivotField subtotalTop="0" showAll="0"/>
    <pivotField subtotalTop="0" showAll="0">
      <items count="31">
        <item x="5"/>
        <item x="6"/>
        <item m="1" x="19"/>
        <item x="2"/>
        <item m="1" x="21"/>
        <item m="1" x="22"/>
        <item m="1" x="25"/>
        <item m="1" x="27"/>
        <item x="1"/>
        <item x="3"/>
        <item x="0"/>
        <item m="1" x="24"/>
        <item x="9"/>
        <item m="1" x="18"/>
        <item x="8"/>
        <item x="4"/>
        <item x="7"/>
        <item m="1" x="15"/>
        <item m="1" x="10"/>
        <item m="1" x="12"/>
        <item m="1" x="26"/>
        <item m="1" x="16"/>
        <item m="1" x="13"/>
        <item m="1" x="28"/>
        <item m="1" x="14"/>
        <item m="1" x="29"/>
        <item m="1" x="20"/>
        <item m="1" x="17"/>
        <item m="1" x="11"/>
        <item m="1" x="23"/>
        <item t="default"/>
      </items>
    </pivotField>
    <pivotField showAll="0"/>
    <pivotField showAll="0"/>
    <pivotField showAll="0"/>
    <pivotField showAll="0"/>
    <pivotField showAll="0"/>
    <pivotField subtotalTop="0" showAll="0"/>
    <pivotField subtotalTop="0" showAll="0"/>
    <pivotField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howAll="0"/>
    <pivotField showAll="0"/>
    <pivotField showAll="0"/>
    <pivotField showAll="0"/>
    <pivotField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howAll="0"/>
    <pivotField showAll="0"/>
    <pivotField subtotalTop="0" showAll="0"/>
    <pivotField dataField="1" subtotalTop="0" showAll="0"/>
    <pivotField dataField="1" subtotalTop="0" showAll="0"/>
    <pivotField dataField="1" subtotalTop="0" showAll="0"/>
    <pivotField dataField="1" subtotalTop="0" showAll="0"/>
    <pivotField subtotalTop="0" showAll="0"/>
    <pivotField subtotalTop="0" showAll="0"/>
    <pivotField subtotalTop="0" showAll="0"/>
    <pivotField subtotalTop="0" showAll="0"/>
    <pivotField subtotalTop="0" showAll="0"/>
    <pivotField subtotalTop="0" showAll="0"/>
    <pivotField numFmtId="164" subtotalTop="0" showAll="0"/>
    <pivotField subtotalTop="0" showAll="0"/>
    <pivotField subtotalTop="0" showAll="0"/>
    <pivotField subtotalTop="0" showAll="0"/>
    <pivotField subtotalTop="0" showAll="0"/>
    <pivotField subtotalTop="0" showAll="0"/>
    <pivotField subtotalTop="0" showAll="0"/>
    <pivotField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Items count="1">
    <i/>
  </rowItems>
  <colFields count="1">
    <field x="-2"/>
  </colFields>
  <colItems count="4">
    <i>
      <x/>
    </i>
    <i i="1">
      <x v="1"/>
    </i>
    <i i="2">
      <x v="2"/>
    </i>
    <i i="3">
      <x v="3"/>
    </i>
  </colItems>
  <dataFields count="4">
    <dataField name="Pregnant " fld="60" baseField="0" baseItem="0"/>
    <dataField name="children Under 5" fld="61" baseField="0" baseItem="0"/>
    <dataField name="PHYSICAL_DISABILITY" fld="62" baseField="0" baseItem="0"/>
    <dataField name="ELDERLY_60" fld="6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__4_FMP_code" xr10:uid="{00000000-0013-0000-FFFF-FFFF01000000}" sourceName="Info/_4_FMP_code">
  <pivotTables>
    <pivotTable tabId="5" name="PivotTable13"/>
    <pivotTable tabId="5" name="PivotTable14"/>
    <pivotTable tabId="5" name="PivotTable16"/>
    <pivotTable tabId="5" name="PivotTable17"/>
    <pivotTable tabId="5" name="PivotTable18"/>
    <pivotTable tabId="5" name="PivotTable19"/>
    <pivotTable tabId="5" name="PivotTable20"/>
    <pivotTable tabId="5" name="PivotTable21"/>
    <pivotTable tabId="8" name="PivotTable32"/>
    <pivotTable tabId="8" name="PivotTable3"/>
    <pivotTable tabId="5" name="PivotTable3"/>
  </pivotTables>
  <data>
    <tabular pivotCacheId="3">
      <items count="30">
        <i x="5" s="1"/>
        <i x="6" s="1"/>
        <i x="2" s="1"/>
        <i x="1" s="1"/>
        <i x="3" s="1"/>
        <i x="0" s="1"/>
        <i x="9" s="1"/>
        <i x="8" s="1"/>
        <i x="4" s="1"/>
        <i x="7" s="1"/>
        <i x="19" s="1" nd="1"/>
        <i x="21" s="1" nd="1"/>
        <i x="22" s="1" nd="1"/>
        <i x="25" s="1" nd="1"/>
        <i x="27" s="1" nd="1"/>
        <i x="24" s="1" nd="1"/>
        <i x="18" s="1" nd="1"/>
        <i x="15" s="1" nd="1"/>
        <i x="10" s="1" nd="1"/>
        <i x="12" s="1" nd="1"/>
        <i x="26" s="1" nd="1"/>
        <i x="16" s="1" nd="1"/>
        <i x="13" s="1" nd="1"/>
        <i x="28" s="1" nd="1"/>
        <i x="14" s="1" nd="1"/>
        <i x="29" s="1" nd="1"/>
        <i x="20" s="1" nd="1"/>
        <i x="17" s="1" nd="1"/>
        <i x="11" s="1" nd="1"/>
        <i x="2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_4_FMP_code" xr10:uid="{00000000-0014-0000-FFFF-FFFF01000000}" cache="Slicer_Info__4_FMP_code" caption="Info/_4_FMP_code"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A0E00E-59F5-2048-BCB5-D5C5061B5B0F}" name="Table1" displayName="Table1" ref="A1:BZ316" totalsRowShown="0" headerRowDxfId="9">
  <autoFilter ref="A1:BZ316" xr:uid="{97830443-DBE7-964D-BB5D-6CA7FDF902B8}"/>
  <tableColumns count="78">
    <tableColumn id="1" xr3:uid="{8FD0EC69-34D8-424A-8650-BF7DFD926A07}" name="Info/_1_COUNTRY_Admin_0"/>
    <tableColumn id="2" xr3:uid="{3510D587-0C5E-724C-B40A-D6FBCCC19F1E}" name="Info/_4_FMP_code"/>
    <tableColumn id="3" xr3:uid="{B28DF728-3031-E447-B0D9-3FCDFB3FC377}" name="Info/_4_FMP_OTHER_name"/>
    <tableColumn id="4" xr3:uid="{FC0CE7CB-0AE0-0B4C-AB5D-55CE26276380}" name="Info/_4_FMP_OTHER_ADMIN_1"/>
    <tableColumn id="5" xr3:uid="{409851DA-20B3-8943-A942-9B4D9028A878}" name="Info/_4_FMP_OTHER_ADMIN_1_OTHER"/>
    <tableColumn id="6" xr3:uid="{73B6A5C2-D91F-BF47-9C43-690052403289}" name="Info/_4_FMP_OTHER_ADMIN_2"/>
    <tableColumn id="7" xr3:uid="{0C43346A-1F22-FF4E-BE48-897BDD997CFC}" name="Info/_4_FMP_OTHER_ADMIN_2_OTHER"/>
    <tableColumn id="8" xr3:uid="{B6243170-9EB3-4F41-836D-F16817DCD90A}" name="Info/_5_FMP_name"/>
    <tableColumn id="11" xr3:uid="{63DADBDB-43EE-1D4B-BC7E-EE45D6CBB38D}" name="Info/_7_Enumerator_Sex"/>
    <tableColumn id="12" xr3:uid="{D6AF2E81-F117-F349-AFBD-2D2838ED8251}" name="Info/survey_data_entry_date"/>
    <tableColumn id="13" xr3:uid="{45697543-278A-1C4D-897D-AFEBE759FDB9}" name="Info/survey_data_entry_min_date"/>
    <tableColumn id="14" xr3:uid="{D59710F1-68B1-8F4E-8763-94CA14385642}" name="Info/survey_data_entry_date_formatted"/>
    <tableColumn id="15" xr3:uid="{92BF5CEC-E426-C64E-B12D-75706C2E5DEF}" name="Info/survey_data_entry_min_date_formatted"/>
    <tableColumn id="16" xr3:uid="{883732BC-E8A9-1F4E-9C08-ABB781E3CBC2}" name="Info/_8_DATE" dataDxfId="8"/>
    <tableColumn id="17" xr3:uid="{88455528-C820-E042-8A89-5D084DCD3DCB}" name="note1"/>
    <tableColumn id="18" xr3:uid="{ABF3F3DB-9441-024D-9883-46E68DBABBC9}" name="_9_GROUP_NO"/>
    <tableColumn id="19" xr3:uid="{16542279-90FF-4E41-A089-2546A50B56A4}" name="_10_MEAN_OF_TRANSPORT"/>
    <tableColumn id="20" xr3:uid="{4CDCCD61-E173-514F-9FD2-4A04C383FF57}" name="_10_MEAN_OF_TRANSPORT_OTHER"/>
    <tableColumn id="21" xr3:uid="{BF880413-DDAE-9B40-B5F9-C51B78B31C38}" name="_11_DEPARTED_FranceOM/_11_1_DEPARTURE_COUNTRY"/>
    <tableColumn id="22" xr3:uid="{FE71CC0D-569C-164E-84E5-54E185458B4D}" name="_11_DEPARTED_FranceOM/_11_1_DEPARTURE_COUNTRY_OTHER"/>
    <tableColumn id="23" xr3:uid="{BA072CCE-3346-384D-A534-124B67658D29}" name="_11_DEPARTED_FranceOM/_11_2_DEPARTURE_ADMIN_1"/>
    <tableColumn id="24" xr3:uid="{B704C58A-8EED-C342-A0E2-C84F0DE814A1}" name="_11_DEPARTED_FranceOM/_11_2_DEPARTURE_ADMIN_1_OTHER"/>
    <tableColumn id="25" xr3:uid="{DBDAE687-9A6E-7E4B-8852-CDCB2176518A}" name="_11_DEPARTED_FranceOM/_11_3_DEPARTURE_CITY"/>
    <tableColumn id="26" xr3:uid="{69414184-17EB-6044-B45C-32A674C79495}" name="_11_DEPARTED_FranceOM/_11_3_1_DEPARTURE_CITY_OTHER"/>
    <tableColumn id="27" xr3:uid="{BF16322D-A220-8047-A975-F34138164D1C}" name="_12_DESTINATION/_12_1_DESTINATION_COUNTRY"/>
    <tableColumn id="28" xr3:uid="{C735EA09-C69E-E64A-A8B5-D67261763F9B}" name="_12_DESTINATION/_12_1_DESTINATION_COUNTRY_OTHER"/>
    <tableColumn id="29" xr3:uid="{B207919B-8B20-974F-86B9-9008D56CEA63}" name="_12_DESTINATION/_12_2_DESTINATION_ADMIN_1"/>
    <tableColumn id="30" xr3:uid="{1F119E58-6A0E-104A-AEA5-1B7DC8DF30F9}" name="_12_DESTINATION/_12_2_DESTINATION_ADMIN_1_OTHER"/>
    <tableColumn id="31" xr3:uid="{157A2DBD-F521-9941-A1F3-00AC2AC14321}" name="_12_DESTINATION/_12_3_DESTINATION_CITY"/>
    <tableColumn id="32" xr3:uid="{C209B595-87B1-614C-8F9D-4F4BB2FE52F5}" name="_12_DESTINATION/_12_3_DESTINATION_CITY_OTHER"/>
    <tableColumn id="33" xr3:uid="{2B25A407-0471-9343-B807-A79C6F63B096}" name="_13_TYPE_OF_FLOW_max_3_choice"/>
    <tableColumn id="34" xr3:uid="{80CAF2E7-FA24-384D-B0E4-6F889D475E85}" name="_13_TYPE_OF_FLOW_max_3_choice/seasonal"/>
    <tableColumn id="35" xr3:uid="{3AEB04C8-F1E4-7041-B370-3FC0CDABC769}" name="_13_TYPE_OF_FLOW_max_3_choice/forced_movement_due_to_N_D"/>
    <tableColumn id="36" xr3:uid="{8615FB53-81B6-2E46-8E87-E301B70FC504}" name="_13_TYPE_OF_FLOW_max_3_choice/forced_movement_due_to_Conf"/>
    <tableColumn id="37" xr3:uid="{343DB3AD-1508-9249-9F34-554A96B781DA}" name="_13_TYPE_OF_FLOW_max_3_choice/economic_migration_6_months"/>
    <tableColumn id="38" xr3:uid="{49EB0734-CE3A-8B47-B58D-CFFF3CD9053B}" name="_13_TYPE_OF_FLOW_max_3_choice/short_term_local_movement_6_months"/>
    <tableColumn id="39" xr3:uid="{D4EFE3BC-69AB-1F4D-8EDC-536F0AD33139}" name="_13_TYPE_OF_FLOW_max_3_choice/tourism"/>
    <tableColumn id="40" xr3:uid="{DF0DFAE2-834A-1940-BD37-D25D49DCC1B3}" name="_13_TYPE_OF_FLOW_max_3_choice/dont_know"/>
    <tableColumn id="41" xr3:uid="{D99BECA9-603F-144C-8815-F8C720D3DA83}" name="_14_1_NATIONALITY/_14_a_NATIONALITY"/>
    <tableColumn id="42" xr3:uid="{DD7B040B-4BC9-DB44-9E53-F266C42184B4}" name="_14_1_NATIONALITY/_14_a1_NATIONALITY"/>
    <tableColumn id="43" xr3:uid="{1D62884A-D2DF-A248-9DDA-6CC5912A5A8E}" name="_14_1_NATIONALITY/_15a_No_PER_NATIONALITY"/>
    <tableColumn id="44" xr3:uid="{FA959613-A51A-DE4B-ACC1-55BC0D8C17B0}" name="_14_2_NATIONALITY/_14_b_NATIONALITY"/>
    <tableColumn id="45" xr3:uid="{4572520B-A196-5C40-A64A-10734934E92D}" name="_14_2_NATIONALITY/_15b_No_PER_NATIONALITY"/>
    <tableColumn id="46" xr3:uid="{2DEFBE81-556D-0F4E-9AC3-B28EB449F483}" name="_14_3_NATIONALITY/_14_c_NATIONALITY"/>
    <tableColumn id="47" xr3:uid="{81A06A4C-5D16-FB41-94E7-051E77095951}" name="_14_3_NATIONALITY/_15c_No_PER_NATIONALITY"/>
    <tableColumn id="48" xr3:uid="{6A5A947E-3798-AB4E-85CB-D54C9D06E4E5}" name="_14_4_NATIONALITY/_14_d_NATIONALITY"/>
    <tableColumn id="49" xr3:uid="{5367C965-0DF2-DF4D-AE91-17EAE2C10334}" name="_14_4_NATIONALITY/_15d_No_PER_NATIONALITY"/>
    <tableColumn id="50" xr3:uid="{AAB7CEF2-3A4A-724E-8BD3-08E2798C7508}" name="_14_5_NATIONALITY/_14_e_NATIONALITY"/>
    <tableColumn id="51" xr3:uid="{49D22DF7-086C-8049-A39B-23F081303348}" name="_14_5_NATIONALITY/_15e_No_PER_NATIONALITY"/>
    <tableColumn id="52" xr3:uid="{10D9571E-44BA-8E42-8B01-783AF1A48572}" name="_14_6_NATIONALITY/_14_f_NATIONALITY"/>
    <tableColumn id="53" xr3:uid="{29D7106E-C410-3F4E-81A5-5894C1157D84}" name="_14_6_NATIONALITY/_15f_No_PER_NATIONALITY"/>
    <tableColumn id="54" xr3:uid="{A56304B4-F068-274B-87DB-F959DF3DDC41}" name="total_number_nationality"/>
    <tableColumn id="55" xr3:uid="{D2948305-4B85-CC4D-9EBE-DAACA014BDFB}" name="_16_DISAG_BY_SEX_and_AGE/_16_1_FEMALE/_16_1a_Children_below_18_"/>
    <tableColumn id="56" xr3:uid="{8FCAC4FF-EEC3-3147-AB1C-F8068F4B4884}" name="_16_DISAG_BY_SEX_and_AGE/_16_1_FEMALE/_16_1b_Adults_18_and_above_"/>
    <tableColumn id="57" xr3:uid="{76879994-BD06-A047-86AB-F757D7166BCA}" name="_16_DISAG_BY_SEX_and_AGE/_16_2_MALE/_16_2a_Children_below_18_"/>
    <tableColumn id="58" xr3:uid="{F99E7B57-5E32-044C-9AF8-BB6781589EF8}" name="_16_DISAG_BY_SEX_and_AGE/_16_2_MALE/_16_2b_Adults_18_and_above_"/>
    <tableColumn id="59" xr3:uid="{772B8C88-C774-C848-A572-505E502033B1}" name="_16_DISAG_BY_SEX_and_AGE/_16_3_total_number_persons"/>
    <tableColumn id="60" xr3:uid="{C165809A-CD1D-4440-86CF-B7710F5FD0CB}" name="_16_DISAG_BY_SEX_and_AGE/note_total_persons"/>
    <tableColumn id="68" xr3:uid="{01DDF3C4-0962-0541-86C0-92BFB8582708}" name="fmr_version"/>
    <tableColumn id="69" xr3:uid="{A247706F-91C9-2A44-9CB5-2316C99ABB8D}" name="survey_country"/>
    <tableColumn id="70" xr3:uid="{D5B5F7C5-18CD-C84C-B4EE-A1DBFECD4230}" name="starttime"/>
    <tableColumn id="71" xr3:uid="{C639B422-1621-0447-BCB9-44FAC3A5DA16}" name="endtime"/>
    <tableColumn id="72" xr3:uid="{DB0ADFC7-BF94-E44E-B881-A5FD5DA7AFF1}" name="current_date" dataDxfId="7"/>
    <tableColumn id="73" xr3:uid="{85A9E764-E57B-7A49-A81F-75623054904E}" name="deviceid"/>
    <tableColumn id="74" xr3:uid="{8A5315C9-EEFA-6D46-9F91-67C66E90FE35}" name="username"/>
    <tableColumn id="75" xr3:uid="{74820A32-3FAA-E649-9A40-A66AE5B3038E}" name="subscriberid"/>
    <tableColumn id="76" xr3:uid="{176255D5-EC44-E34C-87C6-4049408E2C7A}" name="simid"/>
    <tableColumn id="77" xr3:uid="{520F7597-1562-694C-AFDD-A9894B57C5CF}" name="devicephonenum"/>
    <tableColumn id="78" xr3:uid="{B2E28484-B802-8F4D-A88E-BC427761E82D}" name="meta/instanceID"/>
    <tableColumn id="79" xr3:uid="{1F4E51D6-3E72-9345-BEC7-B54C261F5B72}" name="meta/instanceName"/>
    <tableColumn id="80" xr3:uid="{703C2243-479A-7D46-ACDA-74E5D8213350}" name="_id"/>
    <tableColumn id="81" xr3:uid="{1C371FF0-80F6-1640-A63D-B0C3336C6347}" name="_uuid"/>
    <tableColumn id="82" xr3:uid="{02812065-F6D1-B347-979C-1BE81697BCD8}" name="_submission_time"/>
    <tableColumn id="83" xr3:uid="{9EDD7F61-32D6-6245-AE7F-9182D6F8DA4B}" name="_index"/>
    <tableColumn id="84" xr3:uid="{92D64BE8-BBED-7A4A-A3FF-ECE97F107FA7}" name="_parent_table_name"/>
    <tableColumn id="85" xr3:uid="{B5AF9E45-A3AC-CA4B-A374-EB5BE1098D32}" name="_parent_index"/>
    <tableColumn id="86" xr3:uid="{8B7CD93C-C6C0-A649-BFF3-D12618AE7F0A}" name="_tags"/>
    <tableColumn id="87" xr3:uid="{86A30DBB-B652-794D-BF92-040CB89D825A}" name="_not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316"/>
  <sheetViews>
    <sheetView tabSelected="1" topLeftCell="T1" zoomScale="102" workbookViewId="0">
      <selection activeCell="X1" sqref="X1"/>
    </sheetView>
  </sheetViews>
  <sheetFormatPr defaultColWidth="8.85546875" defaultRowHeight="15" x14ac:dyDescent="0.25"/>
  <cols>
    <col min="1" max="1" width="25.140625" customWidth="1"/>
    <col min="2" max="2" width="18.140625" customWidth="1"/>
    <col min="3" max="3" width="24.42578125" customWidth="1"/>
    <col min="4" max="4" width="27.7109375" customWidth="1"/>
    <col min="5" max="5" width="33.42578125" customWidth="1"/>
    <col min="6" max="6" width="27.7109375" customWidth="1"/>
    <col min="7" max="7" width="33.42578125" customWidth="1"/>
    <col min="8" max="8" width="18.7109375" customWidth="1"/>
    <col min="9" max="9" width="22.7109375" customWidth="1"/>
    <col min="10" max="10" width="25.85546875" customWidth="1"/>
    <col min="11" max="11" width="29.7109375" customWidth="1"/>
    <col min="12" max="12" width="34.42578125" customWidth="1"/>
    <col min="13" max="13" width="38.28515625" customWidth="1"/>
    <col min="14" max="14" width="14" customWidth="1"/>
    <col min="16" max="16" width="14.85546875" customWidth="1"/>
    <col min="17" max="17" width="24.7109375" customWidth="1"/>
    <col min="18" max="18" width="30.42578125" customWidth="1"/>
    <col min="19" max="19" width="44.140625" customWidth="1"/>
    <col min="20" max="20" width="50" customWidth="1"/>
    <col min="21" max="21" width="44.28515625" customWidth="1"/>
    <col min="22" max="22" width="50.140625" customWidth="1"/>
    <col min="23" max="23" width="40.140625" customWidth="1"/>
    <col min="24" max="24" width="47.85546875" customWidth="1"/>
    <col min="25" max="25" width="42" customWidth="1"/>
    <col min="26" max="26" width="47.85546875" customWidth="1"/>
    <col min="27" max="27" width="42.140625" customWidth="1"/>
    <col min="28" max="28" width="48" customWidth="1"/>
    <col min="29" max="29" width="38" customWidth="1"/>
    <col min="30" max="30" width="43.85546875" customWidth="1"/>
    <col min="31" max="31" width="30.85546875" customWidth="1"/>
    <col min="32" max="32" width="38.140625" customWidth="1"/>
    <col min="33" max="33" width="56.28515625" customWidth="1"/>
    <col min="34" max="34" width="56.7109375" customWidth="1"/>
    <col min="35" max="35" width="56.140625" customWidth="1"/>
    <col min="36" max="36" width="62.7109375" customWidth="1"/>
    <col min="37" max="37" width="37.7109375" customWidth="1"/>
    <col min="38" max="38" width="40.28515625" customWidth="1"/>
    <col min="39" max="39" width="35.85546875" customWidth="1"/>
    <col min="40" max="40" width="36.85546875" customWidth="1"/>
    <col min="41" max="41" width="41.7109375" customWidth="1"/>
    <col min="42" max="42" width="36" customWidth="1"/>
    <col min="43" max="43" width="41.85546875" customWidth="1"/>
    <col min="44" max="44" width="35.85546875" customWidth="1"/>
    <col min="45" max="45" width="41.7109375" customWidth="1"/>
    <col min="46" max="46" width="36" customWidth="1"/>
    <col min="47" max="47" width="41.85546875" customWidth="1"/>
    <col min="48" max="48" width="36" customWidth="1"/>
    <col min="49" max="49" width="41.85546875" customWidth="1"/>
    <col min="50" max="50" width="35.42578125" customWidth="1"/>
    <col min="51" max="51" width="41.28515625" customWidth="1"/>
    <col min="52" max="52" width="23.28515625" customWidth="1"/>
    <col min="53" max="53" width="61.7109375" customWidth="1"/>
    <col min="54" max="54" width="63.7109375" customWidth="1"/>
    <col min="55" max="55" width="60" customWidth="1"/>
    <col min="56" max="56" width="62" customWidth="1"/>
    <col min="57" max="57" width="49.85546875" customWidth="1"/>
    <col min="58" max="58" width="41.85546875" customWidth="1"/>
    <col min="59" max="59" width="12.7109375" customWidth="1"/>
    <col min="60" max="60" width="15.28515625" customWidth="1"/>
    <col min="61" max="61" width="10.7109375" customWidth="1"/>
    <col min="62" max="62" width="10.140625" customWidth="1"/>
    <col min="63" max="63" width="13.7109375" customWidth="1"/>
    <col min="64" max="64" width="10.140625" customWidth="1"/>
    <col min="65" max="65" width="11.140625" customWidth="1"/>
    <col min="66" max="66" width="13" customWidth="1"/>
    <col min="68" max="68" width="17.140625" customWidth="1"/>
    <col min="69" max="69" width="16.42578125" customWidth="1"/>
    <col min="70" max="70" width="19.28515625" customWidth="1"/>
    <col min="73" max="73" width="17.28515625" customWidth="1"/>
    <col min="75" max="75" width="19.42578125" customWidth="1"/>
    <col min="76" max="76" width="14.7109375" customWidth="1"/>
  </cols>
  <sheetData>
    <row r="1" spans="1:78" ht="96.75" customHeight="1" x14ac:dyDescent="0.25">
      <c r="A1" s="31" t="s">
        <v>0</v>
      </c>
      <c r="B1" s="31" t="s">
        <v>1</v>
      </c>
      <c r="C1" s="31" t="s">
        <v>212</v>
      </c>
      <c r="D1" s="31" t="s">
        <v>213</v>
      </c>
      <c r="E1" s="31" t="s">
        <v>214</v>
      </c>
      <c r="F1" s="31" t="s">
        <v>215</v>
      </c>
      <c r="G1" s="31" t="s">
        <v>216</v>
      </c>
      <c r="H1" s="31" t="s">
        <v>2</v>
      </c>
      <c r="I1" s="31" t="s">
        <v>3</v>
      </c>
      <c r="J1" s="31" t="s">
        <v>4</v>
      </c>
      <c r="K1" s="31" t="s">
        <v>5</v>
      </c>
      <c r="L1" s="31" t="s">
        <v>6</v>
      </c>
      <c r="M1" s="31" t="s">
        <v>7</v>
      </c>
      <c r="N1" s="31" t="s">
        <v>8</v>
      </c>
      <c r="O1" s="31" t="s">
        <v>9</v>
      </c>
      <c r="P1" s="31" t="s">
        <v>10</v>
      </c>
      <c r="Q1" s="31" t="s">
        <v>11</v>
      </c>
      <c r="R1" s="31" t="s">
        <v>12</v>
      </c>
      <c r="S1" s="31" t="s">
        <v>290</v>
      </c>
      <c r="T1" s="31" t="s">
        <v>291</v>
      </c>
      <c r="U1" s="31" t="s">
        <v>292</v>
      </c>
      <c r="V1" s="31" t="s">
        <v>293</v>
      </c>
      <c r="W1" s="31" t="s">
        <v>294</v>
      </c>
      <c r="X1" s="31" t="s">
        <v>295</v>
      </c>
      <c r="Y1" s="31" t="s">
        <v>13</v>
      </c>
      <c r="Z1" s="31" t="s">
        <v>14</v>
      </c>
      <c r="AA1" s="31" t="s">
        <v>15</v>
      </c>
      <c r="AB1" s="31" t="s">
        <v>16</v>
      </c>
      <c r="AC1" s="31" t="s">
        <v>17</v>
      </c>
      <c r="AD1" s="31" t="s">
        <v>18</v>
      </c>
      <c r="AE1" s="31" t="s">
        <v>19</v>
      </c>
      <c r="AF1" s="31" t="s">
        <v>20</v>
      </c>
      <c r="AG1" s="31" t="s">
        <v>21</v>
      </c>
      <c r="AH1" s="31" t="s">
        <v>22</v>
      </c>
      <c r="AI1" s="31" t="s">
        <v>23</v>
      </c>
      <c r="AJ1" s="31" t="s">
        <v>24</v>
      </c>
      <c r="AK1" s="31" t="s">
        <v>25</v>
      </c>
      <c r="AL1" s="31" t="s">
        <v>26</v>
      </c>
      <c r="AM1" s="31" t="s">
        <v>27</v>
      </c>
      <c r="AN1" s="31" t="s">
        <v>28</v>
      </c>
      <c r="AO1" s="31" t="s">
        <v>29</v>
      </c>
      <c r="AP1" s="31" t="s">
        <v>30</v>
      </c>
      <c r="AQ1" s="31" t="s">
        <v>31</v>
      </c>
      <c r="AR1" s="31" t="s">
        <v>32</v>
      </c>
      <c r="AS1" s="31" t="s">
        <v>33</v>
      </c>
      <c r="AT1" s="31" t="s">
        <v>34</v>
      </c>
      <c r="AU1" s="31" t="s">
        <v>35</v>
      </c>
      <c r="AV1" s="31" t="s">
        <v>36</v>
      </c>
      <c r="AW1" s="31" t="s">
        <v>37</v>
      </c>
      <c r="AX1" s="31" t="s">
        <v>38</v>
      </c>
      <c r="AY1" s="31" t="s">
        <v>39</v>
      </c>
      <c r="AZ1" s="31" t="s">
        <v>40</v>
      </c>
      <c r="BA1" s="31" t="s">
        <v>41</v>
      </c>
      <c r="BB1" s="31" t="s">
        <v>42</v>
      </c>
      <c r="BC1" s="31" t="s">
        <v>43</v>
      </c>
      <c r="BD1" s="31" t="s">
        <v>217</v>
      </c>
      <c r="BE1" s="31" t="s">
        <v>218</v>
      </c>
      <c r="BF1" s="31" t="s">
        <v>44</v>
      </c>
      <c r="BG1" s="31" t="s">
        <v>45</v>
      </c>
      <c r="BH1" s="31" t="s">
        <v>46</v>
      </c>
      <c r="BI1" s="31" t="s">
        <v>47</v>
      </c>
      <c r="BJ1" s="31" t="s">
        <v>48</v>
      </c>
      <c r="BK1" s="31" t="s">
        <v>49</v>
      </c>
      <c r="BL1" s="31" t="s">
        <v>50</v>
      </c>
      <c r="BM1" s="31" t="s">
        <v>51</v>
      </c>
      <c r="BN1" s="31" t="s">
        <v>52</v>
      </c>
      <c r="BO1" s="31" t="s">
        <v>53</v>
      </c>
      <c r="BP1" s="31" t="s">
        <v>54</v>
      </c>
      <c r="BQ1" s="31" t="s">
        <v>55</v>
      </c>
      <c r="BR1" s="31" t="s">
        <v>219</v>
      </c>
      <c r="BS1" s="31" t="s">
        <v>56</v>
      </c>
      <c r="BT1" s="31" t="s">
        <v>57</v>
      </c>
      <c r="BU1" s="31" t="s">
        <v>58</v>
      </c>
      <c r="BV1" s="31" t="s">
        <v>59</v>
      </c>
      <c r="BW1" s="31" t="s">
        <v>60</v>
      </c>
      <c r="BX1" s="31" t="s">
        <v>61</v>
      </c>
      <c r="BY1" s="31" t="s">
        <v>62</v>
      </c>
      <c r="BZ1" s="31" t="s">
        <v>63</v>
      </c>
    </row>
    <row r="2" spans="1:78" x14ac:dyDescent="0.25">
      <c r="A2" t="s">
        <v>296</v>
      </c>
      <c r="B2" t="s">
        <v>329</v>
      </c>
      <c r="H2" t="s">
        <v>108</v>
      </c>
      <c r="I2" t="s">
        <v>65</v>
      </c>
      <c r="J2" t="s">
        <v>363</v>
      </c>
      <c r="K2" t="s">
        <v>364</v>
      </c>
      <c r="L2" t="s">
        <v>365</v>
      </c>
      <c r="M2" t="s">
        <v>366</v>
      </c>
      <c r="N2" s="1">
        <v>43366</v>
      </c>
      <c r="P2">
        <v>23</v>
      </c>
      <c r="Q2" t="s">
        <v>107</v>
      </c>
      <c r="S2" t="s">
        <v>208</v>
      </c>
      <c r="U2" t="s">
        <v>85</v>
      </c>
      <c r="W2" t="s">
        <v>68</v>
      </c>
      <c r="Y2" t="s">
        <v>367</v>
      </c>
      <c r="AA2" t="s">
        <v>68</v>
      </c>
      <c r="AC2" t="s">
        <v>68</v>
      </c>
      <c r="AE2" t="s">
        <v>69</v>
      </c>
      <c r="AF2">
        <v>0</v>
      </c>
      <c r="AG2">
        <v>0</v>
      </c>
      <c r="AH2">
        <v>0</v>
      </c>
      <c r="AI2">
        <v>1</v>
      </c>
      <c r="AJ2">
        <v>0</v>
      </c>
      <c r="AK2">
        <v>0</v>
      </c>
      <c r="AL2">
        <v>0</v>
      </c>
      <c r="AM2" t="s">
        <v>208</v>
      </c>
      <c r="AO2">
        <v>150</v>
      </c>
      <c r="AZ2" t="s">
        <v>313</v>
      </c>
      <c r="BA2">
        <v>11</v>
      </c>
      <c r="BB2">
        <v>32</v>
      </c>
      <c r="BC2">
        <v>23</v>
      </c>
      <c r="BD2">
        <v>84</v>
      </c>
      <c r="BE2" s="5">
        <v>150</v>
      </c>
      <c r="BG2" t="s">
        <v>80</v>
      </c>
      <c r="BH2" t="s">
        <v>296</v>
      </c>
      <c r="BI2" t="s">
        <v>368</v>
      </c>
      <c r="BJ2" t="s">
        <v>369</v>
      </c>
      <c r="BK2" s="1">
        <v>43368</v>
      </c>
      <c r="BL2" t="s">
        <v>109</v>
      </c>
      <c r="BM2" t="s">
        <v>298</v>
      </c>
      <c r="BN2" t="s">
        <v>110</v>
      </c>
      <c r="BO2" t="s">
        <v>111</v>
      </c>
      <c r="BQ2" t="s">
        <v>370</v>
      </c>
      <c r="BR2" t="s">
        <v>371</v>
      </c>
      <c r="BS2">
        <v>713163</v>
      </c>
      <c r="BT2" t="s">
        <v>372</v>
      </c>
      <c r="BU2" t="s">
        <v>373</v>
      </c>
      <c r="BV2">
        <v>1</v>
      </c>
      <c r="BX2">
        <v>-1</v>
      </c>
      <c r="BY2" t="s">
        <v>75</v>
      </c>
      <c r="BZ2" t="s">
        <v>75</v>
      </c>
    </row>
    <row r="3" spans="1:78" x14ac:dyDescent="0.25">
      <c r="A3" t="s">
        <v>296</v>
      </c>
      <c r="B3" t="s">
        <v>329</v>
      </c>
      <c r="H3" t="s">
        <v>108</v>
      </c>
      <c r="I3" t="s">
        <v>65</v>
      </c>
      <c r="J3" t="s">
        <v>363</v>
      </c>
      <c r="K3" t="s">
        <v>364</v>
      </c>
      <c r="L3" t="s">
        <v>365</v>
      </c>
      <c r="M3" t="s">
        <v>366</v>
      </c>
      <c r="N3" s="1">
        <v>43367</v>
      </c>
      <c r="P3">
        <v>24</v>
      </c>
      <c r="Q3" t="s">
        <v>107</v>
      </c>
      <c r="S3" t="s">
        <v>208</v>
      </c>
      <c r="U3" t="s">
        <v>85</v>
      </c>
      <c r="W3" t="s">
        <v>68</v>
      </c>
      <c r="Y3" t="s">
        <v>367</v>
      </c>
      <c r="AA3" t="s">
        <v>68</v>
      </c>
      <c r="AC3" t="s">
        <v>68</v>
      </c>
      <c r="AE3" t="s">
        <v>69</v>
      </c>
      <c r="AF3">
        <v>0</v>
      </c>
      <c r="AG3">
        <v>0</v>
      </c>
      <c r="AH3">
        <v>0</v>
      </c>
      <c r="AI3">
        <v>1</v>
      </c>
      <c r="AJ3">
        <v>0</v>
      </c>
      <c r="AK3">
        <v>0</v>
      </c>
      <c r="AL3">
        <v>0</v>
      </c>
      <c r="AM3" t="s">
        <v>208</v>
      </c>
      <c r="AO3">
        <v>97</v>
      </c>
      <c r="AZ3" t="s">
        <v>255</v>
      </c>
      <c r="BA3">
        <v>9</v>
      </c>
      <c r="BB3">
        <v>17</v>
      </c>
      <c r="BC3">
        <v>13</v>
      </c>
      <c r="BD3">
        <v>58</v>
      </c>
      <c r="BE3" s="5">
        <v>97</v>
      </c>
      <c r="BG3" t="s">
        <v>80</v>
      </c>
      <c r="BH3" t="s">
        <v>296</v>
      </c>
      <c r="BI3" t="s">
        <v>374</v>
      </c>
      <c r="BJ3" t="s">
        <v>375</v>
      </c>
      <c r="BK3" s="1">
        <v>43368</v>
      </c>
      <c r="BL3" t="s">
        <v>109</v>
      </c>
      <c r="BM3" t="s">
        <v>298</v>
      </c>
      <c r="BN3" t="s">
        <v>110</v>
      </c>
      <c r="BO3" t="s">
        <v>111</v>
      </c>
      <c r="BQ3" t="s">
        <v>376</v>
      </c>
      <c r="BR3" t="s">
        <v>377</v>
      </c>
      <c r="BS3">
        <v>713164</v>
      </c>
      <c r="BT3" t="s">
        <v>378</v>
      </c>
      <c r="BU3" t="s">
        <v>379</v>
      </c>
      <c r="BV3">
        <v>2</v>
      </c>
      <c r="BX3">
        <v>-1</v>
      </c>
      <c r="BY3" t="s">
        <v>75</v>
      </c>
      <c r="BZ3" t="s">
        <v>75</v>
      </c>
    </row>
    <row r="4" spans="1:78" x14ac:dyDescent="0.25">
      <c r="A4" t="s">
        <v>296</v>
      </c>
      <c r="B4" t="s">
        <v>329</v>
      </c>
      <c r="H4" t="s">
        <v>108</v>
      </c>
      <c r="I4" t="s">
        <v>65</v>
      </c>
      <c r="J4" t="s">
        <v>363</v>
      </c>
      <c r="K4" t="s">
        <v>364</v>
      </c>
      <c r="L4" t="s">
        <v>365</v>
      </c>
      <c r="M4" t="s">
        <v>366</v>
      </c>
      <c r="N4" s="1">
        <v>43368</v>
      </c>
      <c r="P4">
        <v>25</v>
      </c>
      <c r="Q4" t="s">
        <v>107</v>
      </c>
      <c r="S4" t="s">
        <v>208</v>
      </c>
      <c r="U4" t="s">
        <v>87</v>
      </c>
      <c r="W4" t="s">
        <v>68</v>
      </c>
      <c r="Y4" t="s">
        <v>367</v>
      </c>
      <c r="AA4" t="s">
        <v>68</v>
      </c>
      <c r="AC4" t="s">
        <v>68</v>
      </c>
      <c r="AE4" t="s">
        <v>69</v>
      </c>
      <c r="AF4">
        <v>0</v>
      </c>
      <c r="AG4">
        <v>0</v>
      </c>
      <c r="AH4">
        <v>0</v>
      </c>
      <c r="AI4">
        <v>1</v>
      </c>
      <c r="AJ4">
        <v>0</v>
      </c>
      <c r="AK4">
        <v>0</v>
      </c>
      <c r="AL4">
        <v>0</v>
      </c>
      <c r="AM4" t="s">
        <v>208</v>
      </c>
      <c r="AO4">
        <v>107</v>
      </c>
      <c r="AZ4" t="s">
        <v>269</v>
      </c>
      <c r="BA4">
        <v>7</v>
      </c>
      <c r="BB4">
        <v>19</v>
      </c>
      <c r="BC4">
        <v>14</v>
      </c>
      <c r="BD4">
        <v>67</v>
      </c>
      <c r="BE4" s="5">
        <v>107</v>
      </c>
      <c r="BG4" t="s">
        <v>80</v>
      </c>
      <c r="BH4" t="s">
        <v>296</v>
      </c>
      <c r="BI4" t="s">
        <v>380</v>
      </c>
      <c r="BJ4" t="s">
        <v>381</v>
      </c>
      <c r="BK4" s="1">
        <v>43368</v>
      </c>
      <c r="BL4" t="s">
        <v>109</v>
      </c>
      <c r="BM4" t="s">
        <v>298</v>
      </c>
      <c r="BN4" t="s">
        <v>110</v>
      </c>
      <c r="BO4" t="s">
        <v>111</v>
      </c>
      <c r="BQ4" t="s">
        <v>382</v>
      </c>
      <c r="BR4" t="s">
        <v>383</v>
      </c>
      <c r="BS4">
        <v>713165</v>
      </c>
      <c r="BT4" t="s">
        <v>384</v>
      </c>
      <c r="BU4" t="s">
        <v>385</v>
      </c>
      <c r="BV4">
        <v>3</v>
      </c>
      <c r="BX4">
        <v>-1</v>
      </c>
      <c r="BY4" t="s">
        <v>75</v>
      </c>
      <c r="BZ4" t="s">
        <v>75</v>
      </c>
    </row>
    <row r="5" spans="1:78" x14ac:dyDescent="0.25">
      <c r="A5" t="s">
        <v>296</v>
      </c>
      <c r="B5" t="s">
        <v>329</v>
      </c>
      <c r="H5" t="s">
        <v>108</v>
      </c>
      <c r="I5" t="s">
        <v>65</v>
      </c>
      <c r="J5" t="s">
        <v>386</v>
      </c>
      <c r="K5" t="s">
        <v>387</v>
      </c>
      <c r="L5" t="s">
        <v>388</v>
      </c>
      <c r="M5" t="s">
        <v>389</v>
      </c>
      <c r="N5" s="1">
        <v>43369</v>
      </c>
      <c r="P5">
        <v>26</v>
      </c>
      <c r="Q5" t="s">
        <v>107</v>
      </c>
      <c r="S5" t="s">
        <v>208</v>
      </c>
      <c r="U5" t="s">
        <v>67</v>
      </c>
      <c r="W5" t="s">
        <v>68</v>
      </c>
      <c r="Y5" t="s">
        <v>367</v>
      </c>
      <c r="AA5" t="s">
        <v>68</v>
      </c>
      <c r="AC5" t="s">
        <v>68</v>
      </c>
      <c r="AE5" t="s">
        <v>69</v>
      </c>
      <c r="AF5">
        <v>0</v>
      </c>
      <c r="AG5">
        <v>0</v>
      </c>
      <c r="AH5">
        <v>0</v>
      </c>
      <c r="AI5">
        <v>1</v>
      </c>
      <c r="AJ5">
        <v>0</v>
      </c>
      <c r="AK5">
        <v>0</v>
      </c>
      <c r="AL5">
        <v>0</v>
      </c>
      <c r="AM5" t="s">
        <v>208</v>
      </c>
      <c r="AO5">
        <v>123</v>
      </c>
      <c r="AZ5" t="s">
        <v>352</v>
      </c>
      <c r="BA5">
        <v>18</v>
      </c>
      <c r="BB5">
        <v>36</v>
      </c>
      <c r="BC5">
        <v>21</v>
      </c>
      <c r="BD5">
        <v>48</v>
      </c>
      <c r="BE5" s="5">
        <v>123</v>
      </c>
      <c r="BG5" t="s">
        <v>80</v>
      </c>
      <c r="BH5" t="s">
        <v>296</v>
      </c>
      <c r="BI5" t="s">
        <v>390</v>
      </c>
      <c r="BJ5" t="s">
        <v>391</v>
      </c>
      <c r="BK5" s="1">
        <v>43370</v>
      </c>
      <c r="BL5" t="s">
        <v>109</v>
      </c>
      <c r="BM5" t="s">
        <v>298</v>
      </c>
      <c r="BN5" t="s">
        <v>110</v>
      </c>
      <c r="BO5" t="s">
        <v>111</v>
      </c>
      <c r="BQ5" t="s">
        <v>392</v>
      </c>
      <c r="BR5" t="s">
        <v>393</v>
      </c>
      <c r="BS5">
        <v>713166</v>
      </c>
      <c r="BT5" t="s">
        <v>394</v>
      </c>
      <c r="BU5" t="s">
        <v>395</v>
      </c>
      <c r="BV5">
        <v>4</v>
      </c>
      <c r="BX5">
        <v>-1</v>
      </c>
      <c r="BY5" t="s">
        <v>75</v>
      </c>
      <c r="BZ5" t="s">
        <v>75</v>
      </c>
    </row>
    <row r="6" spans="1:78" x14ac:dyDescent="0.25">
      <c r="A6" t="s">
        <v>296</v>
      </c>
      <c r="B6" t="s">
        <v>329</v>
      </c>
      <c r="H6" t="s">
        <v>108</v>
      </c>
      <c r="I6" t="s">
        <v>65</v>
      </c>
      <c r="J6" t="s">
        <v>386</v>
      </c>
      <c r="K6" t="s">
        <v>387</v>
      </c>
      <c r="L6" t="s">
        <v>388</v>
      </c>
      <c r="M6" t="s">
        <v>389</v>
      </c>
      <c r="N6" s="1">
        <v>43370</v>
      </c>
      <c r="P6">
        <v>27</v>
      </c>
      <c r="Q6" t="s">
        <v>107</v>
      </c>
      <c r="S6" t="s">
        <v>208</v>
      </c>
      <c r="U6" t="s">
        <v>87</v>
      </c>
      <c r="W6" t="s">
        <v>68</v>
      </c>
      <c r="Y6" t="s">
        <v>367</v>
      </c>
      <c r="AA6" t="s">
        <v>68</v>
      </c>
      <c r="AC6" t="s">
        <v>68</v>
      </c>
      <c r="AE6" t="s">
        <v>69</v>
      </c>
      <c r="AF6">
        <v>0</v>
      </c>
      <c r="AG6">
        <v>0</v>
      </c>
      <c r="AH6">
        <v>0</v>
      </c>
      <c r="AI6">
        <v>1</v>
      </c>
      <c r="AJ6">
        <v>0</v>
      </c>
      <c r="AK6">
        <v>0</v>
      </c>
      <c r="AL6">
        <v>0</v>
      </c>
      <c r="AM6" t="s">
        <v>208</v>
      </c>
      <c r="AO6">
        <v>98</v>
      </c>
      <c r="AZ6" t="s">
        <v>259</v>
      </c>
      <c r="BA6">
        <v>9</v>
      </c>
      <c r="BB6">
        <v>23</v>
      </c>
      <c r="BC6">
        <v>12</v>
      </c>
      <c r="BD6">
        <v>54</v>
      </c>
      <c r="BE6" s="5">
        <v>98</v>
      </c>
      <c r="BG6" t="s">
        <v>80</v>
      </c>
      <c r="BH6" t="s">
        <v>296</v>
      </c>
      <c r="BI6" t="s">
        <v>396</v>
      </c>
      <c r="BJ6" t="s">
        <v>397</v>
      </c>
      <c r="BK6" s="1">
        <v>43370</v>
      </c>
      <c r="BL6" t="s">
        <v>109</v>
      </c>
      <c r="BM6" t="s">
        <v>298</v>
      </c>
      <c r="BN6" t="s">
        <v>110</v>
      </c>
      <c r="BO6" t="s">
        <v>111</v>
      </c>
      <c r="BQ6" t="s">
        <v>398</v>
      </c>
      <c r="BR6" t="s">
        <v>399</v>
      </c>
      <c r="BS6">
        <v>713167</v>
      </c>
      <c r="BT6" t="s">
        <v>400</v>
      </c>
      <c r="BU6" t="s">
        <v>401</v>
      </c>
      <c r="BV6">
        <v>5</v>
      </c>
      <c r="BX6">
        <v>-1</v>
      </c>
      <c r="BY6" t="s">
        <v>75</v>
      </c>
      <c r="BZ6" t="s">
        <v>75</v>
      </c>
    </row>
    <row r="7" spans="1:78" x14ac:dyDescent="0.25">
      <c r="A7" t="s">
        <v>296</v>
      </c>
      <c r="B7" t="s">
        <v>304</v>
      </c>
      <c r="H7" t="s">
        <v>84</v>
      </c>
      <c r="I7" t="s">
        <v>65</v>
      </c>
      <c r="J7" t="s">
        <v>402</v>
      </c>
      <c r="K7" t="s">
        <v>317</v>
      </c>
      <c r="L7" t="s">
        <v>403</v>
      </c>
      <c r="M7" t="s">
        <v>318</v>
      </c>
      <c r="N7" s="1">
        <v>43363</v>
      </c>
      <c r="P7">
        <v>1</v>
      </c>
      <c r="Q7" t="s">
        <v>66</v>
      </c>
      <c r="S7" t="s">
        <v>208</v>
      </c>
      <c r="U7" t="s">
        <v>85</v>
      </c>
      <c r="W7" t="s">
        <v>100</v>
      </c>
      <c r="Y7" t="s">
        <v>367</v>
      </c>
      <c r="AA7" t="s">
        <v>68</v>
      </c>
      <c r="AC7" t="s">
        <v>68</v>
      </c>
      <c r="AE7" t="s">
        <v>69</v>
      </c>
      <c r="AF7">
        <v>0</v>
      </c>
      <c r="AG7">
        <v>0</v>
      </c>
      <c r="AH7">
        <v>0</v>
      </c>
      <c r="AI7">
        <v>1</v>
      </c>
      <c r="AJ7">
        <v>0</v>
      </c>
      <c r="AK7">
        <v>0</v>
      </c>
      <c r="AL7">
        <v>0</v>
      </c>
      <c r="AM7" t="s">
        <v>208</v>
      </c>
      <c r="AO7">
        <v>17</v>
      </c>
      <c r="AZ7" t="s">
        <v>189</v>
      </c>
      <c r="BA7">
        <v>0</v>
      </c>
      <c r="BB7">
        <v>0</v>
      </c>
      <c r="BC7">
        <v>5</v>
      </c>
      <c r="BD7">
        <v>12</v>
      </c>
      <c r="BE7" s="5">
        <v>17</v>
      </c>
      <c r="BG7" t="s">
        <v>80</v>
      </c>
      <c r="BH7" t="s">
        <v>296</v>
      </c>
      <c r="BI7" t="s">
        <v>404</v>
      </c>
      <c r="BJ7" t="s">
        <v>405</v>
      </c>
      <c r="BK7" s="1">
        <v>43363</v>
      </c>
      <c r="BL7" t="s">
        <v>116</v>
      </c>
      <c r="BM7" t="s">
        <v>298</v>
      </c>
      <c r="BN7" t="s">
        <v>117</v>
      </c>
      <c r="BO7" t="s">
        <v>118</v>
      </c>
      <c r="BQ7" t="s">
        <v>406</v>
      </c>
      <c r="BR7" t="s">
        <v>407</v>
      </c>
      <c r="BS7">
        <v>695079</v>
      </c>
      <c r="BT7" t="s">
        <v>408</v>
      </c>
      <c r="BU7" t="s">
        <v>409</v>
      </c>
      <c r="BV7">
        <v>8</v>
      </c>
      <c r="BX7">
        <v>-1</v>
      </c>
      <c r="BY7" t="s">
        <v>75</v>
      </c>
      <c r="BZ7" t="s">
        <v>75</v>
      </c>
    </row>
    <row r="8" spans="1:78" x14ac:dyDescent="0.25">
      <c r="A8" t="s">
        <v>296</v>
      </c>
      <c r="B8" t="s">
        <v>304</v>
      </c>
      <c r="H8" t="s">
        <v>84</v>
      </c>
      <c r="I8" t="s">
        <v>65</v>
      </c>
      <c r="J8" t="s">
        <v>402</v>
      </c>
      <c r="K8" t="s">
        <v>317</v>
      </c>
      <c r="L8" t="s">
        <v>403</v>
      </c>
      <c r="M8" t="s">
        <v>318</v>
      </c>
      <c r="N8" s="1">
        <v>43363</v>
      </c>
      <c r="P8">
        <v>2</v>
      </c>
      <c r="Q8" t="s">
        <v>66</v>
      </c>
      <c r="S8" t="s">
        <v>208</v>
      </c>
      <c r="U8" t="s">
        <v>67</v>
      </c>
      <c r="W8" t="s">
        <v>119</v>
      </c>
      <c r="Y8" t="s">
        <v>367</v>
      </c>
      <c r="AA8" t="s">
        <v>68</v>
      </c>
      <c r="AC8" t="s">
        <v>68</v>
      </c>
      <c r="AE8" t="s">
        <v>69</v>
      </c>
      <c r="AF8">
        <v>0</v>
      </c>
      <c r="AG8">
        <v>0</v>
      </c>
      <c r="AH8">
        <v>0</v>
      </c>
      <c r="AI8">
        <v>1</v>
      </c>
      <c r="AJ8">
        <v>0</v>
      </c>
      <c r="AK8">
        <v>0</v>
      </c>
      <c r="AL8">
        <v>0</v>
      </c>
      <c r="AM8" t="s">
        <v>208</v>
      </c>
      <c r="AO8">
        <v>11</v>
      </c>
      <c r="AZ8" t="s">
        <v>193</v>
      </c>
      <c r="BA8">
        <v>0</v>
      </c>
      <c r="BB8">
        <v>0</v>
      </c>
      <c r="BC8">
        <v>5</v>
      </c>
      <c r="BD8">
        <v>6</v>
      </c>
      <c r="BE8" s="5">
        <v>11</v>
      </c>
      <c r="BG8" t="s">
        <v>80</v>
      </c>
      <c r="BH8" t="s">
        <v>296</v>
      </c>
      <c r="BI8" t="s">
        <v>410</v>
      </c>
      <c r="BJ8" t="s">
        <v>411</v>
      </c>
      <c r="BK8" s="1">
        <v>43363</v>
      </c>
      <c r="BL8" t="s">
        <v>116</v>
      </c>
      <c r="BM8" t="s">
        <v>298</v>
      </c>
      <c r="BN8" t="s">
        <v>117</v>
      </c>
      <c r="BO8" t="s">
        <v>118</v>
      </c>
      <c r="BQ8" t="s">
        <v>412</v>
      </c>
      <c r="BR8" t="s">
        <v>413</v>
      </c>
      <c r="BS8">
        <v>695080</v>
      </c>
      <c r="BT8" t="s">
        <v>414</v>
      </c>
      <c r="BU8" t="s">
        <v>415</v>
      </c>
      <c r="BV8">
        <v>9</v>
      </c>
      <c r="BX8">
        <v>-1</v>
      </c>
      <c r="BY8" t="s">
        <v>75</v>
      </c>
      <c r="BZ8" t="s">
        <v>75</v>
      </c>
    </row>
    <row r="9" spans="1:78" x14ac:dyDescent="0.25">
      <c r="A9" t="s">
        <v>296</v>
      </c>
      <c r="B9" t="s">
        <v>297</v>
      </c>
      <c r="H9" t="s">
        <v>130</v>
      </c>
      <c r="I9" t="s">
        <v>65</v>
      </c>
      <c r="J9" t="s">
        <v>416</v>
      </c>
      <c r="K9" t="s">
        <v>314</v>
      </c>
      <c r="L9" t="s">
        <v>417</v>
      </c>
      <c r="M9" t="s">
        <v>315</v>
      </c>
      <c r="N9" s="1">
        <v>43362</v>
      </c>
      <c r="P9">
        <v>1</v>
      </c>
      <c r="Q9" t="s">
        <v>66</v>
      </c>
      <c r="S9" t="s">
        <v>208</v>
      </c>
      <c r="U9" t="s">
        <v>85</v>
      </c>
      <c r="W9" t="s">
        <v>418</v>
      </c>
      <c r="Y9" t="s">
        <v>207</v>
      </c>
      <c r="AA9" t="s">
        <v>68</v>
      </c>
      <c r="AC9" t="s">
        <v>68</v>
      </c>
      <c r="AE9" t="s">
        <v>69</v>
      </c>
      <c r="AF9">
        <v>0</v>
      </c>
      <c r="AG9">
        <v>0</v>
      </c>
      <c r="AH9">
        <v>0</v>
      </c>
      <c r="AI9">
        <v>1</v>
      </c>
      <c r="AJ9">
        <v>0</v>
      </c>
      <c r="AK9">
        <v>0</v>
      </c>
      <c r="AL9">
        <v>0</v>
      </c>
      <c r="AM9" t="s">
        <v>208</v>
      </c>
      <c r="AO9">
        <v>27</v>
      </c>
      <c r="AZ9" t="s">
        <v>191</v>
      </c>
      <c r="BA9">
        <v>3</v>
      </c>
      <c r="BB9">
        <v>5</v>
      </c>
      <c r="BC9">
        <v>8</v>
      </c>
      <c r="BD9">
        <v>11</v>
      </c>
      <c r="BE9" s="5">
        <v>27</v>
      </c>
      <c r="BG9" t="s">
        <v>80</v>
      </c>
      <c r="BH9" t="s">
        <v>296</v>
      </c>
      <c r="BI9" t="s">
        <v>419</v>
      </c>
      <c r="BJ9" t="s">
        <v>420</v>
      </c>
      <c r="BK9" s="1">
        <v>43362</v>
      </c>
      <c r="BL9" t="s">
        <v>102</v>
      </c>
      <c r="BM9" t="s">
        <v>298</v>
      </c>
      <c r="BN9" t="s">
        <v>336</v>
      </c>
      <c r="BO9" t="s">
        <v>337</v>
      </c>
      <c r="BQ9" t="s">
        <v>421</v>
      </c>
      <c r="BR9" t="s">
        <v>422</v>
      </c>
      <c r="BS9">
        <v>692099</v>
      </c>
      <c r="BT9" t="s">
        <v>423</v>
      </c>
      <c r="BU9" t="s">
        <v>424</v>
      </c>
      <c r="BV9">
        <v>58</v>
      </c>
      <c r="BX9">
        <v>-1</v>
      </c>
      <c r="BY9" t="s">
        <v>75</v>
      </c>
      <c r="BZ9" t="s">
        <v>75</v>
      </c>
    </row>
    <row r="10" spans="1:78" x14ac:dyDescent="0.25">
      <c r="A10" t="s">
        <v>296</v>
      </c>
      <c r="B10" t="s">
        <v>297</v>
      </c>
      <c r="H10" t="s">
        <v>130</v>
      </c>
      <c r="I10" t="s">
        <v>65</v>
      </c>
      <c r="J10" t="s">
        <v>416</v>
      </c>
      <c r="K10" t="s">
        <v>314</v>
      </c>
      <c r="L10" t="s">
        <v>417</v>
      </c>
      <c r="M10" t="s">
        <v>315</v>
      </c>
      <c r="N10" s="1">
        <v>43362</v>
      </c>
      <c r="P10">
        <v>2</v>
      </c>
      <c r="Q10" t="s">
        <v>66</v>
      </c>
      <c r="S10" t="s">
        <v>208</v>
      </c>
      <c r="U10" t="s">
        <v>122</v>
      </c>
      <c r="W10" t="s">
        <v>205</v>
      </c>
      <c r="Y10" t="s">
        <v>207</v>
      </c>
      <c r="AA10" t="s">
        <v>68</v>
      </c>
      <c r="AC10" t="s">
        <v>68</v>
      </c>
      <c r="AE10" t="s">
        <v>69</v>
      </c>
      <c r="AF10">
        <v>0</v>
      </c>
      <c r="AG10">
        <v>0</v>
      </c>
      <c r="AH10">
        <v>0</v>
      </c>
      <c r="AI10">
        <v>1</v>
      </c>
      <c r="AJ10">
        <v>0</v>
      </c>
      <c r="AK10">
        <v>0</v>
      </c>
      <c r="AL10">
        <v>0</v>
      </c>
      <c r="AM10" t="s">
        <v>208</v>
      </c>
      <c r="AO10">
        <v>19</v>
      </c>
      <c r="AZ10" t="s">
        <v>88</v>
      </c>
      <c r="BA10">
        <v>6</v>
      </c>
      <c r="BB10">
        <v>5</v>
      </c>
      <c r="BC10">
        <v>5</v>
      </c>
      <c r="BD10">
        <v>3</v>
      </c>
      <c r="BE10" s="5">
        <v>19</v>
      </c>
      <c r="BG10" t="s">
        <v>80</v>
      </c>
      <c r="BH10" t="s">
        <v>296</v>
      </c>
      <c r="BI10" t="s">
        <v>425</v>
      </c>
      <c r="BJ10" t="s">
        <v>426</v>
      </c>
      <c r="BK10" s="1">
        <v>43362</v>
      </c>
      <c r="BL10" t="s">
        <v>102</v>
      </c>
      <c r="BM10" t="s">
        <v>298</v>
      </c>
      <c r="BN10" t="s">
        <v>336</v>
      </c>
      <c r="BO10" t="s">
        <v>337</v>
      </c>
      <c r="BQ10" t="s">
        <v>427</v>
      </c>
      <c r="BR10" t="s">
        <v>428</v>
      </c>
      <c r="BS10">
        <v>692100</v>
      </c>
      <c r="BT10" t="s">
        <v>429</v>
      </c>
      <c r="BU10" t="s">
        <v>430</v>
      </c>
      <c r="BV10">
        <v>59</v>
      </c>
      <c r="BX10">
        <v>-1</v>
      </c>
      <c r="BY10" t="s">
        <v>75</v>
      </c>
      <c r="BZ10" t="s">
        <v>75</v>
      </c>
    </row>
    <row r="11" spans="1:78" x14ac:dyDescent="0.25">
      <c r="A11" t="s">
        <v>296</v>
      </c>
      <c r="B11" t="s">
        <v>297</v>
      </c>
      <c r="H11" t="s">
        <v>130</v>
      </c>
      <c r="I11" t="s">
        <v>65</v>
      </c>
      <c r="J11" t="s">
        <v>416</v>
      </c>
      <c r="K11" t="s">
        <v>314</v>
      </c>
      <c r="L11" t="s">
        <v>417</v>
      </c>
      <c r="M11" t="s">
        <v>315</v>
      </c>
      <c r="N11" s="1">
        <v>43362</v>
      </c>
      <c r="P11">
        <v>3</v>
      </c>
      <c r="Q11" t="s">
        <v>129</v>
      </c>
      <c r="S11" t="s">
        <v>207</v>
      </c>
      <c r="U11" t="s">
        <v>112</v>
      </c>
      <c r="W11" t="s">
        <v>114</v>
      </c>
      <c r="Y11" t="s">
        <v>208</v>
      </c>
      <c r="AA11" t="s">
        <v>103</v>
      </c>
      <c r="AC11" t="s">
        <v>104</v>
      </c>
      <c r="AE11" t="s">
        <v>83</v>
      </c>
      <c r="AF11">
        <v>0</v>
      </c>
      <c r="AG11">
        <v>0</v>
      </c>
      <c r="AH11">
        <v>0</v>
      </c>
      <c r="AI11">
        <v>0</v>
      </c>
      <c r="AJ11">
        <v>1</v>
      </c>
      <c r="AK11">
        <v>0</v>
      </c>
      <c r="AL11">
        <v>0</v>
      </c>
      <c r="AM11" t="s">
        <v>208</v>
      </c>
      <c r="AO11">
        <v>30</v>
      </c>
      <c r="AZ11" t="s">
        <v>226</v>
      </c>
      <c r="BA11">
        <v>3</v>
      </c>
      <c r="BB11">
        <v>18</v>
      </c>
      <c r="BC11">
        <v>3</v>
      </c>
      <c r="BD11">
        <v>6</v>
      </c>
      <c r="BE11" s="5">
        <v>30</v>
      </c>
      <c r="BG11" t="s">
        <v>80</v>
      </c>
      <c r="BH11" t="s">
        <v>296</v>
      </c>
      <c r="BI11" t="s">
        <v>431</v>
      </c>
      <c r="BJ11" t="s">
        <v>432</v>
      </c>
      <c r="BK11" s="1">
        <v>43362</v>
      </c>
      <c r="BL11" t="s">
        <v>102</v>
      </c>
      <c r="BM11" t="s">
        <v>298</v>
      </c>
      <c r="BN11" t="s">
        <v>336</v>
      </c>
      <c r="BO11" t="s">
        <v>337</v>
      </c>
      <c r="BQ11" t="s">
        <v>433</v>
      </c>
      <c r="BR11" t="s">
        <v>434</v>
      </c>
      <c r="BS11">
        <v>692101</v>
      </c>
      <c r="BT11" t="s">
        <v>435</v>
      </c>
      <c r="BU11" t="s">
        <v>436</v>
      </c>
      <c r="BV11">
        <v>60</v>
      </c>
      <c r="BX11">
        <v>-1</v>
      </c>
      <c r="BY11" t="s">
        <v>75</v>
      </c>
      <c r="BZ11" t="s">
        <v>75</v>
      </c>
    </row>
    <row r="12" spans="1:78" x14ac:dyDescent="0.25">
      <c r="A12" t="s">
        <v>296</v>
      </c>
      <c r="B12" t="s">
        <v>297</v>
      </c>
      <c r="H12" t="s">
        <v>130</v>
      </c>
      <c r="I12" t="s">
        <v>65</v>
      </c>
      <c r="J12" t="s">
        <v>437</v>
      </c>
      <c r="K12" t="s">
        <v>340</v>
      </c>
      <c r="L12" t="s">
        <v>438</v>
      </c>
      <c r="M12" t="s">
        <v>341</v>
      </c>
      <c r="N12" s="1">
        <v>43369</v>
      </c>
      <c r="P12">
        <v>1</v>
      </c>
      <c r="Q12" t="s">
        <v>163</v>
      </c>
      <c r="S12" t="s">
        <v>208</v>
      </c>
      <c r="U12" t="s">
        <v>85</v>
      </c>
      <c r="W12" t="s">
        <v>202</v>
      </c>
      <c r="Y12" t="s">
        <v>207</v>
      </c>
      <c r="AA12" t="s">
        <v>68</v>
      </c>
      <c r="AC12" t="s">
        <v>68</v>
      </c>
      <c r="AE12" t="s">
        <v>69</v>
      </c>
      <c r="AF12">
        <v>0</v>
      </c>
      <c r="AG12">
        <v>0</v>
      </c>
      <c r="AH12">
        <v>0</v>
      </c>
      <c r="AI12">
        <v>1</v>
      </c>
      <c r="AJ12">
        <v>0</v>
      </c>
      <c r="AK12">
        <v>0</v>
      </c>
      <c r="AL12">
        <v>0</v>
      </c>
      <c r="AM12" t="s">
        <v>208</v>
      </c>
      <c r="AO12">
        <v>19</v>
      </c>
      <c r="AZ12" t="s">
        <v>88</v>
      </c>
      <c r="BA12">
        <v>7</v>
      </c>
      <c r="BB12">
        <v>7</v>
      </c>
      <c r="BC12">
        <v>5</v>
      </c>
      <c r="BD12">
        <v>0</v>
      </c>
      <c r="BE12" s="5">
        <v>19</v>
      </c>
      <c r="BG12" t="s">
        <v>80</v>
      </c>
      <c r="BH12" t="s">
        <v>296</v>
      </c>
      <c r="BI12" t="s">
        <v>439</v>
      </c>
      <c r="BJ12" t="s">
        <v>440</v>
      </c>
      <c r="BK12" s="1">
        <v>43369</v>
      </c>
      <c r="BL12" t="s">
        <v>102</v>
      </c>
      <c r="BM12" t="s">
        <v>298</v>
      </c>
      <c r="BN12" t="s">
        <v>336</v>
      </c>
      <c r="BO12" t="s">
        <v>337</v>
      </c>
      <c r="BQ12" t="s">
        <v>441</v>
      </c>
      <c r="BR12" t="s">
        <v>442</v>
      </c>
      <c r="BS12">
        <v>710865</v>
      </c>
      <c r="BT12" t="s">
        <v>443</v>
      </c>
      <c r="BU12" t="s">
        <v>444</v>
      </c>
      <c r="BV12">
        <v>61</v>
      </c>
      <c r="BX12">
        <v>-1</v>
      </c>
      <c r="BY12" t="s">
        <v>75</v>
      </c>
      <c r="BZ12" t="s">
        <v>75</v>
      </c>
    </row>
    <row r="13" spans="1:78" x14ac:dyDescent="0.25">
      <c r="A13" t="s">
        <v>296</v>
      </c>
      <c r="B13" t="s">
        <v>297</v>
      </c>
      <c r="H13" t="s">
        <v>130</v>
      </c>
      <c r="I13" t="s">
        <v>65</v>
      </c>
      <c r="J13" t="s">
        <v>437</v>
      </c>
      <c r="K13" t="s">
        <v>340</v>
      </c>
      <c r="L13" t="s">
        <v>438</v>
      </c>
      <c r="M13" t="s">
        <v>341</v>
      </c>
      <c r="N13" s="1">
        <v>43369</v>
      </c>
      <c r="P13">
        <v>2</v>
      </c>
      <c r="Q13" t="s">
        <v>66</v>
      </c>
      <c r="S13" t="s">
        <v>208</v>
      </c>
      <c r="U13" t="s">
        <v>85</v>
      </c>
      <c r="W13" t="s">
        <v>445</v>
      </c>
      <c r="Y13" t="s">
        <v>207</v>
      </c>
      <c r="AA13" t="s">
        <v>68</v>
      </c>
      <c r="AC13" t="s">
        <v>68</v>
      </c>
      <c r="AE13" t="s">
        <v>69</v>
      </c>
      <c r="AF13">
        <v>0</v>
      </c>
      <c r="AG13">
        <v>0</v>
      </c>
      <c r="AH13">
        <v>0</v>
      </c>
      <c r="AI13">
        <v>1</v>
      </c>
      <c r="AJ13">
        <v>0</v>
      </c>
      <c r="AK13">
        <v>0</v>
      </c>
      <c r="AL13">
        <v>0</v>
      </c>
      <c r="AM13" t="s">
        <v>208</v>
      </c>
      <c r="AO13">
        <v>12</v>
      </c>
      <c r="AZ13" t="s">
        <v>79</v>
      </c>
      <c r="BA13">
        <v>4</v>
      </c>
      <c r="BB13">
        <v>6</v>
      </c>
      <c r="BC13">
        <v>0</v>
      </c>
      <c r="BD13">
        <v>2</v>
      </c>
      <c r="BE13" s="5">
        <v>12</v>
      </c>
      <c r="BG13" t="s">
        <v>80</v>
      </c>
      <c r="BH13" t="s">
        <v>296</v>
      </c>
      <c r="BI13" t="s">
        <v>446</v>
      </c>
      <c r="BJ13" t="s">
        <v>447</v>
      </c>
      <c r="BK13" s="1">
        <v>43369</v>
      </c>
      <c r="BL13" t="s">
        <v>102</v>
      </c>
      <c r="BM13" t="s">
        <v>298</v>
      </c>
      <c r="BN13" t="s">
        <v>336</v>
      </c>
      <c r="BO13" t="s">
        <v>337</v>
      </c>
      <c r="BQ13" t="s">
        <v>448</v>
      </c>
      <c r="BR13" t="s">
        <v>449</v>
      </c>
      <c r="BS13">
        <v>710868</v>
      </c>
      <c r="BT13" t="s">
        <v>450</v>
      </c>
      <c r="BU13" t="s">
        <v>451</v>
      </c>
      <c r="BV13">
        <v>62</v>
      </c>
      <c r="BX13">
        <v>-1</v>
      </c>
      <c r="BY13" t="s">
        <v>75</v>
      </c>
      <c r="BZ13" t="s">
        <v>75</v>
      </c>
    </row>
    <row r="14" spans="1:78" x14ac:dyDescent="0.25">
      <c r="A14" t="s">
        <v>296</v>
      </c>
      <c r="B14" t="s">
        <v>297</v>
      </c>
      <c r="H14" t="s">
        <v>130</v>
      </c>
      <c r="I14" t="s">
        <v>65</v>
      </c>
      <c r="J14" t="s">
        <v>437</v>
      </c>
      <c r="K14" t="s">
        <v>340</v>
      </c>
      <c r="L14" t="s">
        <v>438</v>
      </c>
      <c r="M14" t="s">
        <v>341</v>
      </c>
      <c r="N14" s="1">
        <v>43369</v>
      </c>
      <c r="P14">
        <v>3</v>
      </c>
      <c r="Q14" t="s">
        <v>66</v>
      </c>
      <c r="S14" t="s">
        <v>208</v>
      </c>
      <c r="U14" t="s">
        <v>122</v>
      </c>
      <c r="W14" t="s">
        <v>338</v>
      </c>
      <c r="Y14" t="s">
        <v>207</v>
      </c>
      <c r="AA14" t="s">
        <v>68</v>
      </c>
      <c r="AC14" t="s">
        <v>68</v>
      </c>
      <c r="AE14" t="s">
        <v>69</v>
      </c>
      <c r="AF14">
        <v>0</v>
      </c>
      <c r="AG14">
        <v>0</v>
      </c>
      <c r="AH14">
        <v>0</v>
      </c>
      <c r="AI14">
        <v>1</v>
      </c>
      <c r="AJ14">
        <v>0</v>
      </c>
      <c r="AK14">
        <v>0</v>
      </c>
      <c r="AL14">
        <v>0</v>
      </c>
      <c r="AM14" t="s">
        <v>208</v>
      </c>
      <c r="AO14">
        <v>23</v>
      </c>
      <c r="AZ14" t="s">
        <v>225</v>
      </c>
      <c r="BA14">
        <v>8</v>
      </c>
      <c r="BB14">
        <v>6</v>
      </c>
      <c r="BC14">
        <v>4</v>
      </c>
      <c r="BD14">
        <v>5</v>
      </c>
      <c r="BE14" s="5">
        <v>23</v>
      </c>
      <c r="BG14" t="s">
        <v>80</v>
      </c>
      <c r="BH14" t="s">
        <v>296</v>
      </c>
      <c r="BI14" t="s">
        <v>452</v>
      </c>
      <c r="BJ14" t="s">
        <v>453</v>
      </c>
      <c r="BK14" s="1">
        <v>43369</v>
      </c>
      <c r="BL14" t="s">
        <v>102</v>
      </c>
      <c r="BM14" t="s">
        <v>298</v>
      </c>
      <c r="BN14" t="s">
        <v>336</v>
      </c>
      <c r="BO14" t="s">
        <v>337</v>
      </c>
      <c r="BQ14" t="s">
        <v>454</v>
      </c>
      <c r="BR14" t="s">
        <v>455</v>
      </c>
      <c r="BS14">
        <v>710870</v>
      </c>
      <c r="BT14" t="s">
        <v>456</v>
      </c>
      <c r="BU14" t="s">
        <v>457</v>
      </c>
      <c r="BV14">
        <v>63</v>
      </c>
      <c r="BX14">
        <v>-1</v>
      </c>
      <c r="BY14" t="s">
        <v>75</v>
      </c>
      <c r="BZ14" t="s">
        <v>75</v>
      </c>
    </row>
    <row r="15" spans="1:78" x14ac:dyDescent="0.25">
      <c r="A15" t="s">
        <v>296</v>
      </c>
      <c r="B15" t="s">
        <v>297</v>
      </c>
      <c r="H15" t="s">
        <v>130</v>
      </c>
      <c r="I15" t="s">
        <v>65</v>
      </c>
      <c r="J15" t="s">
        <v>437</v>
      </c>
      <c r="K15" t="s">
        <v>340</v>
      </c>
      <c r="L15" t="s">
        <v>438</v>
      </c>
      <c r="M15" t="s">
        <v>341</v>
      </c>
      <c r="N15" s="1">
        <v>43369</v>
      </c>
      <c r="P15">
        <v>4</v>
      </c>
      <c r="Q15" t="s">
        <v>66</v>
      </c>
      <c r="S15" t="s">
        <v>208</v>
      </c>
      <c r="U15" t="s">
        <v>122</v>
      </c>
      <c r="W15" t="s">
        <v>458</v>
      </c>
      <c r="Y15" t="s">
        <v>207</v>
      </c>
      <c r="AA15" t="s">
        <v>68</v>
      </c>
      <c r="AC15" t="s">
        <v>68</v>
      </c>
      <c r="AE15" t="s">
        <v>69</v>
      </c>
      <c r="AF15">
        <v>0</v>
      </c>
      <c r="AG15">
        <v>0</v>
      </c>
      <c r="AH15">
        <v>0</v>
      </c>
      <c r="AI15">
        <v>1</v>
      </c>
      <c r="AJ15">
        <v>0</v>
      </c>
      <c r="AK15">
        <v>0</v>
      </c>
      <c r="AL15">
        <v>0</v>
      </c>
      <c r="AM15" t="s">
        <v>208</v>
      </c>
      <c r="AO15">
        <v>17</v>
      </c>
      <c r="AZ15" t="s">
        <v>189</v>
      </c>
      <c r="BA15">
        <v>8</v>
      </c>
      <c r="BB15">
        <v>5</v>
      </c>
      <c r="BC15">
        <v>4</v>
      </c>
      <c r="BD15">
        <v>0</v>
      </c>
      <c r="BE15" s="5">
        <v>17</v>
      </c>
      <c r="BG15" t="s">
        <v>80</v>
      </c>
      <c r="BH15" t="s">
        <v>296</v>
      </c>
      <c r="BI15" t="s">
        <v>459</v>
      </c>
      <c r="BJ15" t="s">
        <v>460</v>
      </c>
      <c r="BK15" s="1">
        <v>43369</v>
      </c>
      <c r="BL15" t="s">
        <v>102</v>
      </c>
      <c r="BM15" t="s">
        <v>298</v>
      </c>
      <c r="BN15" t="s">
        <v>336</v>
      </c>
      <c r="BO15" t="s">
        <v>337</v>
      </c>
      <c r="BQ15" t="s">
        <v>461</v>
      </c>
      <c r="BR15" t="s">
        <v>462</v>
      </c>
      <c r="BS15">
        <v>710872</v>
      </c>
      <c r="BT15" t="s">
        <v>463</v>
      </c>
      <c r="BU15" t="s">
        <v>464</v>
      </c>
      <c r="BV15">
        <v>64</v>
      </c>
      <c r="BX15">
        <v>-1</v>
      </c>
      <c r="BY15" t="s">
        <v>75</v>
      </c>
      <c r="BZ15" t="s">
        <v>75</v>
      </c>
    </row>
    <row r="16" spans="1:78" x14ac:dyDescent="0.25">
      <c r="A16" t="s">
        <v>296</v>
      </c>
      <c r="B16" t="s">
        <v>297</v>
      </c>
      <c r="H16" t="s">
        <v>130</v>
      </c>
      <c r="I16" t="s">
        <v>65</v>
      </c>
      <c r="J16" t="s">
        <v>437</v>
      </c>
      <c r="K16" t="s">
        <v>340</v>
      </c>
      <c r="L16" t="s">
        <v>438</v>
      </c>
      <c r="M16" t="s">
        <v>341</v>
      </c>
      <c r="N16" s="1">
        <v>43369</v>
      </c>
      <c r="P16">
        <v>5</v>
      </c>
      <c r="Q16" t="s">
        <v>129</v>
      </c>
      <c r="S16" t="s">
        <v>208</v>
      </c>
      <c r="U16" t="s">
        <v>103</v>
      </c>
      <c r="W16" t="s">
        <v>104</v>
      </c>
      <c r="Y16" t="s">
        <v>207</v>
      </c>
      <c r="AA16" t="s">
        <v>112</v>
      </c>
      <c r="AC16" t="s">
        <v>303</v>
      </c>
      <c r="AE16" t="s">
        <v>83</v>
      </c>
      <c r="AF16">
        <v>0</v>
      </c>
      <c r="AG16">
        <v>0</v>
      </c>
      <c r="AH16">
        <v>0</v>
      </c>
      <c r="AI16">
        <v>0</v>
      </c>
      <c r="AJ16">
        <v>1</v>
      </c>
      <c r="AK16">
        <v>0</v>
      </c>
      <c r="AL16">
        <v>0</v>
      </c>
      <c r="AM16" t="s">
        <v>208</v>
      </c>
      <c r="AO16">
        <v>61</v>
      </c>
      <c r="AZ16" t="s">
        <v>239</v>
      </c>
      <c r="BA16">
        <v>10</v>
      </c>
      <c r="BB16">
        <v>45</v>
      </c>
      <c r="BC16">
        <v>2</v>
      </c>
      <c r="BD16">
        <v>4</v>
      </c>
      <c r="BE16" s="5">
        <v>61</v>
      </c>
      <c r="BG16" t="s">
        <v>80</v>
      </c>
      <c r="BH16" t="s">
        <v>296</v>
      </c>
      <c r="BI16" t="s">
        <v>465</v>
      </c>
      <c r="BJ16" t="s">
        <v>466</v>
      </c>
      <c r="BK16" s="1">
        <v>43369</v>
      </c>
      <c r="BL16" t="s">
        <v>102</v>
      </c>
      <c r="BM16" t="s">
        <v>298</v>
      </c>
      <c r="BN16" t="s">
        <v>336</v>
      </c>
      <c r="BO16" t="s">
        <v>337</v>
      </c>
      <c r="BQ16" t="s">
        <v>467</v>
      </c>
      <c r="BR16" t="s">
        <v>468</v>
      </c>
      <c r="BS16">
        <v>710875</v>
      </c>
      <c r="BT16" t="s">
        <v>469</v>
      </c>
      <c r="BU16" t="s">
        <v>470</v>
      </c>
      <c r="BV16">
        <v>65</v>
      </c>
      <c r="BX16">
        <v>-1</v>
      </c>
      <c r="BY16" t="s">
        <v>75</v>
      </c>
      <c r="BZ16" t="s">
        <v>75</v>
      </c>
    </row>
    <row r="17" spans="1:78" x14ac:dyDescent="0.25">
      <c r="A17" t="s">
        <v>296</v>
      </c>
      <c r="B17" t="s">
        <v>305</v>
      </c>
      <c r="H17" t="s">
        <v>120</v>
      </c>
      <c r="I17" t="s">
        <v>65</v>
      </c>
      <c r="J17" t="s">
        <v>386</v>
      </c>
      <c r="K17" t="s">
        <v>387</v>
      </c>
      <c r="L17" t="s">
        <v>388</v>
      </c>
      <c r="M17" t="s">
        <v>389</v>
      </c>
      <c r="N17" s="1">
        <v>43366</v>
      </c>
      <c r="Q17" t="s">
        <v>107</v>
      </c>
      <c r="S17" t="s">
        <v>208</v>
      </c>
      <c r="U17" t="s">
        <v>67</v>
      </c>
      <c r="W17" t="s">
        <v>68</v>
      </c>
      <c r="Y17" t="s">
        <v>367</v>
      </c>
      <c r="AA17" t="s">
        <v>68</v>
      </c>
      <c r="AC17" t="s">
        <v>68</v>
      </c>
      <c r="AE17" t="s">
        <v>69</v>
      </c>
      <c r="AF17">
        <v>0</v>
      </c>
      <c r="AG17">
        <v>0</v>
      </c>
      <c r="AH17">
        <v>0</v>
      </c>
      <c r="AI17">
        <v>1</v>
      </c>
      <c r="AJ17">
        <v>0</v>
      </c>
      <c r="AK17">
        <v>0</v>
      </c>
      <c r="AL17">
        <v>0</v>
      </c>
      <c r="AM17" t="s">
        <v>208</v>
      </c>
      <c r="AO17">
        <v>108</v>
      </c>
      <c r="AZ17" t="s">
        <v>279</v>
      </c>
      <c r="BA17">
        <v>7</v>
      </c>
      <c r="BB17">
        <v>37</v>
      </c>
      <c r="BC17">
        <v>9</v>
      </c>
      <c r="BD17">
        <v>55</v>
      </c>
      <c r="BE17" s="5">
        <v>108</v>
      </c>
      <c r="BG17" t="s">
        <v>80</v>
      </c>
      <c r="BH17" t="s">
        <v>296</v>
      </c>
      <c r="BI17" t="s">
        <v>471</v>
      </c>
      <c r="BJ17" t="s">
        <v>472</v>
      </c>
      <c r="BK17" s="1">
        <v>43370</v>
      </c>
      <c r="BL17" t="s">
        <v>121</v>
      </c>
      <c r="BM17" t="s">
        <v>298</v>
      </c>
      <c r="BN17" t="s">
        <v>164</v>
      </c>
      <c r="BO17" t="s">
        <v>165</v>
      </c>
      <c r="BQ17" t="s">
        <v>473</v>
      </c>
      <c r="BR17" t="s">
        <v>474</v>
      </c>
      <c r="BS17">
        <v>714120</v>
      </c>
      <c r="BT17" t="s">
        <v>475</v>
      </c>
      <c r="BU17" t="s">
        <v>476</v>
      </c>
      <c r="BV17">
        <v>66</v>
      </c>
      <c r="BX17">
        <v>-1</v>
      </c>
      <c r="BY17" t="s">
        <v>75</v>
      </c>
      <c r="BZ17" t="s">
        <v>75</v>
      </c>
    </row>
    <row r="18" spans="1:78" x14ac:dyDescent="0.25">
      <c r="A18" t="s">
        <v>296</v>
      </c>
      <c r="B18" t="s">
        <v>305</v>
      </c>
      <c r="H18" t="s">
        <v>120</v>
      </c>
      <c r="I18" t="s">
        <v>65</v>
      </c>
      <c r="J18" t="s">
        <v>386</v>
      </c>
      <c r="K18" t="s">
        <v>387</v>
      </c>
      <c r="L18" t="s">
        <v>388</v>
      </c>
      <c r="M18" t="s">
        <v>389</v>
      </c>
      <c r="N18" s="1">
        <v>43366</v>
      </c>
      <c r="Q18" t="s">
        <v>107</v>
      </c>
      <c r="S18" t="s">
        <v>208</v>
      </c>
      <c r="U18" t="s">
        <v>85</v>
      </c>
      <c r="W18" t="s">
        <v>68</v>
      </c>
      <c r="Y18" t="s">
        <v>367</v>
      </c>
      <c r="AA18" t="s">
        <v>68</v>
      </c>
      <c r="AC18" t="s">
        <v>68</v>
      </c>
      <c r="AE18" t="s">
        <v>69</v>
      </c>
      <c r="AF18">
        <v>0</v>
      </c>
      <c r="AG18">
        <v>0</v>
      </c>
      <c r="AH18">
        <v>0</v>
      </c>
      <c r="AI18">
        <v>1</v>
      </c>
      <c r="AJ18">
        <v>0</v>
      </c>
      <c r="AK18">
        <v>0</v>
      </c>
      <c r="AL18">
        <v>0</v>
      </c>
      <c r="AM18" t="s">
        <v>208</v>
      </c>
      <c r="AO18">
        <v>65</v>
      </c>
      <c r="AZ18" t="s">
        <v>262</v>
      </c>
      <c r="BA18">
        <v>5</v>
      </c>
      <c r="BB18">
        <v>24</v>
      </c>
      <c r="BC18">
        <v>7</v>
      </c>
      <c r="BD18">
        <v>29</v>
      </c>
      <c r="BE18" s="5">
        <v>65</v>
      </c>
      <c r="BG18" t="s">
        <v>80</v>
      </c>
      <c r="BH18" t="s">
        <v>296</v>
      </c>
      <c r="BI18" t="s">
        <v>477</v>
      </c>
      <c r="BJ18" t="s">
        <v>478</v>
      </c>
      <c r="BK18" s="1">
        <v>43370</v>
      </c>
      <c r="BL18" t="s">
        <v>121</v>
      </c>
      <c r="BM18" t="s">
        <v>298</v>
      </c>
      <c r="BN18" t="s">
        <v>164</v>
      </c>
      <c r="BO18" t="s">
        <v>165</v>
      </c>
      <c r="BQ18" t="s">
        <v>479</v>
      </c>
      <c r="BR18" t="s">
        <v>480</v>
      </c>
      <c r="BS18">
        <v>714122</v>
      </c>
      <c r="BT18" t="s">
        <v>481</v>
      </c>
      <c r="BU18" t="s">
        <v>482</v>
      </c>
      <c r="BV18">
        <v>67</v>
      </c>
      <c r="BX18">
        <v>-1</v>
      </c>
      <c r="BY18" t="s">
        <v>75</v>
      </c>
      <c r="BZ18" t="s">
        <v>75</v>
      </c>
    </row>
    <row r="19" spans="1:78" x14ac:dyDescent="0.25">
      <c r="A19" t="s">
        <v>296</v>
      </c>
      <c r="B19" t="s">
        <v>305</v>
      </c>
      <c r="H19" t="s">
        <v>120</v>
      </c>
      <c r="I19" t="s">
        <v>65</v>
      </c>
      <c r="J19" t="s">
        <v>386</v>
      </c>
      <c r="K19" t="s">
        <v>387</v>
      </c>
      <c r="L19" t="s">
        <v>388</v>
      </c>
      <c r="M19" t="s">
        <v>389</v>
      </c>
      <c r="N19" s="1">
        <v>43367</v>
      </c>
      <c r="Q19" t="s">
        <v>107</v>
      </c>
      <c r="S19" t="s">
        <v>208</v>
      </c>
      <c r="U19" t="s">
        <v>85</v>
      </c>
      <c r="W19" t="s">
        <v>68</v>
      </c>
      <c r="Y19" t="s">
        <v>367</v>
      </c>
      <c r="AA19" t="s">
        <v>68</v>
      </c>
      <c r="AC19" t="s">
        <v>68</v>
      </c>
      <c r="AE19" t="s">
        <v>69</v>
      </c>
      <c r="AF19">
        <v>0</v>
      </c>
      <c r="AG19">
        <v>0</v>
      </c>
      <c r="AH19">
        <v>0</v>
      </c>
      <c r="AI19">
        <v>1</v>
      </c>
      <c r="AJ19">
        <v>0</v>
      </c>
      <c r="AK19">
        <v>0</v>
      </c>
      <c r="AL19">
        <v>0</v>
      </c>
      <c r="AM19" t="s">
        <v>208</v>
      </c>
      <c r="AO19">
        <v>85</v>
      </c>
      <c r="AZ19" t="s">
        <v>328</v>
      </c>
      <c r="BA19">
        <v>9</v>
      </c>
      <c r="BB19">
        <v>29</v>
      </c>
      <c r="BC19">
        <v>8</v>
      </c>
      <c r="BD19">
        <v>39</v>
      </c>
      <c r="BE19" s="5">
        <v>85</v>
      </c>
      <c r="BG19" t="s">
        <v>80</v>
      </c>
      <c r="BH19" t="s">
        <v>296</v>
      </c>
      <c r="BI19" t="s">
        <v>483</v>
      </c>
      <c r="BJ19" t="s">
        <v>484</v>
      </c>
      <c r="BK19" s="1">
        <v>43370</v>
      </c>
      <c r="BL19" t="s">
        <v>121</v>
      </c>
      <c r="BM19" t="s">
        <v>298</v>
      </c>
      <c r="BN19" t="s">
        <v>164</v>
      </c>
      <c r="BO19" t="s">
        <v>165</v>
      </c>
      <c r="BQ19" t="s">
        <v>485</v>
      </c>
      <c r="BR19" t="s">
        <v>486</v>
      </c>
      <c r="BS19">
        <v>714123</v>
      </c>
      <c r="BT19" t="s">
        <v>487</v>
      </c>
      <c r="BU19" t="s">
        <v>488</v>
      </c>
      <c r="BV19">
        <v>68</v>
      </c>
      <c r="BX19">
        <v>-1</v>
      </c>
      <c r="BY19" t="s">
        <v>75</v>
      </c>
      <c r="BZ19" t="s">
        <v>75</v>
      </c>
    </row>
    <row r="20" spans="1:78" x14ac:dyDescent="0.25">
      <c r="A20" t="s">
        <v>296</v>
      </c>
      <c r="B20" t="s">
        <v>305</v>
      </c>
      <c r="H20" t="s">
        <v>120</v>
      </c>
      <c r="I20" t="s">
        <v>65</v>
      </c>
      <c r="J20" t="s">
        <v>386</v>
      </c>
      <c r="K20" t="s">
        <v>387</v>
      </c>
      <c r="L20" t="s">
        <v>388</v>
      </c>
      <c r="M20" t="s">
        <v>389</v>
      </c>
      <c r="N20" s="1">
        <v>43367</v>
      </c>
      <c r="Q20" t="s">
        <v>107</v>
      </c>
      <c r="S20" t="s">
        <v>208</v>
      </c>
      <c r="U20" t="s">
        <v>87</v>
      </c>
      <c r="W20" t="s">
        <v>68</v>
      </c>
      <c r="Y20" t="s">
        <v>367</v>
      </c>
      <c r="AA20" t="s">
        <v>68</v>
      </c>
      <c r="AC20" t="s">
        <v>68</v>
      </c>
      <c r="AE20" t="s">
        <v>69</v>
      </c>
      <c r="AF20">
        <v>0</v>
      </c>
      <c r="AG20">
        <v>0</v>
      </c>
      <c r="AH20">
        <v>0</v>
      </c>
      <c r="AI20">
        <v>1</v>
      </c>
      <c r="AJ20">
        <v>0</v>
      </c>
      <c r="AK20">
        <v>0</v>
      </c>
      <c r="AL20">
        <v>0</v>
      </c>
      <c r="AM20" t="s">
        <v>208</v>
      </c>
      <c r="AO20">
        <v>60</v>
      </c>
      <c r="AZ20" t="s">
        <v>275</v>
      </c>
      <c r="BA20">
        <v>8</v>
      </c>
      <c r="BB20">
        <v>19</v>
      </c>
      <c r="BC20">
        <v>6</v>
      </c>
      <c r="BD20">
        <v>27</v>
      </c>
      <c r="BE20" s="5">
        <v>60</v>
      </c>
      <c r="BG20" t="s">
        <v>80</v>
      </c>
      <c r="BH20" t="s">
        <v>296</v>
      </c>
      <c r="BI20" t="s">
        <v>489</v>
      </c>
      <c r="BJ20" t="s">
        <v>490</v>
      </c>
      <c r="BK20" s="1">
        <v>43370</v>
      </c>
      <c r="BL20" t="s">
        <v>121</v>
      </c>
      <c r="BM20" t="s">
        <v>298</v>
      </c>
      <c r="BN20" t="s">
        <v>164</v>
      </c>
      <c r="BO20" t="s">
        <v>165</v>
      </c>
      <c r="BQ20" t="s">
        <v>491</v>
      </c>
      <c r="BR20" t="s">
        <v>492</v>
      </c>
      <c r="BS20">
        <v>714125</v>
      </c>
      <c r="BT20" t="s">
        <v>493</v>
      </c>
      <c r="BU20" t="s">
        <v>494</v>
      </c>
      <c r="BV20">
        <v>69</v>
      </c>
      <c r="BX20">
        <v>-1</v>
      </c>
      <c r="BY20" t="s">
        <v>75</v>
      </c>
      <c r="BZ20" t="s">
        <v>75</v>
      </c>
    </row>
    <row r="21" spans="1:78" x14ac:dyDescent="0.25">
      <c r="A21" t="s">
        <v>296</v>
      </c>
      <c r="B21" t="s">
        <v>305</v>
      </c>
      <c r="H21" t="s">
        <v>120</v>
      </c>
      <c r="I21" t="s">
        <v>65</v>
      </c>
      <c r="J21" t="s">
        <v>386</v>
      </c>
      <c r="K21" t="s">
        <v>387</v>
      </c>
      <c r="L21" t="s">
        <v>388</v>
      </c>
      <c r="M21" t="s">
        <v>389</v>
      </c>
      <c r="N21" s="1">
        <v>43368</v>
      </c>
      <c r="Q21" t="s">
        <v>107</v>
      </c>
      <c r="S21" t="s">
        <v>208</v>
      </c>
      <c r="U21" t="s">
        <v>87</v>
      </c>
      <c r="W21" t="s">
        <v>68</v>
      </c>
      <c r="Y21" t="s">
        <v>367</v>
      </c>
      <c r="AA21" t="s">
        <v>68</v>
      </c>
      <c r="AC21" t="s">
        <v>68</v>
      </c>
      <c r="AE21" t="s">
        <v>69</v>
      </c>
      <c r="AF21">
        <v>0</v>
      </c>
      <c r="AG21">
        <v>0</v>
      </c>
      <c r="AH21">
        <v>0</v>
      </c>
      <c r="AI21">
        <v>1</v>
      </c>
      <c r="AJ21">
        <v>0</v>
      </c>
      <c r="AK21">
        <v>0</v>
      </c>
      <c r="AL21">
        <v>0</v>
      </c>
      <c r="AM21" t="s">
        <v>208</v>
      </c>
      <c r="AO21">
        <v>64</v>
      </c>
      <c r="AZ21" t="s">
        <v>238</v>
      </c>
      <c r="BA21">
        <v>9</v>
      </c>
      <c r="BB21">
        <v>18</v>
      </c>
      <c r="BC21">
        <v>8</v>
      </c>
      <c r="BD21">
        <v>29</v>
      </c>
      <c r="BE21" s="5">
        <v>64</v>
      </c>
      <c r="BG21" t="s">
        <v>80</v>
      </c>
      <c r="BH21" t="s">
        <v>296</v>
      </c>
      <c r="BI21" t="s">
        <v>495</v>
      </c>
      <c r="BJ21" t="s">
        <v>496</v>
      </c>
      <c r="BK21" s="1">
        <v>43370</v>
      </c>
      <c r="BL21" t="s">
        <v>121</v>
      </c>
      <c r="BM21" t="s">
        <v>298</v>
      </c>
      <c r="BN21" t="s">
        <v>164</v>
      </c>
      <c r="BO21" t="s">
        <v>165</v>
      </c>
      <c r="BQ21" t="s">
        <v>497</v>
      </c>
      <c r="BR21" t="s">
        <v>498</v>
      </c>
      <c r="BS21">
        <v>714126</v>
      </c>
      <c r="BT21" t="s">
        <v>499</v>
      </c>
      <c r="BU21" t="s">
        <v>500</v>
      </c>
      <c r="BV21">
        <v>70</v>
      </c>
      <c r="BX21">
        <v>-1</v>
      </c>
      <c r="BY21" t="s">
        <v>75</v>
      </c>
      <c r="BZ21" t="s">
        <v>75</v>
      </c>
    </row>
    <row r="22" spans="1:78" x14ac:dyDescent="0.25">
      <c r="A22" t="s">
        <v>296</v>
      </c>
      <c r="B22" t="s">
        <v>305</v>
      </c>
      <c r="H22" t="s">
        <v>120</v>
      </c>
      <c r="I22" t="s">
        <v>65</v>
      </c>
      <c r="J22" t="s">
        <v>386</v>
      </c>
      <c r="K22" t="s">
        <v>387</v>
      </c>
      <c r="L22" t="s">
        <v>388</v>
      </c>
      <c r="M22" t="s">
        <v>389</v>
      </c>
      <c r="N22" s="1">
        <v>43368</v>
      </c>
      <c r="Q22" t="s">
        <v>107</v>
      </c>
      <c r="S22" t="s">
        <v>208</v>
      </c>
      <c r="U22" t="s">
        <v>67</v>
      </c>
      <c r="W22" t="s">
        <v>68</v>
      </c>
      <c r="Y22" t="s">
        <v>367</v>
      </c>
      <c r="AA22" t="s">
        <v>68</v>
      </c>
      <c r="AC22" t="s">
        <v>68</v>
      </c>
      <c r="AE22" t="s">
        <v>69</v>
      </c>
      <c r="AF22">
        <v>0</v>
      </c>
      <c r="AG22">
        <v>0</v>
      </c>
      <c r="AH22">
        <v>0</v>
      </c>
      <c r="AI22">
        <v>1</v>
      </c>
      <c r="AJ22">
        <v>0</v>
      </c>
      <c r="AK22">
        <v>0</v>
      </c>
      <c r="AL22">
        <v>0</v>
      </c>
      <c r="AM22" t="s">
        <v>208</v>
      </c>
      <c r="AO22">
        <v>103</v>
      </c>
      <c r="AZ22" t="s">
        <v>231</v>
      </c>
      <c r="BA22">
        <v>9</v>
      </c>
      <c r="BB22">
        <v>39</v>
      </c>
      <c r="BC22">
        <v>7</v>
      </c>
      <c r="BD22">
        <v>48</v>
      </c>
      <c r="BE22" s="5">
        <v>103</v>
      </c>
      <c r="BG22" t="s">
        <v>80</v>
      </c>
      <c r="BH22" t="s">
        <v>296</v>
      </c>
      <c r="BI22" t="s">
        <v>501</v>
      </c>
      <c r="BJ22" t="s">
        <v>502</v>
      </c>
      <c r="BK22" s="1">
        <v>43370</v>
      </c>
      <c r="BL22" t="s">
        <v>121</v>
      </c>
      <c r="BM22" t="s">
        <v>298</v>
      </c>
      <c r="BN22" t="s">
        <v>164</v>
      </c>
      <c r="BO22" t="s">
        <v>165</v>
      </c>
      <c r="BQ22" t="s">
        <v>503</v>
      </c>
      <c r="BR22" t="s">
        <v>504</v>
      </c>
      <c r="BS22">
        <v>714127</v>
      </c>
      <c r="BT22" t="s">
        <v>505</v>
      </c>
      <c r="BU22" t="s">
        <v>506</v>
      </c>
      <c r="BV22">
        <v>71</v>
      </c>
      <c r="BX22">
        <v>-1</v>
      </c>
      <c r="BY22" t="s">
        <v>75</v>
      </c>
      <c r="BZ22" t="s">
        <v>75</v>
      </c>
    </row>
    <row r="23" spans="1:78" x14ac:dyDescent="0.25">
      <c r="A23" t="s">
        <v>296</v>
      </c>
      <c r="B23" t="s">
        <v>305</v>
      </c>
      <c r="H23" t="s">
        <v>120</v>
      </c>
      <c r="I23" t="s">
        <v>65</v>
      </c>
      <c r="J23" t="s">
        <v>386</v>
      </c>
      <c r="K23" t="s">
        <v>387</v>
      </c>
      <c r="L23" t="s">
        <v>388</v>
      </c>
      <c r="M23" t="s">
        <v>389</v>
      </c>
      <c r="N23" s="1">
        <v>43369</v>
      </c>
      <c r="Q23" t="s">
        <v>107</v>
      </c>
      <c r="S23" t="s">
        <v>208</v>
      </c>
      <c r="U23" t="s">
        <v>67</v>
      </c>
      <c r="W23" t="s">
        <v>68</v>
      </c>
      <c r="Y23" t="s">
        <v>367</v>
      </c>
      <c r="AA23" t="s">
        <v>68</v>
      </c>
      <c r="AC23" t="s">
        <v>68</v>
      </c>
      <c r="AE23" t="s">
        <v>69</v>
      </c>
      <c r="AF23">
        <v>0</v>
      </c>
      <c r="AG23">
        <v>0</v>
      </c>
      <c r="AH23">
        <v>0</v>
      </c>
      <c r="AI23">
        <v>1</v>
      </c>
      <c r="AJ23">
        <v>0</v>
      </c>
      <c r="AK23">
        <v>0</v>
      </c>
      <c r="AL23">
        <v>0</v>
      </c>
      <c r="AM23" t="s">
        <v>208</v>
      </c>
      <c r="AO23">
        <v>83</v>
      </c>
      <c r="AZ23" t="s">
        <v>507</v>
      </c>
      <c r="BA23">
        <v>5</v>
      </c>
      <c r="BB23">
        <v>33</v>
      </c>
      <c r="BC23">
        <v>7</v>
      </c>
      <c r="BD23">
        <v>38</v>
      </c>
      <c r="BE23" s="5">
        <v>83</v>
      </c>
      <c r="BG23" t="s">
        <v>80</v>
      </c>
      <c r="BH23" t="s">
        <v>296</v>
      </c>
      <c r="BI23" t="s">
        <v>508</v>
      </c>
      <c r="BJ23" t="s">
        <v>509</v>
      </c>
      <c r="BK23" s="1">
        <v>43370</v>
      </c>
      <c r="BL23" t="s">
        <v>121</v>
      </c>
      <c r="BM23" t="s">
        <v>298</v>
      </c>
      <c r="BN23" t="s">
        <v>164</v>
      </c>
      <c r="BO23" t="s">
        <v>165</v>
      </c>
      <c r="BQ23" t="s">
        <v>510</v>
      </c>
      <c r="BR23" t="s">
        <v>511</v>
      </c>
      <c r="BS23">
        <v>714128</v>
      </c>
      <c r="BT23" t="s">
        <v>512</v>
      </c>
      <c r="BU23" t="s">
        <v>513</v>
      </c>
      <c r="BV23">
        <v>72</v>
      </c>
      <c r="BX23">
        <v>-1</v>
      </c>
      <c r="BY23" t="s">
        <v>75</v>
      </c>
      <c r="BZ23" t="s">
        <v>75</v>
      </c>
    </row>
    <row r="24" spans="1:78" x14ac:dyDescent="0.25">
      <c r="A24" t="s">
        <v>296</v>
      </c>
      <c r="B24" t="s">
        <v>305</v>
      </c>
      <c r="H24" t="s">
        <v>120</v>
      </c>
      <c r="I24" t="s">
        <v>65</v>
      </c>
      <c r="J24" t="s">
        <v>386</v>
      </c>
      <c r="K24" t="s">
        <v>387</v>
      </c>
      <c r="L24" t="s">
        <v>388</v>
      </c>
      <c r="M24" t="s">
        <v>389</v>
      </c>
      <c r="N24" s="1">
        <v>43369</v>
      </c>
      <c r="Q24" t="s">
        <v>107</v>
      </c>
      <c r="S24" t="s">
        <v>208</v>
      </c>
      <c r="U24" t="s">
        <v>85</v>
      </c>
      <c r="W24" t="s">
        <v>68</v>
      </c>
      <c r="Y24" t="s">
        <v>367</v>
      </c>
      <c r="AA24" t="s">
        <v>68</v>
      </c>
      <c r="AC24" t="s">
        <v>68</v>
      </c>
      <c r="AE24" t="s">
        <v>69</v>
      </c>
      <c r="AF24">
        <v>0</v>
      </c>
      <c r="AG24">
        <v>0</v>
      </c>
      <c r="AH24">
        <v>0</v>
      </c>
      <c r="AI24">
        <v>1</v>
      </c>
      <c r="AJ24">
        <v>0</v>
      </c>
      <c r="AK24">
        <v>0</v>
      </c>
      <c r="AL24">
        <v>0</v>
      </c>
      <c r="AM24" t="s">
        <v>208</v>
      </c>
      <c r="AO24">
        <v>91</v>
      </c>
      <c r="AZ24" t="s">
        <v>230</v>
      </c>
      <c r="BA24">
        <v>9</v>
      </c>
      <c r="BB24">
        <v>29</v>
      </c>
      <c r="BC24">
        <v>6</v>
      </c>
      <c r="BD24">
        <v>47</v>
      </c>
      <c r="BE24" s="5">
        <v>91</v>
      </c>
      <c r="BG24" t="s">
        <v>80</v>
      </c>
      <c r="BH24" t="s">
        <v>296</v>
      </c>
      <c r="BI24" t="s">
        <v>514</v>
      </c>
      <c r="BJ24" t="s">
        <v>515</v>
      </c>
      <c r="BK24" s="1">
        <v>43370</v>
      </c>
      <c r="BL24" t="s">
        <v>121</v>
      </c>
      <c r="BM24" t="s">
        <v>298</v>
      </c>
      <c r="BN24" t="s">
        <v>164</v>
      </c>
      <c r="BO24" t="s">
        <v>165</v>
      </c>
      <c r="BQ24" t="s">
        <v>516</v>
      </c>
      <c r="BR24" t="s">
        <v>517</v>
      </c>
      <c r="BS24">
        <v>714129</v>
      </c>
      <c r="BT24" t="s">
        <v>518</v>
      </c>
      <c r="BU24" t="s">
        <v>519</v>
      </c>
      <c r="BV24">
        <v>73</v>
      </c>
      <c r="BX24">
        <v>-1</v>
      </c>
      <c r="BY24" t="s">
        <v>75</v>
      </c>
      <c r="BZ24" t="s">
        <v>75</v>
      </c>
    </row>
    <row r="25" spans="1:78" x14ac:dyDescent="0.25">
      <c r="A25" t="s">
        <v>296</v>
      </c>
      <c r="B25" t="s">
        <v>305</v>
      </c>
      <c r="H25" t="s">
        <v>120</v>
      </c>
      <c r="I25" t="s">
        <v>65</v>
      </c>
      <c r="J25" t="s">
        <v>386</v>
      </c>
      <c r="K25" t="s">
        <v>387</v>
      </c>
      <c r="L25" t="s">
        <v>388</v>
      </c>
      <c r="M25" t="s">
        <v>389</v>
      </c>
      <c r="N25" s="1">
        <v>43370</v>
      </c>
      <c r="Q25" t="s">
        <v>107</v>
      </c>
      <c r="S25" t="s">
        <v>208</v>
      </c>
      <c r="U25" t="s">
        <v>87</v>
      </c>
      <c r="W25" t="s">
        <v>68</v>
      </c>
      <c r="Y25" t="s">
        <v>367</v>
      </c>
      <c r="AA25" t="s">
        <v>68</v>
      </c>
      <c r="AC25" t="s">
        <v>68</v>
      </c>
      <c r="AE25" t="s">
        <v>69</v>
      </c>
      <c r="AF25">
        <v>0</v>
      </c>
      <c r="AG25">
        <v>0</v>
      </c>
      <c r="AH25">
        <v>0</v>
      </c>
      <c r="AI25">
        <v>1</v>
      </c>
      <c r="AJ25">
        <v>0</v>
      </c>
      <c r="AK25">
        <v>0</v>
      </c>
      <c r="AL25">
        <v>0</v>
      </c>
      <c r="AM25" t="s">
        <v>208</v>
      </c>
      <c r="AO25">
        <v>51</v>
      </c>
      <c r="AZ25" t="s">
        <v>234</v>
      </c>
      <c r="BA25">
        <v>9</v>
      </c>
      <c r="BB25">
        <v>15</v>
      </c>
      <c r="BC25">
        <v>8</v>
      </c>
      <c r="BD25">
        <v>19</v>
      </c>
      <c r="BE25" s="5">
        <v>51</v>
      </c>
      <c r="BG25" t="s">
        <v>80</v>
      </c>
      <c r="BH25" t="s">
        <v>296</v>
      </c>
      <c r="BI25" t="s">
        <v>520</v>
      </c>
      <c r="BJ25" t="s">
        <v>521</v>
      </c>
      <c r="BK25" s="1">
        <v>43370</v>
      </c>
      <c r="BL25" t="s">
        <v>121</v>
      </c>
      <c r="BM25" t="s">
        <v>298</v>
      </c>
      <c r="BN25" t="s">
        <v>164</v>
      </c>
      <c r="BO25" t="s">
        <v>165</v>
      </c>
      <c r="BQ25" t="s">
        <v>522</v>
      </c>
      <c r="BR25" t="s">
        <v>523</v>
      </c>
      <c r="BS25">
        <v>714130</v>
      </c>
      <c r="BT25" t="s">
        <v>524</v>
      </c>
      <c r="BU25" t="s">
        <v>525</v>
      </c>
      <c r="BV25">
        <v>74</v>
      </c>
      <c r="BX25">
        <v>-1</v>
      </c>
      <c r="BY25" t="s">
        <v>75</v>
      </c>
      <c r="BZ25" t="s">
        <v>75</v>
      </c>
    </row>
    <row r="26" spans="1:78" x14ac:dyDescent="0.25">
      <c r="A26" t="s">
        <v>296</v>
      </c>
      <c r="B26" t="s">
        <v>305</v>
      </c>
      <c r="H26" t="s">
        <v>120</v>
      </c>
      <c r="I26" t="s">
        <v>65</v>
      </c>
      <c r="J26" t="s">
        <v>386</v>
      </c>
      <c r="K26" t="s">
        <v>387</v>
      </c>
      <c r="L26" t="s">
        <v>388</v>
      </c>
      <c r="M26" t="s">
        <v>389</v>
      </c>
      <c r="N26" s="1">
        <v>43370</v>
      </c>
      <c r="Q26" t="s">
        <v>107</v>
      </c>
      <c r="S26" t="s">
        <v>208</v>
      </c>
      <c r="U26" t="s">
        <v>85</v>
      </c>
      <c r="W26" t="s">
        <v>68</v>
      </c>
      <c r="Y26" t="s">
        <v>367</v>
      </c>
      <c r="AA26" t="s">
        <v>68</v>
      </c>
      <c r="AC26" t="s">
        <v>68</v>
      </c>
      <c r="AE26" t="s">
        <v>69</v>
      </c>
      <c r="AF26">
        <v>0</v>
      </c>
      <c r="AG26">
        <v>0</v>
      </c>
      <c r="AH26">
        <v>0</v>
      </c>
      <c r="AI26">
        <v>1</v>
      </c>
      <c r="AJ26">
        <v>0</v>
      </c>
      <c r="AK26">
        <v>0</v>
      </c>
      <c r="AL26">
        <v>0</v>
      </c>
      <c r="AM26" t="s">
        <v>208</v>
      </c>
      <c r="AO26">
        <v>66</v>
      </c>
      <c r="AZ26" t="s">
        <v>283</v>
      </c>
      <c r="BA26">
        <v>6</v>
      </c>
      <c r="BB26">
        <v>25</v>
      </c>
      <c r="BC26">
        <v>7</v>
      </c>
      <c r="BD26">
        <v>28</v>
      </c>
      <c r="BE26" s="5">
        <v>66</v>
      </c>
      <c r="BG26" t="s">
        <v>80</v>
      </c>
      <c r="BH26" t="s">
        <v>296</v>
      </c>
      <c r="BI26" t="s">
        <v>526</v>
      </c>
      <c r="BJ26" t="s">
        <v>527</v>
      </c>
      <c r="BK26" s="1">
        <v>43370</v>
      </c>
      <c r="BL26" t="s">
        <v>121</v>
      </c>
      <c r="BM26" t="s">
        <v>298</v>
      </c>
      <c r="BN26" t="s">
        <v>164</v>
      </c>
      <c r="BO26" t="s">
        <v>165</v>
      </c>
      <c r="BQ26" t="s">
        <v>528</v>
      </c>
      <c r="BR26" t="s">
        <v>529</v>
      </c>
      <c r="BS26">
        <v>714131</v>
      </c>
      <c r="BT26" t="s">
        <v>530</v>
      </c>
      <c r="BU26" t="s">
        <v>531</v>
      </c>
      <c r="BV26">
        <v>75</v>
      </c>
      <c r="BX26">
        <v>-1</v>
      </c>
      <c r="BY26" t="s">
        <v>75</v>
      </c>
      <c r="BZ26" t="s">
        <v>75</v>
      </c>
    </row>
    <row r="27" spans="1:78" x14ac:dyDescent="0.25">
      <c r="A27" t="s">
        <v>296</v>
      </c>
      <c r="B27" t="s">
        <v>297</v>
      </c>
      <c r="H27" t="s">
        <v>130</v>
      </c>
      <c r="I27" t="s">
        <v>65</v>
      </c>
      <c r="J27" t="s">
        <v>386</v>
      </c>
      <c r="K27" t="s">
        <v>387</v>
      </c>
      <c r="L27" t="s">
        <v>388</v>
      </c>
      <c r="M27" t="s">
        <v>389</v>
      </c>
      <c r="N27" s="1">
        <v>43370</v>
      </c>
      <c r="P27">
        <v>1</v>
      </c>
      <c r="Q27" t="s">
        <v>66</v>
      </c>
      <c r="S27" t="s">
        <v>208</v>
      </c>
      <c r="U27" t="s">
        <v>122</v>
      </c>
      <c r="W27" t="s">
        <v>203</v>
      </c>
      <c r="Y27" t="s">
        <v>207</v>
      </c>
      <c r="AA27" t="s">
        <v>68</v>
      </c>
      <c r="AC27" t="s">
        <v>68</v>
      </c>
      <c r="AE27" t="s">
        <v>69</v>
      </c>
      <c r="AF27">
        <v>0</v>
      </c>
      <c r="AG27">
        <v>0</v>
      </c>
      <c r="AH27">
        <v>0</v>
      </c>
      <c r="AI27">
        <v>1</v>
      </c>
      <c r="AJ27">
        <v>0</v>
      </c>
      <c r="AK27">
        <v>0</v>
      </c>
      <c r="AL27">
        <v>0</v>
      </c>
      <c r="AM27" t="s">
        <v>208</v>
      </c>
      <c r="AO27">
        <v>13</v>
      </c>
      <c r="AZ27" t="s">
        <v>196</v>
      </c>
      <c r="BA27">
        <v>5</v>
      </c>
      <c r="BB27">
        <v>4</v>
      </c>
      <c r="BC27">
        <v>4</v>
      </c>
      <c r="BD27">
        <v>0</v>
      </c>
      <c r="BE27" s="5">
        <v>13</v>
      </c>
      <c r="BG27" t="s">
        <v>80</v>
      </c>
      <c r="BH27" t="s">
        <v>296</v>
      </c>
      <c r="BI27" t="s">
        <v>532</v>
      </c>
      <c r="BJ27" t="s">
        <v>533</v>
      </c>
      <c r="BK27" s="1">
        <v>43370</v>
      </c>
      <c r="BL27" t="s">
        <v>102</v>
      </c>
      <c r="BM27" t="s">
        <v>298</v>
      </c>
      <c r="BN27" t="s">
        <v>336</v>
      </c>
      <c r="BO27" t="s">
        <v>337</v>
      </c>
      <c r="BQ27" t="s">
        <v>534</v>
      </c>
      <c r="BR27" t="s">
        <v>535</v>
      </c>
      <c r="BS27">
        <v>714885</v>
      </c>
      <c r="BT27" t="s">
        <v>536</v>
      </c>
      <c r="BU27" t="s">
        <v>537</v>
      </c>
      <c r="BV27">
        <v>76</v>
      </c>
      <c r="BX27">
        <v>-1</v>
      </c>
      <c r="BY27" t="s">
        <v>75</v>
      </c>
      <c r="BZ27" t="s">
        <v>75</v>
      </c>
    </row>
    <row r="28" spans="1:78" x14ac:dyDescent="0.25">
      <c r="A28" t="s">
        <v>296</v>
      </c>
      <c r="B28" t="s">
        <v>304</v>
      </c>
      <c r="H28" t="s">
        <v>84</v>
      </c>
      <c r="I28" t="s">
        <v>65</v>
      </c>
      <c r="J28" t="s">
        <v>538</v>
      </c>
      <c r="K28" t="s">
        <v>311</v>
      </c>
      <c r="L28" t="s">
        <v>539</v>
      </c>
      <c r="M28" t="s">
        <v>312</v>
      </c>
      <c r="N28" s="1">
        <v>43360</v>
      </c>
      <c r="P28">
        <v>1</v>
      </c>
      <c r="Q28" t="s">
        <v>66</v>
      </c>
      <c r="S28" t="s">
        <v>208</v>
      </c>
      <c r="U28" t="s">
        <v>85</v>
      </c>
      <c r="W28" t="s">
        <v>100</v>
      </c>
      <c r="Y28" t="s">
        <v>367</v>
      </c>
      <c r="AA28" t="s">
        <v>68</v>
      </c>
      <c r="AC28" t="s">
        <v>68</v>
      </c>
      <c r="AE28" t="s">
        <v>69</v>
      </c>
      <c r="AF28">
        <v>0</v>
      </c>
      <c r="AG28">
        <v>0</v>
      </c>
      <c r="AH28">
        <v>0</v>
      </c>
      <c r="AI28">
        <v>1</v>
      </c>
      <c r="AJ28">
        <v>0</v>
      </c>
      <c r="AK28">
        <v>0</v>
      </c>
      <c r="AL28">
        <v>0</v>
      </c>
      <c r="AM28" t="s">
        <v>208</v>
      </c>
      <c r="AO28">
        <v>19</v>
      </c>
      <c r="AZ28" t="s">
        <v>88</v>
      </c>
      <c r="BA28">
        <v>0</v>
      </c>
      <c r="BB28">
        <v>0</v>
      </c>
      <c r="BC28">
        <v>9</v>
      </c>
      <c r="BD28">
        <v>10</v>
      </c>
      <c r="BE28" s="5">
        <v>19</v>
      </c>
      <c r="BG28" t="s">
        <v>80</v>
      </c>
      <c r="BH28" t="s">
        <v>296</v>
      </c>
      <c r="BI28" t="s">
        <v>540</v>
      </c>
      <c r="BJ28" t="s">
        <v>541</v>
      </c>
      <c r="BK28" s="1">
        <v>43360</v>
      </c>
      <c r="BL28" t="s">
        <v>116</v>
      </c>
      <c r="BM28" t="s">
        <v>298</v>
      </c>
      <c r="BN28" t="s">
        <v>117</v>
      </c>
      <c r="BO28" t="s">
        <v>118</v>
      </c>
      <c r="BQ28" t="s">
        <v>542</v>
      </c>
      <c r="BR28" t="s">
        <v>543</v>
      </c>
      <c r="BS28">
        <v>685688</v>
      </c>
      <c r="BT28" t="s">
        <v>544</v>
      </c>
      <c r="BU28" t="s">
        <v>545</v>
      </c>
      <c r="BV28">
        <v>678</v>
      </c>
      <c r="BX28">
        <v>-1</v>
      </c>
      <c r="BY28" t="s">
        <v>75</v>
      </c>
      <c r="BZ28" t="s">
        <v>75</v>
      </c>
    </row>
    <row r="29" spans="1:78" x14ac:dyDescent="0.25">
      <c r="A29" t="s">
        <v>296</v>
      </c>
      <c r="B29" t="s">
        <v>304</v>
      </c>
      <c r="H29" t="s">
        <v>84</v>
      </c>
      <c r="I29" t="s">
        <v>65</v>
      </c>
      <c r="J29" t="s">
        <v>538</v>
      </c>
      <c r="K29" t="s">
        <v>311</v>
      </c>
      <c r="L29" t="s">
        <v>539</v>
      </c>
      <c r="M29" t="s">
        <v>312</v>
      </c>
      <c r="N29" s="1">
        <v>43360</v>
      </c>
      <c r="P29">
        <v>2</v>
      </c>
      <c r="Q29" t="s">
        <v>66</v>
      </c>
      <c r="S29" t="s">
        <v>208</v>
      </c>
      <c r="U29" t="s">
        <v>67</v>
      </c>
      <c r="W29" t="s">
        <v>119</v>
      </c>
      <c r="Y29" t="s">
        <v>367</v>
      </c>
      <c r="AA29" t="s">
        <v>68</v>
      </c>
      <c r="AC29" t="s">
        <v>68</v>
      </c>
      <c r="AE29" t="s">
        <v>69</v>
      </c>
      <c r="AF29">
        <v>0</v>
      </c>
      <c r="AG29">
        <v>0</v>
      </c>
      <c r="AH29">
        <v>0</v>
      </c>
      <c r="AI29">
        <v>1</v>
      </c>
      <c r="AJ29">
        <v>0</v>
      </c>
      <c r="AK29">
        <v>0</v>
      </c>
      <c r="AL29">
        <v>0</v>
      </c>
      <c r="AM29" t="s">
        <v>208</v>
      </c>
      <c r="AO29">
        <v>22</v>
      </c>
      <c r="AZ29" t="s">
        <v>220</v>
      </c>
      <c r="BA29">
        <v>0</v>
      </c>
      <c r="BB29">
        <v>0</v>
      </c>
      <c r="BC29">
        <v>6</v>
      </c>
      <c r="BD29">
        <v>16</v>
      </c>
      <c r="BE29" s="5">
        <v>22</v>
      </c>
      <c r="BG29" t="s">
        <v>80</v>
      </c>
      <c r="BH29" t="s">
        <v>296</v>
      </c>
      <c r="BI29" t="s">
        <v>546</v>
      </c>
      <c r="BJ29" t="s">
        <v>547</v>
      </c>
      <c r="BK29" s="1">
        <v>43360</v>
      </c>
      <c r="BL29" t="s">
        <v>116</v>
      </c>
      <c r="BM29" t="s">
        <v>298</v>
      </c>
      <c r="BN29" t="s">
        <v>117</v>
      </c>
      <c r="BO29" t="s">
        <v>118</v>
      </c>
      <c r="BQ29" t="s">
        <v>548</v>
      </c>
      <c r="BR29" t="s">
        <v>549</v>
      </c>
      <c r="BS29">
        <v>685689</v>
      </c>
      <c r="BT29" t="s">
        <v>550</v>
      </c>
      <c r="BU29" t="s">
        <v>551</v>
      </c>
      <c r="BV29">
        <v>679</v>
      </c>
      <c r="BX29">
        <v>-1</v>
      </c>
      <c r="BY29" t="s">
        <v>75</v>
      </c>
      <c r="BZ29" t="s">
        <v>75</v>
      </c>
    </row>
    <row r="30" spans="1:78" x14ac:dyDescent="0.25">
      <c r="A30" t="s">
        <v>296</v>
      </c>
      <c r="B30" t="s">
        <v>304</v>
      </c>
      <c r="H30" t="s">
        <v>84</v>
      </c>
      <c r="I30" t="s">
        <v>65</v>
      </c>
      <c r="J30" t="s">
        <v>538</v>
      </c>
      <c r="K30" t="s">
        <v>311</v>
      </c>
      <c r="L30" t="s">
        <v>539</v>
      </c>
      <c r="M30" t="s">
        <v>312</v>
      </c>
      <c r="N30" s="1">
        <v>43360</v>
      </c>
      <c r="P30">
        <v>3</v>
      </c>
      <c r="Q30" t="s">
        <v>66</v>
      </c>
      <c r="S30" t="s">
        <v>208</v>
      </c>
      <c r="U30" t="s">
        <v>122</v>
      </c>
      <c r="W30" t="s">
        <v>204</v>
      </c>
      <c r="Y30" t="s">
        <v>207</v>
      </c>
      <c r="AA30" t="s">
        <v>76</v>
      </c>
      <c r="AC30" t="s">
        <v>84</v>
      </c>
      <c r="AE30" t="s">
        <v>69</v>
      </c>
      <c r="AF30">
        <v>0</v>
      </c>
      <c r="AG30">
        <v>0</v>
      </c>
      <c r="AH30">
        <v>0</v>
      </c>
      <c r="AI30">
        <v>1</v>
      </c>
      <c r="AJ30">
        <v>0</v>
      </c>
      <c r="AK30">
        <v>0</v>
      </c>
      <c r="AL30">
        <v>0</v>
      </c>
      <c r="AM30" t="s">
        <v>208</v>
      </c>
      <c r="AO30">
        <v>11</v>
      </c>
      <c r="AZ30" t="s">
        <v>193</v>
      </c>
      <c r="BA30">
        <v>0</v>
      </c>
      <c r="BB30">
        <v>3</v>
      </c>
      <c r="BC30">
        <v>3</v>
      </c>
      <c r="BD30">
        <v>5</v>
      </c>
      <c r="BE30" s="5">
        <v>11</v>
      </c>
      <c r="BG30" t="s">
        <v>80</v>
      </c>
      <c r="BH30" t="s">
        <v>296</v>
      </c>
      <c r="BI30" t="s">
        <v>552</v>
      </c>
      <c r="BJ30" t="s">
        <v>553</v>
      </c>
      <c r="BK30" s="1">
        <v>43360</v>
      </c>
      <c r="BL30" t="s">
        <v>116</v>
      </c>
      <c r="BM30" t="s">
        <v>298</v>
      </c>
      <c r="BN30" t="s">
        <v>117</v>
      </c>
      <c r="BO30" t="s">
        <v>118</v>
      </c>
      <c r="BQ30" t="s">
        <v>554</v>
      </c>
      <c r="BR30" t="s">
        <v>555</v>
      </c>
      <c r="BS30">
        <v>685690</v>
      </c>
      <c r="BT30" t="s">
        <v>556</v>
      </c>
      <c r="BU30" t="s">
        <v>557</v>
      </c>
      <c r="BV30">
        <v>680</v>
      </c>
      <c r="BX30">
        <v>-1</v>
      </c>
      <c r="BY30" t="s">
        <v>75</v>
      </c>
      <c r="BZ30" t="s">
        <v>75</v>
      </c>
    </row>
    <row r="31" spans="1:78" x14ac:dyDescent="0.25">
      <c r="A31" t="s">
        <v>296</v>
      </c>
      <c r="B31" t="s">
        <v>297</v>
      </c>
      <c r="H31" t="s">
        <v>130</v>
      </c>
      <c r="I31" t="s">
        <v>65</v>
      </c>
      <c r="J31" t="s">
        <v>416</v>
      </c>
      <c r="K31" t="s">
        <v>314</v>
      </c>
      <c r="L31" t="s">
        <v>417</v>
      </c>
      <c r="M31" t="s">
        <v>315</v>
      </c>
      <c r="N31" s="1">
        <v>43362</v>
      </c>
      <c r="P31">
        <v>3</v>
      </c>
      <c r="Q31" t="s">
        <v>129</v>
      </c>
      <c r="S31" t="s">
        <v>207</v>
      </c>
      <c r="U31" t="s">
        <v>112</v>
      </c>
      <c r="W31" t="s">
        <v>114</v>
      </c>
      <c r="Y31" t="s">
        <v>208</v>
      </c>
      <c r="AA31" t="s">
        <v>103</v>
      </c>
      <c r="AC31" t="s">
        <v>104</v>
      </c>
      <c r="AE31" t="s">
        <v>83</v>
      </c>
      <c r="AF31">
        <v>0</v>
      </c>
      <c r="AG31">
        <v>0</v>
      </c>
      <c r="AH31">
        <v>0</v>
      </c>
      <c r="AI31">
        <v>0</v>
      </c>
      <c r="AJ31">
        <v>1</v>
      </c>
      <c r="AK31">
        <v>0</v>
      </c>
      <c r="AL31">
        <v>0</v>
      </c>
      <c r="AM31" t="s">
        <v>208</v>
      </c>
      <c r="AO31">
        <v>30</v>
      </c>
      <c r="AZ31" t="s">
        <v>226</v>
      </c>
      <c r="BA31">
        <v>3</v>
      </c>
      <c r="BB31">
        <v>18</v>
      </c>
      <c r="BC31">
        <v>3</v>
      </c>
      <c r="BD31">
        <v>6</v>
      </c>
      <c r="BE31" s="5">
        <v>30</v>
      </c>
      <c r="BG31" t="s">
        <v>80</v>
      </c>
      <c r="BH31" t="s">
        <v>296</v>
      </c>
      <c r="BI31" t="s">
        <v>558</v>
      </c>
      <c r="BJ31" t="s">
        <v>559</v>
      </c>
      <c r="BK31" s="1">
        <v>43362</v>
      </c>
      <c r="BL31" t="s">
        <v>102</v>
      </c>
      <c r="BM31" t="s">
        <v>298</v>
      </c>
      <c r="BN31" t="s">
        <v>336</v>
      </c>
      <c r="BO31" t="s">
        <v>337</v>
      </c>
      <c r="BQ31" t="s">
        <v>560</v>
      </c>
      <c r="BR31" t="s">
        <v>561</v>
      </c>
      <c r="BS31">
        <v>692109</v>
      </c>
      <c r="BT31" t="s">
        <v>562</v>
      </c>
      <c r="BU31" t="s">
        <v>563</v>
      </c>
      <c r="BV31">
        <v>681</v>
      </c>
      <c r="BX31">
        <v>-1</v>
      </c>
      <c r="BY31" t="s">
        <v>75</v>
      </c>
      <c r="BZ31" t="s">
        <v>75</v>
      </c>
    </row>
    <row r="32" spans="1:78" x14ac:dyDescent="0.25">
      <c r="A32" t="s">
        <v>296</v>
      </c>
      <c r="B32" t="s">
        <v>304</v>
      </c>
      <c r="H32" t="s">
        <v>84</v>
      </c>
      <c r="I32" t="s">
        <v>65</v>
      </c>
      <c r="J32" t="s">
        <v>416</v>
      </c>
      <c r="K32" t="s">
        <v>314</v>
      </c>
      <c r="L32" t="s">
        <v>417</v>
      </c>
      <c r="M32" t="s">
        <v>315</v>
      </c>
      <c r="N32" s="1">
        <v>43362</v>
      </c>
      <c r="P32">
        <v>1</v>
      </c>
      <c r="Q32" t="s">
        <v>66</v>
      </c>
      <c r="S32" t="s">
        <v>208</v>
      </c>
      <c r="U32" t="s">
        <v>85</v>
      </c>
      <c r="W32" t="s">
        <v>100</v>
      </c>
      <c r="Y32" t="s">
        <v>367</v>
      </c>
      <c r="AA32" t="s">
        <v>68</v>
      </c>
      <c r="AC32" t="s">
        <v>68</v>
      </c>
      <c r="AE32" t="s">
        <v>69</v>
      </c>
      <c r="AF32">
        <v>0</v>
      </c>
      <c r="AG32">
        <v>0</v>
      </c>
      <c r="AH32">
        <v>0</v>
      </c>
      <c r="AI32">
        <v>1</v>
      </c>
      <c r="AJ32">
        <v>0</v>
      </c>
      <c r="AK32">
        <v>0</v>
      </c>
      <c r="AL32">
        <v>0</v>
      </c>
      <c r="AM32" t="s">
        <v>208</v>
      </c>
      <c r="AO32">
        <v>25</v>
      </c>
      <c r="AZ32" t="s">
        <v>194</v>
      </c>
      <c r="BA32">
        <v>0</v>
      </c>
      <c r="BB32">
        <v>0</v>
      </c>
      <c r="BC32">
        <v>9</v>
      </c>
      <c r="BD32">
        <v>16</v>
      </c>
      <c r="BE32" s="5">
        <v>25</v>
      </c>
      <c r="BG32" t="s">
        <v>80</v>
      </c>
      <c r="BH32" t="s">
        <v>296</v>
      </c>
      <c r="BI32" t="s">
        <v>564</v>
      </c>
      <c r="BJ32" t="s">
        <v>565</v>
      </c>
      <c r="BK32" s="1">
        <v>43362</v>
      </c>
      <c r="BL32" t="s">
        <v>116</v>
      </c>
      <c r="BM32" t="s">
        <v>298</v>
      </c>
      <c r="BN32" t="s">
        <v>117</v>
      </c>
      <c r="BO32" t="s">
        <v>118</v>
      </c>
      <c r="BQ32" t="s">
        <v>566</v>
      </c>
      <c r="BR32" t="s">
        <v>567</v>
      </c>
      <c r="BS32">
        <v>692433</v>
      </c>
      <c r="BT32" t="s">
        <v>568</v>
      </c>
      <c r="BU32" t="s">
        <v>569</v>
      </c>
      <c r="BV32">
        <v>682</v>
      </c>
      <c r="BX32">
        <v>-1</v>
      </c>
      <c r="BY32" t="s">
        <v>75</v>
      </c>
      <c r="BZ32" t="s">
        <v>75</v>
      </c>
    </row>
    <row r="33" spans="1:78" x14ac:dyDescent="0.25">
      <c r="A33" t="s">
        <v>296</v>
      </c>
      <c r="B33" t="s">
        <v>304</v>
      </c>
      <c r="H33" t="s">
        <v>84</v>
      </c>
      <c r="I33" t="s">
        <v>65</v>
      </c>
      <c r="J33" t="s">
        <v>416</v>
      </c>
      <c r="K33" t="s">
        <v>314</v>
      </c>
      <c r="L33" t="s">
        <v>417</v>
      </c>
      <c r="M33" t="s">
        <v>315</v>
      </c>
      <c r="N33" s="1">
        <v>43362</v>
      </c>
      <c r="P33">
        <v>2</v>
      </c>
      <c r="Q33" t="s">
        <v>66</v>
      </c>
      <c r="S33" t="s">
        <v>208</v>
      </c>
      <c r="U33" t="s">
        <v>67</v>
      </c>
      <c r="W33" t="s">
        <v>349</v>
      </c>
      <c r="Y33" t="s">
        <v>367</v>
      </c>
      <c r="AA33" t="s">
        <v>68</v>
      </c>
      <c r="AC33" t="s">
        <v>68</v>
      </c>
      <c r="AE33" t="s">
        <v>69</v>
      </c>
      <c r="AF33">
        <v>0</v>
      </c>
      <c r="AG33">
        <v>0</v>
      </c>
      <c r="AH33">
        <v>0</v>
      </c>
      <c r="AI33">
        <v>1</v>
      </c>
      <c r="AJ33">
        <v>0</v>
      </c>
      <c r="AK33">
        <v>0</v>
      </c>
      <c r="AL33">
        <v>0</v>
      </c>
      <c r="AM33" t="s">
        <v>208</v>
      </c>
      <c r="AO33">
        <v>14</v>
      </c>
      <c r="AZ33" t="s">
        <v>192</v>
      </c>
      <c r="BA33">
        <v>0</v>
      </c>
      <c r="BB33">
        <v>0</v>
      </c>
      <c r="BC33">
        <v>6</v>
      </c>
      <c r="BD33">
        <v>8</v>
      </c>
      <c r="BE33" s="5">
        <v>14</v>
      </c>
      <c r="BG33" t="s">
        <v>80</v>
      </c>
      <c r="BH33" t="s">
        <v>296</v>
      </c>
      <c r="BI33" t="s">
        <v>570</v>
      </c>
      <c r="BJ33" t="s">
        <v>571</v>
      </c>
      <c r="BK33" s="1">
        <v>43362</v>
      </c>
      <c r="BL33" t="s">
        <v>116</v>
      </c>
      <c r="BM33" t="s">
        <v>298</v>
      </c>
      <c r="BN33" t="s">
        <v>117</v>
      </c>
      <c r="BO33" t="s">
        <v>118</v>
      </c>
      <c r="BQ33" t="s">
        <v>572</v>
      </c>
      <c r="BR33" t="s">
        <v>573</v>
      </c>
      <c r="BS33">
        <v>692434</v>
      </c>
      <c r="BT33" t="s">
        <v>574</v>
      </c>
      <c r="BU33" t="s">
        <v>575</v>
      </c>
      <c r="BV33">
        <v>683</v>
      </c>
      <c r="BX33">
        <v>-1</v>
      </c>
      <c r="BY33" t="s">
        <v>75</v>
      </c>
      <c r="BZ33" t="s">
        <v>75</v>
      </c>
    </row>
    <row r="34" spans="1:78" x14ac:dyDescent="0.25">
      <c r="A34" t="s">
        <v>296</v>
      </c>
      <c r="B34" t="s">
        <v>304</v>
      </c>
      <c r="H34" t="s">
        <v>84</v>
      </c>
      <c r="I34" t="s">
        <v>65</v>
      </c>
      <c r="J34" t="s">
        <v>416</v>
      </c>
      <c r="K34" t="s">
        <v>314</v>
      </c>
      <c r="L34" t="s">
        <v>417</v>
      </c>
      <c r="M34" t="s">
        <v>315</v>
      </c>
      <c r="N34" s="1">
        <v>43362</v>
      </c>
      <c r="P34">
        <v>3</v>
      </c>
      <c r="Q34" t="s">
        <v>66</v>
      </c>
      <c r="S34" t="s">
        <v>208</v>
      </c>
      <c r="U34" t="s">
        <v>122</v>
      </c>
      <c r="W34" t="s">
        <v>204</v>
      </c>
      <c r="Y34" t="s">
        <v>207</v>
      </c>
      <c r="AA34" t="s">
        <v>76</v>
      </c>
      <c r="AC34" t="s">
        <v>84</v>
      </c>
      <c r="AE34" t="s">
        <v>69</v>
      </c>
      <c r="AF34">
        <v>0</v>
      </c>
      <c r="AG34">
        <v>0</v>
      </c>
      <c r="AH34">
        <v>0</v>
      </c>
      <c r="AI34">
        <v>1</v>
      </c>
      <c r="AJ34">
        <v>0</v>
      </c>
      <c r="AK34">
        <v>0</v>
      </c>
      <c r="AL34">
        <v>0</v>
      </c>
      <c r="AM34" t="s">
        <v>208</v>
      </c>
      <c r="AO34">
        <v>11</v>
      </c>
      <c r="AZ34" t="s">
        <v>193</v>
      </c>
      <c r="BA34">
        <v>0</v>
      </c>
      <c r="BB34">
        <v>3</v>
      </c>
      <c r="BC34">
        <v>4</v>
      </c>
      <c r="BD34">
        <v>4</v>
      </c>
      <c r="BE34" s="5">
        <v>11</v>
      </c>
      <c r="BG34" t="s">
        <v>80</v>
      </c>
      <c r="BH34" t="s">
        <v>296</v>
      </c>
      <c r="BI34" t="s">
        <v>576</v>
      </c>
      <c r="BJ34" t="s">
        <v>577</v>
      </c>
      <c r="BK34" s="1">
        <v>43362</v>
      </c>
      <c r="BL34" t="s">
        <v>116</v>
      </c>
      <c r="BM34" t="s">
        <v>298</v>
      </c>
      <c r="BN34" t="s">
        <v>117</v>
      </c>
      <c r="BO34" t="s">
        <v>118</v>
      </c>
      <c r="BQ34" t="s">
        <v>578</v>
      </c>
      <c r="BR34" t="s">
        <v>579</v>
      </c>
      <c r="BS34">
        <v>692435</v>
      </c>
      <c r="BT34" t="s">
        <v>580</v>
      </c>
      <c r="BU34" t="s">
        <v>581</v>
      </c>
      <c r="BV34">
        <v>684</v>
      </c>
      <c r="BX34">
        <v>-1</v>
      </c>
      <c r="BY34" t="s">
        <v>75</v>
      </c>
      <c r="BZ34" t="s">
        <v>75</v>
      </c>
    </row>
    <row r="35" spans="1:78" x14ac:dyDescent="0.25">
      <c r="A35" t="s">
        <v>296</v>
      </c>
      <c r="B35" t="s">
        <v>305</v>
      </c>
      <c r="H35" t="s">
        <v>120</v>
      </c>
      <c r="I35" t="s">
        <v>65</v>
      </c>
      <c r="J35" t="s">
        <v>582</v>
      </c>
      <c r="K35" t="s">
        <v>583</v>
      </c>
      <c r="L35" t="s">
        <v>584</v>
      </c>
      <c r="M35" t="s">
        <v>585</v>
      </c>
      <c r="N35" s="1">
        <v>43345</v>
      </c>
      <c r="Q35" t="s">
        <v>107</v>
      </c>
      <c r="S35" t="s">
        <v>208</v>
      </c>
      <c r="U35" t="s">
        <v>87</v>
      </c>
      <c r="W35" t="s">
        <v>68</v>
      </c>
      <c r="Y35" t="s">
        <v>367</v>
      </c>
      <c r="AA35" t="s">
        <v>68</v>
      </c>
      <c r="AC35" t="s">
        <v>68</v>
      </c>
      <c r="AE35" t="s">
        <v>69</v>
      </c>
      <c r="AF35">
        <v>0</v>
      </c>
      <c r="AG35">
        <v>0</v>
      </c>
      <c r="AH35">
        <v>0</v>
      </c>
      <c r="AI35">
        <v>1</v>
      </c>
      <c r="AJ35">
        <v>0</v>
      </c>
      <c r="AK35">
        <v>0</v>
      </c>
      <c r="AL35">
        <v>0</v>
      </c>
      <c r="AM35" t="s">
        <v>208</v>
      </c>
      <c r="AO35">
        <v>47</v>
      </c>
      <c r="AZ35" t="s">
        <v>267</v>
      </c>
      <c r="BA35">
        <v>9</v>
      </c>
      <c r="BB35">
        <v>13</v>
      </c>
      <c r="BC35">
        <v>7</v>
      </c>
      <c r="BD35">
        <v>18</v>
      </c>
      <c r="BE35" s="5">
        <v>47</v>
      </c>
      <c r="BG35" t="s">
        <v>80</v>
      </c>
      <c r="BH35" t="s">
        <v>296</v>
      </c>
      <c r="BI35" t="s">
        <v>586</v>
      </c>
      <c r="BJ35" t="s">
        <v>587</v>
      </c>
      <c r="BK35" s="1">
        <v>43361</v>
      </c>
      <c r="BL35" t="s">
        <v>121</v>
      </c>
      <c r="BM35" t="s">
        <v>298</v>
      </c>
      <c r="BQ35" t="s">
        <v>588</v>
      </c>
      <c r="BR35" t="s">
        <v>589</v>
      </c>
      <c r="BS35">
        <v>693945</v>
      </c>
      <c r="BT35" t="s">
        <v>590</v>
      </c>
      <c r="BU35" t="s">
        <v>591</v>
      </c>
      <c r="BV35">
        <v>685</v>
      </c>
      <c r="BX35">
        <v>-1</v>
      </c>
      <c r="BY35" t="s">
        <v>75</v>
      </c>
      <c r="BZ35" t="s">
        <v>75</v>
      </c>
    </row>
    <row r="36" spans="1:78" x14ac:dyDescent="0.25">
      <c r="A36" t="s">
        <v>296</v>
      </c>
      <c r="B36" t="s">
        <v>305</v>
      </c>
      <c r="H36" t="s">
        <v>120</v>
      </c>
      <c r="I36" t="s">
        <v>65</v>
      </c>
      <c r="J36" t="s">
        <v>582</v>
      </c>
      <c r="K36" t="s">
        <v>583</v>
      </c>
      <c r="L36" t="s">
        <v>584</v>
      </c>
      <c r="M36" t="s">
        <v>585</v>
      </c>
      <c r="N36" s="1">
        <v>43345</v>
      </c>
      <c r="Q36" t="s">
        <v>107</v>
      </c>
      <c r="S36" t="s">
        <v>208</v>
      </c>
      <c r="U36" t="s">
        <v>67</v>
      </c>
      <c r="W36" t="s">
        <v>68</v>
      </c>
      <c r="Y36" t="s">
        <v>367</v>
      </c>
      <c r="AA36" t="s">
        <v>68</v>
      </c>
      <c r="AC36" t="s">
        <v>68</v>
      </c>
      <c r="AE36" t="s">
        <v>69</v>
      </c>
      <c r="AF36">
        <v>0</v>
      </c>
      <c r="AG36">
        <v>0</v>
      </c>
      <c r="AH36">
        <v>0</v>
      </c>
      <c r="AI36">
        <v>1</v>
      </c>
      <c r="AJ36">
        <v>0</v>
      </c>
      <c r="AK36">
        <v>0</v>
      </c>
      <c r="AL36">
        <v>0</v>
      </c>
      <c r="AM36" t="s">
        <v>208</v>
      </c>
      <c r="AO36">
        <v>72</v>
      </c>
      <c r="AZ36" t="s">
        <v>273</v>
      </c>
      <c r="BA36">
        <v>8</v>
      </c>
      <c r="BB36">
        <v>26</v>
      </c>
      <c r="BC36">
        <v>9</v>
      </c>
      <c r="BD36">
        <v>29</v>
      </c>
      <c r="BE36" s="5">
        <v>72</v>
      </c>
      <c r="BG36" t="s">
        <v>80</v>
      </c>
      <c r="BH36" t="s">
        <v>296</v>
      </c>
      <c r="BI36" t="s">
        <v>592</v>
      </c>
      <c r="BJ36" t="s">
        <v>593</v>
      </c>
      <c r="BK36" s="1">
        <v>43361</v>
      </c>
      <c r="BL36" t="s">
        <v>121</v>
      </c>
      <c r="BM36" t="s">
        <v>298</v>
      </c>
      <c r="BQ36" t="s">
        <v>594</v>
      </c>
      <c r="BR36" t="s">
        <v>595</v>
      </c>
      <c r="BS36">
        <v>693946</v>
      </c>
      <c r="BT36" t="s">
        <v>596</v>
      </c>
      <c r="BU36" t="s">
        <v>597</v>
      </c>
      <c r="BV36">
        <v>686</v>
      </c>
      <c r="BX36">
        <v>-1</v>
      </c>
      <c r="BY36" t="s">
        <v>75</v>
      </c>
      <c r="BZ36" t="s">
        <v>75</v>
      </c>
    </row>
    <row r="37" spans="1:78" x14ac:dyDescent="0.25">
      <c r="A37" t="s">
        <v>296</v>
      </c>
      <c r="B37" t="s">
        <v>305</v>
      </c>
      <c r="H37" t="s">
        <v>120</v>
      </c>
      <c r="I37" t="s">
        <v>65</v>
      </c>
      <c r="J37" t="s">
        <v>582</v>
      </c>
      <c r="K37" t="s">
        <v>583</v>
      </c>
      <c r="L37" t="s">
        <v>584</v>
      </c>
      <c r="M37" t="s">
        <v>585</v>
      </c>
      <c r="N37" s="1">
        <v>43346</v>
      </c>
      <c r="Q37" t="s">
        <v>107</v>
      </c>
      <c r="S37" t="s">
        <v>208</v>
      </c>
      <c r="U37" t="s">
        <v>87</v>
      </c>
      <c r="W37" t="s">
        <v>68</v>
      </c>
      <c r="Y37" t="s">
        <v>367</v>
      </c>
      <c r="AA37" t="s">
        <v>68</v>
      </c>
      <c r="AC37" t="s">
        <v>68</v>
      </c>
      <c r="AE37" t="s">
        <v>69</v>
      </c>
      <c r="AF37">
        <v>0</v>
      </c>
      <c r="AG37">
        <v>0</v>
      </c>
      <c r="AH37">
        <v>0</v>
      </c>
      <c r="AI37">
        <v>1</v>
      </c>
      <c r="AJ37">
        <v>0</v>
      </c>
      <c r="AK37">
        <v>0</v>
      </c>
      <c r="AL37">
        <v>0</v>
      </c>
      <c r="AM37" t="s">
        <v>208</v>
      </c>
      <c r="AO37">
        <v>53</v>
      </c>
      <c r="AZ37" t="s">
        <v>257</v>
      </c>
      <c r="BA37">
        <v>4</v>
      </c>
      <c r="BB37">
        <v>18</v>
      </c>
      <c r="BC37">
        <v>6</v>
      </c>
      <c r="BD37">
        <v>25</v>
      </c>
      <c r="BE37" s="5">
        <v>53</v>
      </c>
      <c r="BG37" t="s">
        <v>80</v>
      </c>
      <c r="BH37" t="s">
        <v>296</v>
      </c>
      <c r="BI37" t="s">
        <v>598</v>
      </c>
      <c r="BJ37" t="s">
        <v>599</v>
      </c>
      <c r="BK37" s="1">
        <v>43361</v>
      </c>
      <c r="BL37" t="s">
        <v>121</v>
      </c>
      <c r="BM37" t="s">
        <v>298</v>
      </c>
      <c r="BQ37" t="s">
        <v>600</v>
      </c>
      <c r="BR37" t="s">
        <v>601</v>
      </c>
      <c r="BS37">
        <v>693947</v>
      </c>
      <c r="BT37" t="s">
        <v>602</v>
      </c>
      <c r="BU37" t="s">
        <v>603</v>
      </c>
      <c r="BV37">
        <v>687</v>
      </c>
      <c r="BX37">
        <v>-1</v>
      </c>
      <c r="BY37" t="s">
        <v>75</v>
      </c>
      <c r="BZ37" t="s">
        <v>75</v>
      </c>
    </row>
    <row r="38" spans="1:78" x14ac:dyDescent="0.25">
      <c r="A38" t="s">
        <v>296</v>
      </c>
      <c r="B38" t="s">
        <v>305</v>
      </c>
      <c r="H38" t="s">
        <v>120</v>
      </c>
      <c r="I38" t="s">
        <v>65</v>
      </c>
      <c r="J38" t="s">
        <v>582</v>
      </c>
      <c r="K38" t="s">
        <v>583</v>
      </c>
      <c r="L38" t="s">
        <v>584</v>
      </c>
      <c r="M38" t="s">
        <v>585</v>
      </c>
      <c r="N38" s="1">
        <v>43346</v>
      </c>
      <c r="Q38" t="s">
        <v>107</v>
      </c>
      <c r="S38" t="s">
        <v>208</v>
      </c>
      <c r="U38" t="s">
        <v>85</v>
      </c>
      <c r="W38" t="s">
        <v>68</v>
      </c>
      <c r="Y38" t="s">
        <v>367</v>
      </c>
      <c r="AA38" t="s">
        <v>68</v>
      </c>
      <c r="AC38" t="s">
        <v>68</v>
      </c>
      <c r="AE38" t="s">
        <v>69</v>
      </c>
      <c r="AF38">
        <v>0</v>
      </c>
      <c r="AG38">
        <v>0</v>
      </c>
      <c r="AH38">
        <v>0</v>
      </c>
      <c r="AI38">
        <v>1</v>
      </c>
      <c r="AJ38">
        <v>0</v>
      </c>
      <c r="AK38">
        <v>0</v>
      </c>
      <c r="AL38">
        <v>0</v>
      </c>
      <c r="AM38" t="s">
        <v>208</v>
      </c>
      <c r="AO38">
        <v>45</v>
      </c>
      <c r="AZ38" t="s">
        <v>252</v>
      </c>
      <c r="BA38">
        <v>7</v>
      </c>
      <c r="BB38">
        <v>15</v>
      </c>
      <c r="BC38">
        <v>4</v>
      </c>
      <c r="BD38">
        <v>19</v>
      </c>
      <c r="BE38" s="5">
        <v>45</v>
      </c>
      <c r="BG38" t="s">
        <v>80</v>
      </c>
      <c r="BH38" t="s">
        <v>296</v>
      </c>
      <c r="BI38" t="s">
        <v>604</v>
      </c>
      <c r="BJ38" t="s">
        <v>605</v>
      </c>
      <c r="BK38" s="1">
        <v>43361</v>
      </c>
      <c r="BL38" t="s">
        <v>121</v>
      </c>
      <c r="BM38" t="s">
        <v>298</v>
      </c>
      <c r="BQ38" t="s">
        <v>606</v>
      </c>
      <c r="BR38" t="s">
        <v>607</v>
      </c>
      <c r="BS38">
        <v>693948</v>
      </c>
      <c r="BT38" t="s">
        <v>608</v>
      </c>
      <c r="BU38" t="s">
        <v>609</v>
      </c>
      <c r="BV38">
        <v>688</v>
      </c>
      <c r="BX38">
        <v>-1</v>
      </c>
      <c r="BY38" t="s">
        <v>75</v>
      </c>
      <c r="BZ38" t="s">
        <v>75</v>
      </c>
    </row>
    <row r="39" spans="1:78" x14ac:dyDescent="0.25">
      <c r="A39" t="s">
        <v>296</v>
      </c>
      <c r="B39" t="s">
        <v>305</v>
      </c>
      <c r="H39" t="s">
        <v>120</v>
      </c>
      <c r="I39" t="s">
        <v>65</v>
      </c>
      <c r="J39" t="s">
        <v>582</v>
      </c>
      <c r="K39" t="s">
        <v>583</v>
      </c>
      <c r="L39" t="s">
        <v>584</v>
      </c>
      <c r="M39" t="s">
        <v>585</v>
      </c>
      <c r="N39" s="1">
        <v>43347</v>
      </c>
      <c r="Q39" t="s">
        <v>107</v>
      </c>
      <c r="S39" t="s">
        <v>208</v>
      </c>
      <c r="U39" t="s">
        <v>67</v>
      </c>
      <c r="W39" t="s">
        <v>68</v>
      </c>
      <c r="Y39" t="s">
        <v>367</v>
      </c>
      <c r="AA39" t="s">
        <v>68</v>
      </c>
      <c r="AC39" t="s">
        <v>68</v>
      </c>
      <c r="AE39" t="s">
        <v>69</v>
      </c>
      <c r="AF39">
        <v>0</v>
      </c>
      <c r="AG39">
        <v>0</v>
      </c>
      <c r="AH39">
        <v>0</v>
      </c>
      <c r="AI39">
        <v>1</v>
      </c>
      <c r="AJ39">
        <v>0</v>
      </c>
      <c r="AK39">
        <v>0</v>
      </c>
      <c r="AL39">
        <v>0</v>
      </c>
      <c r="AM39" t="s">
        <v>208</v>
      </c>
      <c r="AO39">
        <v>78</v>
      </c>
      <c r="AZ39" t="s">
        <v>335</v>
      </c>
      <c r="BA39">
        <v>9</v>
      </c>
      <c r="BB39">
        <v>24</v>
      </c>
      <c r="BC39">
        <v>7</v>
      </c>
      <c r="BD39">
        <v>38</v>
      </c>
      <c r="BE39" s="5">
        <v>78</v>
      </c>
      <c r="BG39" t="s">
        <v>80</v>
      </c>
      <c r="BH39" t="s">
        <v>296</v>
      </c>
      <c r="BI39" t="s">
        <v>610</v>
      </c>
      <c r="BJ39" t="s">
        <v>611</v>
      </c>
      <c r="BK39" s="1">
        <v>43361</v>
      </c>
      <c r="BL39" t="s">
        <v>121</v>
      </c>
      <c r="BM39" t="s">
        <v>298</v>
      </c>
      <c r="BQ39" t="s">
        <v>612</v>
      </c>
      <c r="BR39" t="s">
        <v>613</v>
      </c>
      <c r="BS39">
        <v>693949</v>
      </c>
      <c r="BT39" t="s">
        <v>614</v>
      </c>
      <c r="BU39" t="s">
        <v>615</v>
      </c>
      <c r="BV39">
        <v>689</v>
      </c>
      <c r="BX39">
        <v>-1</v>
      </c>
      <c r="BY39" t="s">
        <v>75</v>
      </c>
      <c r="BZ39" t="s">
        <v>75</v>
      </c>
    </row>
    <row r="40" spans="1:78" x14ac:dyDescent="0.25">
      <c r="A40" t="s">
        <v>296</v>
      </c>
      <c r="B40" t="s">
        <v>305</v>
      </c>
      <c r="H40" t="s">
        <v>120</v>
      </c>
      <c r="I40" t="s">
        <v>65</v>
      </c>
      <c r="J40" t="s">
        <v>582</v>
      </c>
      <c r="K40" t="s">
        <v>583</v>
      </c>
      <c r="L40" t="s">
        <v>584</v>
      </c>
      <c r="M40" t="s">
        <v>585</v>
      </c>
      <c r="N40" s="1">
        <v>43347</v>
      </c>
      <c r="Q40" t="s">
        <v>107</v>
      </c>
      <c r="S40" t="s">
        <v>208</v>
      </c>
      <c r="U40" t="s">
        <v>85</v>
      </c>
      <c r="W40" t="s">
        <v>68</v>
      </c>
      <c r="Y40" t="s">
        <v>367</v>
      </c>
      <c r="AA40" t="s">
        <v>68</v>
      </c>
      <c r="AC40" t="s">
        <v>68</v>
      </c>
      <c r="AE40" t="s">
        <v>69</v>
      </c>
      <c r="AF40">
        <v>0</v>
      </c>
      <c r="AG40">
        <v>0</v>
      </c>
      <c r="AH40">
        <v>0</v>
      </c>
      <c r="AI40">
        <v>1</v>
      </c>
      <c r="AJ40">
        <v>0</v>
      </c>
      <c r="AK40">
        <v>0</v>
      </c>
      <c r="AL40">
        <v>0</v>
      </c>
      <c r="AM40" t="s">
        <v>208</v>
      </c>
      <c r="AO40">
        <v>48</v>
      </c>
      <c r="AZ40" t="s">
        <v>254</v>
      </c>
      <c r="BA40">
        <v>3</v>
      </c>
      <c r="BB40">
        <v>17</v>
      </c>
      <c r="BC40">
        <v>5</v>
      </c>
      <c r="BD40">
        <v>23</v>
      </c>
      <c r="BE40" s="5">
        <v>48</v>
      </c>
      <c r="BG40" t="s">
        <v>80</v>
      </c>
      <c r="BH40" t="s">
        <v>296</v>
      </c>
      <c r="BI40" t="s">
        <v>616</v>
      </c>
      <c r="BJ40" t="s">
        <v>617</v>
      </c>
      <c r="BK40" s="1">
        <v>43361</v>
      </c>
      <c r="BL40" t="s">
        <v>121</v>
      </c>
      <c r="BM40" t="s">
        <v>298</v>
      </c>
      <c r="BQ40" t="s">
        <v>618</v>
      </c>
      <c r="BR40" t="s">
        <v>619</v>
      </c>
      <c r="BS40">
        <v>693950</v>
      </c>
      <c r="BT40" t="s">
        <v>620</v>
      </c>
      <c r="BU40" t="s">
        <v>621</v>
      </c>
      <c r="BV40">
        <v>690</v>
      </c>
      <c r="BX40">
        <v>-1</v>
      </c>
      <c r="BY40" t="s">
        <v>75</v>
      </c>
      <c r="BZ40" t="s">
        <v>75</v>
      </c>
    </row>
    <row r="41" spans="1:78" x14ac:dyDescent="0.25">
      <c r="A41" t="s">
        <v>296</v>
      </c>
      <c r="B41" t="s">
        <v>305</v>
      </c>
      <c r="H41" t="s">
        <v>120</v>
      </c>
      <c r="I41" t="s">
        <v>65</v>
      </c>
      <c r="J41" t="s">
        <v>582</v>
      </c>
      <c r="K41" t="s">
        <v>583</v>
      </c>
      <c r="L41" t="s">
        <v>584</v>
      </c>
      <c r="M41" t="s">
        <v>585</v>
      </c>
      <c r="N41" s="1">
        <v>43348</v>
      </c>
      <c r="Q41" t="s">
        <v>107</v>
      </c>
      <c r="S41" t="s">
        <v>208</v>
      </c>
      <c r="U41" t="s">
        <v>87</v>
      </c>
      <c r="W41" t="s">
        <v>68</v>
      </c>
      <c r="Y41" t="s">
        <v>367</v>
      </c>
      <c r="AA41" t="s">
        <v>68</v>
      </c>
      <c r="AC41" t="s">
        <v>68</v>
      </c>
      <c r="AE41" t="s">
        <v>69</v>
      </c>
      <c r="AF41">
        <v>0</v>
      </c>
      <c r="AG41">
        <v>0</v>
      </c>
      <c r="AH41">
        <v>0</v>
      </c>
      <c r="AI41">
        <v>1</v>
      </c>
      <c r="AJ41">
        <v>0</v>
      </c>
      <c r="AK41">
        <v>0</v>
      </c>
      <c r="AL41">
        <v>0</v>
      </c>
      <c r="AM41" t="s">
        <v>208</v>
      </c>
      <c r="AO41">
        <v>66</v>
      </c>
      <c r="AZ41" t="s">
        <v>283</v>
      </c>
      <c r="BA41">
        <v>4</v>
      </c>
      <c r="BB41">
        <v>25</v>
      </c>
      <c r="BC41">
        <v>8</v>
      </c>
      <c r="BD41">
        <v>29</v>
      </c>
      <c r="BE41" s="5">
        <v>66</v>
      </c>
      <c r="BG41" t="s">
        <v>80</v>
      </c>
      <c r="BH41" t="s">
        <v>296</v>
      </c>
      <c r="BI41" t="s">
        <v>622</v>
      </c>
      <c r="BJ41" t="s">
        <v>623</v>
      </c>
      <c r="BK41" s="1">
        <v>43361</v>
      </c>
      <c r="BL41" t="s">
        <v>121</v>
      </c>
      <c r="BM41" t="s">
        <v>298</v>
      </c>
      <c r="BQ41" t="s">
        <v>624</v>
      </c>
      <c r="BR41" t="s">
        <v>625</v>
      </c>
      <c r="BS41">
        <v>693951</v>
      </c>
      <c r="BT41" t="s">
        <v>626</v>
      </c>
      <c r="BU41" t="s">
        <v>627</v>
      </c>
      <c r="BV41">
        <v>691</v>
      </c>
      <c r="BX41">
        <v>-1</v>
      </c>
      <c r="BY41" t="s">
        <v>75</v>
      </c>
      <c r="BZ41" t="s">
        <v>75</v>
      </c>
    </row>
    <row r="42" spans="1:78" x14ac:dyDescent="0.25">
      <c r="A42" t="s">
        <v>296</v>
      </c>
      <c r="B42" t="s">
        <v>305</v>
      </c>
      <c r="H42" t="s">
        <v>120</v>
      </c>
      <c r="I42" t="s">
        <v>65</v>
      </c>
      <c r="J42" t="s">
        <v>582</v>
      </c>
      <c r="K42" t="s">
        <v>583</v>
      </c>
      <c r="L42" t="s">
        <v>584</v>
      </c>
      <c r="M42" t="s">
        <v>585</v>
      </c>
      <c r="N42" s="1">
        <v>43348</v>
      </c>
      <c r="Q42" t="s">
        <v>107</v>
      </c>
      <c r="S42" t="s">
        <v>208</v>
      </c>
      <c r="U42" t="s">
        <v>85</v>
      </c>
      <c r="W42" t="s">
        <v>68</v>
      </c>
      <c r="Y42" t="s">
        <v>367</v>
      </c>
      <c r="AA42" t="s">
        <v>68</v>
      </c>
      <c r="AC42" t="s">
        <v>68</v>
      </c>
      <c r="AE42" t="s">
        <v>69</v>
      </c>
      <c r="AF42">
        <v>0</v>
      </c>
      <c r="AG42">
        <v>0</v>
      </c>
      <c r="AH42">
        <v>0</v>
      </c>
      <c r="AI42">
        <v>1</v>
      </c>
      <c r="AJ42">
        <v>0</v>
      </c>
      <c r="AK42">
        <v>0</v>
      </c>
      <c r="AL42">
        <v>0</v>
      </c>
      <c r="AM42" t="s">
        <v>208</v>
      </c>
      <c r="AO42">
        <v>38</v>
      </c>
      <c r="AZ42" t="s">
        <v>237</v>
      </c>
      <c r="BA42">
        <v>3</v>
      </c>
      <c r="BB42">
        <v>13</v>
      </c>
      <c r="BC42">
        <v>5</v>
      </c>
      <c r="BD42">
        <v>17</v>
      </c>
      <c r="BE42" s="5">
        <v>38</v>
      </c>
      <c r="BG42" t="s">
        <v>80</v>
      </c>
      <c r="BH42" t="s">
        <v>296</v>
      </c>
      <c r="BI42" t="s">
        <v>628</v>
      </c>
      <c r="BJ42" t="s">
        <v>629</v>
      </c>
      <c r="BK42" s="1">
        <v>43361</v>
      </c>
      <c r="BL42" t="s">
        <v>121</v>
      </c>
      <c r="BM42" t="s">
        <v>298</v>
      </c>
      <c r="BQ42" t="s">
        <v>630</v>
      </c>
      <c r="BR42" t="s">
        <v>631</v>
      </c>
      <c r="BS42">
        <v>693952</v>
      </c>
      <c r="BT42" t="s">
        <v>632</v>
      </c>
      <c r="BU42" t="s">
        <v>633</v>
      </c>
      <c r="BV42">
        <v>692</v>
      </c>
      <c r="BX42">
        <v>-1</v>
      </c>
      <c r="BY42" t="s">
        <v>75</v>
      </c>
      <c r="BZ42" t="s">
        <v>75</v>
      </c>
    </row>
    <row r="43" spans="1:78" x14ac:dyDescent="0.25">
      <c r="A43" t="s">
        <v>296</v>
      </c>
      <c r="B43" t="s">
        <v>305</v>
      </c>
      <c r="H43" t="s">
        <v>120</v>
      </c>
      <c r="I43" t="s">
        <v>65</v>
      </c>
      <c r="J43" t="s">
        <v>582</v>
      </c>
      <c r="K43" t="s">
        <v>583</v>
      </c>
      <c r="L43" t="s">
        <v>584</v>
      </c>
      <c r="M43" t="s">
        <v>585</v>
      </c>
      <c r="N43" s="1">
        <v>43349</v>
      </c>
      <c r="Q43" t="s">
        <v>107</v>
      </c>
      <c r="S43" t="s">
        <v>208</v>
      </c>
      <c r="U43" t="s">
        <v>67</v>
      </c>
      <c r="W43" t="s">
        <v>68</v>
      </c>
      <c r="Y43" t="s">
        <v>367</v>
      </c>
      <c r="AA43" t="s">
        <v>68</v>
      </c>
      <c r="AC43" t="s">
        <v>68</v>
      </c>
      <c r="AE43" t="s">
        <v>69</v>
      </c>
      <c r="AF43">
        <v>0</v>
      </c>
      <c r="AG43">
        <v>0</v>
      </c>
      <c r="AH43">
        <v>0</v>
      </c>
      <c r="AI43">
        <v>1</v>
      </c>
      <c r="AJ43">
        <v>0</v>
      </c>
      <c r="AK43">
        <v>0</v>
      </c>
      <c r="AL43">
        <v>0</v>
      </c>
      <c r="AM43" t="s">
        <v>208</v>
      </c>
      <c r="AO43">
        <v>101</v>
      </c>
      <c r="AZ43" t="s">
        <v>332</v>
      </c>
      <c r="BA43">
        <v>7</v>
      </c>
      <c r="BB43">
        <v>36</v>
      </c>
      <c r="BC43">
        <v>9</v>
      </c>
      <c r="BD43">
        <v>49</v>
      </c>
      <c r="BE43" s="5">
        <v>101</v>
      </c>
      <c r="BG43" t="s">
        <v>80</v>
      </c>
      <c r="BH43" t="s">
        <v>296</v>
      </c>
      <c r="BI43" t="s">
        <v>634</v>
      </c>
      <c r="BJ43" t="s">
        <v>635</v>
      </c>
      <c r="BK43" s="1">
        <v>43361</v>
      </c>
      <c r="BL43" t="s">
        <v>121</v>
      </c>
      <c r="BM43" t="s">
        <v>298</v>
      </c>
      <c r="BQ43" t="s">
        <v>636</v>
      </c>
      <c r="BR43" t="s">
        <v>637</v>
      </c>
      <c r="BS43">
        <v>693953</v>
      </c>
      <c r="BT43" t="s">
        <v>638</v>
      </c>
      <c r="BU43" t="s">
        <v>639</v>
      </c>
      <c r="BV43">
        <v>693</v>
      </c>
      <c r="BX43">
        <v>-1</v>
      </c>
      <c r="BY43" t="s">
        <v>75</v>
      </c>
      <c r="BZ43" t="s">
        <v>75</v>
      </c>
    </row>
    <row r="44" spans="1:78" x14ac:dyDescent="0.25">
      <c r="A44" t="s">
        <v>296</v>
      </c>
      <c r="B44" t="s">
        <v>305</v>
      </c>
      <c r="H44" t="s">
        <v>120</v>
      </c>
      <c r="I44" t="s">
        <v>65</v>
      </c>
      <c r="J44" t="s">
        <v>582</v>
      </c>
      <c r="K44" t="s">
        <v>583</v>
      </c>
      <c r="L44" t="s">
        <v>584</v>
      </c>
      <c r="M44" t="s">
        <v>585</v>
      </c>
      <c r="N44" s="1">
        <v>43349</v>
      </c>
      <c r="Q44" t="s">
        <v>107</v>
      </c>
      <c r="S44" t="s">
        <v>208</v>
      </c>
      <c r="U44" t="s">
        <v>87</v>
      </c>
      <c r="W44" t="s">
        <v>68</v>
      </c>
      <c r="Y44" t="s">
        <v>367</v>
      </c>
      <c r="AA44" t="s">
        <v>68</v>
      </c>
      <c r="AC44" t="s">
        <v>68</v>
      </c>
      <c r="AE44" t="s">
        <v>69</v>
      </c>
      <c r="AF44">
        <v>0</v>
      </c>
      <c r="AG44">
        <v>0</v>
      </c>
      <c r="AH44">
        <v>0</v>
      </c>
      <c r="AI44">
        <v>1</v>
      </c>
      <c r="AJ44">
        <v>0</v>
      </c>
      <c r="AK44">
        <v>0</v>
      </c>
      <c r="AL44">
        <v>0</v>
      </c>
      <c r="AM44" t="s">
        <v>208</v>
      </c>
      <c r="AO44">
        <v>56</v>
      </c>
      <c r="AZ44" t="s">
        <v>274</v>
      </c>
      <c r="BA44">
        <v>5</v>
      </c>
      <c r="BB44">
        <v>19</v>
      </c>
      <c r="BC44">
        <v>7</v>
      </c>
      <c r="BD44">
        <v>25</v>
      </c>
      <c r="BE44" s="5">
        <v>56</v>
      </c>
      <c r="BG44" t="s">
        <v>80</v>
      </c>
      <c r="BH44" t="s">
        <v>296</v>
      </c>
      <c r="BI44" t="s">
        <v>640</v>
      </c>
      <c r="BJ44" t="s">
        <v>641</v>
      </c>
      <c r="BK44" s="1">
        <v>43361</v>
      </c>
      <c r="BL44" t="s">
        <v>121</v>
      </c>
      <c r="BM44" t="s">
        <v>298</v>
      </c>
      <c r="BQ44" t="s">
        <v>642</v>
      </c>
      <c r="BR44" t="s">
        <v>643</v>
      </c>
      <c r="BS44">
        <v>693954</v>
      </c>
      <c r="BT44" t="s">
        <v>644</v>
      </c>
      <c r="BU44" t="s">
        <v>645</v>
      </c>
      <c r="BV44">
        <v>694</v>
      </c>
      <c r="BX44">
        <v>-1</v>
      </c>
      <c r="BY44" t="s">
        <v>75</v>
      </c>
      <c r="BZ44" t="s">
        <v>75</v>
      </c>
    </row>
    <row r="45" spans="1:78" x14ac:dyDescent="0.25">
      <c r="A45" t="s">
        <v>296</v>
      </c>
      <c r="B45" t="s">
        <v>305</v>
      </c>
      <c r="H45" t="s">
        <v>120</v>
      </c>
      <c r="I45" t="s">
        <v>65</v>
      </c>
      <c r="J45" t="s">
        <v>582</v>
      </c>
      <c r="K45" t="s">
        <v>583</v>
      </c>
      <c r="L45" t="s">
        <v>584</v>
      </c>
      <c r="M45" t="s">
        <v>585</v>
      </c>
      <c r="N45" s="1">
        <v>43352</v>
      </c>
      <c r="Q45" t="s">
        <v>107</v>
      </c>
      <c r="S45" t="s">
        <v>208</v>
      </c>
      <c r="U45" t="s">
        <v>67</v>
      </c>
      <c r="W45" t="s">
        <v>68</v>
      </c>
      <c r="Y45" t="s">
        <v>367</v>
      </c>
      <c r="AA45" t="s">
        <v>68</v>
      </c>
      <c r="AC45" t="s">
        <v>68</v>
      </c>
      <c r="AE45" t="s">
        <v>69</v>
      </c>
      <c r="AF45">
        <v>0</v>
      </c>
      <c r="AG45">
        <v>0</v>
      </c>
      <c r="AH45">
        <v>0</v>
      </c>
      <c r="AI45">
        <v>1</v>
      </c>
      <c r="AJ45">
        <v>0</v>
      </c>
      <c r="AK45">
        <v>0</v>
      </c>
      <c r="AL45">
        <v>0</v>
      </c>
      <c r="AM45" t="s">
        <v>208</v>
      </c>
      <c r="AO45">
        <v>82</v>
      </c>
      <c r="AZ45" t="s">
        <v>266</v>
      </c>
      <c r="BA45">
        <v>9</v>
      </c>
      <c r="BB45">
        <v>29</v>
      </c>
      <c r="BC45">
        <v>7</v>
      </c>
      <c r="BD45">
        <v>37</v>
      </c>
      <c r="BE45" s="5">
        <v>82</v>
      </c>
      <c r="BG45" t="s">
        <v>80</v>
      </c>
      <c r="BH45" t="s">
        <v>296</v>
      </c>
      <c r="BI45" t="s">
        <v>646</v>
      </c>
      <c r="BJ45" t="s">
        <v>647</v>
      </c>
      <c r="BK45" s="1">
        <v>43361</v>
      </c>
      <c r="BL45" t="s">
        <v>121</v>
      </c>
      <c r="BM45" t="s">
        <v>298</v>
      </c>
      <c r="BQ45" t="s">
        <v>648</v>
      </c>
      <c r="BR45" t="s">
        <v>649</v>
      </c>
      <c r="BS45">
        <v>693955</v>
      </c>
      <c r="BT45" t="s">
        <v>650</v>
      </c>
      <c r="BU45" t="s">
        <v>651</v>
      </c>
      <c r="BV45">
        <v>695</v>
      </c>
      <c r="BX45">
        <v>-1</v>
      </c>
      <c r="BY45" t="s">
        <v>75</v>
      </c>
      <c r="BZ45" t="s">
        <v>75</v>
      </c>
    </row>
    <row r="46" spans="1:78" x14ac:dyDescent="0.25">
      <c r="A46" t="s">
        <v>296</v>
      </c>
      <c r="B46" t="s">
        <v>305</v>
      </c>
      <c r="H46" t="s">
        <v>120</v>
      </c>
      <c r="I46" t="s">
        <v>65</v>
      </c>
      <c r="J46" t="s">
        <v>582</v>
      </c>
      <c r="K46" t="s">
        <v>583</v>
      </c>
      <c r="L46" t="s">
        <v>584</v>
      </c>
      <c r="M46" t="s">
        <v>585</v>
      </c>
      <c r="N46" s="1">
        <v>43352</v>
      </c>
      <c r="Q46" t="s">
        <v>107</v>
      </c>
      <c r="S46" t="s">
        <v>208</v>
      </c>
      <c r="U46" t="s">
        <v>85</v>
      </c>
      <c r="W46" t="s">
        <v>68</v>
      </c>
      <c r="Y46" t="s">
        <v>367</v>
      </c>
      <c r="AA46" t="s">
        <v>68</v>
      </c>
      <c r="AC46" t="s">
        <v>68</v>
      </c>
      <c r="AE46" t="s">
        <v>69</v>
      </c>
      <c r="AF46">
        <v>0</v>
      </c>
      <c r="AG46">
        <v>0</v>
      </c>
      <c r="AH46">
        <v>0</v>
      </c>
      <c r="AI46">
        <v>1</v>
      </c>
      <c r="AJ46">
        <v>0</v>
      </c>
      <c r="AK46">
        <v>0</v>
      </c>
      <c r="AL46">
        <v>0</v>
      </c>
      <c r="AM46" t="s">
        <v>208</v>
      </c>
      <c r="AO46">
        <v>59</v>
      </c>
      <c r="AZ46" t="s">
        <v>235</v>
      </c>
      <c r="BA46">
        <v>6</v>
      </c>
      <c r="BB46">
        <v>19</v>
      </c>
      <c r="BC46">
        <v>8</v>
      </c>
      <c r="BD46">
        <v>26</v>
      </c>
      <c r="BE46" s="5">
        <v>59</v>
      </c>
      <c r="BG46" t="s">
        <v>80</v>
      </c>
      <c r="BH46" t="s">
        <v>296</v>
      </c>
      <c r="BI46" t="s">
        <v>652</v>
      </c>
      <c r="BJ46" t="s">
        <v>653</v>
      </c>
      <c r="BK46" s="1">
        <v>43361</v>
      </c>
      <c r="BL46" t="s">
        <v>121</v>
      </c>
      <c r="BM46" t="s">
        <v>298</v>
      </c>
      <c r="BQ46" t="s">
        <v>654</v>
      </c>
      <c r="BR46" t="s">
        <v>655</v>
      </c>
      <c r="BS46">
        <v>693956</v>
      </c>
      <c r="BT46" t="s">
        <v>656</v>
      </c>
      <c r="BU46" t="s">
        <v>657</v>
      </c>
      <c r="BV46">
        <v>696</v>
      </c>
      <c r="BX46">
        <v>-1</v>
      </c>
      <c r="BY46" t="s">
        <v>75</v>
      </c>
      <c r="BZ46" t="s">
        <v>75</v>
      </c>
    </row>
    <row r="47" spans="1:78" x14ac:dyDescent="0.25">
      <c r="A47" t="s">
        <v>296</v>
      </c>
      <c r="B47" t="s">
        <v>305</v>
      </c>
      <c r="H47" t="s">
        <v>120</v>
      </c>
      <c r="I47" t="s">
        <v>65</v>
      </c>
      <c r="J47" t="s">
        <v>582</v>
      </c>
      <c r="K47" t="s">
        <v>583</v>
      </c>
      <c r="L47" t="s">
        <v>584</v>
      </c>
      <c r="M47" t="s">
        <v>585</v>
      </c>
      <c r="N47" s="1">
        <v>43353</v>
      </c>
      <c r="Q47" t="s">
        <v>107</v>
      </c>
      <c r="S47" t="s">
        <v>208</v>
      </c>
      <c r="U47" t="s">
        <v>87</v>
      </c>
      <c r="W47" t="s">
        <v>68</v>
      </c>
      <c r="Y47" t="s">
        <v>367</v>
      </c>
      <c r="AA47" t="s">
        <v>68</v>
      </c>
      <c r="AC47" t="s">
        <v>68</v>
      </c>
      <c r="AE47" t="s">
        <v>69</v>
      </c>
      <c r="AF47">
        <v>0</v>
      </c>
      <c r="AG47">
        <v>0</v>
      </c>
      <c r="AH47">
        <v>0</v>
      </c>
      <c r="AI47">
        <v>1</v>
      </c>
      <c r="AJ47">
        <v>0</v>
      </c>
      <c r="AK47">
        <v>0</v>
      </c>
      <c r="AL47">
        <v>0</v>
      </c>
      <c r="AM47" t="s">
        <v>208</v>
      </c>
      <c r="AO47">
        <v>71</v>
      </c>
      <c r="AZ47" t="s">
        <v>268</v>
      </c>
      <c r="BA47">
        <v>6</v>
      </c>
      <c r="BB47">
        <v>27</v>
      </c>
      <c r="BC47">
        <v>4</v>
      </c>
      <c r="BD47">
        <v>34</v>
      </c>
      <c r="BE47" s="5">
        <v>71</v>
      </c>
      <c r="BG47" t="s">
        <v>80</v>
      </c>
      <c r="BH47" t="s">
        <v>296</v>
      </c>
      <c r="BI47" t="s">
        <v>658</v>
      </c>
      <c r="BJ47" t="s">
        <v>659</v>
      </c>
      <c r="BK47" s="1">
        <v>43361</v>
      </c>
      <c r="BL47" t="s">
        <v>121</v>
      </c>
      <c r="BM47" t="s">
        <v>298</v>
      </c>
      <c r="BQ47" t="s">
        <v>660</v>
      </c>
      <c r="BR47" t="s">
        <v>661</v>
      </c>
      <c r="BS47">
        <v>693957</v>
      </c>
      <c r="BT47" t="s">
        <v>662</v>
      </c>
      <c r="BU47" t="s">
        <v>663</v>
      </c>
      <c r="BV47">
        <v>697</v>
      </c>
      <c r="BX47">
        <v>-1</v>
      </c>
      <c r="BY47" t="s">
        <v>75</v>
      </c>
      <c r="BZ47" t="s">
        <v>75</v>
      </c>
    </row>
    <row r="48" spans="1:78" x14ac:dyDescent="0.25">
      <c r="A48" t="s">
        <v>296</v>
      </c>
      <c r="B48" t="s">
        <v>305</v>
      </c>
      <c r="H48" t="s">
        <v>120</v>
      </c>
      <c r="I48" t="s">
        <v>65</v>
      </c>
      <c r="J48" t="s">
        <v>582</v>
      </c>
      <c r="K48" t="s">
        <v>583</v>
      </c>
      <c r="L48" t="s">
        <v>584</v>
      </c>
      <c r="M48" t="s">
        <v>585</v>
      </c>
      <c r="N48" s="1">
        <v>43353</v>
      </c>
      <c r="Q48" t="s">
        <v>107</v>
      </c>
      <c r="S48" t="s">
        <v>208</v>
      </c>
      <c r="U48" t="s">
        <v>85</v>
      </c>
      <c r="W48" t="s">
        <v>68</v>
      </c>
      <c r="Y48" t="s">
        <v>367</v>
      </c>
      <c r="AA48" t="s">
        <v>68</v>
      </c>
      <c r="AC48" t="s">
        <v>68</v>
      </c>
      <c r="AE48" t="s">
        <v>69</v>
      </c>
      <c r="AF48">
        <v>0</v>
      </c>
      <c r="AG48">
        <v>0</v>
      </c>
      <c r="AH48">
        <v>0</v>
      </c>
      <c r="AI48">
        <v>1</v>
      </c>
      <c r="AJ48">
        <v>0</v>
      </c>
      <c r="AK48">
        <v>0</v>
      </c>
      <c r="AL48">
        <v>0</v>
      </c>
      <c r="AM48" t="s">
        <v>208</v>
      </c>
      <c r="AO48">
        <v>48</v>
      </c>
      <c r="AZ48" t="s">
        <v>254</v>
      </c>
      <c r="BA48">
        <v>7</v>
      </c>
      <c r="BB48">
        <v>14</v>
      </c>
      <c r="BC48">
        <v>9</v>
      </c>
      <c r="BD48">
        <v>18</v>
      </c>
      <c r="BE48" s="5">
        <v>48</v>
      </c>
      <c r="BG48" t="s">
        <v>80</v>
      </c>
      <c r="BH48" t="s">
        <v>296</v>
      </c>
      <c r="BI48" t="s">
        <v>664</v>
      </c>
      <c r="BJ48" t="s">
        <v>665</v>
      </c>
      <c r="BK48" s="1">
        <v>43361</v>
      </c>
      <c r="BL48" t="s">
        <v>121</v>
      </c>
      <c r="BM48" t="s">
        <v>298</v>
      </c>
      <c r="BQ48" t="s">
        <v>666</v>
      </c>
      <c r="BR48" t="s">
        <v>667</v>
      </c>
      <c r="BS48">
        <v>693958</v>
      </c>
      <c r="BT48" t="s">
        <v>668</v>
      </c>
      <c r="BU48" t="s">
        <v>669</v>
      </c>
      <c r="BV48">
        <v>698</v>
      </c>
      <c r="BX48">
        <v>-1</v>
      </c>
      <c r="BY48" t="s">
        <v>75</v>
      </c>
      <c r="BZ48" t="s">
        <v>75</v>
      </c>
    </row>
    <row r="49" spans="1:78" x14ac:dyDescent="0.25">
      <c r="A49" t="s">
        <v>296</v>
      </c>
      <c r="B49" t="s">
        <v>305</v>
      </c>
      <c r="H49" t="s">
        <v>120</v>
      </c>
      <c r="I49" t="s">
        <v>65</v>
      </c>
      <c r="J49" t="s">
        <v>582</v>
      </c>
      <c r="K49" t="s">
        <v>583</v>
      </c>
      <c r="L49" t="s">
        <v>584</v>
      </c>
      <c r="M49" t="s">
        <v>585</v>
      </c>
      <c r="N49" s="1">
        <v>43354</v>
      </c>
      <c r="Q49" t="s">
        <v>107</v>
      </c>
      <c r="S49" t="s">
        <v>208</v>
      </c>
      <c r="U49" t="s">
        <v>67</v>
      </c>
      <c r="W49" t="s">
        <v>68</v>
      </c>
      <c r="Y49" t="s">
        <v>367</v>
      </c>
      <c r="AA49" t="s">
        <v>68</v>
      </c>
      <c r="AC49" t="s">
        <v>68</v>
      </c>
      <c r="AE49" t="s">
        <v>69</v>
      </c>
      <c r="AF49">
        <v>0</v>
      </c>
      <c r="AG49">
        <v>0</v>
      </c>
      <c r="AH49">
        <v>0</v>
      </c>
      <c r="AI49">
        <v>1</v>
      </c>
      <c r="AJ49">
        <v>0</v>
      </c>
      <c r="AK49">
        <v>0</v>
      </c>
      <c r="AL49">
        <v>0</v>
      </c>
      <c r="AM49" t="s">
        <v>208</v>
      </c>
      <c r="AO49">
        <v>91</v>
      </c>
      <c r="AZ49" t="s">
        <v>230</v>
      </c>
      <c r="BA49">
        <v>8</v>
      </c>
      <c r="BB49">
        <v>34</v>
      </c>
      <c r="BC49">
        <v>5</v>
      </c>
      <c r="BD49">
        <v>44</v>
      </c>
      <c r="BE49" s="5">
        <v>91</v>
      </c>
      <c r="BG49" t="s">
        <v>80</v>
      </c>
      <c r="BH49" t="s">
        <v>296</v>
      </c>
      <c r="BI49" t="s">
        <v>670</v>
      </c>
      <c r="BJ49" t="s">
        <v>671</v>
      </c>
      <c r="BK49" s="1">
        <v>43361</v>
      </c>
      <c r="BL49" t="s">
        <v>121</v>
      </c>
      <c r="BM49" t="s">
        <v>298</v>
      </c>
      <c r="BQ49" t="s">
        <v>672</v>
      </c>
      <c r="BR49" t="s">
        <v>673</v>
      </c>
      <c r="BS49">
        <v>693959</v>
      </c>
      <c r="BT49" t="s">
        <v>674</v>
      </c>
      <c r="BU49" t="s">
        <v>675</v>
      </c>
      <c r="BV49">
        <v>699</v>
      </c>
      <c r="BX49">
        <v>-1</v>
      </c>
      <c r="BY49" t="s">
        <v>75</v>
      </c>
      <c r="BZ49" t="s">
        <v>75</v>
      </c>
    </row>
    <row r="50" spans="1:78" x14ac:dyDescent="0.25">
      <c r="A50" t="s">
        <v>296</v>
      </c>
      <c r="B50" t="s">
        <v>305</v>
      </c>
      <c r="H50" t="s">
        <v>120</v>
      </c>
      <c r="I50" t="s">
        <v>65</v>
      </c>
      <c r="J50" t="s">
        <v>582</v>
      </c>
      <c r="K50" t="s">
        <v>583</v>
      </c>
      <c r="L50" t="s">
        <v>584</v>
      </c>
      <c r="M50" t="s">
        <v>585</v>
      </c>
      <c r="N50" s="1">
        <v>43354</v>
      </c>
      <c r="Q50" t="s">
        <v>107</v>
      </c>
      <c r="S50" t="s">
        <v>208</v>
      </c>
      <c r="U50" t="s">
        <v>87</v>
      </c>
      <c r="W50" t="s">
        <v>68</v>
      </c>
      <c r="Y50" t="s">
        <v>367</v>
      </c>
      <c r="AA50" t="s">
        <v>68</v>
      </c>
      <c r="AC50" t="s">
        <v>68</v>
      </c>
      <c r="AE50" t="s">
        <v>69</v>
      </c>
      <c r="AF50">
        <v>0</v>
      </c>
      <c r="AG50">
        <v>0</v>
      </c>
      <c r="AH50">
        <v>0</v>
      </c>
      <c r="AI50">
        <v>1</v>
      </c>
      <c r="AJ50">
        <v>0</v>
      </c>
      <c r="AK50">
        <v>0</v>
      </c>
      <c r="AL50">
        <v>0</v>
      </c>
      <c r="AM50" t="s">
        <v>208</v>
      </c>
      <c r="AO50">
        <v>57</v>
      </c>
      <c r="AZ50" t="s">
        <v>264</v>
      </c>
      <c r="BA50">
        <v>6</v>
      </c>
      <c r="BB50">
        <v>19</v>
      </c>
      <c r="BC50">
        <v>4</v>
      </c>
      <c r="BD50">
        <v>28</v>
      </c>
      <c r="BE50" s="5">
        <v>57</v>
      </c>
      <c r="BG50" t="s">
        <v>80</v>
      </c>
      <c r="BH50" t="s">
        <v>296</v>
      </c>
      <c r="BI50" t="s">
        <v>676</v>
      </c>
      <c r="BJ50" t="s">
        <v>677</v>
      </c>
      <c r="BK50" s="1">
        <v>43361</v>
      </c>
      <c r="BL50" t="s">
        <v>121</v>
      </c>
      <c r="BM50" t="s">
        <v>298</v>
      </c>
      <c r="BQ50" t="s">
        <v>678</v>
      </c>
      <c r="BR50" t="s">
        <v>679</v>
      </c>
      <c r="BS50">
        <v>693960</v>
      </c>
      <c r="BT50" t="s">
        <v>680</v>
      </c>
      <c r="BU50" t="s">
        <v>681</v>
      </c>
      <c r="BV50">
        <v>700</v>
      </c>
      <c r="BX50">
        <v>-1</v>
      </c>
      <c r="BY50" t="s">
        <v>75</v>
      </c>
      <c r="BZ50" t="s">
        <v>75</v>
      </c>
    </row>
    <row r="51" spans="1:78" x14ac:dyDescent="0.25">
      <c r="A51" t="s">
        <v>296</v>
      </c>
      <c r="B51" t="s">
        <v>305</v>
      </c>
      <c r="H51" t="s">
        <v>120</v>
      </c>
      <c r="I51" t="s">
        <v>65</v>
      </c>
      <c r="J51" t="s">
        <v>582</v>
      </c>
      <c r="K51" t="s">
        <v>583</v>
      </c>
      <c r="L51" t="s">
        <v>584</v>
      </c>
      <c r="M51" t="s">
        <v>585</v>
      </c>
      <c r="N51" s="1">
        <v>43355</v>
      </c>
      <c r="Q51" t="s">
        <v>107</v>
      </c>
      <c r="S51" t="s">
        <v>208</v>
      </c>
      <c r="U51" t="s">
        <v>85</v>
      </c>
      <c r="W51" t="s">
        <v>68</v>
      </c>
      <c r="Y51" t="s">
        <v>367</v>
      </c>
      <c r="AA51" t="s">
        <v>68</v>
      </c>
      <c r="AC51" t="s">
        <v>68</v>
      </c>
      <c r="AE51" t="s">
        <v>69</v>
      </c>
      <c r="AF51">
        <v>0</v>
      </c>
      <c r="AG51">
        <v>0</v>
      </c>
      <c r="AH51">
        <v>0</v>
      </c>
      <c r="AI51">
        <v>1</v>
      </c>
      <c r="AJ51">
        <v>0</v>
      </c>
      <c r="AK51">
        <v>0</v>
      </c>
      <c r="AL51">
        <v>0</v>
      </c>
      <c r="AM51" t="s">
        <v>208</v>
      </c>
      <c r="AO51">
        <v>43</v>
      </c>
      <c r="AZ51" t="s">
        <v>244</v>
      </c>
      <c r="BA51">
        <v>3</v>
      </c>
      <c r="BB51">
        <v>16</v>
      </c>
      <c r="BC51">
        <v>5</v>
      </c>
      <c r="BD51">
        <v>19</v>
      </c>
      <c r="BE51" s="5">
        <v>43</v>
      </c>
      <c r="BG51" t="s">
        <v>80</v>
      </c>
      <c r="BH51" t="s">
        <v>296</v>
      </c>
      <c r="BI51" t="s">
        <v>682</v>
      </c>
      <c r="BJ51" t="s">
        <v>683</v>
      </c>
      <c r="BK51" s="1">
        <v>43361</v>
      </c>
      <c r="BL51" t="s">
        <v>121</v>
      </c>
      <c r="BM51" t="s">
        <v>298</v>
      </c>
      <c r="BQ51" t="s">
        <v>684</v>
      </c>
      <c r="BR51" t="s">
        <v>685</v>
      </c>
      <c r="BS51">
        <v>693961</v>
      </c>
      <c r="BT51" t="s">
        <v>686</v>
      </c>
      <c r="BU51" t="s">
        <v>687</v>
      </c>
      <c r="BV51">
        <v>701</v>
      </c>
      <c r="BX51">
        <v>-1</v>
      </c>
      <c r="BY51" t="s">
        <v>75</v>
      </c>
      <c r="BZ51" t="s">
        <v>75</v>
      </c>
    </row>
    <row r="52" spans="1:78" x14ac:dyDescent="0.25">
      <c r="A52" t="s">
        <v>296</v>
      </c>
      <c r="B52" t="s">
        <v>305</v>
      </c>
      <c r="H52" t="s">
        <v>120</v>
      </c>
      <c r="I52" t="s">
        <v>65</v>
      </c>
      <c r="J52" t="s">
        <v>582</v>
      </c>
      <c r="K52" t="s">
        <v>583</v>
      </c>
      <c r="L52" t="s">
        <v>584</v>
      </c>
      <c r="M52" t="s">
        <v>585</v>
      </c>
      <c r="N52" s="1">
        <v>43355</v>
      </c>
      <c r="Q52" t="s">
        <v>107</v>
      </c>
      <c r="S52" t="s">
        <v>208</v>
      </c>
      <c r="U52" t="s">
        <v>87</v>
      </c>
      <c r="W52" t="s">
        <v>68</v>
      </c>
      <c r="Y52" t="s">
        <v>367</v>
      </c>
      <c r="AA52" t="s">
        <v>68</v>
      </c>
      <c r="AC52" t="s">
        <v>68</v>
      </c>
      <c r="AE52" t="s">
        <v>69</v>
      </c>
      <c r="AF52">
        <v>0</v>
      </c>
      <c r="AG52">
        <v>0</v>
      </c>
      <c r="AH52">
        <v>0</v>
      </c>
      <c r="AI52">
        <v>1</v>
      </c>
      <c r="AJ52">
        <v>0</v>
      </c>
      <c r="AK52">
        <v>0</v>
      </c>
      <c r="AL52">
        <v>0</v>
      </c>
      <c r="AM52" t="s">
        <v>208</v>
      </c>
      <c r="AO52">
        <v>73</v>
      </c>
      <c r="AZ52" t="s">
        <v>307</v>
      </c>
      <c r="BA52">
        <v>9</v>
      </c>
      <c r="BB52">
        <v>24</v>
      </c>
      <c r="BC52">
        <v>3</v>
      </c>
      <c r="BD52">
        <v>37</v>
      </c>
      <c r="BE52" s="5">
        <v>73</v>
      </c>
      <c r="BG52" t="s">
        <v>80</v>
      </c>
      <c r="BH52" t="s">
        <v>296</v>
      </c>
      <c r="BI52" t="s">
        <v>688</v>
      </c>
      <c r="BJ52" t="s">
        <v>689</v>
      </c>
      <c r="BK52" s="1">
        <v>43361</v>
      </c>
      <c r="BL52" t="s">
        <v>121</v>
      </c>
      <c r="BM52" t="s">
        <v>298</v>
      </c>
      <c r="BQ52" t="s">
        <v>690</v>
      </c>
      <c r="BR52" t="s">
        <v>691</v>
      </c>
      <c r="BS52">
        <v>693962</v>
      </c>
      <c r="BT52" t="s">
        <v>692</v>
      </c>
      <c r="BU52" t="s">
        <v>693</v>
      </c>
      <c r="BV52">
        <v>702</v>
      </c>
      <c r="BX52">
        <v>-1</v>
      </c>
      <c r="BY52" t="s">
        <v>75</v>
      </c>
      <c r="BZ52" t="s">
        <v>75</v>
      </c>
    </row>
    <row r="53" spans="1:78" x14ac:dyDescent="0.25">
      <c r="A53" t="s">
        <v>296</v>
      </c>
      <c r="B53" t="s">
        <v>305</v>
      </c>
      <c r="H53" t="s">
        <v>120</v>
      </c>
      <c r="I53" t="s">
        <v>65</v>
      </c>
      <c r="J53" t="s">
        <v>582</v>
      </c>
      <c r="K53" t="s">
        <v>583</v>
      </c>
      <c r="L53" t="s">
        <v>584</v>
      </c>
      <c r="M53" t="s">
        <v>585</v>
      </c>
      <c r="N53" s="1">
        <v>43356</v>
      </c>
      <c r="Q53" t="s">
        <v>107</v>
      </c>
      <c r="S53" t="s">
        <v>208</v>
      </c>
      <c r="U53" t="s">
        <v>67</v>
      </c>
      <c r="W53" t="s">
        <v>68</v>
      </c>
      <c r="Y53" t="s">
        <v>367</v>
      </c>
      <c r="AA53" t="s">
        <v>68</v>
      </c>
      <c r="AC53" t="s">
        <v>68</v>
      </c>
      <c r="AE53" t="s">
        <v>69</v>
      </c>
      <c r="AF53">
        <v>0</v>
      </c>
      <c r="AG53">
        <v>0</v>
      </c>
      <c r="AH53">
        <v>0</v>
      </c>
      <c r="AI53">
        <v>1</v>
      </c>
      <c r="AJ53">
        <v>0</v>
      </c>
      <c r="AK53">
        <v>0</v>
      </c>
      <c r="AL53">
        <v>0</v>
      </c>
      <c r="AM53" t="s">
        <v>208</v>
      </c>
      <c r="AO53">
        <v>88</v>
      </c>
      <c r="AZ53" t="s">
        <v>694</v>
      </c>
      <c r="BA53">
        <v>6</v>
      </c>
      <c r="BB53">
        <v>35</v>
      </c>
      <c r="BC53">
        <v>8</v>
      </c>
      <c r="BD53">
        <v>39</v>
      </c>
      <c r="BE53" s="5">
        <v>88</v>
      </c>
      <c r="BG53" t="s">
        <v>80</v>
      </c>
      <c r="BH53" t="s">
        <v>296</v>
      </c>
      <c r="BI53" t="s">
        <v>695</v>
      </c>
      <c r="BJ53" t="s">
        <v>696</v>
      </c>
      <c r="BK53" s="1">
        <v>43361</v>
      </c>
      <c r="BL53" t="s">
        <v>121</v>
      </c>
      <c r="BM53" t="s">
        <v>298</v>
      </c>
      <c r="BQ53" t="s">
        <v>697</v>
      </c>
      <c r="BR53" t="s">
        <v>698</v>
      </c>
      <c r="BS53">
        <v>693963</v>
      </c>
      <c r="BT53" t="s">
        <v>699</v>
      </c>
      <c r="BU53" t="s">
        <v>700</v>
      </c>
      <c r="BV53">
        <v>703</v>
      </c>
      <c r="BX53">
        <v>-1</v>
      </c>
      <c r="BY53" t="s">
        <v>75</v>
      </c>
      <c r="BZ53" t="s">
        <v>75</v>
      </c>
    </row>
    <row r="54" spans="1:78" x14ac:dyDescent="0.25">
      <c r="A54" t="s">
        <v>296</v>
      </c>
      <c r="B54" t="s">
        <v>305</v>
      </c>
      <c r="H54" t="s">
        <v>120</v>
      </c>
      <c r="I54" t="s">
        <v>65</v>
      </c>
      <c r="J54" t="s">
        <v>582</v>
      </c>
      <c r="K54" t="s">
        <v>583</v>
      </c>
      <c r="L54" t="s">
        <v>584</v>
      </c>
      <c r="M54" t="s">
        <v>585</v>
      </c>
      <c r="N54" s="1">
        <v>43356</v>
      </c>
      <c r="Q54" t="s">
        <v>107</v>
      </c>
      <c r="S54" t="s">
        <v>208</v>
      </c>
      <c r="U54" t="s">
        <v>87</v>
      </c>
      <c r="W54" t="s">
        <v>68</v>
      </c>
      <c r="Y54" t="s">
        <v>367</v>
      </c>
      <c r="AA54" t="s">
        <v>68</v>
      </c>
      <c r="AC54" t="s">
        <v>68</v>
      </c>
      <c r="AE54" t="s">
        <v>69</v>
      </c>
      <c r="AF54">
        <v>0</v>
      </c>
      <c r="AG54">
        <v>0</v>
      </c>
      <c r="AH54">
        <v>0</v>
      </c>
      <c r="AI54">
        <v>1</v>
      </c>
      <c r="AJ54">
        <v>0</v>
      </c>
      <c r="AK54">
        <v>0</v>
      </c>
      <c r="AL54">
        <v>0</v>
      </c>
      <c r="AM54" t="s">
        <v>208</v>
      </c>
      <c r="AO54">
        <v>61</v>
      </c>
      <c r="AZ54" t="s">
        <v>239</v>
      </c>
      <c r="BA54">
        <v>7</v>
      </c>
      <c r="BB54">
        <v>22</v>
      </c>
      <c r="BC54">
        <v>5</v>
      </c>
      <c r="BD54">
        <v>27</v>
      </c>
      <c r="BE54" s="5">
        <v>61</v>
      </c>
      <c r="BG54" t="s">
        <v>80</v>
      </c>
      <c r="BH54" t="s">
        <v>296</v>
      </c>
      <c r="BI54" t="s">
        <v>701</v>
      </c>
      <c r="BJ54" t="s">
        <v>702</v>
      </c>
      <c r="BK54" s="1">
        <v>43361</v>
      </c>
      <c r="BL54" t="s">
        <v>121</v>
      </c>
      <c r="BM54" t="s">
        <v>298</v>
      </c>
      <c r="BQ54" t="s">
        <v>703</v>
      </c>
      <c r="BR54" t="s">
        <v>704</v>
      </c>
      <c r="BS54">
        <v>693964</v>
      </c>
      <c r="BT54" t="s">
        <v>705</v>
      </c>
      <c r="BU54" t="s">
        <v>706</v>
      </c>
      <c r="BV54">
        <v>704</v>
      </c>
      <c r="BX54">
        <v>-1</v>
      </c>
      <c r="BY54" t="s">
        <v>75</v>
      </c>
      <c r="BZ54" t="s">
        <v>75</v>
      </c>
    </row>
    <row r="55" spans="1:78" x14ac:dyDescent="0.25">
      <c r="A55" t="s">
        <v>296</v>
      </c>
      <c r="B55" t="s">
        <v>305</v>
      </c>
      <c r="H55" t="s">
        <v>120</v>
      </c>
      <c r="I55" t="s">
        <v>65</v>
      </c>
      <c r="J55" t="s">
        <v>582</v>
      </c>
      <c r="K55" t="s">
        <v>583</v>
      </c>
      <c r="L55" t="s">
        <v>584</v>
      </c>
      <c r="M55" t="s">
        <v>585</v>
      </c>
      <c r="N55" s="1">
        <v>43359</v>
      </c>
      <c r="Q55" t="s">
        <v>107</v>
      </c>
      <c r="S55" t="s">
        <v>208</v>
      </c>
      <c r="U55" t="s">
        <v>67</v>
      </c>
      <c r="W55" t="s">
        <v>68</v>
      </c>
      <c r="Y55" t="s">
        <v>367</v>
      </c>
      <c r="AA55" t="s">
        <v>68</v>
      </c>
      <c r="AC55" t="s">
        <v>68</v>
      </c>
      <c r="AE55" t="s">
        <v>69</v>
      </c>
      <c r="AF55">
        <v>0</v>
      </c>
      <c r="AG55">
        <v>0</v>
      </c>
      <c r="AH55">
        <v>0</v>
      </c>
      <c r="AI55">
        <v>1</v>
      </c>
      <c r="AJ55">
        <v>0</v>
      </c>
      <c r="AK55">
        <v>0</v>
      </c>
      <c r="AL55">
        <v>0</v>
      </c>
      <c r="AM55" t="s">
        <v>208</v>
      </c>
      <c r="AO55">
        <v>107</v>
      </c>
      <c r="AZ55" t="s">
        <v>269</v>
      </c>
      <c r="BA55">
        <v>4</v>
      </c>
      <c r="BB55">
        <v>37</v>
      </c>
      <c r="BC55">
        <v>7</v>
      </c>
      <c r="BD55">
        <v>59</v>
      </c>
      <c r="BE55" s="5">
        <v>107</v>
      </c>
      <c r="BG55" t="s">
        <v>80</v>
      </c>
      <c r="BH55" t="s">
        <v>296</v>
      </c>
      <c r="BI55" t="s">
        <v>707</v>
      </c>
      <c r="BJ55" t="s">
        <v>708</v>
      </c>
      <c r="BK55" s="1">
        <v>43361</v>
      </c>
      <c r="BL55" t="s">
        <v>121</v>
      </c>
      <c r="BM55" t="s">
        <v>298</v>
      </c>
      <c r="BQ55" t="s">
        <v>709</v>
      </c>
      <c r="BR55" t="s">
        <v>710</v>
      </c>
      <c r="BS55">
        <v>693965</v>
      </c>
      <c r="BT55" t="s">
        <v>711</v>
      </c>
      <c r="BU55" t="s">
        <v>712</v>
      </c>
      <c r="BV55">
        <v>705</v>
      </c>
      <c r="BX55">
        <v>-1</v>
      </c>
      <c r="BY55" t="s">
        <v>75</v>
      </c>
      <c r="BZ55" t="s">
        <v>75</v>
      </c>
    </row>
    <row r="56" spans="1:78" x14ac:dyDescent="0.25">
      <c r="A56" t="s">
        <v>296</v>
      </c>
      <c r="B56" t="s">
        <v>305</v>
      </c>
      <c r="H56" t="s">
        <v>120</v>
      </c>
      <c r="I56" t="s">
        <v>65</v>
      </c>
      <c r="J56" t="s">
        <v>582</v>
      </c>
      <c r="K56" t="s">
        <v>583</v>
      </c>
      <c r="L56" t="s">
        <v>584</v>
      </c>
      <c r="M56" t="s">
        <v>585</v>
      </c>
      <c r="N56" s="1">
        <v>43359</v>
      </c>
      <c r="Q56" t="s">
        <v>107</v>
      </c>
      <c r="S56" t="s">
        <v>208</v>
      </c>
      <c r="U56" t="s">
        <v>87</v>
      </c>
      <c r="W56" t="s">
        <v>68</v>
      </c>
      <c r="Y56" t="s">
        <v>367</v>
      </c>
      <c r="AA56" t="s">
        <v>68</v>
      </c>
      <c r="AC56" t="s">
        <v>68</v>
      </c>
      <c r="AE56" t="s">
        <v>69</v>
      </c>
      <c r="AF56">
        <v>0</v>
      </c>
      <c r="AG56">
        <v>0</v>
      </c>
      <c r="AH56">
        <v>0</v>
      </c>
      <c r="AI56">
        <v>1</v>
      </c>
      <c r="AJ56">
        <v>0</v>
      </c>
      <c r="AK56">
        <v>0</v>
      </c>
      <c r="AL56">
        <v>0</v>
      </c>
      <c r="AM56" t="s">
        <v>208</v>
      </c>
      <c r="AO56">
        <v>56</v>
      </c>
      <c r="AZ56" t="s">
        <v>274</v>
      </c>
      <c r="BA56">
        <v>9</v>
      </c>
      <c r="BB56">
        <v>12</v>
      </c>
      <c r="BC56">
        <v>6</v>
      </c>
      <c r="BD56">
        <v>29</v>
      </c>
      <c r="BE56" s="5">
        <v>56</v>
      </c>
      <c r="BG56" t="s">
        <v>80</v>
      </c>
      <c r="BH56" t="s">
        <v>296</v>
      </c>
      <c r="BI56" t="s">
        <v>713</v>
      </c>
      <c r="BJ56" t="s">
        <v>714</v>
      </c>
      <c r="BK56" s="1">
        <v>43361</v>
      </c>
      <c r="BL56" t="s">
        <v>121</v>
      </c>
      <c r="BM56" t="s">
        <v>298</v>
      </c>
      <c r="BQ56" t="s">
        <v>715</v>
      </c>
      <c r="BR56" t="s">
        <v>716</v>
      </c>
      <c r="BS56">
        <v>693966</v>
      </c>
      <c r="BT56" t="s">
        <v>717</v>
      </c>
      <c r="BU56" t="s">
        <v>718</v>
      </c>
      <c r="BV56">
        <v>706</v>
      </c>
      <c r="BX56">
        <v>-1</v>
      </c>
      <c r="BY56" t="s">
        <v>75</v>
      </c>
      <c r="BZ56" t="s">
        <v>75</v>
      </c>
    </row>
    <row r="57" spans="1:78" x14ac:dyDescent="0.25">
      <c r="A57" t="s">
        <v>296</v>
      </c>
      <c r="B57" t="s">
        <v>305</v>
      </c>
      <c r="H57" t="s">
        <v>120</v>
      </c>
      <c r="I57" t="s">
        <v>65</v>
      </c>
      <c r="J57" t="s">
        <v>582</v>
      </c>
      <c r="K57" t="s">
        <v>583</v>
      </c>
      <c r="L57" t="s">
        <v>584</v>
      </c>
      <c r="M57" t="s">
        <v>585</v>
      </c>
      <c r="N57" s="1">
        <v>43360</v>
      </c>
      <c r="Q57" t="s">
        <v>107</v>
      </c>
      <c r="S57" t="s">
        <v>208</v>
      </c>
      <c r="U57" t="s">
        <v>85</v>
      </c>
      <c r="W57" t="s">
        <v>68</v>
      </c>
      <c r="Y57" t="s">
        <v>367</v>
      </c>
      <c r="AA57" t="s">
        <v>68</v>
      </c>
      <c r="AC57" t="s">
        <v>68</v>
      </c>
      <c r="AE57" t="s">
        <v>69</v>
      </c>
      <c r="AF57">
        <v>0</v>
      </c>
      <c r="AG57">
        <v>0</v>
      </c>
      <c r="AH57">
        <v>0</v>
      </c>
      <c r="AI57">
        <v>1</v>
      </c>
      <c r="AJ57">
        <v>0</v>
      </c>
      <c r="AK57">
        <v>0</v>
      </c>
      <c r="AL57">
        <v>0</v>
      </c>
      <c r="AM57" t="s">
        <v>208</v>
      </c>
      <c r="AO57">
        <v>43</v>
      </c>
      <c r="AZ57" t="s">
        <v>244</v>
      </c>
      <c r="BA57">
        <v>8</v>
      </c>
      <c r="BB57">
        <v>17</v>
      </c>
      <c r="BC57">
        <v>3</v>
      </c>
      <c r="BD57">
        <v>15</v>
      </c>
      <c r="BE57" s="5">
        <v>43</v>
      </c>
      <c r="BG57" t="s">
        <v>80</v>
      </c>
      <c r="BH57" t="s">
        <v>296</v>
      </c>
      <c r="BI57" t="s">
        <v>719</v>
      </c>
      <c r="BJ57" t="s">
        <v>720</v>
      </c>
      <c r="BK57" s="1">
        <v>43361</v>
      </c>
      <c r="BL57" t="s">
        <v>121</v>
      </c>
      <c r="BM57" t="s">
        <v>298</v>
      </c>
      <c r="BQ57" t="s">
        <v>721</v>
      </c>
      <c r="BR57" t="s">
        <v>722</v>
      </c>
      <c r="BS57">
        <v>693967</v>
      </c>
      <c r="BT57" t="s">
        <v>723</v>
      </c>
      <c r="BU57" t="s">
        <v>724</v>
      </c>
      <c r="BV57">
        <v>707</v>
      </c>
      <c r="BX57">
        <v>-1</v>
      </c>
      <c r="BY57" t="s">
        <v>75</v>
      </c>
      <c r="BZ57" t="s">
        <v>75</v>
      </c>
    </row>
    <row r="58" spans="1:78" x14ac:dyDescent="0.25">
      <c r="A58" t="s">
        <v>296</v>
      </c>
      <c r="B58" t="s">
        <v>305</v>
      </c>
      <c r="H58" t="s">
        <v>120</v>
      </c>
      <c r="I58" t="s">
        <v>65</v>
      </c>
      <c r="J58" t="s">
        <v>582</v>
      </c>
      <c r="K58" t="s">
        <v>583</v>
      </c>
      <c r="L58" t="s">
        <v>584</v>
      </c>
      <c r="M58" t="s">
        <v>585</v>
      </c>
      <c r="N58" s="1">
        <v>43360</v>
      </c>
      <c r="Q58" t="s">
        <v>107</v>
      </c>
      <c r="S58" t="s">
        <v>208</v>
      </c>
      <c r="U58" t="s">
        <v>67</v>
      </c>
      <c r="W58" t="s">
        <v>68</v>
      </c>
      <c r="Y58" t="s">
        <v>367</v>
      </c>
      <c r="AA58" t="s">
        <v>68</v>
      </c>
      <c r="AC58" t="s">
        <v>68</v>
      </c>
      <c r="AE58" t="s">
        <v>69</v>
      </c>
      <c r="AF58">
        <v>0</v>
      </c>
      <c r="AG58">
        <v>0</v>
      </c>
      <c r="AH58">
        <v>0</v>
      </c>
      <c r="AI58">
        <v>1</v>
      </c>
      <c r="AJ58">
        <v>0</v>
      </c>
      <c r="AK58">
        <v>0</v>
      </c>
      <c r="AL58">
        <v>0</v>
      </c>
      <c r="AM58" t="s">
        <v>208</v>
      </c>
      <c r="AO58">
        <v>100</v>
      </c>
      <c r="AZ58" t="s">
        <v>725</v>
      </c>
      <c r="BA58">
        <v>6</v>
      </c>
      <c r="BB58">
        <v>36</v>
      </c>
      <c r="BC58">
        <v>9</v>
      </c>
      <c r="BD58">
        <v>49</v>
      </c>
      <c r="BE58" s="5">
        <v>100</v>
      </c>
      <c r="BG58" t="s">
        <v>80</v>
      </c>
      <c r="BH58" t="s">
        <v>296</v>
      </c>
      <c r="BI58" t="s">
        <v>726</v>
      </c>
      <c r="BJ58" t="s">
        <v>727</v>
      </c>
      <c r="BK58" s="1">
        <v>43361</v>
      </c>
      <c r="BL58" t="s">
        <v>121</v>
      </c>
      <c r="BM58" t="s">
        <v>298</v>
      </c>
      <c r="BQ58" t="s">
        <v>728</v>
      </c>
      <c r="BR58" t="s">
        <v>729</v>
      </c>
      <c r="BS58">
        <v>693968</v>
      </c>
      <c r="BT58" t="s">
        <v>730</v>
      </c>
      <c r="BU58" t="s">
        <v>731</v>
      </c>
      <c r="BV58">
        <v>708</v>
      </c>
      <c r="BX58">
        <v>-1</v>
      </c>
      <c r="BY58" t="s">
        <v>75</v>
      </c>
      <c r="BZ58" t="s">
        <v>75</v>
      </c>
    </row>
    <row r="59" spans="1:78" x14ac:dyDescent="0.25">
      <c r="A59" t="s">
        <v>296</v>
      </c>
      <c r="B59" t="s">
        <v>305</v>
      </c>
      <c r="H59" t="s">
        <v>120</v>
      </c>
      <c r="I59" t="s">
        <v>65</v>
      </c>
      <c r="J59" t="s">
        <v>582</v>
      </c>
      <c r="K59" t="s">
        <v>583</v>
      </c>
      <c r="L59" t="s">
        <v>584</v>
      </c>
      <c r="M59" t="s">
        <v>585</v>
      </c>
      <c r="N59" s="1">
        <v>43361</v>
      </c>
      <c r="Q59" t="s">
        <v>107</v>
      </c>
      <c r="S59" t="s">
        <v>208</v>
      </c>
      <c r="U59" t="s">
        <v>87</v>
      </c>
      <c r="W59" t="s">
        <v>68</v>
      </c>
      <c r="Y59" t="s">
        <v>367</v>
      </c>
      <c r="AA59" t="s">
        <v>68</v>
      </c>
      <c r="AC59" t="s">
        <v>68</v>
      </c>
      <c r="AE59" t="s">
        <v>69</v>
      </c>
      <c r="AF59">
        <v>0</v>
      </c>
      <c r="AG59">
        <v>0</v>
      </c>
      <c r="AH59">
        <v>0</v>
      </c>
      <c r="AI59">
        <v>1</v>
      </c>
      <c r="AJ59">
        <v>0</v>
      </c>
      <c r="AK59">
        <v>0</v>
      </c>
      <c r="AL59">
        <v>0</v>
      </c>
      <c r="AM59" t="s">
        <v>208</v>
      </c>
      <c r="AO59">
        <v>62</v>
      </c>
      <c r="AZ59" t="s">
        <v>265</v>
      </c>
      <c r="BA59">
        <v>7</v>
      </c>
      <c r="BB59">
        <v>22</v>
      </c>
      <c r="BC59">
        <v>5</v>
      </c>
      <c r="BD59">
        <v>28</v>
      </c>
      <c r="BE59" s="5">
        <v>62</v>
      </c>
      <c r="BG59" t="s">
        <v>80</v>
      </c>
      <c r="BH59" t="s">
        <v>296</v>
      </c>
      <c r="BI59" t="s">
        <v>732</v>
      </c>
      <c r="BJ59" t="s">
        <v>733</v>
      </c>
      <c r="BK59" s="1">
        <v>43361</v>
      </c>
      <c r="BL59" t="s">
        <v>121</v>
      </c>
      <c r="BM59" t="s">
        <v>298</v>
      </c>
      <c r="BQ59" t="s">
        <v>734</v>
      </c>
      <c r="BR59" t="s">
        <v>735</v>
      </c>
      <c r="BS59">
        <v>693969</v>
      </c>
      <c r="BT59" t="s">
        <v>736</v>
      </c>
      <c r="BU59" t="s">
        <v>737</v>
      </c>
      <c r="BV59">
        <v>709</v>
      </c>
      <c r="BX59">
        <v>-1</v>
      </c>
      <c r="BY59" t="s">
        <v>75</v>
      </c>
      <c r="BZ59" t="s">
        <v>75</v>
      </c>
    </row>
    <row r="60" spans="1:78" x14ac:dyDescent="0.25">
      <c r="A60" t="s">
        <v>296</v>
      </c>
      <c r="B60" t="s">
        <v>305</v>
      </c>
      <c r="H60" t="s">
        <v>120</v>
      </c>
      <c r="I60" t="s">
        <v>65</v>
      </c>
      <c r="J60" t="s">
        <v>582</v>
      </c>
      <c r="K60" t="s">
        <v>583</v>
      </c>
      <c r="L60" t="s">
        <v>584</v>
      </c>
      <c r="M60" t="s">
        <v>585</v>
      </c>
      <c r="N60" s="1">
        <v>43361</v>
      </c>
      <c r="Q60" t="s">
        <v>107</v>
      </c>
      <c r="S60" t="s">
        <v>208</v>
      </c>
      <c r="U60" t="s">
        <v>67</v>
      </c>
      <c r="W60" t="s">
        <v>68</v>
      </c>
      <c r="Y60" t="s">
        <v>208</v>
      </c>
      <c r="AA60" t="s">
        <v>68</v>
      </c>
      <c r="AC60" t="s">
        <v>68</v>
      </c>
      <c r="AE60" t="s">
        <v>69</v>
      </c>
      <c r="AF60">
        <v>0</v>
      </c>
      <c r="AG60">
        <v>0</v>
      </c>
      <c r="AH60">
        <v>0</v>
      </c>
      <c r="AI60">
        <v>1</v>
      </c>
      <c r="AJ60">
        <v>0</v>
      </c>
      <c r="AK60">
        <v>0</v>
      </c>
      <c r="AL60">
        <v>0</v>
      </c>
      <c r="AM60" t="s">
        <v>208</v>
      </c>
      <c r="AO60">
        <v>98</v>
      </c>
      <c r="AZ60" t="s">
        <v>259</v>
      </c>
      <c r="BA60">
        <v>6</v>
      </c>
      <c r="BB60">
        <v>32</v>
      </c>
      <c r="BC60">
        <v>8</v>
      </c>
      <c r="BD60">
        <v>52</v>
      </c>
      <c r="BE60" s="5">
        <v>98</v>
      </c>
      <c r="BG60" t="s">
        <v>80</v>
      </c>
      <c r="BH60" t="s">
        <v>296</v>
      </c>
      <c r="BI60" t="s">
        <v>738</v>
      </c>
      <c r="BJ60" t="s">
        <v>739</v>
      </c>
      <c r="BK60" s="1">
        <v>43361</v>
      </c>
      <c r="BL60" t="s">
        <v>121</v>
      </c>
      <c r="BM60" t="s">
        <v>298</v>
      </c>
      <c r="BQ60" t="s">
        <v>740</v>
      </c>
      <c r="BR60" t="s">
        <v>741</v>
      </c>
      <c r="BS60">
        <v>693970</v>
      </c>
      <c r="BT60" t="s">
        <v>742</v>
      </c>
      <c r="BU60" t="s">
        <v>743</v>
      </c>
      <c r="BV60">
        <v>710</v>
      </c>
      <c r="BX60">
        <v>-1</v>
      </c>
      <c r="BY60" t="s">
        <v>75</v>
      </c>
      <c r="BZ60" t="s">
        <v>75</v>
      </c>
    </row>
    <row r="61" spans="1:78" x14ac:dyDescent="0.25">
      <c r="A61" t="s">
        <v>296</v>
      </c>
      <c r="B61" t="s">
        <v>305</v>
      </c>
      <c r="H61" t="s">
        <v>120</v>
      </c>
      <c r="I61" t="s">
        <v>65</v>
      </c>
      <c r="J61" t="s">
        <v>402</v>
      </c>
      <c r="K61" t="s">
        <v>317</v>
      </c>
      <c r="L61" t="s">
        <v>403</v>
      </c>
      <c r="M61" t="s">
        <v>318</v>
      </c>
      <c r="N61" s="1">
        <v>43362</v>
      </c>
      <c r="Q61" t="s">
        <v>107</v>
      </c>
      <c r="S61" t="s">
        <v>208</v>
      </c>
      <c r="U61" t="s">
        <v>87</v>
      </c>
      <c r="W61" t="s">
        <v>68</v>
      </c>
      <c r="Y61" t="s">
        <v>367</v>
      </c>
      <c r="AA61" t="s">
        <v>68</v>
      </c>
      <c r="AC61" t="s">
        <v>68</v>
      </c>
      <c r="AE61" t="s">
        <v>69</v>
      </c>
      <c r="AF61">
        <v>0</v>
      </c>
      <c r="AG61">
        <v>0</v>
      </c>
      <c r="AH61">
        <v>0</v>
      </c>
      <c r="AI61">
        <v>1</v>
      </c>
      <c r="AJ61">
        <v>0</v>
      </c>
      <c r="AK61">
        <v>0</v>
      </c>
      <c r="AL61">
        <v>0</v>
      </c>
      <c r="AM61" t="s">
        <v>208</v>
      </c>
      <c r="AO61">
        <v>65</v>
      </c>
      <c r="AZ61" t="s">
        <v>262</v>
      </c>
      <c r="BA61">
        <v>9</v>
      </c>
      <c r="BB61">
        <v>22</v>
      </c>
      <c r="BC61">
        <v>7</v>
      </c>
      <c r="BD61">
        <v>27</v>
      </c>
      <c r="BE61" s="5">
        <v>65</v>
      </c>
      <c r="BG61" t="s">
        <v>80</v>
      </c>
      <c r="BH61" t="s">
        <v>296</v>
      </c>
      <c r="BI61" t="s">
        <v>744</v>
      </c>
      <c r="BJ61" t="s">
        <v>745</v>
      </c>
      <c r="BK61" s="1">
        <v>43363</v>
      </c>
      <c r="BL61" t="s">
        <v>121</v>
      </c>
      <c r="BM61" t="s">
        <v>298</v>
      </c>
      <c r="BN61" t="s">
        <v>164</v>
      </c>
      <c r="BO61" t="s">
        <v>165</v>
      </c>
      <c r="BQ61" t="s">
        <v>746</v>
      </c>
      <c r="BR61" t="s">
        <v>747</v>
      </c>
      <c r="BS61">
        <v>693971</v>
      </c>
      <c r="BT61" t="s">
        <v>748</v>
      </c>
      <c r="BU61" t="s">
        <v>749</v>
      </c>
      <c r="BV61">
        <v>711</v>
      </c>
      <c r="BX61">
        <v>-1</v>
      </c>
      <c r="BY61" t="s">
        <v>75</v>
      </c>
      <c r="BZ61" t="s">
        <v>75</v>
      </c>
    </row>
    <row r="62" spans="1:78" x14ac:dyDescent="0.25">
      <c r="A62" t="s">
        <v>296</v>
      </c>
      <c r="B62" t="s">
        <v>305</v>
      </c>
      <c r="H62" t="s">
        <v>120</v>
      </c>
      <c r="I62" t="s">
        <v>65</v>
      </c>
      <c r="J62" t="s">
        <v>402</v>
      </c>
      <c r="K62" t="s">
        <v>317</v>
      </c>
      <c r="L62" t="s">
        <v>403</v>
      </c>
      <c r="M62" t="s">
        <v>318</v>
      </c>
      <c r="N62" s="1">
        <v>43362</v>
      </c>
      <c r="Q62" t="s">
        <v>107</v>
      </c>
      <c r="S62" t="s">
        <v>208</v>
      </c>
      <c r="U62" t="s">
        <v>67</v>
      </c>
      <c r="W62" t="s">
        <v>68</v>
      </c>
      <c r="Y62" t="s">
        <v>367</v>
      </c>
      <c r="AA62" t="s">
        <v>68</v>
      </c>
      <c r="AC62" t="s">
        <v>68</v>
      </c>
      <c r="AE62" t="s">
        <v>69</v>
      </c>
      <c r="AF62">
        <v>0</v>
      </c>
      <c r="AG62">
        <v>0</v>
      </c>
      <c r="AH62">
        <v>0</v>
      </c>
      <c r="AI62">
        <v>1</v>
      </c>
      <c r="AJ62">
        <v>0</v>
      </c>
      <c r="AK62">
        <v>0</v>
      </c>
      <c r="AL62">
        <v>0</v>
      </c>
      <c r="AM62" t="s">
        <v>208</v>
      </c>
      <c r="AO62">
        <v>83</v>
      </c>
      <c r="AZ62" t="s">
        <v>507</v>
      </c>
      <c r="BA62">
        <v>6</v>
      </c>
      <c r="BB62">
        <v>29</v>
      </c>
      <c r="BC62">
        <v>9</v>
      </c>
      <c r="BD62">
        <v>39</v>
      </c>
      <c r="BE62" s="5">
        <v>83</v>
      </c>
      <c r="BG62" t="s">
        <v>80</v>
      </c>
      <c r="BH62" t="s">
        <v>296</v>
      </c>
      <c r="BI62" t="s">
        <v>750</v>
      </c>
      <c r="BJ62" t="s">
        <v>751</v>
      </c>
      <c r="BK62" s="1">
        <v>43363</v>
      </c>
      <c r="BL62" t="s">
        <v>121</v>
      </c>
      <c r="BM62" t="s">
        <v>298</v>
      </c>
      <c r="BN62" t="s">
        <v>164</v>
      </c>
      <c r="BO62" t="s">
        <v>165</v>
      </c>
      <c r="BQ62" t="s">
        <v>752</v>
      </c>
      <c r="BR62" t="s">
        <v>753</v>
      </c>
      <c r="BS62">
        <v>693972</v>
      </c>
      <c r="BT62" t="s">
        <v>754</v>
      </c>
      <c r="BU62" t="s">
        <v>755</v>
      </c>
      <c r="BV62">
        <v>712</v>
      </c>
      <c r="BX62">
        <v>-1</v>
      </c>
      <c r="BY62" t="s">
        <v>75</v>
      </c>
      <c r="BZ62" t="s">
        <v>75</v>
      </c>
    </row>
    <row r="63" spans="1:78" x14ac:dyDescent="0.25">
      <c r="A63" t="s">
        <v>296</v>
      </c>
      <c r="B63" t="s">
        <v>305</v>
      </c>
      <c r="H63" t="s">
        <v>120</v>
      </c>
      <c r="I63" t="s">
        <v>65</v>
      </c>
      <c r="J63" t="s">
        <v>402</v>
      </c>
      <c r="K63" t="s">
        <v>317</v>
      </c>
      <c r="L63" t="s">
        <v>403</v>
      </c>
      <c r="M63" t="s">
        <v>318</v>
      </c>
      <c r="N63" s="1">
        <v>43363</v>
      </c>
      <c r="Q63" t="s">
        <v>107</v>
      </c>
      <c r="S63" t="s">
        <v>208</v>
      </c>
      <c r="U63" t="s">
        <v>85</v>
      </c>
      <c r="W63" t="s">
        <v>68</v>
      </c>
      <c r="Y63" t="s">
        <v>367</v>
      </c>
      <c r="AA63" t="s">
        <v>68</v>
      </c>
      <c r="AC63" t="s">
        <v>68</v>
      </c>
      <c r="AE63" t="s">
        <v>69</v>
      </c>
      <c r="AF63">
        <v>0</v>
      </c>
      <c r="AG63">
        <v>0</v>
      </c>
      <c r="AH63">
        <v>0</v>
      </c>
      <c r="AI63">
        <v>1</v>
      </c>
      <c r="AJ63">
        <v>0</v>
      </c>
      <c r="AK63">
        <v>0</v>
      </c>
      <c r="AL63">
        <v>0</v>
      </c>
      <c r="AM63" t="s">
        <v>208</v>
      </c>
      <c r="AO63">
        <v>50</v>
      </c>
      <c r="AZ63" t="s">
        <v>253</v>
      </c>
      <c r="BA63">
        <v>5</v>
      </c>
      <c r="BB63">
        <v>17</v>
      </c>
      <c r="BC63">
        <v>7</v>
      </c>
      <c r="BD63">
        <v>21</v>
      </c>
      <c r="BE63" s="5">
        <v>50</v>
      </c>
      <c r="BG63" t="s">
        <v>80</v>
      </c>
      <c r="BH63" t="s">
        <v>296</v>
      </c>
      <c r="BI63" t="s">
        <v>756</v>
      </c>
      <c r="BJ63" t="s">
        <v>757</v>
      </c>
      <c r="BK63" s="1">
        <v>43363</v>
      </c>
      <c r="BL63" t="s">
        <v>121</v>
      </c>
      <c r="BM63" t="s">
        <v>298</v>
      </c>
      <c r="BN63" t="s">
        <v>164</v>
      </c>
      <c r="BO63" t="s">
        <v>165</v>
      </c>
      <c r="BQ63" t="s">
        <v>758</v>
      </c>
      <c r="BR63" t="s">
        <v>759</v>
      </c>
      <c r="BS63">
        <v>693973</v>
      </c>
      <c r="BT63" t="s">
        <v>760</v>
      </c>
      <c r="BU63" t="s">
        <v>761</v>
      </c>
      <c r="BV63">
        <v>713</v>
      </c>
      <c r="BX63">
        <v>-1</v>
      </c>
      <c r="BY63" t="s">
        <v>75</v>
      </c>
      <c r="BZ63" t="s">
        <v>75</v>
      </c>
    </row>
    <row r="64" spans="1:78" x14ac:dyDescent="0.25">
      <c r="A64" t="s">
        <v>296</v>
      </c>
      <c r="B64" t="s">
        <v>305</v>
      </c>
      <c r="H64" t="s">
        <v>120</v>
      </c>
      <c r="I64" t="s">
        <v>65</v>
      </c>
      <c r="J64" t="s">
        <v>402</v>
      </c>
      <c r="K64" t="s">
        <v>317</v>
      </c>
      <c r="L64" t="s">
        <v>403</v>
      </c>
      <c r="M64" t="s">
        <v>318</v>
      </c>
      <c r="N64" s="1">
        <v>43363</v>
      </c>
      <c r="Q64" t="s">
        <v>107</v>
      </c>
      <c r="S64" t="s">
        <v>208</v>
      </c>
      <c r="U64" t="s">
        <v>67</v>
      </c>
      <c r="W64" t="s">
        <v>68</v>
      </c>
      <c r="Y64" t="s">
        <v>367</v>
      </c>
      <c r="AA64" t="s">
        <v>68</v>
      </c>
      <c r="AC64" t="s">
        <v>68</v>
      </c>
      <c r="AE64" t="s">
        <v>69</v>
      </c>
      <c r="AF64">
        <v>0</v>
      </c>
      <c r="AG64">
        <v>0</v>
      </c>
      <c r="AH64">
        <v>0</v>
      </c>
      <c r="AI64">
        <v>1</v>
      </c>
      <c r="AJ64">
        <v>0</v>
      </c>
      <c r="AK64">
        <v>0</v>
      </c>
      <c r="AL64">
        <v>0</v>
      </c>
      <c r="AM64" t="s">
        <v>208</v>
      </c>
      <c r="AO64">
        <v>86</v>
      </c>
      <c r="AZ64" t="s">
        <v>331</v>
      </c>
      <c r="BA64">
        <v>8</v>
      </c>
      <c r="BB64">
        <v>33</v>
      </c>
      <c r="BC64">
        <v>7</v>
      </c>
      <c r="BD64">
        <v>38</v>
      </c>
      <c r="BE64" s="5">
        <v>86</v>
      </c>
      <c r="BG64" t="s">
        <v>80</v>
      </c>
      <c r="BH64" t="s">
        <v>296</v>
      </c>
      <c r="BI64" t="s">
        <v>762</v>
      </c>
      <c r="BJ64" t="s">
        <v>763</v>
      </c>
      <c r="BK64" s="1">
        <v>43363</v>
      </c>
      <c r="BL64" t="s">
        <v>121</v>
      </c>
      <c r="BM64" t="s">
        <v>298</v>
      </c>
      <c r="BN64" t="s">
        <v>164</v>
      </c>
      <c r="BO64" t="s">
        <v>165</v>
      </c>
      <c r="BQ64" t="s">
        <v>764</v>
      </c>
      <c r="BR64" t="s">
        <v>765</v>
      </c>
      <c r="BS64">
        <v>693974</v>
      </c>
      <c r="BT64" t="s">
        <v>766</v>
      </c>
      <c r="BU64" t="s">
        <v>767</v>
      </c>
      <c r="BV64">
        <v>714</v>
      </c>
      <c r="BX64">
        <v>-1</v>
      </c>
      <c r="BY64" t="s">
        <v>75</v>
      </c>
      <c r="BZ64" t="s">
        <v>75</v>
      </c>
    </row>
    <row r="65" spans="1:78" x14ac:dyDescent="0.25">
      <c r="A65" t="s">
        <v>296</v>
      </c>
      <c r="B65" t="s">
        <v>297</v>
      </c>
      <c r="H65" t="s">
        <v>130</v>
      </c>
      <c r="I65" t="s">
        <v>65</v>
      </c>
      <c r="J65" t="s">
        <v>402</v>
      </c>
      <c r="K65" t="s">
        <v>317</v>
      </c>
      <c r="L65" t="s">
        <v>403</v>
      </c>
      <c r="M65" t="s">
        <v>318</v>
      </c>
      <c r="N65" s="1">
        <v>43363</v>
      </c>
      <c r="P65">
        <v>1</v>
      </c>
      <c r="Q65" t="s">
        <v>66</v>
      </c>
      <c r="S65" t="s">
        <v>208</v>
      </c>
      <c r="U65" t="s">
        <v>85</v>
      </c>
      <c r="W65" t="s">
        <v>138</v>
      </c>
      <c r="Y65" t="s">
        <v>207</v>
      </c>
      <c r="AA65" t="s">
        <v>68</v>
      </c>
      <c r="AC65" t="s">
        <v>68</v>
      </c>
      <c r="AE65" t="s">
        <v>69</v>
      </c>
      <c r="AF65">
        <v>0</v>
      </c>
      <c r="AG65">
        <v>0</v>
      </c>
      <c r="AH65">
        <v>0</v>
      </c>
      <c r="AI65">
        <v>1</v>
      </c>
      <c r="AJ65">
        <v>0</v>
      </c>
      <c r="AK65">
        <v>0</v>
      </c>
      <c r="AL65">
        <v>0</v>
      </c>
      <c r="AM65" t="s">
        <v>208</v>
      </c>
      <c r="AO65">
        <v>17</v>
      </c>
      <c r="AZ65" t="s">
        <v>189</v>
      </c>
      <c r="BA65">
        <v>2</v>
      </c>
      <c r="BB65">
        <v>3</v>
      </c>
      <c r="BC65">
        <v>4</v>
      </c>
      <c r="BD65">
        <v>8</v>
      </c>
      <c r="BE65" s="5">
        <v>17</v>
      </c>
      <c r="BG65" t="s">
        <v>80</v>
      </c>
      <c r="BH65" t="s">
        <v>296</v>
      </c>
      <c r="BI65" t="s">
        <v>768</v>
      </c>
      <c r="BJ65" t="s">
        <v>769</v>
      </c>
      <c r="BK65" s="1">
        <v>43363</v>
      </c>
      <c r="BL65" t="s">
        <v>102</v>
      </c>
      <c r="BM65" t="s">
        <v>298</v>
      </c>
      <c r="BN65" t="s">
        <v>336</v>
      </c>
      <c r="BO65" t="s">
        <v>337</v>
      </c>
      <c r="BQ65" t="s">
        <v>770</v>
      </c>
      <c r="BR65" t="s">
        <v>771</v>
      </c>
      <c r="BS65">
        <v>693996</v>
      </c>
      <c r="BT65" t="s">
        <v>772</v>
      </c>
      <c r="BU65" t="s">
        <v>773</v>
      </c>
      <c r="BV65">
        <v>715</v>
      </c>
      <c r="BX65">
        <v>-1</v>
      </c>
      <c r="BY65" t="s">
        <v>75</v>
      </c>
      <c r="BZ65" t="s">
        <v>75</v>
      </c>
    </row>
    <row r="66" spans="1:78" x14ac:dyDescent="0.25">
      <c r="A66" t="s">
        <v>296</v>
      </c>
      <c r="B66" t="s">
        <v>297</v>
      </c>
      <c r="H66" t="s">
        <v>130</v>
      </c>
      <c r="I66" t="s">
        <v>65</v>
      </c>
      <c r="J66" t="s">
        <v>402</v>
      </c>
      <c r="K66" t="s">
        <v>317</v>
      </c>
      <c r="L66" t="s">
        <v>403</v>
      </c>
      <c r="M66" t="s">
        <v>318</v>
      </c>
      <c r="N66" s="1">
        <v>43363</v>
      </c>
      <c r="P66">
        <v>2</v>
      </c>
      <c r="Q66" t="s">
        <v>66</v>
      </c>
      <c r="S66" t="s">
        <v>208</v>
      </c>
      <c r="U66" t="s">
        <v>122</v>
      </c>
      <c r="W66" t="s">
        <v>203</v>
      </c>
      <c r="Y66" t="s">
        <v>207</v>
      </c>
      <c r="AA66" t="s">
        <v>68</v>
      </c>
      <c r="AC66" t="s">
        <v>68</v>
      </c>
      <c r="AE66" t="s">
        <v>69</v>
      </c>
      <c r="AF66">
        <v>0</v>
      </c>
      <c r="AG66">
        <v>0</v>
      </c>
      <c r="AH66">
        <v>0</v>
      </c>
      <c r="AI66">
        <v>1</v>
      </c>
      <c r="AJ66">
        <v>0</v>
      </c>
      <c r="AK66">
        <v>0</v>
      </c>
      <c r="AL66">
        <v>0</v>
      </c>
      <c r="AM66" t="s">
        <v>208</v>
      </c>
      <c r="AO66">
        <v>15</v>
      </c>
      <c r="AZ66" t="s">
        <v>94</v>
      </c>
      <c r="BA66">
        <v>4</v>
      </c>
      <c r="BB66">
        <v>3</v>
      </c>
      <c r="BC66">
        <v>5</v>
      </c>
      <c r="BD66">
        <v>3</v>
      </c>
      <c r="BE66" s="5">
        <v>15</v>
      </c>
      <c r="BG66" t="s">
        <v>80</v>
      </c>
      <c r="BH66" t="s">
        <v>296</v>
      </c>
      <c r="BI66" t="s">
        <v>774</v>
      </c>
      <c r="BJ66" t="s">
        <v>775</v>
      </c>
      <c r="BK66" s="1">
        <v>43363</v>
      </c>
      <c r="BL66" t="s">
        <v>102</v>
      </c>
      <c r="BM66" t="s">
        <v>298</v>
      </c>
      <c r="BN66" t="s">
        <v>336</v>
      </c>
      <c r="BO66" t="s">
        <v>337</v>
      </c>
      <c r="BQ66" t="s">
        <v>776</v>
      </c>
      <c r="BR66" t="s">
        <v>777</v>
      </c>
      <c r="BS66">
        <v>693998</v>
      </c>
      <c r="BT66" t="s">
        <v>778</v>
      </c>
      <c r="BU66" t="s">
        <v>779</v>
      </c>
      <c r="BV66">
        <v>716</v>
      </c>
      <c r="BX66">
        <v>-1</v>
      </c>
      <c r="BY66" t="s">
        <v>75</v>
      </c>
      <c r="BZ66" t="s">
        <v>75</v>
      </c>
    </row>
    <row r="67" spans="1:78" x14ac:dyDescent="0.25">
      <c r="A67" t="s">
        <v>296</v>
      </c>
      <c r="B67" t="s">
        <v>297</v>
      </c>
      <c r="H67" t="s">
        <v>130</v>
      </c>
      <c r="I67" t="s">
        <v>65</v>
      </c>
      <c r="J67" t="s">
        <v>402</v>
      </c>
      <c r="K67" t="s">
        <v>317</v>
      </c>
      <c r="L67" t="s">
        <v>403</v>
      </c>
      <c r="M67" t="s">
        <v>318</v>
      </c>
      <c r="N67" s="1">
        <v>43363</v>
      </c>
      <c r="P67">
        <v>3</v>
      </c>
      <c r="Q67" t="s">
        <v>129</v>
      </c>
      <c r="S67" t="s">
        <v>208</v>
      </c>
      <c r="U67" t="s">
        <v>103</v>
      </c>
      <c r="W67" t="s">
        <v>104</v>
      </c>
      <c r="Y67" t="s">
        <v>207</v>
      </c>
      <c r="AA67" t="s">
        <v>112</v>
      </c>
      <c r="AC67" t="s">
        <v>303</v>
      </c>
      <c r="AE67" t="s">
        <v>83</v>
      </c>
      <c r="AF67">
        <v>0</v>
      </c>
      <c r="AG67">
        <v>0</v>
      </c>
      <c r="AH67">
        <v>0</v>
      </c>
      <c r="AI67">
        <v>0</v>
      </c>
      <c r="AJ67">
        <v>1</v>
      </c>
      <c r="AK67">
        <v>0</v>
      </c>
      <c r="AL67">
        <v>0</v>
      </c>
      <c r="AM67" t="s">
        <v>208</v>
      </c>
      <c r="AO67">
        <v>39</v>
      </c>
      <c r="AZ67" t="s">
        <v>258</v>
      </c>
      <c r="BA67">
        <v>5</v>
      </c>
      <c r="BB67">
        <v>20</v>
      </c>
      <c r="BC67">
        <v>5</v>
      </c>
      <c r="BD67">
        <v>9</v>
      </c>
      <c r="BE67" s="5">
        <v>39</v>
      </c>
      <c r="BG67" t="s">
        <v>80</v>
      </c>
      <c r="BH67" t="s">
        <v>296</v>
      </c>
      <c r="BI67" t="s">
        <v>780</v>
      </c>
      <c r="BJ67" t="s">
        <v>781</v>
      </c>
      <c r="BK67" s="1">
        <v>43363</v>
      </c>
      <c r="BL67" t="s">
        <v>102</v>
      </c>
      <c r="BM67" t="s">
        <v>298</v>
      </c>
      <c r="BN67" t="s">
        <v>336</v>
      </c>
      <c r="BO67" t="s">
        <v>337</v>
      </c>
      <c r="BQ67" t="s">
        <v>782</v>
      </c>
      <c r="BR67" t="s">
        <v>783</v>
      </c>
      <c r="BS67">
        <v>693999</v>
      </c>
      <c r="BT67" t="s">
        <v>784</v>
      </c>
      <c r="BU67" t="s">
        <v>785</v>
      </c>
      <c r="BV67">
        <v>717</v>
      </c>
      <c r="BX67">
        <v>-1</v>
      </c>
      <c r="BY67" t="s">
        <v>75</v>
      </c>
      <c r="BZ67" t="s">
        <v>75</v>
      </c>
    </row>
    <row r="68" spans="1:78" x14ac:dyDescent="0.25">
      <c r="A68" t="s">
        <v>296</v>
      </c>
      <c r="B68" t="s">
        <v>299</v>
      </c>
      <c r="H68" t="s">
        <v>64</v>
      </c>
      <c r="I68" t="s">
        <v>65</v>
      </c>
      <c r="J68" t="s">
        <v>402</v>
      </c>
      <c r="K68" t="s">
        <v>317</v>
      </c>
      <c r="L68" t="s">
        <v>403</v>
      </c>
      <c r="M68" t="s">
        <v>318</v>
      </c>
      <c r="N68" s="1">
        <v>43363</v>
      </c>
      <c r="P68">
        <v>1</v>
      </c>
      <c r="Q68" t="s">
        <v>66</v>
      </c>
      <c r="S68" t="s">
        <v>208</v>
      </c>
      <c r="U68" t="s">
        <v>67</v>
      </c>
      <c r="W68" t="s">
        <v>68</v>
      </c>
      <c r="Y68" t="s">
        <v>367</v>
      </c>
      <c r="AA68" t="s">
        <v>68</v>
      </c>
      <c r="AC68" t="s">
        <v>68</v>
      </c>
      <c r="AE68" t="s">
        <v>69</v>
      </c>
      <c r="AF68">
        <v>0</v>
      </c>
      <c r="AG68">
        <v>0</v>
      </c>
      <c r="AH68">
        <v>0</v>
      </c>
      <c r="AI68">
        <v>1</v>
      </c>
      <c r="AJ68">
        <v>0</v>
      </c>
      <c r="AK68">
        <v>0</v>
      </c>
      <c r="AL68">
        <v>0</v>
      </c>
      <c r="AM68" t="s">
        <v>208</v>
      </c>
      <c r="AO68">
        <v>116</v>
      </c>
      <c r="AZ68" t="s">
        <v>786</v>
      </c>
      <c r="BA68">
        <v>0</v>
      </c>
      <c r="BB68">
        <v>20</v>
      </c>
      <c r="BC68">
        <v>0</v>
      </c>
      <c r="BD68">
        <v>96</v>
      </c>
      <c r="BE68" s="5">
        <v>116</v>
      </c>
      <c r="BG68" t="s">
        <v>80</v>
      </c>
      <c r="BH68" t="s">
        <v>296</v>
      </c>
      <c r="BI68" t="s">
        <v>787</v>
      </c>
      <c r="BJ68" t="s">
        <v>788</v>
      </c>
      <c r="BK68" s="1">
        <v>43363</v>
      </c>
      <c r="BL68" t="s">
        <v>71</v>
      </c>
      <c r="BM68" t="s">
        <v>72</v>
      </c>
      <c r="BN68" t="s">
        <v>73</v>
      </c>
      <c r="BO68" t="s">
        <v>74</v>
      </c>
      <c r="BQ68" t="s">
        <v>789</v>
      </c>
      <c r="BR68" t="s">
        <v>790</v>
      </c>
      <c r="BS68">
        <v>694244</v>
      </c>
      <c r="BT68" t="s">
        <v>791</v>
      </c>
      <c r="BU68" t="s">
        <v>792</v>
      </c>
      <c r="BV68">
        <v>718</v>
      </c>
      <c r="BX68">
        <v>-1</v>
      </c>
      <c r="BY68" t="s">
        <v>75</v>
      </c>
      <c r="BZ68" t="s">
        <v>75</v>
      </c>
    </row>
    <row r="69" spans="1:78" x14ac:dyDescent="0.25">
      <c r="A69" t="s">
        <v>296</v>
      </c>
      <c r="B69" t="s">
        <v>329</v>
      </c>
      <c r="H69" t="s">
        <v>108</v>
      </c>
      <c r="I69" t="s">
        <v>65</v>
      </c>
      <c r="J69" t="s">
        <v>793</v>
      </c>
      <c r="K69" t="s">
        <v>277</v>
      </c>
      <c r="L69" t="s">
        <v>794</v>
      </c>
      <c r="M69" t="s">
        <v>278</v>
      </c>
      <c r="N69" s="1">
        <v>43345</v>
      </c>
      <c r="P69">
        <v>2</v>
      </c>
      <c r="Q69" t="s">
        <v>107</v>
      </c>
      <c r="S69" t="s">
        <v>208</v>
      </c>
      <c r="U69" t="s">
        <v>85</v>
      </c>
      <c r="W69" t="s">
        <v>68</v>
      </c>
      <c r="Y69" t="s">
        <v>367</v>
      </c>
      <c r="AA69" t="s">
        <v>68</v>
      </c>
      <c r="AC69" t="s">
        <v>68</v>
      </c>
      <c r="AE69" t="s">
        <v>69</v>
      </c>
      <c r="AF69">
        <v>0</v>
      </c>
      <c r="AG69">
        <v>0</v>
      </c>
      <c r="AH69">
        <v>0</v>
      </c>
      <c r="AI69">
        <v>1</v>
      </c>
      <c r="AJ69">
        <v>0</v>
      </c>
      <c r="AK69">
        <v>0</v>
      </c>
      <c r="AL69">
        <v>0</v>
      </c>
      <c r="AM69" t="s">
        <v>208</v>
      </c>
      <c r="AO69">
        <v>145</v>
      </c>
      <c r="AZ69" t="s">
        <v>795</v>
      </c>
      <c r="BA69">
        <v>8</v>
      </c>
      <c r="BB69">
        <v>27</v>
      </c>
      <c r="BC69">
        <v>13</v>
      </c>
      <c r="BD69">
        <v>97</v>
      </c>
      <c r="BE69" s="5">
        <v>145</v>
      </c>
      <c r="BG69" t="s">
        <v>80</v>
      </c>
      <c r="BH69" t="s">
        <v>296</v>
      </c>
      <c r="BI69" t="s">
        <v>796</v>
      </c>
      <c r="BJ69" t="s">
        <v>797</v>
      </c>
      <c r="BK69" s="1">
        <v>43358</v>
      </c>
      <c r="BL69" t="s">
        <v>109</v>
      </c>
      <c r="BM69" t="s">
        <v>298</v>
      </c>
      <c r="BN69" t="s">
        <v>110</v>
      </c>
      <c r="BO69" t="s">
        <v>111</v>
      </c>
      <c r="BQ69" t="s">
        <v>798</v>
      </c>
      <c r="BR69" t="s">
        <v>799</v>
      </c>
      <c r="BS69">
        <v>694902</v>
      </c>
      <c r="BT69" t="s">
        <v>800</v>
      </c>
      <c r="BU69" t="s">
        <v>801</v>
      </c>
      <c r="BV69">
        <v>719</v>
      </c>
      <c r="BX69">
        <v>-1</v>
      </c>
      <c r="BY69" t="s">
        <v>75</v>
      </c>
      <c r="BZ69" t="s">
        <v>75</v>
      </c>
    </row>
    <row r="70" spans="1:78" x14ac:dyDescent="0.25">
      <c r="A70" t="s">
        <v>296</v>
      </c>
      <c r="B70" t="s">
        <v>329</v>
      </c>
      <c r="H70" t="s">
        <v>108</v>
      </c>
      <c r="I70" t="s">
        <v>65</v>
      </c>
      <c r="J70" t="s">
        <v>793</v>
      </c>
      <c r="K70" t="s">
        <v>277</v>
      </c>
      <c r="L70" t="s">
        <v>794</v>
      </c>
      <c r="M70" t="s">
        <v>278</v>
      </c>
      <c r="N70" s="1">
        <v>43346</v>
      </c>
      <c r="P70">
        <v>3</v>
      </c>
      <c r="Q70" t="s">
        <v>107</v>
      </c>
      <c r="S70" t="s">
        <v>208</v>
      </c>
      <c r="U70" t="s">
        <v>67</v>
      </c>
      <c r="W70" t="s">
        <v>68</v>
      </c>
      <c r="Y70" t="s">
        <v>208</v>
      </c>
      <c r="AA70" t="s">
        <v>68</v>
      </c>
      <c r="AC70" t="s">
        <v>68</v>
      </c>
      <c r="AE70" t="s">
        <v>69</v>
      </c>
      <c r="AF70">
        <v>0</v>
      </c>
      <c r="AG70">
        <v>0</v>
      </c>
      <c r="AH70">
        <v>0</v>
      </c>
      <c r="AI70">
        <v>1</v>
      </c>
      <c r="AJ70">
        <v>0</v>
      </c>
      <c r="AK70">
        <v>0</v>
      </c>
      <c r="AL70">
        <v>0</v>
      </c>
      <c r="AM70" t="s">
        <v>208</v>
      </c>
      <c r="AO70">
        <v>108</v>
      </c>
      <c r="AZ70" t="s">
        <v>279</v>
      </c>
      <c r="BA70">
        <v>11</v>
      </c>
      <c r="BB70">
        <v>37</v>
      </c>
      <c r="BC70">
        <v>32</v>
      </c>
      <c r="BD70">
        <v>28</v>
      </c>
      <c r="BE70" s="5">
        <v>108</v>
      </c>
      <c r="BG70" t="s">
        <v>80</v>
      </c>
      <c r="BH70" t="s">
        <v>296</v>
      </c>
      <c r="BI70" t="s">
        <v>802</v>
      </c>
      <c r="BJ70" t="s">
        <v>803</v>
      </c>
      <c r="BK70" s="1">
        <v>43358</v>
      </c>
      <c r="BL70" t="s">
        <v>109</v>
      </c>
      <c r="BM70" t="s">
        <v>298</v>
      </c>
      <c r="BN70" t="s">
        <v>110</v>
      </c>
      <c r="BO70" t="s">
        <v>111</v>
      </c>
      <c r="BQ70" t="s">
        <v>804</v>
      </c>
      <c r="BR70" t="s">
        <v>805</v>
      </c>
      <c r="BS70">
        <v>694905</v>
      </c>
      <c r="BT70" t="s">
        <v>806</v>
      </c>
      <c r="BU70" t="s">
        <v>807</v>
      </c>
      <c r="BV70">
        <v>720</v>
      </c>
      <c r="BX70">
        <v>-1</v>
      </c>
      <c r="BY70" t="s">
        <v>75</v>
      </c>
      <c r="BZ70" t="s">
        <v>75</v>
      </c>
    </row>
    <row r="71" spans="1:78" x14ac:dyDescent="0.25">
      <c r="A71" t="s">
        <v>296</v>
      </c>
      <c r="B71" t="s">
        <v>329</v>
      </c>
      <c r="H71" t="s">
        <v>108</v>
      </c>
      <c r="I71" t="s">
        <v>65</v>
      </c>
      <c r="J71" t="s">
        <v>793</v>
      </c>
      <c r="K71" t="s">
        <v>277</v>
      </c>
      <c r="L71" t="s">
        <v>794</v>
      </c>
      <c r="M71" t="s">
        <v>278</v>
      </c>
      <c r="N71" s="1">
        <v>43347</v>
      </c>
      <c r="P71">
        <v>4</v>
      </c>
      <c r="Q71" t="s">
        <v>107</v>
      </c>
      <c r="S71" t="s">
        <v>208</v>
      </c>
      <c r="U71" t="s">
        <v>85</v>
      </c>
      <c r="W71" t="s">
        <v>68</v>
      </c>
      <c r="Y71" t="s">
        <v>367</v>
      </c>
      <c r="AA71" t="s">
        <v>68</v>
      </c>
      <c r="AC71" t="s">
        <v>68</v>
      </c>
      <c r="AE71" t="s">
        <v>69</v>
      </c>
      <c r="AF71">
        <v>0</v>
      </c>
      <c r="AG71">
        <v>0</v>
      </c>
      <c r="AH71">
        <v>0</v>
      </c>
      <c r="AI71">
        <v>1</v>
      </c>
      <c r="AJ71">
        <v>0</v>
      </c>
      <c r="AK71">
        <v>0</v>
      </c>
      <c r="AL71">
        <v>0</v>
      </c>
      <c r="AM71" t="s">
        <v>208</v>
      </c>
      <c r="AO71">
        <v>112</v>
      </c>
      <c r="AZ71" t="s">
        <v>270</v>
      </c>
      <c r="BA71">
        <v>11</v>
      </c>
      <c r="BB71">
        <v>28</v>
      </c>
      <c r="BC71">
        <v>37</v>
      </c>
      <c r="BD71">
        <v>36</v>
      </c>
      <c r="BE71" s="5">
        <v>112</v>
      </c>
      <c r="BG71" t="s">
        <v>80</v>
      </c>
      <c r="BH71" t="s">
        <v>296</v>
      </c>
      <c r="BI71" t="s">
        <v>808</v>
      </c>
      <c r="BJ71" t="s">
        <v>809</v>
      </c>
      <c r="BK71" s="1">
        <v>43358</v>
      </c>
      <c r="BL71" t="s">
        <v>109</v>
      </c>
      <c r="BM71" t="s">
        <v>298</v>
      </c>
      <c r="BN71" t="s">
        <v>110</v>
      </c>
      <c r="BO71" t="s">
        <v>111</v>
      </c>
      <c r="BQ71" t="s">
        <v>810</v>
      </c>
      <c r="BR71" t="s">
        <v>811</v>
      </c>
      <c r="BS71">
        <v>694907</v>
      </c>
      <c r="BT71" t="s">
        <v>812</v>
      </c>
      <c r="BU71" t="s">
        <v>813</v>
      </c>
      <c r="BV71">
        <v>721</v>
      </c>
      <c r="BX71">
        <v>-1</v>
      </c>
      <c r="BY71" t="s">
        <v>75</v>
      </c>
      <c r="BZ71" t="s">
        <v>75</v>
      </c>
    </row>
    <row r="72" spans="1:78" x14ac:dyDescent="0.25">
      <c r="A72" t="s">
        <v>296</v>
      </c>
      <c r="B72" t="s">
        <v>329</v>
      </c>
      <c r="H72" t="s">
        <v>108</v>
      </c>
      <c r="I72" t="s">
        <v>65</v>
      </c>
      <c r="J72" t="s">
        <v>793</v>
      </c>
      <c r="K72" t="s">
        <v>277</v>
      </c>
      <c r="L72" t="s">
        <v>794</v>
      </c>
      <c r="M72" t="s">
        <v>278</v>
      </c>
      <c r="N72" s="1">
        <v>43348</v>
      </c>
      <c r="P72">
        <v>5</v>
      </c>
      <c r="Q72" t="s">
        <v>107</v>
      </c>
      <c r="S72" t="s">
        <v>208</v>
      </c>
      <c r="U72" t="s">
        <v>85</v>
      </c>
      <c r="W72" t="s">
        <v>68</v>
      </c>
      <c r="Y72" t="s">
        <v>367</v>
      </c>
      <c r="AA72" t="s">
        <v>68</v>
      </c>
      <c r="AC72" t="s">
        <v>68</v>
      </c>
      <c r="AE72" t="s">
        <v>69</v>
      </c>
      <c r="AF72">
        <v>0</v>
      </c>
      <c r="AG72">
        <v>0</v>
      </c>
      <c r="AH72">
        <v>0</v>
      </c>
      <c r="AI72">
        <v>1</v>
      </c>
      <c r="AJ72">
        <v>0</v>
      </c>
      <c r="AK72">
        <v>0</v>
      </c>
      <c r="AL72">
        <v>0</v>
      </c>
      <c r="AM72" t="s">
        <v>208</v>
      </c>
      <c r="AO72">
        <v>214</v>
      </c>
      <c r="AZ72" t="s">
        <v>814</v>
      </c>
      <c r="BA72">
        <v>15</v>
      </c>
      <c r="BB72">
        <v>42</v>
      </c>
      <c r="BC72">
        <v>41</v>
      </c>
      <c r="BD72">
        <v>116</v>
      </c>
      <c r="BE72" s="5">
        <v>214</v>
      </c>
      <c r="BG72" t="s">
        <v>80</v>
      </c>
      <c r="BH72" t="s">
        <v>296</v>
      </c>
      <c r="BI72" t="s">
        <v>815</v>
      </c>
      <c r="BJ72" t="s">
        <v>816</v>
      </c>
      <c r="BK72" s="1">
        <v>43358</v>
      </c>
      <c r="BL72" t="s">
        <v>109</v>
      </c>
      <c r="BM72" t="s">
        <v>298</v>
      </c>
      <c r="BN72" t="s">
        <v>110</v>
      </c>
      <c r="BO72" t="s">
        <v>111</v>
      </c>
      <c r="BQ72" t="s">
        <v>817</v>
      </c>
      <c r="BR72" t="s">
        <v>818</v>
      </c>
      <c r="BS72">
        <v>694910</v>
      </c>
      <c r="BT72" t="s">
        <v>819</v>
      </c>
      <c r="BU72" t="s">
        <v>820</v>
      </c>
      <c r="BV72">
        <v>722</v>
      </c>
      <c r="BX72">
        <v>-1</v>
      </c>
      <c r="BY72" t="s">
        <v>75</v>
      </c>
      <c r="BZ72" t="s">
        <v>75</v>
      </c>
    </row>
    <row r="73" spans="1:78" x14ac:dyDescent="0.25">
      <c r="A73" t="s">
        <v>296</v>
      </c>
      <c r="B73" t="s">
        <v>329</v>
      </c>
      <c r="H73" t="s">
        <v>108</v>
      </c>
      <c r="I73" t="s">
        <v>65</v>
      </c>
      <c r="J73" t="s">
        <v>793</v>
      </c>
      <c r="K73" t="s">
        <v>277</v>
      </c>
      <c r="L73" t="s">
        <v>794</v>
      </c>
      <c r="M73" t="s">
        <v>278</v>
      </c>
      <c r="N73" s="1">
        <v>43349</v>
      </c>
      <c r="P73">
        <v>6</v>
      </c>
      <c r="Q73" t="s">
        <v>107</v>
      </c>
      <c r="S73" t="s">
        <v>208</v>
      </c>
      <c r="U73" t="s">
        <v>67</v>
      </c>
      <c r="W73" t="s">
        <v>68</v>
      </c>
      <c r="Y73" t="s">
        <v>367</v>
      </c>
      <c r="AA73" t="s">
        <v>68</v>
      </c>
      <c r="AC73" t="s">
        <v>68</v>
      </c>
      <c r="AE73" t="s">
        <v>69</v>
      </c>
      <c r="AF73">
        <v>0</v>
      </c>
      <c r="AG73">
        <v>0</v>
      </c>
      <c r="AH73">
        <v>0</v>
      </c>
      <c r="AI73">
        <v>1</v>
      </c>
      <c r="AJ73">
        <v>0</v>
      </c>
      <c r="AK73">
        <v>0</v>
      </c>
      <c r="AL73">
        <v>0</v>
      </c>
      <c r="AM73" t="s">
        <v>208</v>
      </c>
      <c r="AO73">
        <v>98</v>
      </c>
      <c r="AZ73" t="s">
        <v>259</v>
      </c>
      <c r="BA73">
        <v>16</v>
      </c>
      <c r="BB73">
        <v>17</v>
      </c>
      <c r="BC73">
        <v>31</v>
      </c>
      <c r="BD73">
        <v>34</v>
      </c>
      <c r="BE73" s="5">
        <v>98</v>
      </c>
      <c r="BG73" t="s">
        <v>80</v>
      </c>
      <c r="BH73" t="s">
        <v>296</v>
      </c>
      <c r="BI73" t="s">
        <v>821</v>
      </c>
      <c r="BJ73" t="s">
        <v>822</v>
      </c>
      <c r="BK73" s="1">
        <v>43358</v>
      </c>
      <c r="BL73" t="s">
        <v>109</v>
      </c>
      <c r="BM73" t="s">
        <v>298</v>
      </c>
      <c r="BN73" t="s">
        <v>110</v>
      </c>
      <c r="BO73" t="s">
        <v>111</v>
      </c>
      <c r="BQ73" t="s">
        <v>823</v>
      </c>
      <c r="BR73" t="s">
        <v>824</v>
      </c>
      <c r="BS73">
        <v>694911</v>
      </c>
      <c r="BT73" t="s">
        <v>825</v>
      </c>
      <c r="BU73" t="s">
        <v>826</v>
      </c>
      <c r="BV73">
        <v>723</v>
      </c>
      <c r="BX73">
        <v>-1</v>
      </c>
      <c r="BY73" t="s">
        <v>75</v>
      </c>
      <c r="BZ73" t="s">
        <v>75</v>
      </c>
    </row>
    <row r="74" spans="1:78" x14ac:dyDescent="0.25">
      <c r="A74" t="s">
        <v>296</v>
      </c>
      <c r="B74" t="s">
        <v>329</v>
      </c>
      <c r="H74" t="s">
        <v>108</v>
      </c>
      <c r="I74" t="s">
        <v>65</v>
      </c>
      <c r="J74" t="s">
        <v>793</v>
      </c>
      <c r="K74" t="s">
        <v>277</v>
      </c>
      <c r="L74" t="s">
        <v>794</v>
      </c>
      <c r="M74" t="s">
        <v>278</v>
      </c>
      <c r="N74" s="1">
        <v>43352</v>
      </c>
      <c r="P74">
        <v>9</v>
      </c>
      <c r="Q74" t="s">
        <v>107</v>
      </c>
      <c r="S74" t="s">
        <v>208</v>
      </c>
      <c r="U74" t="s">
        <v>85</v>
      </c>
      <c r="W74" t="s">
        <v>68</v>
      </c>
      <c r="Y74" t="s">
        <v>367</v>
      </c>
      <c r="AA74" t="s">
        <v>68</v>
      </c>
      <c r="AC74" t="s">
        <v>68</v>
      </c>
      <c r="AE74" t="s">
        <v>69</v>
      </c>
      <c r="AF74">
        <v>0</v>
      </c>
      <c r="AG74">
        <v>0</v>
      </c>
      <c r="AH74">
        <v>0</v>
      </c>
      <c r="AI74">
        <v>1</v>
      </c>
      <c r="AJ74">
        <v>0</v>
      </c>
      <c r="AK74">
        <v>0</v>
      </c>
      <c r="AL74">
        <v>0</v>
      </c>
      <c r="AM74" t="s">
        <v>208</v>
      </c>
      <c r="AO74">
        <v>221</v>
      </c>
      <c r="AZ74" t="s">
        <v>827</v>
      </c>
      <c r="BA74">
        <v>12</v>
      </c>
      <c r="BB74">
        <v>69</v>
      </c>
      <c r="BC74">
        <v>38</v>
      </c>
      <c r="BD74">
        <v>102</v>
      </c>
      <c r="BE74" s="5">
        <v>221</v>
      </c>
      <c r="BG74" t="s">
        <v>80</v>
      </c>
      <c r="BH74" t="s">
        <v>296</v>
      </c>
      <c r="BI74" t="s">
        <v>828</v>
      </c>
      <c r="BJ74" t="s">
        <v>829</v>
      </c>
      <c r="BK74" s="1">
        <v>43358</v>
      </c>
      <c r="BL74" t="s">
        <v>109</v>
      </c>
      <c r="BM74" t="s">
        <v>298</v>
      </c>
      <c r="BN74" t="s">
        <v>110</v>
      </c>
      <c r="BO74" t="s">
        <v>111</v>
      </c>
      <c r="BQ74" t="s">
        <v>830</v>
      </c>
      <c r="BR74" t="s">
        <v>831</v>
      </c>
      <c r="BS74">
        <v>694912</v>
      </c>
      <c r="BT74" t="s">
        <v>832</v>
      </c>
      <c r="BU74" t="s">
        <v>833</v>
      </c>
      <c r="BV74">
        <v>724</v>
      </c>
      <c r="BX74">
        <v>-1</v>
      </c>
      <c r="BY74" t="s">
        <v>75</v>
      </c>
      <c r="BZ74" t="s">
        <v>75</v>
      </c>
    </row>
    <row r="75" spans="1:78" x14ac:dyDescent="0.25">
      <c r="A75" t="s">
        <v>296</v>
      </c>
      <c r="B75" t="s">
        <v>329</v>
      </c>
      <c r="H75" t="s">
        <v>108</v>
      </c>
      <c r="I75" t="s">
        <v>65</v>
      </c>
      <c r="J75" t="s">
        <v>538</v>
      </c>
      <c r="K75" t="s">
        <v>311</v>
      </c>
      <c r="L75" t="s">
        <v>539</v>
      </c>
      <c r="M75" t="s">
        <v>312</v>
      </c>
      <c r="N75" s="1">
        <v>43353</v>
      </c>
      <c r="P75">
        <v>10</v>
      </c>
      <c r="Q75" t="s">
        <v>107</v>
      </c>
      <c r="S75" t="s">
        <v>208</v>
      </c>
      <c r="U75" t="s">
        <v>85</v>
      </c>
      <c r="W75" t="s">
        <v>68</v>
      </c>
      <c r="Y75" t="s">
        <v>367</v>
      </c>
      <c r="AA75" t="s">
        <v>68</v>
      </c>
      <c r="AC75" t="s">
        <v>68</v>
      </c>
      <c r="AE75" t="s">
        <v>69</v>
      </c>
      <c r="AF75">
        <v>0</v>
      </c>
      <c r="AG75">
        <v>0</v>
      </c>
      <c r="AH75">
        <v>0</v>
      </c>
      <c r="AI75">
        <v>1</v>
      </c>
      <c r="AJ75">
        <v>0</v>
      </c>
      <c r="AK75">
        <v>0</v>
      </c>
      <c r="AL75">
        <v>0</v>
      </c>
      <c r="AM75" t="s">
        <v>208</v>
      </c>
      <c r="AO75">
        <v>97</v>
      </c>
      <c r="AZ75" t="s">
        <v>255</v>
      </c>
      <c r="BA75">
        <v>9</v>
      </c>
      <c r="BB75">
        <v>31</v>
      </c>
      <c r="BC75">
        <v>21</v>
      </c>
      <c r="BD75">
        <v>36</v>
      </c>
      <c r="BE75" s="5">
        <v>97</v>
      </c>
      <c r="BG75" t="s">
        <v>80</v>
      </c>
      <c r="BH75" t="s">
        <v>296</v>
      </c>
      <c r="BI75" t="s">
        <v>834</v>
      </c>
      <c r="BJ75" t="s">
        <v>835</v>
      </c>
      <c r="BK75" s="1">
        <v>43360</v>
      </c>
      <c r="BL75" t="s">
        <v>109</v>
      </c>
      <c r="BM75" t="s">
        <v>298</v>
      </c>
      <c r="BN75" t="s">
        <v>110</v>
      </c>
      <c r="BO75" t="s">
        <v>111</v>
      </c>
      <c r="BQ75" t="s">
        <v>836</v>
      </c>
      <c r="BR75" t="s">
        <v>837</v>
      </c>
      <c r="BS75">
        <v>694913</v>
      </c>
      <c r="BT75" t="s">
        <v>838</v>
      </c>
      <c r="BU75" t="s">
        <v>839</v>
      </c>
      <c r="BV75">
        <v>725</v>
      </c>
      <c r="BX75">
        <v>-1</v>
      </c>
      <c r="BY75" t="s">
        <v>75</v>
      </c>
      <c r="BZ75" t="s">
        <v>75</v>
      </c>
    </row>
    <row r="76" spans="1:78" x14ac:dyDescent="0.25">
      <c r="A76" t="s">
        <v>296</v>
      </c>
      <c r="B76" t="s">
        <v>329</v>
      </c>
      <c r="H76" t="s">
        <v>108</v>
      </c>
      <c r="I76" t="s">
        <v>65</v>
      </c>
      <c r="J76" t="s">
        <v>538</v>
      </c>
      <c r="K76" t="s">
        <v>311</v>
      </c>
      <c r="L76" t="s">
        <v>539</v>
      </c>
      <c r="M76" t="s">
        <v>312</v>
      </c>
      <c r="N76" s="1">
        <v>43354</v>
      </c>
      <c r="P76">
        <v>11</v>
      </c>
      <c r="Q76" t="s">
        <v>107</v>
      </c>
      <c r="S76" t="s">
        <v>208</v>
      </c>
      <c r="U76" t="s">
        <v>87</v>
      </c>
      <c r="W76" t="s">
        <v>68</v>
      </c>
      <c r="Y76" t="s">
        <v>367</v>
      </c>
      <c r="AA76" t="s">
        <v>68</v>
      </c>
      <c r="AC76" t="s">
        <v>68</v>
      </c>
      <c r="AE76" t="s">
        <v>69</v>
      </c>
      <c r="AF76">
        <v>0</v>
      </c>
      <c r="AG76">
        <v>0</v>
      </c>
      <c r="AH76">
        <v>0</v>
      </c>
      <c r="AI76">
        <v>1</v>
      </c>
      <c r="AJ76">
        <v>0</v>
      </c>
      <c r="AK76">
        <v>0</v>
      </c>
      <c r="AL76">
        <v>0</v>
      </c>
      <c r="AM76" t="s">
        <v>208</v>
      </c>
      <c r="AO76">
        <v>88</v>
      </c>
      <c r="AZ76" t="s">
        <v>694</v>
      </c>
      <c r="BA76">
        <v>7</v>
      </c>
      <c r="BB76">
        <v>27</v>
      </c>
      <c r="BC76">
        <v>23</v>
      </c>
      <c r="BD76">
        <v>31</v>
      </c>
      <c r="BE76" s="5">
        <v>88</v>
      </c>
      <c r="BG76" t="s">
        <v>80</v>
      </c>
      <c r="BH76" t="s">
        <v>296</v>
      </c>
      <c r="BI76" t="s">
        <v>840</v>
      </c>
      <c r="BJ76" t="s">
        <v>841</v>
      </c>
      <c r="BK76" s="1">
        <v>43360</v>
      </c>
      <c r="BL76" t="s">
        <v>109</v>
      </c>
      <c r="BM76" t="s">
        <v>298</v>
      </c>
      <c r="BN76" t="s">
        <v>110</v>
      </c>
      <c r="BO76" t="s">
        <v>111</v>
      </c>
      <c r="BQ76" t="s">
        <v>842</v>
      </c>
      <c r="BR76" t="s">
        <v>843</v>
      </c>
      <c r="BS76">
        <v>694914</v>
      </c>
      <c r="BT76" t="s">
        <v>844</v>
      </c>
      <c r="BU76" t="s">
        <v>845</v>
      </c>
      <c r="BV76">
        <v>726</v>
      </c>
      <c r="BX76">
        <v>-1</v>
      </c>
      <c r="BY76" t="s">
        <v>75</v>
      </c>
      <c r="BZ76" t="s">
        <v>75</v>
      </c>
    </row>
    <row r="77" spans="1:78" x14ac:dyDescent="0.25">
      <c r="A77" t="s">
        <v>296</v>
      </c>
      <c r="B77" t="s">
        <v>329</v>
      </c>
      <c r="H77" t="s">
        <v>108</v>
      </c>
      <c r="I77" t="s">
        <v>65</v>
      </c>
      <c r="J77" t="s">
        <v>538</v>
      </c>
      <c r="K77" t="s">
        <v>311</v>
      </c>
      <c r="L77" t="s">
        <v>539</v>
      </c>
      <c r="M77" t="s">
        <v>312</v>
      </c>
      <c r="N77" s="1">
        <v>43355</v>
      </c>
      <c r="P77">
        <v>12</v>
      </c>
      <c r="Q77" t="s">
        <v>107</v>
      </c>
      <c r="S77" t="s">
        <v>208</v>
      </c>
      <c r="U77" t="s">
        <v>67</v>
      </c>
      <c r="W77" t="s">
        <v>68</v>
      </c>
      <c r="Y77" t="s">
        <v>367</v>
      </c>
      <c r="AA77" t="s">
        <v>68</v>
      </c>
      <c r="AC77" t="s">
        <v>68</v>
      </c>
      <c r="AE77" t="s">
        <v>69</v>
      </c>
      <c r="AF77">
        <v>0</v>
      </c>
      <c r="AG77">
        <v>0</v>
      </c>
      <c r="AH77">
        <v>0</v>
      </c>
      <c r="AI77">
        <v>1</v>
      </c>
      <c r="AJ77">
        <v>0</v>
      </c>
      <c r="AK77">
        <v>0</v>
      </c>
      <c r="AL77">
        <v>0</v>
      </c>
      <c r="AM77" t="s">
        <v>208</v>
      </c>
      <c r="AO77">
        <v>234</v>
      </c>
      <c r="AZ77" t="s">
        <v>319</v>
      </c>
      <c r="BA77">
        <v>11</v>
      </c>
      <c r="BB77">
        <v>47</v>
      </c>
      <c r="BC77">
        <v>28</v>
      </c>
      <c r="BD77">
        <v>148</v>
      </c>
      <c r="BE77" s="5">
        <v>234</v>
      </c>
      <c r="BG77" t="s">
        <v>80</v>
      </c>
      <c r="BH77" t="s">
        <v>296</v>
      </c>
      <c r="BI77" t="s">
        <v>846</v>
      </c>
      <c r="BJ77" t="s">
        <v>847</v>
      </c>
      <c r="BK77" s="1">
        <v>43360</v>
      </c>
      <c r="BL77" t="s">
        <v>109</v>
      </c>
      <c r="BM77" t="s">
        <v>298</v>
      </c>
      <c r="BN77" t="s">
        <v>110</v>
      </c>
      <c r="BO77" t="s">
        <v>111</v>
      </c>
      <c r="BQ77" t="s">
        <v>848</v>
      </c>
      <c r="BR77" t="s">
        <v>849</v>
      </c>
      <c r="BS77">
        <v>694915</v>
      </c>
      <c r="BT77" t="s">
        <v>850</v>
      </c>
      <c r="BU77" t="s">
        <v>851</v>
      </c>
      <c r="BV77">
        <v>727</v>
      </c>
      <c r="BX77">
        <v>-1</v>
      </c>
      <c r="BY77" t="s">
        <v>75</v>
      </c>
      <c r="BZ77" t="s">
        <v>75</v>
      </c>
    </row>
    <row r="78" spans="1:78" x14ac:dyDescent="0.25">
      <c r="A78" t="s">
        <v>296</v>
      </c>
      <c r="B78" t="s">
        <v>329</v>
      </c>
      <c r="H78" t="s">
        <v>108</v>
      </c>
      <c r="I78" t="s">
        <v>65</v>
      </c>
      <c r="J78" t="s">
        <v>538</v>
      </c>
      <c r="K78" t="s">
        <v>311</v>
      </c>
      <c r="L78" t="s">
        <v>539</v>
      </c>
      <c r="M78" t="s">
        <v>312</v>
      </c>
      <c r="N78" s="1">
        <v>43356</v>
      </c>
      <c r="P78">
        <v>13</v>
      </c>
      <c r="Q78" t="s">
        <v>107</v>
      </c>
      <c r="S78" t="s">
        <v>208</v>
      </c>
      <c r="U78" t="s">
        <v>85</v>
      </c>
      <c r="W78" t="s">
        <v>68</v>
      </c>
      <c r="Y78" t="s">
        <v>208</v>
      </c>
      <c r="AA78" t="s">
        <v>68</v>
      </c>
      <c r="AC78" t="s">
        <v>68</v>
      </c>
      <c r="AE78" t="s">
        <v>69</v>
      </c>
      <c r="AF78">
        <v>0</v>
      </c>
      <c r="AG78">
        <v>0</v>
      </c>
      <c r="AH78">
        <v>0</v>
      </c>
      <c r="AI78">
        <v>1</v>
      </c>
      <c r="AJ78">
        <v>0</v>
      </c>
      <c r="AK78">
        <v>0</v>
      </c>
      <c r="AL78">
        <v>0</v>
      </c>
      <c r="AM78" t="s">
        <v>208</v>
      </c>
      <c r="AO78">
        <v>127</v>
      </c>
      <c r="AZ78" t="s">
        <v>276</v>
      </c>
      <c r="BA78">
        <v>9</v>
      </c>
      <c r="BB78">
        <v>24</v>
      </c>
      <c r="BC78">
        <v>32</v>
      </c>
      <c r="BD78">
        <v>62</v>
      </c>
      <c r="BE78" s="5">
        <v>127</v>
      </c>
      <c r="BG78" t="s">
        <v>80</v>
      </c>
      <c r="BH78" t="s">
        <v>296</v>
      </c>
      <c r="BI78" t="s">
        <v>852</v>
      </c>
      <c r="BJ78" t="s">
        <v>853</v>
      </c>
      <c r="BK78" s="1">
        <v>43360</v>
      </c>
      <c r="BL78" t="s">
        <v>109</v>
      </c>
      <c r="BM78" t="s">
        <v>298</v>
      </c>
      <c r="BN78" t="s">
        <v>110</v>
      </c>
      <c r="BO78" t="s">
        <v>111</v>
      </c>
      <c r="BQ78" t="s">
        <v>854</v>
      </c>
      <c r="BR78" t="s">
        <v>855</v>
      </c>
      <c r="BS78">
        <v>694916</v>
      </c>
      <c r="BT78" t="s">
        <v>856</v>
      </c>
      <c r="BU78" t="s">
        <v>857</v>
      </c>
      <c r="BV78">
        <v>728</v>
      </c>
      <c r="BX78">
        <v>-1</v>
      </c>
      <c r="BY78" t="s">
        <v>75</v>
      </c>
      <c r="BZ78" t="s">
        <v>75</v>
      </c>
    </row>
    <row r="79" spans="1:78" x14ac:dyDescent="0.25">
      <c r="A79" t="s">
        <v>296</v>
      </c>
      <c r="B79" t="s">
        <v>329</v>
      </c>
      <c r="H79" t="s">
        <v>108</v>
      </c>
      <c r="I79" t="s">
        <v>65</v>
      </c>
      <c r="J79" t="s">
        <v>538</v>
      </c>
      <c r="K79" t="s">
        <v>311</v>
      </c>
      <c r="L79" t="s">
        <v>539</v>
      </c>
      <c r="M79" t="s">
        <v>312</v>
      </c>
      <c r="N79" s="1">
        <v>43359</v>
      </c>
      <c r="P79">
        <v>16</v>
      </c>
      <c r="Q79" t="s">
        <v>107</v>
      </c>
      <c r="S79" t="s">
        <v>208</v>
      </c>
      <c r="U79" t="s">
        <v>85</v>
      </c>
      <c r="W79" t="s">
        <v>68</v>
      </c>
      <c r="Y79" t="s">
        <v>367</v>
      </c>
      <c r="AA79" t="s">
        <v>68</v>
      </c>
      <c r="AC79" t="s">
        <v>68</v>
      </c>
      <c r="AE79" t="s">
        <v>69</v>
      </c>
      <c r="AF79">
        <v>0</v>
      </c>
      <c r="AG79">
        <v>0</v>
      </c>
      <c r="AH79">
        <v>0</v>
      </c>
      <c r="AI79">
        <v>1</v>
      </c>
      <c r="AJ79">
        <v>0</v>
      </c>
      <c r="AK79">
        <v>0</v>
      </c>
      <c r="AL79">
        <v>0</v>
      </c>
      <c r="AM79" t="s">
        <v>208</v>
      </c>
      <c r="AO79">
        <v>248</v>
      </c>
      <c r="AZ79" t="s">
        <v>858</v>
      </c>
      <c r="BA79">
        <v>13</v>
      </c>
      <c r="BB79">
        <v>32</v>
      </c>
      <c r="BC79">
        <v>29</v>
      </c>
      <c r="BD79">
        <v>174</v>
      </c>
      <c r="BE79" s="5">
        <v>248</v>
      </c>
      <c r="BG79" t="s">
        <v>80</v>
      </c>
      <c r="BH79" t="s">
        <v>296</v>
      </c>
      <c r="BI79" t="s">
        <v>859</v>
      </c>
      <c r="BJ79" t="s">
        <v>860</v>
      </c>
      <c r="BK79" s="1">
        <v>43360</v>
      </c>
      <c r="BL79" t="s">
        <v>109</v>
      </c>
      <c r="BM79" t="s">
        <v>298</v>
      </c>
      <c r="BN79" t="s">
        <v>110</v>
      </c>
      <c r="BO79" t="s">
        <v>111</v>
      </c>
      <c r="BQ79" t="s">
        <v>861</v>
      </c>
      <c r="BR79" t="s">
        <v>862</v>
      </c>
      <c r="BS79">
        <v>694917</v>
      </c>
      <c r="BT79" t="s">
        <v>863</v>
      </c>
      <c r="BU79" t="s">
        <v>864</v>
      </c>
      <c r="BV79">
        <v>729</v>
      </c>
      <c r="BX79">
        <v>-1</v>
      </c>
      <c r="BY79" t="s">
        <v>75</v>
      </c>
      <c r="BZ79" t="s">
        <v>75</v>
      </c>
    </row>
    <row r="80" spans="1:78" x14ac:dyDescent="0.25">
      <c r="A80" t="s">
        <v>296</v>
      </c>
      <c r="B80" t="s">
        <v>329</v>
      </c>
      <c r="H80" t="s">
        <v>108</v>
      </c>
      <c r="I80" t="s">
        <v>65</v>
      </c>
      <c r="J80" t="s">
        <v>582</v>
      </c>
      <c r="K80" t="s">
        <v>583</v>
      </c>
      <c r="L80" t="s">
        <v>584</v>
      </c>
      <c r="M80" t="s">
        <v>585</v>
      </c>
      <c r="N80" s="1">
        <v>43360</v>
      </c>
      <c r="P80">
        <v>17</v>
      </c>
      <c r="Q80" t="s">
        <v>107</v>
      </c>
      <c r="S80" t="s">
        <v>208</v>
      </c>
      <c r="U80" t="s">
        <v>87</v>
      </c>
      <c r="W80" t="s">
        <v>68</v>
      </c>
      <c r="Y80" t="s">
        <v>367</v>
      </c>
      <c r="AA80" t="s">
        <v>68</v>
      </c>
      <c r="AC80" t="s">
        <v>68</v>
      </c>
      <c r="AE80" t="s">
        <v>69</v>
      </c>
      <c r="AF80">
        <v>0</v>
      </c>
      <c r="AG80">
        <v>0</v>
      </c>
      <c r="AH80">
        <v>0</v>
      </c>
      <c r="AI80">
        <v>1</v>
      </c>
      <c r="AJ80">
        <v>0</v>
      </c>
      <c r="AK80">
        <v>0</v>
      </c>
      <c r="AL80">
        <v>0</v>
      </c>
      <c r="AM80" t="s">
        <v>208</v>
      </c>
      <c r="AO80">
        <v>137</v>
      </c>
      <c r="AZ80" t="s">
        <v>865</v>
      </c>
      <c r="BA80">
        <v>13</v>
      </c>
      <c r="BB80">
        <v>22</v>
      </c>
      <c r="BC80">
        <v>39</v>
      </c>
      <c r="BD80">
        <v>63</v>
      </c>
      <c r="BE80" s="5">
        <v>137</v>
      </c>
      <c r="BG80" t="s">
        <v>80</v>
      </c>
      <c r="BH80" t="s">
        <v>296</v>
      </c>
      <c r="BI80" t="s">
        <v>866</v>
      </c>
      <c r="BJ80" t="s">
        <v>867</v>
      </c>
      <c r="BK80" s="1">
        <v>43361</v>
      </c>
      <c r="BL80" t="s">
        <v>109</v>
      </c>
      <c r="BM80" t="s">
        <v>298</v>
      </c>
      <c r="BN80" t="s">
        <v>110</v>
      </c>
      <c r="BO80" t="s">
        <v>111</v>
      </c>
      <c r="BQ80" t="s">
        <v>868</v>
      </c>
      <c r="BR80" t="s">
        <v>869</v>
      </c>
      <c r="BS80">
        <v>694918</v>
      </c>
      <c r="BT80" t="s">
        <v>870</v>
      </c>
      <c r="BU80" t="s">
        <v>871</v>
      </c>
      <c r="BV80">
        <v>730</v>
      </c>
      <c r="BX80">
        <v>-1</v>
      </c>
      <c r="BY80" t="s">
        <v>75</v>
      </c>
      <c r="BZ80" t="s">
        <v>75</v>
      </c>
    </row>
    <row r="81" spans="1:78" x14ac:dyDescent="0.25">
      <c r="A81" t="s">
        <v>296</v>
      </c>
      <c r="B81" t="s">
        <v>329</v>
      </c>
      <c r="H81" t="s">
        <v>108</v>
      </c>
      <c r="I81" t="s">
        <v>65</v>
      </c>
      <c r="J81" t="s">
        <v>582</v>
      </c>
      <c r="K81" t="s">
        <v>583</v>
      </c>
      <c r="L81" t="s">
        <v>584</v>
      </c>
      <c r="M81" t="s">
        <v>585</v>
      </c>
      <c r="N81" s="1">
        <v>43361</v>
      </c>
      <c r="P81">
        <v>18</v>
      </c>
      <c r="Q81" t="s">
        <v>107</v>
      </c>
      <c r="S81" t="s">
        <v>208</v>
      </c>
      <c r="U81" t="s">
        <v>85</v>
      </c>
      <c r="W81" t="s">
        <v>68</v>
      </c>
      <c r="Y81" t="s">
        <v>367</v>
      </c>
      <c r="AA81" t="s">
        <v>68</v>
      </c>
      <c r="AC81" t="s">
        <v>68</v>
      </c>
      <c r="AE81" t="s">
        <v>69</v>
      </c>
      <c r="AF81">
        <v>0</v>
      </c>
      <c r="AG81">
        <v>0</v>
      </c>
      <c r="AH81">
        <v>0</v>
      </c>
      <c r="AI81">
        <v>1</v>
      </c>
      <c r="AJ81">
        <v>0</v>
      </c>
      <c r="AK81">
        <v>0</v>
      </c>
      <c r="AL81">
        <v>0</v>
      </c>
      <c r="AM81" t="s">
        <v>208</v>
      </c>
      <c r="AO81">
        <v>318</v>
      </c>
      <c r="AZ81" t="s">
        <v>872</v>
      </c>
      <c r="BA81">
        <v>20</v>
      </c>
      <c r="BB81">
        <v>31</v>
      </c>
      <c r="BC81">
        <v>42</v>
      </c>
      <c r="BD81">
        <v>225</v>
      </c>
      <c r="BE81" s="5">
        <v>318</v>
      </c>
      <c r="BG81" t="s">
        <v>80</v>
      </c>
      <c r="BH81" t="s">
        <v>296</v>
      </c>
      <c r="BI81" t="s">
        <v>873</v>
      </c>
      <c r="BJ81" t="s">
        <v>874</v>
      </c>
      <c r="BK81" s="1">
        <v>43361</v>
      </c>
      <c r="BL81" t="s">
        <v>109</v>
      </c>
      <c r="BM81" t="s">
        <v>298</v>
      </c>
      <c r="BN81" t="s">
        <v>110</v>
      </c>
      <c r="BO81" t="s">
        <v>111</v>
      </c>
      <c r="BQ81" t="s">
        <v>875</v>
      </c>
      <c r="BR81" t="s">
        <v>876</v>
      </c>
      <c r="BS81">
        <v>694919</v>
      </c>
      <c r="BT81" t="s">
        <v>877</v>
      </c>
      <c r="BU81" t="s">
        <v>878</v>
      </c>
      <c r="BV81">
        <v>731</v>
      </c>
      <c r="BX81">
        <v>-1</v>
      </c>
      <c r="BY81" t="s">
        <v>75</v>
      </c>
      <c r="BZ81" t="s">
        <v>75</v>
      </c>
    </row>
    <row r="82" spans="1:78" x14ac:dyDescent="0.25">
      <c r="A82" t="s">
        <v>296</v>
      </c>
      <c r="B82" t="s">
        <v>329</v>
      </c>
      <c r="H82" t="s">
        <v>108</v>
      </c>
      <c r="I82" t="s">
        <v>65</v>
      </c>
      <c r="J82" t="s">
        <v>402</v>
      </c>
      <c r="K82" t="s">
        <v>317</v>
      </c>
      <c r="L82" t="s">
        <v>403</v>
      </c>
      <c r="M82" t="s">
        <v>318</v>
      </c>
      <c r="N82" s="1">
        <v>43362</v>
      </c>
      <c r="P82">
        <v>19</v>
      </c>
      <c r="Q82" t="s">
        <v>107</v>
      </c>
      <c r="S82" t="s">
        <v>208</v>
      </c>
      <c r="U82" t="s">
        <v>85</v>
      </c>
      <c r="W82" t="s">
        <v>68</v>
      </c>
      <c r="Y82" t="s">
        <v>367</v>
      </c>
      <c r="AA82" t="s">
        <v>68</v>
      </c>
      <c r="AC82" t="s">
        <v>68</v>
      </c>
      <c r="AE82" t="s">
        <v>69</v>
      </c>
      <c r="AF82">
        <v>0</v>
      </c>
      <c r="AG82">
        <v>0</v>
      </c>
      <c r="AH82">
        <v>0</v>
      </c>
      <c r="AI82">
        <v>1</v>
      </c>
      <c r="AJ82">
        <v>0</v>
      </c>
      <c r="AK82">
        <v>0</v>
      </c>
      <c r="AL82">
        <v>0</v>
      </c>
      <c r="AM82" t="s">
        <v>208</v>
      </c>
      <c r="AO82">
        <v>142</v>
      </c>
      <c r="AZ82" t="s">
        <v>879</v>
      </c>
      <c r="BA82">
        <v>13</v>
      </c>
      <c r="BB82">
        <v>21</v>
      </c>
      <c r="BC82">
        <v>38</v>
      </c>
      <c r="BD82">
        <v>70</v>
      </c>
      <c r="BE82" s="5">
        <v>142</v>
      </c>
      <c r="BG82" t="s">
        <v>80</v>
      </c>
      <c r="BH82" t="s">
        <v>296</v>
      </c>
      <c r="BI82" t="s">
        <v>880</v>
      </c>
      <c r="BJ82" t="s">
        <v>881</v>
      </c>
      <c r="BK82" s="1">
        <v>43363</v>
      </c>
      <c r="BL82" t="s">
        <v>109</v>
      </c>
      <c r="BM82" t="s">
        <v>298</v>
      </c>
      <c r="BN82" t="s">
        <v>110</v>
      </c>
      <c r="BO82" t="s">
        <v>111</v>
      </c>
      <c r="BQ82" t="s">
        <v>882</v>
      </c>
      <c r="BR82" t="s">
        <v>883</v>
      </c>
      <c r="BS82">
        <v>694920</v>
      </c>
      <c r="BT82" t="s">
        <v>884</v>
      </c>
      <c r="BU82" t="s">
        <v>885</v>
      </c>
      <c r="BV82">
        <v>732</v>
      </c>
      <c r="BX82">
        <v>-1</v>
      </c>
      <c r="BY82" t="s">
        <v>75</v>
      </c>
      <c r="BZ82" t="s">
        <v>75</v>
      </c>
    </row>
    <row r="83" spans="1:78" x14ac:dyDescent="0.25">
      <c r="A83" t="s">
        <v>296</v>
      </c>
      <c r="B83" t="s">
        <v>329</v>
      </c>
      <c r="H83" t="s">
        <v>108</v>
      </c>
      <c r="I83" t="s">
        <v>65</v>
      </c>
      <c r="J83" t="s">
        <v>402</v>
      </c>
      <c r="K83" t="s">
        <v>317</v>
      </c>
      <c r="L83" t="s">
        <v>403</v>
      </c>
      <c r="M83" t="s">
        <v>318</v>
      </c>
      <c r="N83" s="1">
        <v>43363</v>
      </c>
      <c r="P83">
        <v>20</v>
      </c>
      <c r="Q83" t="s">
        <v>107</v>
      </c>
      <c r="S83" t="s">
        <v>208</v>
      </c>
      <c r="U83" t="s">
        <v>67</v>
      </c>
      <c r="W83" t="s">
        <v>68</v>
      </c>
      <c r="Y83" t="s">
        <v>367</v>
      </c>
      <c r="AA83" t="s">
        <v>68</v>
      </c>
      <c r="AC83" t="s">
        <v>68</v>
      </c>
      <c r="AE83" t="s">
        <v>69</v>
      </c>
      <c r="AF83">
        <v>0</v>
      </c>
      <c r="AG83">
        <v>0</v>
      </c>
      <c r="AH83">
        <v>0</v>
      </c>
      <c r="AI83">
        <v>1</v>
      </c>
      <c r="AJ83">
        <v>0</v>
      </c>
      <c r="AK83">
        <v>0</v>
      </c>
      <c r="AL83">
        <v>0</v>
      </c>
      <c r="AM83" t="s">
        <v>208</v>
      </c>
      <c r="AO83">
        <v>134</v>
      </c>
      <c r="AZ83" t="s">
        <v>886</v>
      </c>
      <c r="BA83">
        <v>9</v>
      </c>
      <c r="BB83">
        <v>21</v>
      </c>
      <c r="BC83">
        <v>14</v>
      </c>
      <c r="BD83">
        <v>90</v>
      </c>
      <c r="BE83" s="5">
        <v>134</v>
      </c>
      <c r="BG83" t="s">
        <v>80</v>
      </c>
      <c r="BH83" t="s">
        <v>296</v>
      </c>
      <c r="BI83" t="s">
        <v>887</v>
      </c>
      <c r="BJ83" t="s">
        <v>888</v>
      </c>
      <c r="BK83" s="1">
        <v>43363</v>
      </c>
      <c r="BL83" t="s">
        <v>109</v>
      </c>
      <c r="BM83" t="s">
        <v>298</v>
      </c>
      <c r="BN83" t="s">
        <v>110</v>
      </c>
      <c r="BO83" t="s">
        <v>111</v>
      </c>
      <c r="BQ83" t="s">
        <v>889</v>
      </c>
      <c r="BR83" t="s">
        <v>890</v>
      </c>
      <c r="BS83">
        <v>694921</v>
      </c>
      <c r="BT83" t="s">
        <v>891</v>
      </c>
      <c r="BU83" t="s">
        <v>892</v>
      </c>
      <c r="BV83">
        <v>733</v>
      </c>
      <c r="BX83">
        <v>-1</v>
      </c>
      <c r="BY83" t="s">
        <v>75</v>
      </c>
      <c r="BZ83" t="s">
        <v>75</v>
      </c>
    </row>
    <row r="84" spans="1:78" x14ac:dyDescent="0.25">
      <c r="A84" t="s">
        <v>296</v>
      </c>
      <c r="B84" t="s">
        <v>322</v>
      </c>
      <c r="H84" t="s">
        <v>131</v>
      </c>
      <c r="I84" t="s">
        <v>65</v>
      </c>
      <c r="J84" t="s">
        <v>893</v>
      </c>
      <c r="K84" t="s">
        <v>894</v>
      </c>
      <c r="L84" t="s">
        <v>895</v>
      </c>
      <c r="M84" t="s">
        <v>896</v>
      </c>
      <c r="N84" s="1">
        <v>43358</v>
      </c>
      <c r="P84">
        <v>1</v>
      </c>
      <c r="Q84" t="s">
        <v>66</v>
      </c>
      <c r="S84" t="s">
        <v>208</v>
      </c>
      <c r="U84" t="s">
        <v>87</v>
      </c>
      <c r="W84" t="s">
        <v>167</v>
      </c>
      <c r="Y84" t="s">
        <v>367</v>
      </c>
      <c r="AA84" t="s">
        <v>250</v>
      </c>
      <c r="AC84" t="s">
        <v>68</v>
      </c>
      <c r="AE84" t="s">
        <v>69</v>
      </c>
      <c r="AF84">
        <v>0</v>
      </c>
      <c r="AG84">
        <v>0</v>
      </c>
      <c r="AH84">
        <v>0</v>
      </c>
      <c r="AI84">
        <v>1</v>
      </c>
      <c r="AJ84">
        <v>0</v>
      </c>
      <c r="AK84">
        <v>0</v>
      </c>
      <c r="AL84">
        <v>0</v>
      </c>
      <c r="AM84" t="s">
        <v>208</v>
      </c>
      <c r="AO84">
        <v>7</v>
      </c>
      <c r="AZ84" t="s">
        <v>81</v>
      </c>
      <c r="BA84">
        <v>0</v>
      </c>
      <c r="BB84">
        <v>0</v>
      </c>
      <c r="BC84">
        <v>0</v>
      </c>
      <c r="BD84">
        <v>7</v>
      </c>
      <c r="BE84" s="5">
        <v>7</v>
      </c>
      <c r="BG84" t="s">
        <v>80</v>
      </c>
      <c r="BH84" t="s">
        <v>296</v>
      </c>
      <c r="BI84" t="s">
        <v>897</v>
      </c>
      <c r="BJ84" t="s">
        <v>898</v>
      </c>
      <c r="BK84" s="1">
        <v>43364</v>
      </c>
      <c r="BL84" t="s">
        <v>356</v>
      </c>
      <c r="BM84" t="s">
        <v>298</v>
      </c>
      <c r="BN84" t="s">
        <v>132</v>
      </c>
      <c r="BO84" t="s">
        <v>133</v>
      </c>
      <c r="BQ84" t="s">
        <v>899</v>
      </c>
      <c r="BR84" t="s">
        <v>900</v>
      </c>
      <c r="BS84">
        <v>695359</v>
      </c>
      <c r="BT84" t="s">
        <v>901</v>
      </c>
      <c r="BU84" t="s">
        <v>902</v>
      </c>
      <c r="BV84">
        <v>734</v>
      </c>
      <c r="BX84">
        <v>-1</v>
      </c>
      <c r="BY84" t="s">
        <v>75</v>
      </c>
      <c r="BZ84" t="s">
        <v>75</v>
      </c>
    </row>
    <row r="85" spans="1:78" x14ac:dyDescent="0.25">
      <c r="A85" t="s">
        <v>296</v>
      </c>
      <c r="B85" t="s">
        <v>322</v>
      </c>
      <c r="H85" t="s">
        <v>131</v>
      </c>
      <c r="I85" t="s">
        <v>65</v>
      </c>
      <c r="J85" t="s">
        <v>893</v>
      </c>
      <c r="K85" t="s">
        <v>894</v>
      </c>
      <c r="L85" t="s">
        <v>895</v>
      </c>
      <c r="M85" t="s">
        <v>896</v>
      </c>
      <c r="N85" s="1">
        <v>43359</v>
      </c>
      <c r="P85">
        <v>1</v>
      </c>
      <c r="Q85" t="s">
        <v>66</v>
      </c>
      <c r="S85" t="s">
        <v>208</v>
      </c>
      <c r="U85" t="s">
        <v>87</v>
      </c>
      <c r="W85" t="s">
        <v>101</v>
      </c>
      <c r="Y85" t="s">
        <v>367</v>
      </c>
      <c r="AA85" t="s">
        <v>68</v>
      </c>
      <c r="AC85" t="s">
        <v>68</v>
      </c>
      <c r="AE85" t="s">
        <v>69</v>
      </c>
      <c r="AF85">
        <v>0</v>
      </c>
      <c r="AG85">
        <v>0</v>
      </c>
      <c r="AH85">
        <v>0</v>
      </c>
      <c r="AI85">
        <v>1</v>
      </c>
      <c r="AJ85">
        <v>0</v>
      </c>
      <c r="AK85">
        <v>0</v>
      </c>
      <c r="AL85">
        <v>0</v>
      </c>
      <c r="AM85" t="s">
        <v>208</v>
      </c>
      <c r="AO85">
        <v>11</v>
      </c>
      <c r="AZ85" t="s">
        <v>193</v>
      </c>
      <c r="BA85">
        <v>0</v>
      </c>
      <c r="BB85">
        <v>0</v>
      </c>
      <c r="BC85">
        <v>0</v>
      </c>
      <c r="BD85">
        <v>11</v>
      </c>
      <c r="BE85" s="5">
        <v>11</v>
      </c>
      <c r="BG85" t="s">
        <v>80</v>
      </c>
      <c r="BH85" t="s">
        <v>296</v>
      </c>
      <c r="BI85" t="s">
        <v>903</v>
      </c>
      <c r="BJ85" t="s">
        <v>904</v>
      </c>
      <c r="BK85" s="1">
        <v>43364</v>
      </c>
      <c r="BL85" t="s">
        <v>356</v>
      </c>
      <c r="BM85" t="s">
        <v>298</v>
      </c>
      <c r="BN85" t="s">
        <v>132</v>
      </c>
      <c r="BO85" t="s">
        <v>133</v>
      </c>
      <c r="BQ85" t="s">
        <v>905</v>
      </c>
      <c r="BR85" t="s">
        <v>906</v>
      </c>
      <c r="BS85">
        <v>695360</v>
      </c>
      <c r="BT85" t="s">
        <v>907</v>
      </c>
      <c r="BU85" t="s">
        <v>908</v>
      </c>
      <c r="BV85">
        <v>735</v>
      </c>
      <c r="BX85">
        <v>-1</v>
      </c>
      <c r="BY85" t="s">
        <v>75</v>
      </c>
      <c r="BZ85" t="s">
        <v>75</v>
      </c>
    </row>
    <row r="86" spans="1:78" x14ac:dyDescent="0.25">
      <c r="A86" t="s">
        <v>296</v>
      </c>
      <c r="B86" t="s">
        <v>322</v>
      </c>
      <c r="H86" t="s">
        <v>131</v>
      </c>
      <c r="I86" t="s">
        <v>65</v>
      </c>
      <c r="J86" t="s">
        <v>893</v>
      </c>
      <c r="K86" t="s">
        <v>894</v>
      </c>
      <c r="L86" t="s">
        <v>895</v>
      </c>
      <c r="M86" t="s">
        <v>896</v>
      </c>
      <c r="N86" s="1">
        <v>43360</v>
      </c>
      <c r="P86">
        <v>1</v>
      </c>
      <c r="Q86" t="s">
        <v>66</v>
      </c>
      <c r="S86" t="s">
        <v>208</v>
      </c>
      <c r="U86" t="s">
        <v>87</v>
      </c>
      <c r="W86" t="s">
        <v>101</v>
      </c>
      <c r="Y86" t="s">
        <v>367</v>
      </c>
      <c r="AA86" t="s">
        <v>68</v>
      </c>
      <c r="AC86" t="s">
        <v>68</v>
      </c>
      <c r="AE86" t="s">
        <v>69</v>
      </c>
      <c r="AF86">
        <v>0</v>
      </c>
      <c r="AG86">
        <v>0</v>
      </c>
      <c r="AH86">
        <v>0</v>
      </c>
      <c r="AI86">
        <v>1</v>
      </c>
      <c r="AJ86">
        <v>0</v>
      </c>
      <c r="AK86">
        <v>0</v>
      </c>
      <c r="AL86">
        <v>0</v>
      </c>
      <c r="AM86" t="s">
        <v>208</v>
      </c>
      <c r="AO86">
        <v>11</v>
      </c>
      <c r="AZ86" t="s">
        <v>193</v>
      </c>
      <c r="BA86">
        <v>0</v>
      </c>
      <c r="BB86">
        <v>2</v>
      </c>
      <c r="BC86">
        <v>2</v>
      </c>
      <c r="BD86">
        <v>7</v>
      </c>
      <c r="BE86" s="5">
        <v>11</v>
      </c>
      <c r="BG86" t="s">
        <v>80</v>
      </c>
      <c r="BH86" t="s">
        <v>296</v>
      </c>
      <c r="BI86" t="s">
        <v>909</v>
      </c>
      <c r="BJ86" t="s">
        <v>910</v>
      </c>
      <c r="BK86" s="1">
        <v>43364</v>
      </c>
      <c r="BL86" t="s">
        <v>356</v>
      </c>
      <c r="BM86" t="s">
        <v>298</v>
      </c>
      <c r="BN86" t="s">
        <v>132</v>
      </c>
      <c r="BO86" t="s">
        <v>133</v>
      </c>
      <c r="BQ86" t="s">
        <v>911</v>
      </c>
      <c r="BR86" t="s">
        <v>912</v>
      </c>
      <c r="BS86">
        <v>695361</v>
      </c>
      <c r="BT86" t="s">
        <v>913</v>
      </c>
      <c r="BU86" t="s">
        <v>914</v>
      </c>
      <c r="BV86">
        <v>736</v>
      </c>
      <c r="BX86">
        <v>-1</v>
      </c>
      <c r="BY86" t="s">
        <v>75</v>
      </c>
      <c r="BZ86" t="s">
        <v>75</v>
      </c>
    </row>
    <row r="87" spans="1:78" x14ac:dyDescent="0.25">
      <c r="A87" t="s">
        <v>296</v>
      </c>
      <c r="B87" t="s">
        <v>322</v>
      </c>
      <c r="H87" t="s">
        <v>131</v>
      </c>
      <c r="I87" t="s">
        <v>65</v>
      </c>
      <c r="J87" t="s">
        <v>893</v>
      </c>
      <c r="K87" t="s">
        <v>894</v>
      </c>
      <c r="L87" t="s">
        <v>895</v>
      </c>
      <c r="M87" t="s">
        <v>896</v>
      </c>
      <c r="N87" s="1">
        <v>43361</v>
      </c>
      <c r="P87">
        <v>1</v>
      </c>
      <c r="Q87" t="s">
        <v>66</v>
      </c>
      <c r="S87" t="s">
        <v>208</v>
      </c>
      <c r="U87" t="s">
        <v>87</v>
      </c>
      <c r="W87" t="s">
        <v>915</v>
      </c>
      <c r="Y87" t="s">
        <v>367</v>
      </c>
      <c r="AA87" t="s">
        <v>68</v>
      </c>
      <c r="AC87" t="s">
        <v>68</v>
      </c>
      <c r="AE87" t="s">
        <v>69</v>
      </c>
      <c r="AF87">
        <v>0</v>
      </c>
      <c r="AG87">
        <v>0</v>
      </c>
      <c r="AH87">
        <v>0</v>
      </c>
      <c r="AI87">
        <v>1</v>
      </c>
      <c r="AJ87">
        <v>0</v>
      </c>
      <c r="AK87">
        <v>0</v>
      </c>
      <c r="AL87">
        <v>0</v>
      </c>
      <c r="AM87" t="s">
        <v>208</v>
      </c>
      <c r="AO87">
        <v>16</v>
      </c>
      <c r="AZ87" t="s">
        <v>190</v>
      </c>
      <c r="BA87">
        <v>0</v>
      </c>
      <c r="BB87">
        <v>0</v>
      </c>
      <c r="BC87">
        <v>0</v>
      </c>
      <c r="BD87">
        <v>16</v>
      </c>
      <c r="BE87" s="5">
        <v>16</v>
      </c>
      <c r="BG87" t="s">
        <v>80</v>
      </c>
      <c r="BH87" t="s">
        <v>296</v>
      </c>
      <c r="BI87" t="s">
        <v>916</v>
      </c>
      <c r="BJ87" t="s">
        <v>917</v>
      </c>
      <c r="BK87" s="1">
        <v>43364</v>
      </c>
      <c r="BL87" t="s">
        <v>356</v>
      </c>
      <c r="BM87" t="s">
        <v>298</v>
      </c>
      <c r="BN87" t="s">
        <v>132</v>
      </c>
      <c r="BO87" t="s">
        <v>133</v>
      </c>
      <c r="BQ87" t="s">
        <v>918</v>
      </c>
      <c r="BR87" t="s">
        <v>919</v>
      </c>
      <c r="BS87">
        <v>695362</v>
      </c>
      <c r="BT87" t="s">
        <v>920</v>
      </c>
      <c r="BU87" t="s">
        <v>921</v>
      </c>
      <c r="BV87">
        <v>737</v>
      </c>
      <c r="BX87">
        <v>-1</v>
      </c>
      <c r="BY87" t="s">
        <v>75</v>
      </c>
      <c r="BZ87" t="s">
        <v>75</v>
      </c>
    </row>
    <row r="88" spans="1:78" x14ac:dyDescent="0.25">
      <c r="A88" t="s">
        <v>296</v>
      </c>
      <c r="B88" t="s">
        <v>322</v>
      </c>
      <c r="H88" t="s">
        <v>131</v>
      </c>
      <c r="I88" t="s">
        <v>65</v>
      </c>
      <c r="J88" t="s">
        <v>893</v>
      </c>
      <c r="K88" t="s">
        <v>894</v>
      </c>
      <c r="L88" t="s">
        <v>895</v>
      </c>
      <c r="M88" t="s">
        <v>896</v>
      </c>
      <c r="N88" s="1">
        <v>43362</v>
      </c>
      <c r="P88">
        <v>1</v>
      </c>
      <c r="Q88" t="s">
        <v>66</v>
      </c>
      <c r="S88" t="s">
        <v>208</v>
      </c>
      <c r="U88" t="s">
        <v>87</v>
      </c>
      <c r="W88" t="s">
        <v>101</v>
      </c>
      <c r="Y88" t="s">
        <v>367</v>
      </c>
      <c r="AA88" t="s">
        <v>68</v>
      </c>
      <c r="AC88" t="s">
        <v>68</v>
      </c>
      <c r="AE88" t="s">
        <v>69</v>
      </c>
      <c r="AF88">
        <v>0</v>
      </c>
      <c r="AG88">
        <v>0</v>
      </c>
      <c r="AH88">
        <v>0</v>
      </c>
      <c r="AI88">
        <v>1</v>
      </c>
      <c r="AJ88">
        <v>0</v>
      </c>
      <c r="AK88">
        <v>0</v>
      </c>
      <c r="AL88">
        <v>0</v>
      </c>
      <c r="AM88" t="s">
        <v>208</v>
      </c>
      <c r="AO88">
        <v>19</v>
      </c>
      <c r="AZ88" t="s">
        <v>88</v>
      </c>
      <c r="BA88">
        <v>0</v>
      </c>
      <c r="BB88">
        <v>6</v>
      </c>
      <c r="BC88">
        <v>3</v>
      </c>
      <c r="BD88">
        <v>10</v>
      </c>
      <c r="BE88" s="5">
        <v>19</v>
      </c>
      <c r="BG88" t="s">
        <v>80</v>
      </c>
      <c r="BH88" t="s">
        <v>296</v>
      </c>
      <c r="BI88" t="s">
        <v>922</v>
      </c>
      <c r="BJ88" t="s">
        <v>923</v>
      </c>
      <c r="BK88" s="1">
        <v>43364</v>
      </c>
      <c r="BL88" t="s">
        <v>356</v>
      </c>
      <c r="BM88" t="s">
        <v>298</v>
      </c>
      <c r="BN88" t="s">
        <v>132</v>
      </c>
      <c r="BO88" t="s">
        <v>133</v>
      </c>
      <c r="BQ88" t="s">
        <v>924</v>
      </c>
      <c r="BR88" t="s">
        <v>925</v>
      </c>
      <c r="BS88">
        <v>695363</v>
      </c>
      <c r="BT88" t="s">
        <v>926</v>
      </c>
      <c r="BU88" t="s">
        <v>927</v>
      </c>
      <c r="BV88">
        <v>738</v>
      </c>
      <c r="BX88">
        <v>-1</v>
      </c>
      <c r="BY88" t="s">
        <v>75</v>
      </c>
      <c r="BZ88" t="s">
        <v>75</v>
      </c>
    </row>
    <row r="89" spans="1:78" x14ac:dyDescent="0.25">
      <c r="A89" t="s">
        <v>296</v>
      </c>
      <c r="B89" t="s">
        <v>322</v>
      </c>
      <c r="H89" t="s">
        <v>131</v>
      </c>
      <c r="I89" t="s">
        <v>65</v>
      </c>
      <c r="J89" t="s">
        <v>893</v>
      </c>
      <c r="K89" t="s">
        <v>894</v>
      </c>
      <c r="L89" t="s">
        <v>895</v>
      </c>
      <c r="M89" t="s">
        <v>896</v>
      </c>
      <c r="N89" s="1">
        <v>43363</v>
      </c>
      <c r="P89">
        <v>1</v>
      </c>
      <c r="Q89" t="s">
        <v>66</v>
      </c>
      <c r="S89" t="s">
        <v>208</v>
      </c>
      <c r="U89" t="s">
        <v>87</v>
      </c>
      <c r="W89" t="s">
        <v>167</v>
      </c>
      <c r="Y89" t="s">
        <v>367</v>
      </c>
      <c r="AA89" t="s">
        <v>68</v>
      </c>
      <c r="AC89" t="s">
        <v>68</v>
      </c>
      <c r="AE89" t="s">
        <v>69</v>
      </c>
      <c r="AF89">
        <v>0</v>
      </c>
      <c r="AG89">
        <v>0</v>
      </c>
      <c r="AH89">
        <v>0</v>
      </c>
      <c r="AI89">
        <v>1</v>
      </c>
      <c r="AJ89">
        <v>0</v>
      </c>
      <c r="AK89">
        <v>0</v>
      </c>
      <c r="AL89">
        <v>0</v>
      </c>
      <c r="AM89" t="s">
        <v>208</v>
      </c>
      <c r="AO89">
        <v>4</v>
      </c>
      <c r="AZ89" t="s">
        <v>80</v>
      </c>
      <c r="BA89">
        <v>0</v>
      </c>
      <c r="BB89">
        <v>0</v>
      </c>
      <c r="BC89">
        <v>0</v>
      </c>
      <c r="BD89">
        <v>4</v>
      </c>
      <c r="BE89" s="5">
        <v>4</v>
      </c>
      <c r="BG89" t="s">
        <v>80</v>
      </c>
      <c r="BH89" t="s">
        <v>296</v>
      </c>
      <c r="BI89" t="s">
        <v>928</v>
      </c>
      <c r="BJ89" t="s">
        <v>929</v>
      </c>
      <c r="BK89" s="1">
        <v>43364</v>
      </c>
      <c r="BL89" t="s">
        <v>356</v>
      </c>
      <c r="BM89" t="s">
        <v>298</v>
      </c>
      <c r="BN89" t="s">
        <v>132</v>
      </c>
      <c r="BO89" t="s">
        <v>133</v>
      </c>
      <c r="BQ89" t="s">
        <v>930</v>
      </c>
      <c r="BR89" t="s">
        <v>931</v>
      </c>
      <c r="BS89">
        <v>695364</v>
      </c>
      <c r="BT89" t="s">
        <v>932</v>
      </c>
      <c r="BU89" t="s">
        <v>933</v>
      </c>
      <c r="BV89">
        <v>739</v>
      </c>
      <c r="BX89">
        <v>-1</v>
      </c>
      <c r="BY89" t="s">
        <v>75</v>
      </c>
      <c r="BZ89" t="s">
        <v>75</v>
      </c>
    </row>
    <row r="90" spans="1:78" x14ac:dyDescent="0.25">
      <c r="A90" t="s">
        <v>296</v>
      </c>
      <c r="B90" t="s">
        <v>299</v>
      </c>
      <c r="H90" t="s">
        <v>64</v>
      </c>
      <c r="I90" t="s">
        <v>65</v>
      </c>
      <c r="J90" t="s">
        <v>363</v>
      </c>
      <c r="K90" t="s">
        <v>364</v>
      </c>
      <c r="L90" t="s">
        <v>365</v>
      </c>
      <c r="M90" t="s">
        <v>366</v>
      </c>
      <c r="N90" s="1">
        <v>43368</v>
      </c>
      <c r="P90">
        <v>1</v>
      </c>
      <c r="Q90" t="s">
        <v>66</v>
      </c>
      <c r="S90" t="s">
        <v>208</v>
      </c>
      <c r="U90" t="s">
        <v>67</v>
      </c>
      <c r="W90" t="s">
        <v>68</v>
      </c>
      <c r="Y90" t="s">
        <v>367</v>
      </c>
      <c r="AA90" t="s">
        <v>68</v>
      </c>
      <c r="AC90" t="s">
        <v>68</v>
      </c>
      <c r="AE90" t="s">
        <v>69</v>
      </c>
      <c r="AF90">
        <v>0</v>
      </c>
      <c r="AG90">
        <v>0</v>
      </c>
      <c r="AH90">
        <v>0</v>
      </c>
      <c r="AI90">
        <v>1</v>
      </c>
      <c r="AJ90">
        <v>0</v>
      </c>
      <c r="AK90">
        <v>0</v>
      </c>
      <c r="AL90">
        <v>0</v>
      </c>
      <c r="AM90" t="s">
        <v>208</v>
      </c>
      <c r="AO90">
        <v>127</v>
      </c>
      <c r="AZ90" t="s">
        <v>276</v>
      </c>
      <c r="BA90">
        <v>0</v>
      </c>
      <c r="BB90">
        <v>18</v>
      </c>
      <c r="BC90">
        <v>0</v>
      </c>
      <c r="BD90">
        <v>109</v>
      </c>
      <c r="BE90" s="5">
        <v>127</v>
      </c>
      <c r="BG90" t="s">
        <v>80</v>
      </c>
      <c r="BH90" t="s">
        <v>296</v>
      </c>
      <c r="BI90" t="s">
        <v>934</v>
      </c>
      <c r="BJ90" t="s">
        <v>935</v>
      </c>
      <c r="BK90" s="1">
        <v>43368</v>
      </c>
      <c r="BL90" t="s">
        <v>71</v>
      </c>
      <c r="BM90" t="s">
        <v>72</v>
      </c>
      <c r="BN90" t="s">
        <v>73</v>
      </c>
      <c r="BO90" t="s">
        <v>74</v>
      </c>
      <c r="BQ90" t="s">
        <v>936</v>
      </c>
      <c r="BR90" t="s">
        <v>937</v>
      </c>
      <c r="BS90">
        <v>707330</v>
      </c>
      <c r="BT90" t="s">
        <v>938</v>
      </c>
      <c r="BU90" t="s">
        <v>939</v>
      </c>
      <c r="BV90">
        <v>740</v>
      </c>
      <c r="BX90">
        <v>-1</v>
      </c>
      <c r="BY90" t="s">
        <v>75</v>
      </c>
      <c r="BZ90" t="s">
        <v>75</v>
      </c>
    </row>
    <row r="91" spans="1:78" x14ac:dyDescent="0.25">
      <c r="A91" t="s">
        <v>296</v>
      </c>
      <c r="B91" t="s">
        <v>297</v>
      </c>
      <c r="H91" t="s">
        <v>130</v>
      </c>
      <c r="I91" t="s">
        <v>65</v>
      </c>
      <c r="J91" t="s">
        <v>363</v>
      </c>
      <c r="K91" t="s">
        <v>364</v>
      </c>
      <c r="L91" t="s">
        <v>365</v>
      </c>
      <c r="M91" t="s">
        <v>366</v>
      </c>
      <c r="N91" s="1">
        <v>43368</v>
      </c>
      <c r="P91">
        <v>1</v>
      </c>
      <c r="Q91" t="s">
        <v>66</v>
      </c>
      <c r="S91" t="s">
        <v>208</v>
      </c>
      <c r="U91" t="s">
        <v>122</v>
      </c>
      <c r="W91" t="s">
        <v>458</v>
      </c>
      <c r="Y91" t="s">
        <v>207</v>
      </c>
      <c r="AA91" t="s">
        <v>68</v>
      </c>
      <c r="AC91" t="s">
        <v>68</v>
      </c>
      <c r="AE91" t="s">
        <v>69</v>
      </c>
      <c r="AF91">
        <v>0</v>
      </c>
      <c r="AG91">
        <v>0</v>
      </c>
      <c r="AH91">
        <v>0</v>
      </c>
      <c r="AI91">
        <v>1</v>
      </c>
      <c r="AJ91">
        <v>0</v>
      </c>
      <c r="AK91">
        <v>0</v>
      </c>
      <c r="AL91">
        <v>0</v>
      </c>
      <c r="AM91" t="s">
        <v>208</v>
      </c>
      <c r="AO91">
        <v>12</v>
      </c>
      <c r="AZ91" t="s">
        <v>79</v>
      </c>
      <c r="BA91">
        <v>4</v>
      </c>
      <c r="BB91">
        <v>3</v>
      </c>
      <c r="BC91">
        <v>3</v>
      </c>
      <c r="BD91">
        <v>2</v>
      </c>
      <c r="BE91" s="5">
        <v>12</v>
      </c>
      <c r="BG91" t="s">
        <v>80</v>
      </c>
      <c r="BH91" t="s">
        <v>296</v>
      </c>
      <c r="BI91" t="s">
        <v>940</v>
      </c>
      <c r="BJ91" t="s">
        <v>941</v>
      </c>
      <c r="BK91" s="1">
        <v>43368</v>
      </c>
      <c r="BL91" t="s">
        <v>102</v>
      </c>
      <c r="BM91" t="s">
        <v>298</v>
      </c>
      <c r="BN91" t="s">
        <v>336</v>
      </c>
      <c r="BO91" t="s">
        <v>337</v>
      </c>
      <c r="BQ91" t="s">
        <v>942</v>
      </c>
      <c r="BR91" t="s">
        <v>943</v>
      </c>
      <c r="BS91">
        <v>707441</v>
      </c>
      <c r="BT91" t="s">
        <v>944</v>
      </c>
      <c r="BU91" t="s">
        <v>945</v>
      </c>
      <c r="BV91">
        <v>741</v>
      </c>
      <c r="BX91">
        <v>-1</v>
      </c>
      <c r="BY91" t="s">
        <v>75</v>
      </c>
      <c r="BZ91" t="s">
        <v>75</v>
      </c>
    </row>
    <row r="92" spans="1:78" x14ac:dyDescent="0.25">
      <c r="A92" t="s">
        <v>296</v>
      </c>
      <c r="B92" t="s">
        <v>297</v>
      </c>
      <c r="H92" t="s">
        <v>130</v>
      </c>
      <c r="I92" t="s">
        <v>65</v>
      </c>
      <c r="J92" t="s">
        <v>363</v>
      </c>
      <c r="K92" t="s">
        <v>364</v>
      </c>
      <c r="L92" t="s">
        <v>365</v>
      </c>
      <c r="M92" t="s">
        <v>366</v>
      </c>
      <c r="N92" s="1">
        <v>43368</v>
      </c>
      <c r="P92">
        <v>2</v>
      </c>
      <c r="Q92" t="s">
        <v>66</v>
      </c>
      <c r="S92" t="s">
        <v>208</v>
      </c>
      <c r="U92" t="s">
        <v>85</v>
      </c>
      <c r="W92" t="s">
        <v>202</v>
      </c>
      <c r="Y92" t="s">
        <v>207</v>
      </c>
      <c r="AA92" t="s">
        <v>68</v>
      </c>
      <c r="AC92" t="s">
        <v>68</v>
      </c>
      <c r="AE92" t="s">
        <v>69</v>
      </c>
      <c r="AF92">
        <v>0</v>
      </c>
      <c r="AG92">
        <v>0</v>
      </c>
      <c r="AH92">
        <v>0</v>
      </c>
      <c r="AI92">
        <v>1</v>
      </c>
      <c r="AJ92">
        <v>0</v>
      </c>
      <c r="AK92">
        <v>0</v>
      </c>
      <c r="AL92">
        <v>0</v>
      </c>
      <c r="AM92" t="s">
        <v>208</v>
      </c>
      <c r="AO92">
        <v>9</v>
      </c>
      <c r="AZ92" t="s">
        <v>134</v>
      </c>
      <c r="BA92">
        <v>0</v>
      </c>
      <c r="BB92">
        <v>3</v>
      </c>
      <c r="BC92">
        <v>0</v>
      </c>
      <c r="BD92">
        <v>6</v>
      </c>
      <c r="BE92" s="5">
        <v>9</v>
      </c>
      <c r="BG92" t="s">
        <v>80</v>
      </c>
      <c r="BH92" t="s">
        <v>296</v>
      </c>
      <c r="BI92" t="s">
        <v>946</v>
      </c>
      <c r="BJ92" t="s">
        <v>947</v>
      </c>
      <c r="BK92" s="1">
        <v>43368</v>
      </c>
      <c r="BL92" t="s">
        <v>102</v>
      </c>
      <c r="BM92" t="s">
        <v>298</v>
      </c>
      <c r="BN92" t="s">
        <v>336</v>
      </c>
      <c r="BO92" t="s">
        <v>337</v>
      </c>
      <c r="BQ92" t="s">
        <v>948</v>
      </c>
      <c r="BR92" t="s">
        <v>949</v>
      </c>
      <c r="BS92">
        <v>707442</v>
      </c>
      <c r="BT92" t="s">
        <v>950</v>
      </c>
      <c r="BU92" t="s">
        <v>951</v>
      </c>
      <c r="BV92">
        <v>742</v>
      </c>
      <c r="BX92">
        <v>-1</v>
      </c>
      <c r="BY92" t="s">
        <v>75</v>
      </c>
      <c r="BZ92" t="s">
        <v>75</v>
      </c>
    </row>
    <row r="93" spans="1:78" x14ac:dyDescent="0.25">
      <c r="A93" t="s">
        <v>296</v>
      </c>
      <c r="B93" t="s">
        <v>297</v>
      </c>
      <c r="H93" t="s">
        <v>130</v>
      </c>
      <c r="I93" t="s">
        <v>65</v>
      </c>
      <c r="J93" t="s">
        <v>363</v>
      </c>
      <c r="K93" t="s">
        <v>364</v>
      </c>
      <c r="L93" t="s">
        <v>365</v>
      </c>
      <c r="M93" t="s">
        <v>366</v>
      </c>
      <c r="N93" s="1">
        <v>43368</v>
      </c>
      <c r="P93">
        <v>3</v>
      </c>
      <c r="Q93" t="s">
        <v>129</v>
      </c>
      <c r="S93" t="s">
        <v>208</v>
      </c>
      <c r="U93" t="s">
        <v>103</v>
      </c>
      <c r="W93" t="s">
        <v>104</v>
      </c>
      <c r="Y93" t="s">
        <v>207</v>
      </c>
      <c r="AA93" t="s">
        <v>112</v>
      </c>
      <c r="AC93" t="s">
        <v>303</v>
      </c>
      <c r="AE93" t="s">
        <v>83</v>
      </c>
      <c r="AF93">
        <v>0</v>
      </c>
      <c r="AG93">
        <v>0</v>
      </c>
      <c r="AH93">
        <v>0</v>
      </c>
      <c r="AI93">
        <v>0</v>
      </c>
      <c r="AJ93">
        <v>1</v>
      </c>
      <c r="AK93">
        <v>0</v>
      </c>
      <c r="AL93">
        <v>0</v>
      </c>
      <c r="AM93" t="s">
        <v>208</v>
      </c>
      <c r="AO93">
        <v>52</v>
      </c>
      <c r="AZ93" t="s">
        <v>241</v>
      </c>
      <c r="BA93">
        <v>8</v>
      </c>
      <c r="BB93">
        <v>31</v>
      </c>
      <c r="BC93">
        <v>5</v>
      </c>
      <c r="BD93">
        <v>8</v>
      </c>
      <c r="BE93" s="5">
        <v>52</v>
      </c>
      <c r="BG93" t="s">
        <v>80</v>
      </c>
      <c r="BH93" t="s">
        <v>296</v>
      </c>
      <c r="BI93" t="s">
        <v>952</v>
      </c>
      <c r="BJ93" t="s">
        <v>953</v>
      </c>
      <c r="BK93" s="1">
        <v>43368</v>
      </c>
      <c r="BL93" t="s">
        <v>102</v>
      </c>
      <c r="BM93" t="s">
        <v>298</v>
      </c>
      <c r="BN93" t="s">
        <v>336</v>
      </c>
      <c r="BO93" t="s">
        <v>337</v>
      </c>
      <c r="BQ93" t="s">
        <v>954</v>
      </c>
      <c r="BR93" t="s">
        <v>955</v>
      </c>
      <c r="BS93">
        <v>707443</v>
      </c>
      <c r="BT93" t="s">
        <v>956</v>
      </c>
      <c r="BU93" t="s">
        <v>957</v>
      </c>
      <c r="BV93">
        <v>743</v>
      </c>
      <c r="BX93">
        <v>-1</v>
      </c>
      <c r="BY93" t="s">
        <v>75</v>
      </c>
      <c r="BZ93" t="s">
        <v>75</v>
      </c>
    </row>
    <row r="94" spans="1:78" x14ac:dyDescent="0.25">
      <c r="A94" t="s">
        <v>296</v>
      </c>
      <c r="B94" t="s">
        <v>353</v>
      </c>
      <c r="H94" t="s">
        <v>126</v>
      </c>
      <c r="I94" t="s">
        <v>127</v>
      </c>
      <c r="J94" t="s">
        <v>437</v>
      </c>
      <c r="K94" t="s">
        <v>340</v>
      </c>
      <c r="L94" t="s">
        <v>438</v>
      </c>
      <c r="M94" t="s">
        <v>341</v>
      </c>
      <c r="N94" s="1">
        <v>43366</v>
      </c>
      <c r="P94">
        <v>13</v>
      </c>
      <c r="Q94" t="s">
        <v>66</v>
      </c>
      <c r="S94" t="s">
        <v>208</v>
      </c>
      <c r="U94" t="s">
        <v>67</v>
      </c>
      <c r="W94" t="s">
        <v>68</v>
      </c>
      <c r="Y94" t="s">
        <v>367</v>
      </c>
      <c r="AA94" t="s">
        <v>68</v>
      </c>
      <c r="AC94" t="s">
        <v>68</v>
      </c>
      <c r="AE94" t="s">
        <v>69</v>
      </c>
      <c r="AF94">
        <v>0</v>
      </c>
      <c r="AG94">
        <v>0</v>
      </c>
      <c r="AH94">
        <v>0</v>
      </c>
      <c r="AI94">
        <v>1</v>
      </c>
      <c r="AJ94">
        <v>0</v>
      </c>
      <c r="AK94">
        <v>0</v>
      </c>
      <c r="AL94">
        <v>0</v>
      </c>
      <c r="AM94" t="s">
        <v>208</v>
      </c>
      <c r="AO94">
        <v>159</v>
      </c>
      <c r="AZ94" t="s">
        <v>958</v>
      </c>
      <c r="BA94">
        <v>7</v>
      </c>
      <c r="BB94">
        <v>28</v>
      </c>
      <c r="BC94">
        <v>11</v>
      </c>
      <c r="BD94">
        <v>113</v>
      </c>
      <c r="BE94" s="5">
        <v>159</v>
      </c>
      <c r="BG94" t="s">
        <v>80</v>
      </c>
      <c r="BH94" t="s">
        <v>296</v>
      </c>
      <c r="BI94" t="s">
        <v>959</v>
      </c>
      <c r="BJ94" t="s">
        <v>960</v>
      </c>
      <c r="BK94" s="1">
        <v>43369</v>
      </c>
      <c r="BL94" t="s">
        <v>128</v>
      </c>
      <c r="BM94" t="s">
        <v>298</v>
      </c>
      <c r="BN94" t="s">
        <v>961</v>
      </c>
      <c r="BO94" t="s">
        <v>962</v>
      </c>
      <c r="BQ94" t="s">
        <v>963</v>
      </c>
      <c r="BR94" t="s">
        <v>964</v>
      </c>
      <c r="BS94">
        <v>709459</v>
      </c>
      <c r="BT94" t="s">
        <v>965</v>
      </c>
      <c r="BU94" t="s">
        <v>966</v>
      </c>
      <c r="BV94">
        <v>744</v>
      </c>
      <c r="BX94">
        <v>-1</v>
      </c>
      <c r="BY94" t="s">
        <v>75</v>
      </c>
      <c r="BZ94" t="s">
        <v>75</v>
      </c>
    </row>
    <row r="95" spans="1:78" x14ac:dyDescent="0.25">
      <c r="A95" t="s">
        <v>296</v>
      </c>
      <c r="B95" t="s">
        <v>353</v>
      </c>
      <c r="H95" t="s">
        <v>126</v>
      </c>
      <c r="I95" t="s">
        <v>127</v>
      </c>
      <c r="J95" t="s">
        <v>437</v>
      </c>
      <c r="K95" t="s">
        <v>340</v>
      </c>
      <c r="L95" t="s">
        <v>438</v>
      </c>
      <c r="M95" t="s">
        <v>341</v>
      </c>
      <c r="N95" s="1">
        <v>43369</v>
      </c>
      <c r="P95">
        <v>15</v>
      </c>
      <c r="Q95" t="s">
        <v>66</v>
      </c>
      <c r="S95" t="s">
        <v>208</v>
      </c>
      <c r="U95" t="s">
        <v>67</v>
      </c>
      <c r="W95" t="s">
        <v>68</v>
      </c>
      <c r="Y95" t="s">
        <v>367</v>
      </c>
      <c r="AA95" t="s">
        <v>68</v>
      </c>
      <c r="AC95" t="s">
        <v>68</v>
      </c>
      <c r="AE95" t="s">
        <v>69</v>
      </c>
      <c r="AF95">
        <v>0</v>
      </c>
      <c r="AG95">
        <v>0</v>
      </c>
      <c r="AH95">
        <v>0</v>
      </c>
      <c r="AI95">
        <v>1</v>
      </c>
      <c r="AJ95">
        <v>0</v>
      </c>
      <c r="AK95">
        <v>0</v>
      </c>
      <c r="AL95">
        <v>0</v>
      </c>
      <c r="AM95" t="s">
        <v>208</v>
      </c>
      <c r="AO95">
        <v>39</v>
      </c>
      <c r="AZ95" t="s">
        <v>258</v>
      </c>
      <c r="BA95">
        <v>0</v>
      </c>
      <c r="BB95">
        <v>20</v>
      </c>
      <c r="BC95">
        <v>0</v>
      </c>
      <c r="BD95">
        <v>19</v>
      </c>
      <c r="BE95" s="5">
        <v>39</v>
      </c>
      <c r="BG95" t="s">
        <v>80</v>
      </c>
      <c r="BH95" t="s">
        <v>296</v>
      </c>
      <c r="BI95" t="s">
        <v>967</v>
      </c>
      <c r="BJ95" t="s">
        <v>968</v>
      </c>
      <c r="BK95" s="1">
        <v>43369</v>
      </c>
      <c r="BL95" t="s">
        <v>128</v>
      </c>
      <c r="BM95" t="s">
        <v>298</v>
      </c>
      <c r="BN95" t="s">
        <v>961</v>
      </c>
      <c r="BO95" t="s">
        <v>962</v>
      </c>
      <c r="BQ95" t="s">
        <v>969</v>
      </c>
      <c r="BR95" t="s">
        <v>970</v>
      </c>
      <c r="BS95">
        <v>709781</v>
      </c>
      <c r="BT95" t="s">
        <v>971</v>
      </c>
      <c r="BU95" t="s">
        <v>972</v>
      </c>
      <c r="BV95">
        <v>745</v>
      </c>
      <c r="BX95">
        <v>-1</v>
      </c>
      <c r="BY95" t="s">
        <v>75</v>
      </c>
      <c r="BZ95" t="s">
        <v>75</v>
      </c>
    </row>
    <row r="96" spans="1:78" x14ac:dyDescent="0.25">
      <c r="A96" t="s">
        <v>296</v>
      </c>
      <c r="B96" t="s">
        <v>353</v>
      </c>
      <c r="H96" t="s">
        <v>126</v>
      </c>
      <c r="I96" t="s">
        <v>127</v>
      </c>
      <c r="J96" t="s">
        <v>437</v>
      </c>
      <c r="K96" t="s">
        <v>340</v>
      </c>
      <c r="L96" t="s">
        <v>438</v>
      </c>
      <c r="M96" t="s">
        <v>341</v>
      </c>
      <c r="N96" s="1">
        <v>43369</v>
      </c>
      <c r="P96">
        <v>15</v>
      </c>
      <c r="Q96" t="s">
        <v>66</v>
      </c>
      <c r="S96" t="s">
        <v>208</v>
      </c>
      <c r="U96" t="s">
        <v>85</v>
      </c>
      <c r="W96" t="s">
        <v>68</v>
      </c>
      <c r="Y96" t="s">
        <v>367</v>
      </c>
      <c r="AA96" t="s">
        <v>68</v>
      </c>
      <c r="AC96" t="s">
        <v>68</v>
      </c>
      <c r="AE96" t="s">
        <v>69</v>
      </c>
      <c r="AF96">
        <v>0</v>
      </c>
      <c r="AG96">
        <v>0</v>
      </c>
      <c r="AH96">
        <v>0</v>
      </c>
      <c r="AI96">
        <v>1</v>
      </c>
      <c r="AJ96">
        <v>0</v>
      </c>
      <c r="AK96">
        <v>0</v>
      </c>
      <c r="AL96">
        <v>0</v>
      </c>
      <c r="AM96" t="s">
        <v>208</v>
      </c>
      <c r="AO96">
        <v>170</v>
      </c>
      <c r="AZ96" t="s">
        <v>330</v>
      </c>
      <c r="BA96">
        <v>0</v>
      </c>
      <c r="BB96">
        <v>12</v>
      </c>
      <c r="BC96">
        <v>8</v>
      </c>
      <c r="BD96">
        <v>150</v>
      </c>
      <c r="BE96" s="5">
        <v>170</v>
      </c>
      <c r="BG96" t="s">
        <v>80</v>
      </c>
      <c r="BH96" t="s">
        <v>296</v>
      </c>
      <c r="BI96" t="s">
        <v>973</v>
      </c>
      <c r="BJ96" t="s">
        <v>974</v>
      </c>
      <c r="BK96" s="1">
        <v>43369</v>
      </c>
      <c r="BL96" t="s">
        <v>128</v>
      </c>
      <c r="BM96" t="s">
        <v>298</v>
      </c>
      <c r="BN96" t="s">
        <v>961</v>
      </c>
      <c r="BO96" t="s">
        <v>962</v>
      </c>
      <c r="BQ96" t="s">
        <v>975</v>
      </c>
      <c r="BR96" t="s">
        <v>976</v>
      </c>
      <c r="BS96">
        <v>709782</v>
      </c>
      <c r="BT96" t="s">
        <v>977</v>
      </c>
      <c r="BU96" t="s">
        <v>978</v>
      </c>
      <c r="BV96">
        <v>746</v>
      </c>
      <c r="BX96">
        <v>-1</v>
      </c>
      <c r="BY96" t="s">
        <v>75</v>
      </c>
      <c r="BZ96" t="s">
        <v>75</v>
      </c>
    </row>
    <row r="97" spans="1:78" x14ac:dyDescent="0.25">
      <c r="A97" t="s">
        <v>296</v>
      </c>
      <c r="B97" t="s">
        <v>329</v>
      </c>
      <c r="H97" t="s">
        <v>108</v>
      </c>
      <c r="I97" t="s">
        <v>65</v>
      </c>
      <c r="J97" t="s">
        <v>350</v>
      </c>
      <c r="K97" t="s">
        <v>245</v>
      </c>
      <c r="L97" t="s">
        <v>351</v>
      </c>
      <c r="M97" t="s">
        <v>246</v>
      </c>
      <c r="N97" s="1">
        <v>43344</v>
      </c>
      <c r="P97">
        <v>3</v>
      </c>
      <c r="Q97" t="s">
        <v>107</v>
      </c>
      <c r="S97" t="s">
        <v>208</v>
      </c>
      <c r="U97" t="s">
        <v>85</v>
      </c>
      <c r="W97" t="s">
        <v>68</v>
      </c>
      <c r="Y97" t="s">
        <v>367</v>
      </c>
      <c r="AA97" t="s">
        <v>68</v>
      </c>
      <c r="AC97" t="s">
        <v>68</v>
      </c>
      <c r="AE97" t="s">
        <v>69</v>
      </c>
      <c r="AF97">
        <v>0</v>
      </c>
      <c r="AG97">
        <v>0</v>
      </c>
      <c r="AH97">
        <v>0</v>
      </c>
      <c r="AI97">
        <v>1</v>
      </c>
      <c r="AJ97">
        <v>0</v>
      </c>
      <c r="AK97">
        <v>0</v>
      </c>
      <c r="AL97">
        <v>0</v>
      </c>
      <c r="AM97" t="s">
        <v>208</v>
      </c>
      <c r="AO97">
        <v>112</v>
      </c>
      <c r="AZ97" t="s">
        <v>270</v>
      </c>
      <c r="BA97">
        <v>9</v>
      </c>
      <c r="BB97">
        <v>13</v>
      </c>
      <c r="BC97">
        <v>21</v>
      </c>
      <c r="BD97">
        <v>69</v>
      </c>
      <c r="BE97" s="5">
        <v>112</v>
      </c>
      <c r="BG97" t="s">
        <v>80</v>
      </c>
      <c r="BH97" t="s">
        <v>296</v>
      </c>
      <c r="BI97" t="s">
        <v>979</v>
      </c>
      <c r="BJ97" t="s">
        <v>980</v>
      </c>
      <c r="BK97" s="1">
        <v>43344</v>
      </c>
      <c r="BL97" t="s">
        <v>109</v>
      </c>
      <c r="BM97" t="s">
        <v>298</v>
      </c>
      <c r="BN97" t="s">
        <v>110</v>
      </c>
      <c r="BO97" t="s">
        <v>111</v>
      </c>
      <c r="BQ97" t="s">
        <v>981</v>
      </c>
      <c r="BR97" t="s">
        <v>982</v>
      </c>
      <c r="BS97">
        <v>639728</v>
      </c>
      <c r="BT97" t="s">
        <v>983</v>
      </c>
      <c r="BU97" t="s">
        <v>984</v>
      </c>
      <c r="BV97">
        <v>876</v>
      </c>
      <c r="BX97">
        <v>-1</v>
      </c>
      <c r="BY97" t="s">
        <v>75</v>
      </c>
      <c r="BZ97" t="s">
        <v>75</v>
      </c>
    </row>
    <row r="98" spans="1:78" x14ac:dyDescent="0.25">
      <c r="A98" t="s">
        <v>296</v>
      </c>
      <c r="B98" t="s">
        <v>304</v>
      </c>
      <c r="H98" t="s">
        <v>84</v>
      </c>
      <c r="I98" t="s">
        <v>65</v>
      </c>
      <c r="J98" t="s">
        <v>354</v>
      </c>
      <c r="K98" t="s">
        <v>248</v>
      </c>
      <c r="L98" t="s">
        <v>355</v>
      </c>
      <c r="M98" t="s">
        <v>249</v>
      </c>
      <c r="N98" s="1">
        <v>43345</v>
      </c>
      <c r="P98">
        <v>1</v>
      </c>
      <c r="Q98" t="s">
        <v>66</v>
      </c>
      <c r="S98" t="s">
        <v>208</v>
      </c>
      <c r="U98" t="s">
        <v>85</v>
      </c>
      <c r="W98" t="s">
        <v>100</v>
      </c>
      <c r="Y98" t="s">
        <v>367</v>
      </c>
      <c r="AA98" t="s">
        <v>68</v>
      </c>
      <c r="AC98" t="s">
        <v>68</v>
      </c>
      <c r="AE98" t="s">
        <v>69</v>
      </c>
      <c r="AF98">
        <v>0</v>
      </c>
      <c r="AG98">
        <v>0</v>
      </c>
      <c r="AH98">
        <v>0</v>
      </c>
      <c r="AI98">
        <v>1</v>
      </c>
      <c r="AJ98">
        <v>0</v>
      </c>
      <c r="AK98">
        <v>0</v>
      </c>
      <c r="AL98">
        <v>0</v>
      </c>
      <c r="AM98" t="s">
        <v>208</v>
      </c>
      <c r="AO98">
        <v>21</v>
      </c>
      <c r="AZ98" t="s">
        <v>222</v>
      </c>
      <c r="BA98">
        <v>0</v>
      </c>
      <c r="BB98">
        <v>0</v>
      </c>
      <c r="BC98">
        <v>11</v>
      </c>
      <c r="BD98">
        <v>10</v>
      </c>
      <c r="BE98" s="5">
        <v>21</v>
      </c>
      <c r="BG98" t="s">
        <v>80</v>
      </c>
      <c r="BH98" t="s">
        <v>296</v>
      </c>
      <c r="BI98" t="s">
        <v>985</v>
      </c>
      <c r="BJ98" t="s">
        <v>986</v>
      </c>
      <c r="BK98" s="1">
        <v>43345</v>
      </c>
      <c r="BL98" t="s">
        <v>116</v>
      </c>
      <c r="BM98" t="s">
        <v>298</v>
      </c>
      <c r="BN98" t="s">
        <v>117</v>
      </c>
      <c r="BO98" t="s">
        <v>118</v>
      </c>
      <c r="BQ98" t="s">
        <v>987</v>
      </c>
      <c r="BR98" t="s">
        <v>988</v>
      </c>
      <c r="BS98">
        <v>640725</v>
      </c>
      <c r="BT98" t="s">
        <v>989</v>
      </c>
      <c r="BU98" t="s">
        <v>990</v>
      </c>
      <c r="BV98">
        <v>906</v>
      </c>
      <c r="BX98">
        <v>-1</v>
      </c>
      <c r="BY98" t="s">
        <v>75</v>
      </c>
      <c r="BZ98" t="s">
        <v>75</v>
      </c>
    </row>
    <row r="99" spans="1:78" x14ac:dyDescent="0.25">
      <c r="A99" t="s">
        <v>296</v>
      </c>
      <c r="B99" t="s">
        <v>304</v>
      </c>
      <c r="H99" t="s">
        <v>84</v>
      </c>
      <c r="I99" t="s">
        <v>65</v>
      </c>
      <c r="J99" t="s">
        <v>354</v>
      </c>
      <c r="K99" t="s">
        <v>248</v>
      </c>
      <c r="L99" t="s">
        <v>355</v>
      </c>
      <c r="M99" t="s">
        <v>249</v>
      </c>
      <c r="N99" s="1">
        <v>43345</v>
      </c>
      <c r="P99">
        <v>2</v>
      </c>
      <c r="Q99" t="s">
        <v>66</v>
      </c>
      <c r="S99" t="s">
        <v>208</v>
      </c>
      <c r="U99" t="s">
        <v>87</v>
      </c>
      <c r="W99" t="s">
        <v>991</v>
      </c>
      <c r="Y99" t="s">
        <v>207</v>
      </c>
      <c r="AA99" t="s">
        <v>76</v>
      </c>
      <c r="AC99" t="s">
        <v>84</v>
      </c>
      <c r="AE99" t="s">
        <v>83</v>
      </c>
      <c r="AF99">
        <v>0</v>
      </c>
      <c r="AG99">
        <v>0</v>
      </c>
      <c r="AH99">
        <v>0</v>
      </c>
      <c r="AI99">
        <v>0</v>
      </c>
      <c r="AJ99">
        <v>1</v>
      </c>
      <c r="AK99">
        <v>0</v>
      </c>
      <c r="AL99">
        <v>0</v>
      </c>
      <c r="AM99" t="s">
        <v>208</v>
      </c>
      <c r="AO99">
        <v>8</v>
      </c>
      <c r="AZ99" t="s">
        <v>98</v>
      </c>
      <c r="BA99">
        <v>0</v>
      </c>
      <c r="BB99">
        <v>0</v>
      </c>
      <c r="BC99">
        <v>4</v>
      </c>
      <c r="BD99">
        <v>4</v>
      </c>
      <c r="BE99" s="5">
        <v>8</v>
      </c>
      <c r="BG99" t="s">
        <v>80</v>
      </c>
      <c r="BH99" t="s">
        <v>296</v>
      </c>
      <c r="BI99" t="s">
        <v>992</v>
      </c>
      <c r="BJ99" t="s">
        <v>993</v>
      </c>
      <c r="BK99" s="1">
        <v>43345</v>
      </c>
      <c r="BL99" t="s">
        <v>116</v>
      </c>
      <c r="BM99" t="s">
        <v>298</v>
      </c>
      <c r="BN99" t="s">
        <v>117</v>
      </c>
      <c r="BO99" t="s">
        <v>118</v>
      </c>
      <c r="BQ99" t="s">
        <v>994</v>
      </c>
      <c r="BR99" t="s">
        <v>995</v>
      </c>
      <c r="BS99">
        <v>640726</v>
      </c>
      <c r="BT99" t="s">
        <v>996</v>
      </c>
      <c r="BU99" t="s">
        <v>997</v>
      </c>
      <c r="BV99">
        <v>907</v>
      </c>
      <c r="BX99">
        <v>-1</v>
      </c>
      <c r="BY99" t="s">
        <v>75</v>
      </c>
      <c r="BZ99" t="s">
        <v>75</v>
      </c>
    </row>
    <row r="100" spans="1:78" x14ac:dyDescent="0.25">
      <c r="A100" t="s">
        <v>296</v>
      </c>
      <c r="B100" t="s">
        <v>304</v>
      </c>
      <c r="H100" t="s">
        <v>84</v>
      </c>
      <c r="I100" t="s">
        <v>65</v>
      </c>
      <c r="J100" t="s">
        <v>354</v>
      </c>
      <c r="K100" t="s">
        <v>248</v>
      </c>
      <c r="L100" t="s">
        <v>355</v>
      </c>
      <c r="M100" t="s">
        <v>249</v>
      </c>
      <c r="N100" s="1">
        <v>43345</v>
      </c>
      <c r="P100">
        <v>3</v>
      </c>
      <c r="Q100" t="s">
        <v>66</v>
      </c>
      <c r="S100" t="s">
        <v>208</v>
      </c>
      <c r="U100" t="s">
        <v>67</v>
      </c>
      <c r="W100" t="s">
        <v>998</v>
      </c>
      <c r="Y100" t="s">
        <v>367</v>
      </c>
      <c r="AA100" t="s">
        <v>68</v>
      </c>
      <c r="AC100" t="s">
        <v>68</v>
      </c>
      <c r="AE100" t="s">
        <v>69</v>
      </c>
      <c r="AF100">
        <v>0</v>
      </c>
      <c r="AG100">
        <v>0</v>
      </c>
      <c r="AH100">
        <v>0</v>
      </c>
      <c r="AI100">
        <v>1</v>
      </c>
      <c r="AJ100">
        <v>0</v>
      </c>
      <c r="AK100">
        <v>0</v>
      </c>
      <c r="AL100">
        <v>0</v>
      </c>
      <c r="AM100" t="s">
        <v>208</v>
      </c>
      <c r="AO100">
        <v>15</v>
      </c>
      <c r="AZ100" t="s">
        <v>94</v>
      </c>
      <c r="BA100">
        <v>0</v>
      </c>
      <c r="BB100">
        <v>0</v>
      </c>
      <c r="BC100">
        <v>8</v>
      </c>
      <c r="BD100">
        <v>7</v>
      </c>
      <c r="BE100" s="5">
        <v>15</v>
      </c>
      <c r="BG100" t="s">
        <v>80</v>
      </c>
      <c r="BH100" t="s">
        <v>296</v>
      </c>
      <c r="BI100" t="s">
        <v>999</v>
      </c>
      <c r="BJ100" t="s">
        <v>1000</v>
      </c>
      <c r="BK100" s="1">
        <v>43345</v>
      </c>
      <c r="BL100" t="s">
        <v>116</v>
      </c>
      <c r="BM100" t="s">
        <v>298</v>
      </c>
      <c r="BN100" t="s">
        <v>117</v>
      </c>
      <c r="BO100" t="s">
        <v>118</v>
      </c>
      <c r="BQ100" t="s">
        <v>1001</v>
      </c>
      <c r="BR100" t="s">
        <v>1002</v>
      </c>
      <c r="BS100">
        <v>640727</v>
      </c>
      <c r="BT100" t="s">
        <v>1003</v>
      </c>
      <c r="BU100" t="s">
        <v>1004</v>
      </c>
      <c r="BV100">
        <v>908</v>
      </c>
      <c r="BX100">
        <v>-1</v>
      </c>
      <c r="BY100" t="s">
        <v>75</v>
      </c>
      <c r="BZ100" t="s">
        <v>75</v>
      </c>
    </row>
    <row r="101" spans="1:78" x14ac:dyDescent="0.25">
      <c r="A101" t="s">
        <v>296</v>
      </c>
      <c r="B101" t="s">
        <v>299</v>
      </c>
      <c r="H101" t="s">
        <v>64</v>
      </c>
      <c r="I101" t="s">
        <v>65</v>
      </c>
      <c r="J101" t="s">
        <v>1005</v>
      </c>
      <c r="K101" t="s">
        <v>1006</v>
      </c>
      <c r="L101" t="s">
        <v>1007</v>
      </c>
      <c r="M101" t="s">
        <v>1008</v>
      </c>
      <c r="N101" s="1">
        <v>43345</v>
      </c>
      <c r="P101">
        <v>1</v>
      </c>
      <c r="Q101" t="s">
        <v>66</v>
      </c>
      <c r="S101" t="s">
        <v>208</v>
      </c>
      <c r="U101" t="s">
        <v>67</v>
      </c>
      <c r="W101" t="s">
        <v>68</v>
      </c>
      <c r="Y101" t="s">
        <v>367</v>
      </c>
      <c r="AA101" t="s">
        <v>68</v>
      </c>
      <c r="AC101" t="s">
        <v>68</v>
      </c>
      <c r="AE101" t="s">
        <v>69</v>
      </c>
      <c r="AF101">
        <v>0</v>
      </c>
      <c r="AG101">
        <v>0</v>
      </c>
      <c r="AH101">
        <v>0</v>
      </c>
      <c r="AI101">
        <v>1</v>
      </c>
      <c r="AJ101">
        <v>0</v>
      </c>
      <c r="AK101">
        <v>0</v>
      </c>
      <c r="AL101">
        <v>0</v>
      </c>
      <c r="AM101" t="s">
        <v>208</v>
      </c>
      <c r="AO101">
        <v>111</v>
      </c>
      <c r="AZ101" t="s">
        <v>247</v>
      </c>
      <c r="BA101">
        <v>0</v>
      </c>
      <c r="BB101">
        <v>19</v>
      </c>
      <c r="BC101">
        <v>0</v>
      </c>
      <c r="BD101">
        <v>92</v>
      </c>
      <c r="BE101" s="5">
        <v>111</v>
      </c>
      <c r="BG101" t="s">
        <v>80</v>
      </c>
      <c r="BH101" t="s">
        <v>296</v>
      </c>
      <c r="BI101" t="s">
        <v>1009</v>
      </c>
      <c r="BJ101" t="s">
        <v>1010</v>
      </c>
      <c r="BK101" s="1">
        <v>43346</v>
      </c>
      <c r="BL101" t="s">
        <v>71</v>
      </c>
      <c r="BM101" t="s">
        <v>72</v>
      </c>
      <c r="BN101" t="s">
        <v>73</v>
      </c>
      <c r="BO101" t="s">
        <v>74</v>
      </c>
      <c r="BQ101" t="s">
        <v>1011</v>
      </c>
      <c r="BR101" t="s">
        <v>1012</v>
      </c>
      <c r="BS101">
        <v>646337</v>
      </c>
      <c r="BT101" t="s">
        <v>1013</v>
      </c>
      <c r="BU101" t="s">
        <v>1014</v>
      </c>
      <c r="BV101">
        <v>913</v>
      </c>
      <c r="BX101">
        <v>-1</v>
      </c>
      <c r="BY101" t="s">
        <v>75</v>
      </c>
      <c r="BZ101" t="s">
        <v>75</v>
      </c>
    </row>
    <row r="102" spans="1:78" x14ac:dyDescent="0.25">
      <c r="A102" t="s">
        <v>296</v>
      </c>
      <c r="B102" t="s">
        <v>299</v>
      </c>
      <c r="H102" t="s">
        <v>64</v>
      </c>
      <c r="I102" t="s">
        <v>65</v>
      </c>
      <c r="J102" t="s">
        <v>1005</v>
      </c>
      <c r="K102" t="s">
        <v>1006</v>
      </c>
      <c r="L102" t="s">
        <v>1007</v>
      </c>
      <c r="M102" t="s">
        <v>1008</v>
      </c>
      <c r="N102" s="1">
        <v>43346</v>
      </c>
      <c r="P102">
        <v>1</v>
      </c>
      <c r="Q102" t="s">
        <v>66</v>
      </c>
      <c r="S102" t="s">
        <v>208</v>
      </c>
      <c r="U102" t="s">
        <v>67</v>
      </c>
      <c r="W102" t="s">
        <v>68</v>
      </c>
      <c r="Y102" t="s">
        <v>367</v>
      </c>
      <c r="AA102" t="s">
        <v>68</v>
      </c>
      <c r="AC102" t="s">
        <v>68</v>
      </c>
      <c r="AE102" t="s">
        <v>69</v>
      </c>
      <c r="AF102">
        <v>0</v>
      </c>
      <c r="AG102">
        <v>0</v>
      </c>
      <c r="AH102">
        <v>0</v>
      </c>
      <c r="AI102">
        <v>1</v>
      </c>
      <c r="AJ102">
        <v>0</v>
      </c>
      <c r="AK102">
        <v>0</v>
      </c>
      <c r="AL102">
        <v>0</v>
      </c>
      <c r="AM102" t="s">
        <v>208</v>
      </c>
      <c r="AO102">
        <v>86</v>
      </c>
      <c r="AZ102" t="s">
        <v>331</v>
      </c>
      <c r="BA102">
        <v>0</v>
      </c>
      <c r="BB102">
        <v>21</v>
      </c>
      <c r="BC102">
        <v>0</v>
      </c>
      <c r="BD102">
        <v>65</v>
      </c>
      <c r="BE102" s="5">
        <v>86</v>
      </c>
      <c r="BG102" t="s">
        <v>80</v>
      </c>
      <c r="BH102" t="s">
        <v>296</v>
      </c>
      <c r="BI102" t="s">
        <v>1015</v>
      </c>
      <c r="BJ102" t="s">
        <v>1016</v>
      </c>
      <c r="BK102" s="1">
        <v>43346</v>
      </c>
      <c r="BL102" t="s">
        <v>71</v>
      </c>
      <c r="BM102" t="s">
        <v>72</v>
      </c>
      <c r="BN102" t="s">
        <v>73</v>
      </c>
      <c r="BO102" t="s">
        <v>74</v>
      </c>
      <c r="BQ102" t="s">
        <v>1017</v>
      </c>
      <c r="BR102" t="s">
        <v>1018</v>
      </c>
      <c r="BS102">
        <v>646338</v>
      </c>
      <c r="BT102" t="s">
        <v>1019</v>
      </c>
      <c r="BU102" t="s">
        <v>1020</v>
      </c>
      <c r="BV102">
        <v>914</v>
      </c>
      <c r="BX102">
        <v>-1</v>
      </c>
      <c r="BY102" t="s">
        <v>75</v>
      </c>
      <c r="BZ102" t="s">
        <v>75</v>
      </c>
    </row>
    <row r="103" spans="1:78" x14ac:dyDescent="0.25">
      <c r="A103" t="s">
        <v>296</v>
      </c>
      <c r="B103" t="s">
        <v>304</v>
      </c>
      <c r="H103" t="s">
        <v>84</v>
      </c>
      <c r="I103" t="s">
        <v>65</v>
      </c>
      <c r="J103" t="s">
        <v>1005</v>
      </c>
      <c r="K103" t="s">
        <v>1006</v>
      </c>
      <c r="L103" t="s">
        <v>1007</v>
      </c>
      <c r="M103" t="s">
        <v>1008</v>
      </c>
      <c r="N103" s="1">
        <v>43346</v>
      </c>
      <c r="P103">
        <v>1</v>
      </c>
      <c r="Q103" t="s">
        <v>66</v>
      </c>
      <c r="S103" t="s">
        <v>208</v>
      </c>
      <c r="U103" t="s">
        <v>85</v>
      </c>
      <c r="W103" t="s">
        <v>100</v>
      </c>
      <c r="Y103" t="s">
        <v>367</v>
      </c>
      <c r="AA103" t="s">
        <v>68</v>
      </c>
      <c r="AC103" t="s">
        <v>68</v>
      </c>
      <c r="AE103" t="s">
        <v>69</v>
      </c>
      <c r="AF103">
        <v>0</v>
      </c>
      <c r="AG103">
        <v>0</v>
      </c>
      <c r="AH103">
        <v>0</v>
      </c>
      <c r="AI103">
        <v>1</v>
      </c>
      <c r="AJ103">
        <v>0</v>
      </c>
      <c r="AK103">
        <v>0</v>
      </c>
      <c r="AL103">
        <v>0</v>
      </c>
      <c r="AM103" t="s">
        <v>208</v>
      </c>
      <c r="AO103">
        <v>18</v>
      </c>
      <c r="AZ103" t="s">
        <v>228</v>
      </c>
      <c r="BA103">
        <v>0</v>
      </c>
      <c r="BB103">
        <v>0</v>
      </c>
      <c r="BC103">
        <v>9</v>
      </c>
      <c r="BD103">
        <v>9</v>
      </c>
      <c r="BE103" s="5">
        <v>18</v>
      </c>
      <c r="BG103" t="s">
        <v>80</v>
      </c>
      <c r="BH103" t="s">
        <v>296</v>
      </c>
      <c r="BI103" t="s">
        <v>1021</v>
      </c>
      <c r="BJ103" t="s">
        <v>1022</v>
      </c>
      <c r="BK103" s="1">
        <v>43346</v>
      </c>
      <c r="BL103" t="s">
        <v>116</v>
      </c>
      <c r="BM103" t="s">
        <v>298</v>
      </c>
      <c r="BN103" t="s">
        <v>117</v>
      </c>
      <c r="BO103" t="s">
        <v>118</v>
      </c>
      <c r="BQ103" t="s">
        <v>1023</v>
      </c>
      <c r="BR103" t="s">
        <v>1024</v>
      </c>
      <c r="BS103">
        <v>646498</v>
      </c>
      <c r="BT103" t="s">
        <v>1025</v>
      </c>
      <c r="BU103" t="s">
        <v>1026</v>
      </c>
      <c r="BV103">
        <v>915</v>
      </c>
      <c r="BX103">
        <v>-1</v>
      </c>
      <c r="BY103" t="s">
        <v>75</v>
      </c>
      <c r="BZ103" t="s">
        <v>75</v>
      </c>
    </row>
    <row r="104" spans="1:78" x14ac:dyDescent="0.25">
      <c r="A104" t="s">
        <v>296</v>
      </c>
      <c r="B104" t="s">
        <v>304</v>
      </c>
      <c r="H104" t="s">
        <v>84</v>
      </c>
      <c r="I104" t="s">
        <v>65</v>
      </c>
      <c r="J104" t="s">
        <v>1005</v>
      </c>
      <c r="K104" t="s">
        <v>1006</v>
      </c>
      <c r="L104" t="s">
        <v>1007</v>
      </c>
      <c r="M104" t="s">
        <v>1008</v>
      </c>
      <c r="N104" s="1">
        <v>43346</v>
      </c>
      <c r="P104">
        <v>2</v>
      </c>
      <c r="Q104" t="s">
        <v>66</v>
      </c>
      <c r="S104" t="s">
        <v>208</v>
      </c>
      <c r="U104" t="s">
        <v>87</v>
      </c>
      <c r="W104" t="s">
        <v>136</v>
      </c>
      <c r="Y104" t="s">
        <v>207</v>
      </c>
      <c r="AA104" t="s">
        <v>76</v>
      </c>
      <c r="AC104" t="s">
        <v>84</v>
      </c>
      <c r="AE104" t="s">
        <v>69</v>
      </c>
      <c r="AF104">
        <v>0</v>
      </c>
      <c r="AG104">
        <v>0</v>
      </c>
      <c r="AH104">
        <v>0</v>
      </c>
      <c r="AI104">
        <v>1</v>
      </c>
      <c r="AJ104">
        <v>0</v>
      </c>
      <c r="AK104">
        <v>0</v>
      </c>
      <c r="AL104">
        <v>0</v>
      </c>
      <c r="AM104" t="s">
        <v>208</v>
      </c>
      <c r="AO104">
        <v>8</v>
      </c>
      <c r="AZ104" t="s">
        <v>98</v>
      </c>
      <c r="BA104">
        <v>0</v>
      </c>
      <c r="BB104">
        <v>0</v>
      </c>
      <c r="BC104">
        <v>2</v>
      </c>
      <c r="BD104">
        <v>6</v>
      </c>
      <c r="BE104" s="5">
        <v>8</v>
      </c>
      <c r="BG104" t="s">
        <v>80</v>
      </c>
      <c r="BH104" t="s">
        <v>296</v>
      </c>
      <c r="BI104" t="s">
        <v>1027</v>
      </c>
      <c r="BJ104" t="s">
        <v>1028</v>
      </c>
      <c r="BK104" s="1">
        <v>43346</v>
      </c>
      <c r="BL104" t="s">
        <v>116</v>
      </c>
      <c r="BM104" t="s">
        <v>298</v>
      </c>
      <c r="BN104" t="s">
        <v>117</v>
      </c>
      <c r="BO104" t="s">
        <v>118</v>
      </c>
      <c r="BQ104" t="s">
        <v>1029</v>
      </c>
      <c r="BR104" t="s">
        <v>1030</v>
      </c>
      <c r="BS104">
        <v>646499</v>
      </c>
      <c r="BT104" t="s">
        <v>1031</v>
      </c>
      <c r="BU104" t="s">
        <v>1032</v>
      </c>
      <c r="BV104">
        <v>916</v>
      </c>
      <c r="BX104">
        <v>-1</v>
      </c>
      <c r="BY104" t="s">
        <v>75</v>
      </c>
      <c r="BZ104" t="s">
        <v>75</v>
      </c>
    </row>
    <row r="105" spans="1:78" x14ac:dyDescent="0.25">
      <c r="A105" t="s">
        <v>296</v>
      </c>
      <c r="B105" t="s">
        <v>297</v>
      </c>
      <c r="H105" t="s">
        <v>130</v>
      </c>
      <c r="I105" t="s">
        <v>65</v>
      </c>
      <c r="J105" t="s">
        <v>1033</v>
      </c>
      <c r="K105" t="s">
        <v>1034</v>
      </c>
      <c r="L105" t="s">
        <v>1035</v>
      </c>
      <c r="M105" t="s">
        <v>1036</v>
      </c>
      <c r="N105" s="1">
        <v>43345</v>
      </c>
      <c r="P105">
        <v>1</v>
      </c>
      <c r="Q105" t="s">
        <v>66</v>
      </c>
      <c r="S105" t="s">
        <v>208</v>
      </c>
      <c r="U105" t="s">
        <v>85</v>
      </c>
      <c r="W105" t="s">
        <v>1037</v>
      </c>
      <c r="Y105" t="s">
        <v>207</v>
      </c>
      <c r="AA105" t="s">
        <v>68</v>
      </c>
      <c r="AC105" t="s">
        <v>68</v>
      </c>
      <c r="AE105" t="s">
        <v>69</v>
      </c>
      <c r="AF105">
        <v>0</v>
      </c>
      <c r="AG105">
        <v>0</v>
      </c>
      <c r="AH105">
        <v>0</v>
      </c>
      <c r="AI105">
        <v>1</v>
      </c>
      <c r="AJ105">
        <v>0</v>
      </c>
      <c r="AK105">
        <v>0</v>
      </c>
      <c r="AL105">
        <v>0</v>
      </c>
      <c r="AM105" t="s">
        <v>208</v>
      </c>
      <c r="AO105">
        <v>9</v>
      </c>
      <c r="AZ105" t="s">
        <v>134</v>
      </c>
      <c r="BA105">
        <v>2</v>
      </c>
      <c r="BB105">
        <v>3</v>
      </c>
      <c r="BC105">
        <v>1</v>
      </c>
      <c r="BD105">
        <v>3</v>
      </c>
      <c r="BE105" s="5">
        <v>9</v>
      </c>
      <c r="BG105" t="s">
        <v>80</v>
      </c>
      <c r="BH105" t="s">
        <v>296</v>
      </c>
      <c r="BI105" t="s">
        <v>1038</v>
      </c>
      <c r="BJ105" t="s">
        <v>1039</v>
      </c>
      <c r="BK105" s="1">
        <v>43347</v>
      </c>
      <c r="BL105" t="s">
        <v>102</v>
      </c>
      <c r="BM105" t="s">
        <v>298</v>
      </c>
      <c r="BN105" t="s">
        <v>336</v>
      </c>
      <c r="BO105" t="s">
        <v>337</v>
      </c>
      <c r="BQ105" t="s">
        <v>1040</v>
      </c>
      <c r="BR105" t="s">
        <v>1041</v>
      </c>
      <c r="BS105">
        <v>650357</v>
      </c>
      <c r="BT105" t="s">
        <v>1042</v>
      </c>
      <c r="BU105" t="s">
        <v>1043</v>
      </c>
      <c r="BV105">
        <v>936</v>
      </c>
      <c r="BX105">
        <v>-1</v>
      </c>
      <c r="BY105" t="s">
        <v>75</v>
      </c>
      <c r="BZ105" t="s">
        <v>75</v>
      </c>
    </row>
    <row r="106" spans="1:78" x14ac:dyDescent="0.25">
      <c r="A106" t="s">
        <v>296</v>
      </c>
      <c r="B106" t="s">
        <v>297</v>
      </c>
      <c r="H106" t="s">
        <v>130</v>
      </c>
      <c r="I106" t="s">
        <v>65</v>
      </c>
      <c r="J106" t="s">
        <v>1033</v>
      </c>
      <c r="K106" t="s">
        <v>1034</v>
      </c>
      <c r="L106" t="s">
        <v>1035</v>
      </c>
      <c r="M106" t="s">
        <v>1036</v>
      </c>
      <c r="N106" s="1">
        <v>43345</v>
      </c>
      <c r="P106">
        <v>2</v>
      </c>
      <c r="Q106" t="s">
        <v>163</v>
      </c>
      <c r="S106" t="s">
        <v>208</v>
      </c>
      <c r="U106" t="s">
        <v>67</v>
      </c>
      <c r="W106" t="s">
        <v>1044</v>
      </c>
      <c r="Y106" t="s">
        <v>207</v>
      </c>
      <c r="AA106" t="s">
        <v>68</v>
      </c>
      <c r="AC106" t="s">
        <v>68</v>
      </c>
      <c r="AE106" t="s">
        <v>69</v>
      </c>
      <c r="AF106">
        <v>0</v>
      </c>
      <c r="AG106">
        <v>0</v>
      </c>
      <c r="AH106">
        <v>0</v>
      </c>
      <c r="AI106">
        <v>1</v>
      </c>
      <c r="AJ106">
        <v>0</v>
      </c>
      <c r="AK106">
        <v>0</v>
      </c>
      <c r="AL106">
        <v>0</v>
      </c>
      <c r="AM106" t="s">
        <v>208</v>
      </c>
      <c r="AO106">
        <v>18</v>
      </c>
      <c r="AZ106" t="s">
        <v>228</v>
      </c>
      <c r="BA106">
        <v>5</v>
      </c>
      <c r="BB106">
        <v>4</v>
      </c>
      <c r="BC106">
        <v>3</v>
      </c>
      <c r="BD106">
        <v>6</v>
      </c>
      <c r="BE106" s="5">
        <v>18</v>
      </c>
      <c r="BG106" t="s">
        <v>80</v>
      </c>
      <c r="BH106" t="s">
        <v>296</v>
      </c>
      <c r="BI106" t="s">
        <v>1045</v>
      </c>
      <c r="BJ106" t="s">
        <v>1046</v>
      </c>
      <c r="BK106" s="1">
        <v>43347</v>
      </c>
      <c r="BL106" t="s">
        <v>102</v>
      </c>
      <c r="BM106" t="s">
        <v>298</v>
      </c>
      <c r="BN106" t="s">
        <v>336</v>
      </c>
      <c r="BO106" t="s">
        <v>337</v>
      </c>
      <c r="BQ106" t="s">
        <v>1047</v>
      </c>
      <c r="BR106" t="s">
        <v>1048</v>
      </c>
      <c r="BS106">
        <v>650358</v>
      </c>
      <c r="BT106" t="s">
        <v>1049</v>
      </c>
      <c r="BU106" t="s">
        <v>1050</v>
      </c>
      <c r="BV106">
        <v>937</v>
      </c>
      <c r="BX106">
        <v>-1</v>
      </c>
      <c r="BY106" t="s">
        <v>75</v>
      </c>
      <c r="BZ106" t="s">
        <v>75</v>
      </c>
    </row>
    <row r="107" spans="1:78" x14ac:dyDescent="0.25">
      <c r="A107" t="s">
        <v>296</v>
      </c>
      <c r="B107" t="s">
        <v>297</v>
      </c>
      <c r="H107" t="s">
        <v>130</v>
      </c>
      <c r="I107" t="s">
        <v>65</v>
      </c>
      <c r="J107" t="s">
        <v>1033</v>
      </c>
      <c r="K107" t="s">
        <v>1034</v>
      </c>
      <c r="L107" t="s">
        <v>1035</v>
      </c>
      <c r="M107" t="s">
        <v>1036</v>
      </c>
      <c r="N107" s="1">
        <v>43345</v>
      </c>
      <c r="P107">
        <v>3</v>
      </c>
      <c r="Q107" t="s">
        <v>163</v>
      </c>
      <c r="S107" t="s">
        <v>208</v>
      </c>
      <c r="U107" t="s">
        <v>122</v>
      </c>
      <c r="W107" t="s">
        <v>205</v>
      </c>
      <c r="Y107" t="s">
        <v>207</v>
      </c>
      <c r="AA107" t="s">
        <v>68</v>
      </c>
      <c r="AC107" t="s">
        <v>68</v>
      </c>
      <c r="AE107" t="s">
        <v>69</v>
      </c>
      <c r="AF107">
        <v>0</v>
      </c>
      <c r="AG107">
        <v>0</v>
      </c>
      <c r="AH107">
        <v>0</v>
      </c>
      <c r="AI107">
        <v>1</v>
      </c>
      <c r="AJ107">
        <v>0</v>
      </c>
      <c r="AK107">
        <v>0</v>
      </c>
      <c r="AL107">
        <v>0</v>
      </c>
      <c r="AM107" t="s">
        <v>208</v>
      </c>
      <c r="AO107">
        <v>29</v>
      </c>
      <c r="AZ107" t="s">
        <v>224</v>
      </c>
      <c r="BA107">
        <v>9</v>
      </c>
      <c r="BB107">
        <v>6</v>
      </c>
      <c r="BC107">
        <v>5</v>
      </c>
      <c r="BD107">
        <v>9</v>
      </c>
      <c r="BE107" s="5">
        <v>29</v>
      </c>
      <c r="BG107" t="s">
        <v>80</v>
      </c>
      <c r="BH107" t="s">
        <v>296</v>
      </c>
      <c r="BI107" t="s">
        <v>1051</v>
      </c>
      <c r="BJ107" t="s">
        <v>1052</v>
      </c>
      <c r="BK107" s="1">
        <v>43347</v>
      </c>
      <c r="BL107" t="s">
        <v>102</v>
      </c>
      <c r="BM107" t="s">
        <v>298</v>
      </c>
      <c r="BN107" t="s">
        <v>336</v>
      </c>
      <c r="BO107" t="s">
        <v>337</v>
      </c>
      <c r="BQ107" t="s">
        <v>1053</v>
      </c>
      <c r="BR107" t="s">
        <v>1054</v>
      </c>
      <c r="BS107">
        <v>650359</v>
      </c>
      <c r="BT107" t="s">
        <v>1055</v>
      </c>
      <c r="BU107" t="s">
        <v>1056</v>
      </c>
      <c r="BV107">
        <v>938</v>
      </c>
      <c r="BX107">
        <v>-1</v>
      </c>
      <c r="BY107" t="s">
        <v>75</v>
      </c>
      <c r="BZ107" t="s">
        <v>75</v>
      </c>
    </row>
    <row r="108" spans="1:78" x14ac:dyDescent="0.25">
      <c r="A108" t="s">
        <v>296</v>
      </c>
      <c r="B108" t="s">
        <v>297</v>
      </c>
      <c r="H108" t="s">
        <v>130</v>
      </c>
      <c r="I108" t="s">
        <v>65</v>
      </c>
      <c r="J108" t="s">
        <v>1033</v>
      </c>
      <c r="K108" t="s">
        <v>1034</v>
      </c>
      <c r="L108" t="s">
        <v>1035</v>
      </c>
      <c r="M108" t="s">
        <v>1036</v>
      </c>
      <c r="N108" s="1">
        <v>43346</v>
      </c>
      <c r="P108">
        <v>1</v>
      </c>
      <c r="Q108" t="s">
        <v>66</v>
      </c>
      <c r="S108" t="s">
        <v>208</v>
      </c>
      <c r="U108" t="s">
        <v>87</v>
      </c>
      <c r="W108" t="s">
        <v>1057</v>
      </c>
      <c r="Y108" t="s">
        <v>207</v>
      </c>
      <c r="AA108" t="s">
        <v>68</v>
      </c>
      <c r="AC108" t="s">
        <v>68</v>
      </c>
      <c r="AE108" t="s">
        <v>69</v>
      </c>
      <c r="AF108">
        <v>0</v>
      </c>
      <c r="AG108">
        <v>0</v>
      </c>
      <c r="AH108">
        <v>0</v>
      </c>
      <c r="AI108">
        <v>1</v>
      </c>
      <c r="AJ108">
        <v>0</v>
      </c>
      <c r="AK108">
        <v>0</v>
      </c>
      <c r="AL108">
        <v>0</v>
      </c>
      <c r="AM108" t="s">
        <v>208</v>
      </c>
      <c r="AO108">
        <v>15</v>
      </c>
      <c r="AZ108" t="s">
        <v>94</v>
      </c>
      <c r="BA108">
        <v>2</v>
      </c>
      <c r="BB108">
        <v>5</v>
      </c>
      <c r="BC108">
        <v>2</v>
      </c>
      <c r="BD108">
        <v>6</v>
      </c>
      <c r="BE108" s="5">
        <v>15</v>
      </c>
      <c r="BG108" t="s">
        <v>80</v>
      </c>
      <c r="BH108" t="s">
        <v>296</v>
      </c>
      <c r="BI108" t="s">
        <v>1058</v>
      </c>
      <c r="BJ108" t="s">
        <v>1059</v>
      </c>
      <c r="BK108" s="1">
        <v>43347</v>
      </c>
      <c r="BL108" t="s">
        <v>102</v>
      </c>
      <c r="BM108" t="s">
        <v>298</v>
      </c>
      <c r="BN108" t="s">
        <v>336</v>
      </c>
      <c r="BO108" t="s">
        <v>337</v>
      </c>
      <c r="BQ108" t="s">
        <v>1060</v>
      </c>
      <c r="BR108" t="s">
        <v>1061</v>
      </c>
      <c r="BS108">
        <v>650364</v>
      </c>
      <c r="BT108" t="s">
        <v>1062</v>
      </c>
      <c r="BU108" t="s">
        <v>1063</v>
      </c>
      <c r="BV108">
        <v>939</v>
      </c>
      <c r="BX108">
        <v>-1</v>
      </c>
      <c r="BY108" t="s">
        <v>75</v>
      </c>
      <c r="BZ108" t="s">
        <v>75</v>
      </c>
    </row>
    <row r="109" spans="1:78" x14ac:dyDescent="0.25">
      <c r="A109" t="s">
        <v>296</v>
      </c>
      <c r="B109" t="s">
        <v>297</v>
      </c>
      <c r="H109" t="s">
        <v>130</v>
      </c>
      <c r="I109" t="s">
        <v>65</v>
      </c>
      <c r="J109" t="s">
        <v>1033</v>
      </c>
      <c r="K109" t="s">
        <v>1034</v>
      </c>
      <c r="L109" t="s">
        <v>1035</v>
      </c>
      <c r="M109" t="s">
        <v>1036</v>
      </c>
      <c r="N109" s="1">
        <v>43346</v>
      </c>
      <c r="P109">
        <v>2</v>
      </c>
      <c r="Q109" t="s">
        <v>129</v>
      </c>
      <c r="S109" t="s">
        <v>208</v>
      </c>
      <c r="U109" t="s">
        <v>103</v>
      </c>
      <c r="W109" t="s">
        <v>104</v>
      </c>
      <c r="Y109" t="s">
        <v>207</v>
      </c>
      <c r="AA109" t="s">
        <v>112</v>
      </c>
      <c r="AC109" t="s">
        <v>68</v>
      </c>
      <c r="AE109" t="s">
        <v>83</v>
      </c>
      <c r="AF109">
        <v>0</v>
      </c>
      <c r="AG109">
        <v>0</v>
      </c>
      <c r="AH109">
        <v>0</v>
      </c>
      <c r="AI109">
        <v>0</v>
      </c>
      <c r="AJ109">
        <v>1</v>
      </c>
      <c r="AK109">
        <v>0</v>
      </c>
      <c r="AL109">
        <v>0</v>
      </c>
      <c r="AM109" t="s">
        <v>208</v>
      </c>
      <c r="AO109">
        <v>36</v>
      </c>
      <c r="AZ109" t="s">
        <v>236</v>
      </c>
      <c r="BA109">
        <v>7</v>
      </c>
      <c r="BB109">
        <v>18</v>
      </c>
      <c r="BC109">
        <v>2</v>
      </c>
      <c r="BD109">
        <v>9</v>
      </c>
      <c r="BE109" s="5">
        <v>36</v>
      </c>
      <c r="BG109" t="s">
        <v>80</v>
      </c>
      <c r="BH109" t="s">
        <v>296</v>
      </c>
      <c r="BI109" t="s">
        <v>1064</v>
      </c>
      <c r="BJ109" t="s">
        <v>1065</v>
      </c>
      <c r="BK109" s="1">
        <v>43347</v>
      </c>
      <c r="BL109" t="s">
        <v>102</v>
      </c>
      <c r="BM109" t="s">
        <v>298</v>
      </c>
      <c r="BN109" t="s">
        <v>336</v>
      </c>
      <c r="BO109" t="s">
        <v>337</v>
      </c>
      <c r="BQ109" t="s">
        <v>1066</v>
      </c>
      <c r="BR109" t="s">
        <v>1067</v>
      </c>
      <c r="BS109">
        <v>650366</v>
      </c>
      <c r="BT109" t="s">
        <v>1068</v>
      </c>
      <c r="BU109" t="s">
        <v>1069</v>
      </c>
      <c r="BV109">
        <v>940</v>
      </c>
      <c r="BX109">
        <v>-1</v>
      </c>
      <c r="BY109" t="s">
        <v>75</v>
      </c>
      <c r="BZ109" t="s">
        <v>75</v>
      </c>
    </row>
    <row r="110" spans="1:78" x14ac:dyDescent="0.25">
      <c r="A110" t="s">
        <v>296</v>
      </c>
      <c r="B110" t="s">
        <v>297</v>
      </c>
      <c r="H110" t="s">
        <v>130</v>
      </c>
      <c r="I110" t="s">
        <v>65</v>
      </c>
      <c r="J110" t="s">
        <v>1033</v>
      </c>
      <c r="K110" t="s">
        <v>1034</v>
      </c>
      <c r="L110" t="s">
        <v>1035</v>
      </c>
      <c r="M110" t="s">
        <v>1036</v>
      </c>
      <c r="N110" s="1">
        <v>43347</v>
      </c>
      <c r="P110">
        <v>1</v>
      </c>
      <c r="Q110" t="s">
        <v>66</v>
      </c>
      <c r="S110" t="s">
        <v>208</v>
      </c>
      <c r="U110" t="s">
        <v>122</v>
      </c>
      <c r="W110" t="s">
        <v>203</v>
      </c>
      <c r="Y110" t="s">
        <v>207</v>
      </c>
      <c r="AA110" t="s">
        <v>68</v>
      </c>
      <c r="AC110" t="s">
        <v>68</v>
      </c>
      <c r="AE110" t="s">
        <v>69</v>
      </c>
      <c r="AF110">
        <v>0</v>
      </c>
      <c r="AG110">
        <v>0</v>
      </c>
      <c r="AH110">
        <v>0</v>
      </c>
      <c r="AI110">
        <v>1</v>
      </c>
      <c r="AJ110">
        <v>0</v>
      </c>
      <c r="AK110">
        <v>0</v>
      </c>
      <c r="AL110">
        <v>0</v>
      </c>
      <c r="AM110" t="s">
        <v>208</v>
      </c>
      <c r="AO110">
        <v>13</v>
      </c>
      <c r="AZ110" t="s">
        <v>196</v>
      </c>
      <c r="BA110">
        <v>4</v>
      </c>
      <c r="BB110">
        <v>5</v>
      </c>
      <c r="BC110">
        <v>3</v>
      </c>
      <c r="BD110">
        <v>1</v>
      </c>
      <c r="BE110" s="5">
        <v>13</v>
      </c>
      <c r="BG110" t="s">
        <v>80</v>
      </c>
      <c r="BH110" t="s">
        <v>296</v>
      </c>
      <c r="BI110" t="s">
        <v>1070</v>
      </c>
      <c r="BJ110" t="s">
        <v>1071</v>
      </c>
      <c r="BK110" s="1">
        <v>43347</v>
      </c>
      <c r="BL110" t="s">
        <v>102</v>
      </c>
      <c r="BM110" t="s">
        <v>298</v>
      </c>
      <c r="BN110" t="s">
        <v>336</v>
      </c>
      <c r="BO110" t="s">
        <v>337</v>
      </c>
      <c r="BQ110" t="s">
        <v>1072</v>
      </c>
      <c r="BR110" t="s">
        <v>1073</v>
      </c>
      <c r="BS110">
        <v>650371</v>
      </c>
      <c r="BT110" t="s">
        <v>1074</v>
      </c>
      <c r="BU110" t="s">
        <v>1075</v>
      </c>
      <c r="BV110">
        <v>941</v>
      </c>
      <c r="BX110">
        <v>-1</v>
      </c>
      <c r="BY110" t="s">
        <v>75</v>
      </c>
      <c r="BZ110" t="s">
        <v>75</v>
      </c>
    </row>
    <row r="111" spans="1:78" x14ac:dyDescent="0.25">
      <c r="A111" t="s">
        <v>296</v>
      </c>
      <c r="B111" t="s">
        <v>297</v>
      </c>
      <c r="H111" t="s">
        <v>130</v>
      </c>
      <c r="I111" t="s">
        <v>65</v>
      </c>
      <c r="J111" t="s">
        <v>1033</v>
      </c>
      <c r="K111" t="s">
        <v>1034</v>
      </c>
      <c r="L111" t="s">
        <v>1035</v>
      </c>
      <c r="M111" t="s">
        <v>1036</v>
      </c>
      <c r="N111" s="1">
        <v>43347</v>
      </c>
      <c r="P111">
        <v>2</v>
      </c>
      <c r="Q111" t="s">
        <v>129</v>
      </c>
      <c r="S111" t="s">
        <v>208</v>
      </c>
      <c r="U111" t="s">
        <v>103</v>
      </c>
      <c r="W111" t="s">
        <v>104</v>
      </c>
      <c r="Y111" t="s">
        <v>207</v>
      </c>
      <c r="AA111" t="s">
        <v>112</v>
      </c>
      <c r="AC111" t="s">
        <v>68</v>
      </c>
      <c r="AE111" t="s">
        <v>83</v>
      </c>
      <c r="AF111">
        <v>0</v>
      </c>
      <c r="AG111">
        <v>0</v>
      </c>
      <c r="AH111">
        <v>0</v>
      </c>
      <c r="AI111">
        <v>0</v>
      </c>
      <c r="AJ111">
        <v>1</v>
      </c>
      <c r="AK111">
        <v>0</v>
      </c>
      <c r="AL111">
        <v>0</v>
      </c>
      <c r="AM111" t="s">
        <v>208</v>
      </c>
      <c r="AO111">
        <v>46</v>
      </c>
      <c r="AZ111" t="s">
        <v>261</v>
      </c>
      <c r="BA111">
        <v>9</v>
      </c>
      <c r="BB111">
        <v>25</v>
      </c>
      <c r="BC111">
        <v>3</v>
      </c>
      <c r="BD111">
        <v>9</v>
      </c>
      <c r="BE111" s="5">
        <v>46</v>
      </c>
      <c r="BG111" t="s">
        <v>80</v>
      </c>
      <c r="BH111" t="s">
        <v>296</v>
      </c>
      <c r="BI111" t="s">
        <v>1076</v>
      </c>
      <c r="BJ111" t="s">
        <v>1077</v>
      </c>
      <c r="BK111" s="1">
        <v>43347</v>
      </c>
      <c r="BL111" t="s">
        <v>102</v>
      </c>
      <c r="BM111" t="s">
        <v>298</v>
      </c>
      <c r="BN111" t="s">
        <v>336</v>
      </c>
      <c r="BO111" t="s">
        <v>337</v>
      </c>
      <c r="BQ111" t="s">
        <v>1078</v>
      </c>
      <c r="BR111" t="s">
        <v>1079</v>
      </c>
      <c r="BS111">
        <v>650374</v>
      </c>
      <c r="BT111" t="s">
        <v>1080</v>
      </c>
      <c r="BU111" t="s">
        <v>1081</v>
      </c>
      <c r="BV111">
        <v>942</v>
      </c>
      <c r="BX111">
        <v>-1</v>
      </c>
      <c r="BY111" t="s">
        <v>75</v>
      </c>
      <c r="BZ111" t="s">
        <v>75</v>
      </c>
    </row>
    <row r="112" spans="1:78" x14ac:dyDescent="0.25">
      <c r="A112" t="s">
        <v>296</v>
      </c>
      <c r="B112" t="s">
        <v>297</v>
      </c>
      <c r="H112" t="s">
        <v>130</v>
      </c>
      <c r="I112" t="s">
        <v>65</v>
      </c>
      <c r="J112" t="s">
        <v>1033</v>
      </c>
      <c r="K112" t="s">
        <v>1034</v>
      </c>
      <c r="L112" t="s">
        <v>1035</v>
      </c>
      <c r="M112" t="s">
        <v>1036</v>
      </c>
      <c r="N112" s="1">
        <v>43347</v>
      </c>
      <c r="P112">
        <v>3</v>
      </c>
      <c r="Q112" t="s">
        <v>66</v>
      </c>
      <c r="S112" t="s">
        <v>208</v>
      </c>
      <c r="U112" t="s">
        <v>85</v>
      </c>
      <c r="W112" t="s">
        <v>123</v>
      </c>
      <c r="Y112" t="s">
        <v>207</v>
      </c>
      <c r="AA112" t="s">
        <v>68</v>
      </c>
      <c r="AC112" t="s">
        <v>68</v>
      </c>
      <c r="AE112" t="s">
        <v>69</v>
      </c>
      <c r="AF112">
        <v>0</v>
      </c>
      <c r="AG112">
        <v>0</v>
      </c>
      <c r="AH112">
        <v>0</v>
      </c>
      <c r="AI112">
        <v>1</v>
      </c>
      <c r="AJ112">
        <v>0</v>
      </c>
      <c r="AK112">
        <v>0</v>
      </c>
      <c r="AL112">
        <v>0</v>
      </c>
      <c r="AM112" t="s">
        <v>208</v>
      </c>
      <c r="AO112">
        <v>16</v>
      </c>
      <c r="AZ112" t="s">
        <v>190</v>
      </c>
      <c r="BA112">
        <v>2</v>
      </c>
      <c r="BB112">
        <v>6</v>
      </c>
      <c r="BC112">
        <v>3</v>
      </c>
      <c r="BD112">
        <v>5</v>
      </c>
      <c r="BE112" s="5">
        <v>16</v>
      </c>
      <c r="BG112" t="s">
        <v>80</v>
      </c>
      <c r="BH112" t="s">
        <v>296</v>
      </c>
      <c r="BI112" t="s">
        <v>1082</v>
      </c>
      <c r="BJ112" t="s">
        <v>1083</v>
      </c>
      <c r="BK112" s="1">
        <v>43347</v>
      </c>
      <c r="BL112" t="s">
        <v>102</v>
      </c>
      <c r="BM112" t="s">
        <v>298</v>
      </c>
      <c r="BN112" t="s">
        <v>336</v>
      </c>
      <c r="BO112" t="s">
        <v>337</v>
      </c>
      <c r="BQ112" t="s">
        <v>1084</v>
      </c>
      <c r="BR112" t="s">
        <v>1085</v>
      </c>
      <c r="BS112">
        <v>650376</v>
      </c>
      <c r="BT112" t="s">
        <v>1086</v>
      </c>
      <c r="BU112" t="s">
        <v>1087</v>
      </c>
      <c r="BV112">
        <v>943</v>
      </c>
      <c r="BX112">
        <v>-1</v>
      </c>
      <c r="BY112" t="s">
        <v>75</v>
      </c>
      <c r="BZ112" t="s">
        <v>75</v>
      </c>
    </row>
    <row r="113" spans="1:78" x14ac:dyDescent="0.25">
      <c r="A113" t="s">
        <v>296</v>
      </c>
      <c r="B113" t="s">
        <v>297</v>
      </c>
      <c r="H113" t="s">
        <v>130</v>
      </c>
      <c r="I113" t="s">
        <v>65</v>
      </c>
      <c r="J113" t="s">
        <v>1088</v>
      </c>
      <c r="K113" t="s">
        <v>1089</v>
      </c>
      <c r="L113" t="s">
        <v>1090</v>
      </c>
      <c r="M113" t="s">
        <v>1091</v>
      </c>
      <c r="N113" s="1">
        <v>43348</v>
      </c>
      <c r="P113">
        <v>1</v>
      </c>
      <c r="Q113" t="s">
        <v>66</v>
      </c>
      <c r="S113" t="s">
        <v>208</v>
      </c>
      <c r="U113" t="s">
        <v>85</v>
      </c>
      <c r="W113" t="s">
        <v>1092</v>
      </c>
      <c r="Y113" t="s">
        <v>207</v>
      </c>
      <c r="AA113" t="s">
        <v>68</v>
      </c>
      <c r="AC113" t="s">
        <v>68</v>
      </c>
      <c r="AE113" t="s">
        <v>69</v>
      </c>
      <c r="AF113">
        <v>0</v>
      </c>
      <c r="AG113">
        <v>0</v>
      </c>
      <c r="AH113">
        <v>0</v>
      </c>
      <c r="AI113">
        <v>1</v>
      </c>
      <c r="AJ113">
        <v>0</v>
      </c>
      <c r="AK113">
        <v>0</v>
      </c>
      <c r="AL113">
        <v>0</v>
      </c>
      <c r="AM113" t="s">
        <v>208</v>
      </c>
      <c r="AO113">
        <v>14</v>
      </c>
      <c r="AZ113" t="s">
        <v>192</v>
      </c>
      <c r="BA113">
        <v>3</v>
      </c>
      <c r="BB113">
        <v>5</v>
      </c>
      <c r="BC113">
        <v>2</v>
      </c>
      <c r="BD113">
        <v>4</v>
      </c>
      <c r="BE113" s="5">
        <v>14</v>
      </c>
      <c r="BG113" t="s">
        <v>80</v>
      </c>
      <c r="BH113" t="s">
        <v>296</v>
      </c>
      <c r="BI113" t="s">
        <v>1093</v>
      </c>
      <c r="BJ113" t="s">
        <v>1094</v>
      </c>
      <c r="BK113" s="1">
        <v>43348</v>
      </c>
      <c r="BL113" t="s">
        <v>102</v>
      </c>
      <c r="BM113" t="s">
        <v>298</v>
      </c>
      <c r="BN113" t="s">
        <v>336</v>
      </c>
      <c r="BO113" t="s">
        <v>337</v>
      </c>
      <c r="BQ113" t="s">
        <v>1095</v>
      </c>
      <c r="BR113" t="s">
        <v>1096</v>
      </c>
      <c r="BS113">
        <v>652899</v>
      </c>
      <c r="BT113" t="s">
        <v>1097</v>
      </c>
      <c r="BU113" t="s">
        <v>1098</v>
      </c>
      <c r="BV113">
        <v>944</v>
      </c>
      <c r="BX113">
        <v>-1</v>
      </c>
      <c r="BY113" t="s">
        <v>75</v>
      </c>
      <c r="BZ113" t="s">
        <v>75</v>
      </c>
    </row>
    <row r="114" spans="1:78" x14ac:dyDescent="0.25">
      <c r="A114" t="s">
        <v>296</v>
      </c>
      <c r="B114" t="s">
        <v>297</v>
      </c>
      <c r="H114" t="s">
        <v>130</v>
      </c>
      <c r="I114" t="s">
        <v>65</v>
      </c>
      <c r="J114" t="s">
        <v>1088</v>
      </c>
      <c r="K114" t="s">
        <v>1089</v>
      </c>
      <c r="L114" t="s">
        <v>1090</v>
      </c>
      <c r="M114" t="s">
        <v>1091</v>
      </c>
      <c r="N114" s="1">
        <v>43348</v>
      </c>
      <c r="P114">
        <v>2</v>
      </c>
      <c r="Q114" t="s">
        <v>163</v>
      </c>
      <c r="S114" t="s">
        <v>208</v>
      </c>
      <c r="U114" t="s">
        <v>122</v>
      </c>
      <c r="W114" t="s">
        <v>338</v>
      </c>
      <c r="Y114" t="s">
        <v>207</v>
      </c>
      <c r="AA114" t="s">
        <v>68</v>
      </c>
      <c r="AC114" t="s">
        <v>68</v>
      </c>
      <c r="AE114" t="s">
        <v>69</v>
      </c>
      <c r="AF114">
        <v>0</v>
      </c>
      <c r="AG114">
        <v>0</v>
      </c>
      <c r="AH114">
        <v>0</v>
      </c>
      <c r="AI114">
        <v>1</v>
      </c>
      <c r="AJ114">
        <v>0</v>
      </c>
      <c r="AK114">
        <v>0</v>
      </c>
      <c r="AL114">
        <v>0</v>
      </c>
      <c r="AM114" t="s">
        <v>208</v>
      </c>
      <c r="AO114">
        <v>27</v>
      </c>
      <c r="AZ114" t="s">
        <v>191</v>
      </c>
      <c r="BA114">
        <v>6</v>
      </c>
      <c r="BB114">
        <v>9</v>
      </c>
      <c r="BC114">
        <v>5</v>
      </c>
      <c r="BD114">
        <v>7</v>
      </c>
      <c r="BE114" s="5">
        <v>27</v>
      </c>
      <c r="BG114" t="s">
        <v>80</v>
      </c>
      <c r="BH114" t="s">
        <v>296</v>
      </c>
      <c r="BI114" t="s">
        <v>1099</v>
      </c>
      <c r="BJ114" t="s">
        <v>1100</v>
      </c>
      <c r="BK114" s="1">
        <v>43348</v>
      </c>
      <c r="BL114" t="s">
        <v>102</v>
      </c>
      <c r="BM114" t="s">
        <v>298</v>
      </c>
      <c r="BN114" t="s">
        <v>336</v>
      </c>
      <c r="BO114" t="s">
        <v>337</v>
      </c>
      <c r="BQ114" t="s">
        <v>1101</v>
      </c>
      <c r="BR114" t="s">
        <v>1102</v>
      </c>
      <c r="BS114">
        <v>652904</v>
      </c>
      <c r="BT114" t="s">
        <v>1103</v>
      </c>
      <c r="BU114" t="s">
        <v>1104</v>
      </c>
      <c r="BV114">
        <v>945</v>
      </c>
      <c r="BX114">
        <v>-1</v>
      </c>
      <c r="BY114" t="s">
        <v>75</v>
      </c>
      <c r="BZ114" t="s">
        <v>75</v>
      </c>
    </row>
    <row r="115" spans="1:78" x14ac:dyDescent="0.25">
      <c r="A115" t="s">
        <v>296</v>
      </c>
      <c r="B115" t="s">
        <v>297</v>
      </c>
      <c r="H115" t="s">
        <v>130</v>
      </c>
      <c r="I115" t="s">
        <v>65</v>
      </c>
      <c r="J115" t="s">
        <v>1088</v>
      </c>
      <c r="K115" t="s">
        <v>1089</v>
      </c>
      <c r="L115" t="s">
        <v>1090</v>
      </c>
      <c r="M115" t="s">
        <v>1091</v>
      </c>
      <c r="N115" s="1">
        <v>43348</v>
      </c>
      <c r="P115">
        <v>3</v>
      </c>
      <c r="Q115" t="s">
        <v>129</v>
      </c>
      <c r="S115" t="s">
        <v>208</v>
      </c>
      <c r="U115" t="s">
        <v>103</v>
      </c>
      <c r="W115" t="s">
        <v>104</v>
      </c>
      <c r="Y115" t="s">
        <v>207</v>
      </c>
      <c r="AA115" t="s">
        <v>112</v>
      </c>
      <c r="AC115" t="s">
        <v>68</v>
      </c>
      <c r="AE115" t="s">
        <v>83</v>
      </c>
      <c r="AF115">
        <v>0</v>
      </c>
      <c r="AG115">
        <v>0</v>
      </c>
      <c r="AH115">
        <v>0</v>
      </c>
      <c r="AI115">
        <v>0</v>
      </c>
      <c r="AJ115">
        <v>1</v>
      </c>
      <c r="AK115">
        <v>0</v>
      </c>
      <c r="AL115">
        <v>0</v>
      </c>
      <c r="AM115" t="s">
        <v>208</v>
      </c>
      <c r="AO115">
        <v>38</v>
      </c>
      <c r="AZ115" t="s">
        <v>237</v>
      </c>
      <c r="BA115">
        <v>11</v>
      </c>
      <c r="BB115">
        <v>19</v>
      </c>
      <c r="BC115">
        <v>2</v>
      </c>
      <c r="BD115">
        <v>6</v>
      </c>
      <c r="BE115" s="5">
        <v>38</v>
      </c>
      <c r="BG115" t="s">
        <v>80</v>
      </c>
      <c r="BH115" t="s">
        <v>296</v>
      </c>
      <c r="BI115" t="s">
        <v>1105</v>
      </c>
      <c r="BJ115" t="s">
        <v>1106</v>
      </c>
      <c r="BK115" s="1">
        <v>43348</v>
      </c>
      <c r="BL115" t="s">
        <v>102</v>
      </c>
      <c r="BM115" t="s">
        <v>298</v>
      </c>
      <c r="BN115" t="s">
        <v>336</v>
      </c>
      <c r="BO115" t="s">
        <v>337</v>
      </c>
      <c r="BQ115" t="s">
        <v>1107</v>
      </c>
      <c r="BR115" t="s">
        <v>1108</v>
      </c>
      <c r="BS115">
        <v>652907</v>
      </c>
      <c r="BT115" t="s">
        <v>1109</v>
      </c>
      <c r="BU115" t="s">
        <v>1110</v>
      </c>
      <c r="BV115">
        <v>946</v>
      </c>
      <c r="BX115">
        <v>-1</v>
      </c>
      <c r="BY115" t="s">
        <v>75</v>
      </c>
      <c r="BZ115" t="s">
        <v>75</v>
      </c>
    </row>
    <row r="116" spans="1:78" x14ac:dyDescent="0.25">
      <c r="A116" t="s">
        <v>296</v>
      </c>
      <c r="B116" t="s">
        <v>299</v>
      </c>
      <c r="H116" t="s">
        <v>64</v>
      </c>
      <c r="I116" t="s">
        <v>65</v>
      </c>
      <c r="J116" t="s">
        <v>1088</v>
      </c>
      <c r="K116" t="s">
        <v>1089</v>
      </c>
      <c r="L116" t="s">
        <v>1090</v>
      </c>
      <c r="M116" t="s">
        <v>1091</v>
      </c>
      <c r="N116" s="1">
        <v>43347</v>
      </c>
      <c r="P116">
        <v>1</v>
      </c>
      <c r="Q116" t="s">
        <v>66</v>
      </c>
      <c r="S116" t="s">
        <v>208</v>
      </c>
      <c r="U116" t="s">
        <v>67</v>
      </c>
      <c r="W116" t="s">
        <v>68</v>
      </c>
      <c r="Y116" t="s">
        <v>367</v>
      </c>
      <c r="AA116" t="s">
        <v>68</v>
      </c>
      <c r="AC116" t="s">
        <v>68</v>
      </c>
      <c r="AE116" t="s">
        <v>69</v>
      </c>
      <c r="AF116">
        <v>0</v>
      </c>
      <c r="AG116">
        <v>0</v>
      </c>
      <c r="AH116">
        <v>0</v>
      </c>
      <c r="AI116">
        <v>1</v>
      </c>
      <c r="AJ116">
        <v>0</v>
      </c>
      <c r="AK116">
        <v>0</v>
      </c>
      <c r="AL116">
        <v>0</v>
      </c>
      <c r="AM116" t="s">
        <v>208</v>
      </c>
      <c r="AO116">
        <v>91</v>
      </c>
      <c r="AZ116" t="s">
        <v>230</v>
      </c>
      <c r="BA116">
        <v>0</v>
      </c>
      <c r="BB116">
        <v>13</v>
      </c>
      <c r="BC116">
        <v>0</v>
      </c>
      <c r="BD116">
        <v>78</v>
      </c>
      <c r="BE116" s="5">
        <v>91</v>
      </c>
      <c r="BG116" t="s">
        <v>80</v>
      </c>
      <c r="BH116" t="s">
        <v>296</v>
      </c>
      <c r="BI116" t="s">
        <v>1111</v>
      </c>
      <c r="BJ116" t="s">
        <v>1112</v>
      </c>
      <c r="BK116" s="1">
        <v>43348</v>
      </c>
      <c r="BL116" t="s">
        <v>71</v>
      </c>
      <c r="BM116" t="s">
        <v>72</v>
      </c>
      <c r="BN116" t="s">
        <v>73</v>
      </c>
      <c r="BO116" t="s">
        <v>74</v>
      </c>
      <c r="BQ116" t="s">
        <v>1113</v>
      </c>
      <c r="BR116" t="s">
        <v>1114</v>
      </c>
      <c r="BS116">
        <v>653180</v>
      </c>
      <c r="BT116" t="s">
        <v>1115</v>
      </c>
      <c r="BU116" t="s">
        <v>1116</v>
      </c>
      <c r="BV116">
        <v>947</v>
      </c>
      <c r="BX116">
        <v>-1</v>
      </c>
      <c r="BY116" t="s">
        <v>75</v>
      </c>
      <c r="BZ116" t="s">
        <v>75</v>
      </c>
    </row>
    <row r="117" spans="1:78" x14ac:dyDescent="0.25">
      <c r="A117" t="s">
        <v>296</v>
      </c>
      <c r="B117" t="s">
        <v>299</v>
      </c>
      <c r="H117" t="s">
        <v>64</v>
      </c>
      <c r="I117" t="s">
        <v>65</v>
      </c>
      <c r="J117" t="s">
        <v>1088</v>
      </c>
      <c r="K117" t="s">
        <v>1089</v>
      </c>
      <c r="L117" t="s">
        <v>1090</v>
      </c>
      <c r="M117" t="s">
        <v>1091</v>
      </c>
      <c r="N117" s="1">
        <v>43348</v>
      </c>
      <c r="P117">
        <v>1</v>
      </c>
      <c r="Q117" t="s">
        <v>66</v>
      </c>
      <c r="S117" t="s">
        <v>208</v>
      </c>
      <c r="U117" t="s">
        <v>67</v>
      </c>
      <c r="W117" t="s">
        <v>68</v>
      </c>
      <c r="Y117" t="s">
        <v>367</v>
      </c>
      <c r="AA117" t="s">
        <v>68</v>
      </c>
      <c r="AC117" t="s">
        <v>68</v>
      </c>
      <c r="AE117" t="s">
        <v>69</v>
      </c>
      <c r="AF117">
        <v>0</v>
      </c>
      <c r="AG117">
        <v>0</v>
      </c>
      <c r="AH117">
        <v>0</v>
      </c>
      <c r="AI117">
        <v>1</v>
      </c>
      <c r="AJ117">
        <v>0</v>
      </c>
      <c r="AK117">
        <v>0</v>
      </c>
      <c r="AL117">
        <v>0</v>
      </c>
      <c r="AM117" t="s">
        <v>208</v>
      </c>
      <c r="AO117">
        <v>91</v>
      </c>
      <c r="AZ117" t="s">
        <v>230</v>
      </c>
      <c r="BA117">
        <v>0</v>
      </c>
      <c r="BB117">
        <v>13</v>
      </c>
      <c r="BC117">
        <v>0</v>
      </c>
      <c r="BD117">
        <v>78</v>
      </c>
      <c r="BE117" s="5">
        <v>91</v>
      </c>
      <c r="BG117" t="s">
        <v>80</v>
      </c>
      <c r="BH117" t="s">
        <v>296</v>
      </c>
      <c r="BI117" t="s">
        <v>1117</v>
      </c>
      <c r="BJ117" t="s">
        <v>1118</v>
      </c>
      <c r="BK117" s="1">
        <v>43348</v>
      </c>
      <c r="BL117" t="s">
        <v>71</v>
      </c>
      <c r="BM117" t="s">
        <v>72</v>
      </c>
      <c r="BN117" t="s">
        <v>73</v>
      </c>
      <c r="BO117" t="s">
        <v>74</v>
      </c>
      <c r="BQ117" t="s">
        <v>1119</v>
      </c>
      <c r="BR117" t="s">
        <v>1120</v>
      </c>
      <c r="BS117">
        <v>653181</v>
      </c>
      <c r="BT117" t="s">
        <v>1121</v>
      </c>
      <c r="BU117" t="s">
        <v>1122</v>
      </c>
      <c r="BV117">
        <v>948</v>
      </c>
      <c r="BX117">
        <v>-1</v>
      </c>
      <c r="BY117" t="s">
        <v>75</v>
      </c>
      <c r="BZ117" t="s">
        <v>75</v>
      </c>
    </row>
    <row r="118" spans="1:78" x14ac:dyDescent="0.25">
      <c r="A118" t="s">
        <v>296</v>
      </c>
      <c r="B118" t="s">
        <v>304</v>
      </c>
      <c r="H118" t="s">
        <v>84</v>
      </c>
      <c r="I118" t="s">
        <v>65</v>
      </c>
      <c r="J118" t="s">
        <v>1033</v>
      </c>
      <c r="K118" t="s">
        <v>1034</v>
      </c>
      <c r="L118" t="s">
        <v>1035</v>
      </c>
      <c r="M118" t="s">
        <v>1036</v>
      </c>
      <c r="N118" s="1">
        <v>43347</v>
      </c>
      <c r="P118">
        <v>1</v>
      </c>
      <c r="Q118" t="s">
        <v>66</v>
      </c>
      <c r="S118" t="s">
        <v>208</v>
      </c>
      <c r="U118" t="s">
        <v>85</v>
      </c>
      <c r="W118" t="s">
        <v>123</v>
      </c>
      <c r="Y118" t="s">
        <v>367</v>
      </c>
      <c r="AA118" t="s">
        <v>68</v>
      </c>
      <c r="AC118" t="s">
        <v>68</v>
      </c>
      <c r="AE118" t="s">
        <v>69</v>
      </c>
      <c r="AF118">
        <v>0</v>
      </c>
      <c r="AG118">
        <v>0</v>
      </c>
      <c r="AH118">
        <v>0</v>
      </c>
      <c r="AI118">
        <v>1</v>
      </c>
      <c r="AJ118">
        <v>0</v>
      </c>
      <c r="AK118">
        <v>0</v>
      </c>
      <c r="AL118">
        <v>0</v>
      </c>
      <c r="AM118" t="s">
        <v>208</v>
      </c>
      <c r="AO118">
        <v>13</v>
      </c>
      <c r="AZ118" t="s">
        <v>196</v>
      </c>
      <c r="BA118">
        <v>0</v>
      </c>
      <c r="BB118">
        <v>0</v>
      </c>
      <c r="BC118">
        <v>6</v>
      </c>
      <c r="BD118">
        <v>7</v>
      </c>
      <c r="BE118" s="5">
        <v>13</v>
      </c>
      <c r="BG118" t="s">
        <v>80</v>
      </c>
      <c r="BH118" t="s">
        <v>296</v>
      </c>
      <c r="BI118" t="s">
        <v>1123</v>
      </c>
      <c r="BJ118" t="s">
        <v>1124</v>
      </c>
      <c r="BK118" s="1">
        <v>43347</v>
      </c>
      <c r="BL118" t="s">
        <v>116</v>
      </c>
      <c r="BM118" t="s">
        <v>298</v>
      </c>
      <c r="BN118" t="s">
        <v>117</v>
      </c>
      <c r="BO118" t="s">
        <v>118</v>
      </c>
      <c r="BQ118" t="s">
        <v>1125</v>
      </c>
      <c r="BR118" t="s">
        <v>1126</v>
      </c>
      <c r="BS118">
        <v>653282</v>
      </c>
      <c r="BT118" t="s">
        <v>1127</v>
      </c>
      <c r="BU118" t="s">
        <v>1128</v>
      </c>
      <c r="BV118">
        <v>949</v>
      </c>
      <c r="BX118">
        <v>-1</v>
      </c>
      <c r="BY118" t="s">
        <v>75</v>
      </c>
      <c r="BZ118" t="s">
        <v>75</v>
      </c>
    </row>
    <row r="119" spans="1:78" x14ac:dyDescent="0.25">
      <c r="A119" t="s">
        <v>296</v>
      </c>
      <c r="B119" t="s">
        <v>304</v>
      </c>
      <c r="H119" t="s">
        <v>84</v>
      </c>
      <c r="I119" t="s">
        <v>65</v>
      </c>
      <c r="J119" t="s">
        <v>1033</v>
      </c>
      <c r="K119" t="s">
        <v>1034</v>
      </c>
      <c r="L119" t="s">
        <v>1035</v>
      </c>
      <c r="M119" t="s">
        <v>1036</v>
      </c>
      <c r="N119" s="1">
        <v>43347</v>
      </c>
      <c r="P119">
        <v>2</v>
      </c>
      <c r="Q119" t="s">
        <v>66</v>
      </c>
      <c r="S119" t="s">
        <v>208</v>
      </c>
      <c r="U119" t="s">
        <v>122</v>
      </c>
      <c r="W119" t="s">
        <v>1129</v>
      </c>
      <c r="Y119" t="s">
        <v>207</v>
      </c>
      <c r="AA119" t="s">
        <v>76</v>
      </c>
      <c r="AC119" t="s">
        <v>84</v>
      </c>
      <c r="AE119" t="s">
        <v>69</v>
      </c>
      <c r="AF119">
        <v>0</v>
      </c>
      <c r="AG119">
        <v>0</v>
      </c>
      <c r="AH119">
        <v>0</v>
      </c>
      <c r="AI119">
        <v>1</v>
      </c>
      <c r="AJ119">
        <v>0</v>
      </c>
      <c r="AK119">
        <v>0</v>
      </c>
      <c r="AL119">
        <v>0</v>
      </c>
      <c r="AM119" t="s">
        <v>208</v>
      </c>
      <c r="AO119">
        <v>18</v>
      </c>
      <c r="AZ119" t="s">
        <v>228</v>
      </c>
      <c r="BA119">
        <v>0</v>
      </c>
      <c r="BB119">
        <v>0</v>
      </c>
      <c r="BC119">
        <v>8</v>
      </c>
      <c r="BD119">
        <v>10</v>
      </c>
      <c r="BE119" s="5">
        <v>18</v>
      </c>
      <c r="BG119" t="s">
        <v>80</v>
      </c>
      <c r="BH119" t="s">
        <v>296</v>
      </c>
      <c r="BI119" t="s">
        <v>1130</v>
      </c>
      <c r="BJ119" t="s">
        <v>1131</v>
      </c>
      <c r="BK119" s="1">
        <v>43347</v>
      </c>
      <c r="BL119" t="s">
        <v>116</v>
      </c>
      <c r="BM119" t="s">
        <v>298</v>
      </c>
      <c r="BN119" t="s">
        <v>117</v>
      </c>
      <c r="BO119" t="s">
        <v>118</v>
      </c>
      <c r="BQ119" t="s">
        <v>1132</v>
      </c>
      <c r="BR119" t="s">
        <v>1133</v>
      </c>
      <c r="BS119">
        <v>653283</v>
      </c>
      <c r="BT119" t="s">
        <v>1134</v>
      </c>
      <c r="BU119" t="s">
        <v>1135</v>
      </c>
      <c r="BV119">
        <v>950</v>
      </c>
      <c r="BX119">
        <v>-1</v>
      </c>
      <c r="BY119" t="s">
        <v>75</v>
      </c>
      <c r="BZ119" t="s">
        <v>75</v>
      </c>
    </row>
    <row r="120" spans="1:78" x14ac:dyDescent="0.25">
      <c r="A120" t="s">
        <v>296</v>
      </c>
      <c r="B120" t="s">
        <v>304</v>
      </c>
      <c r="H120" t="s">
        <v>84</v>
      </c>
      <c r="I120" t="s">
        <v>65</v>
      </c>
      <c r="J120" t="s">
        <v>1033</v>
      </c>
      <c r="K120" t="s">
        <v>1034</v>
      </c>
      <c r="L120" t="s">
        <v>1035</v>
      </c>
      <c r="M120" t="s">
        <v>1036</v>
      </c>
      <c r="N120" s="1">
        <v>43347</v>
      </c>
      <c r="P120">
        <v>3</v>
      </c>
      <c r="Q120" t="s">
        <v>66</v>
      </c>
      <c r="S120" t="s">
        <v>208</v>
      </c>
      <c r="U120" t="s">
        <v>67</v>
      </c>
      <c r="W120" t="s">
        <v>1136</v>
      </c>
      <c r="Y120" t="s">
        <v>367</v>
      </c>
      <c r="AA120" t="s">
        <v>68</v>
      </c>
      <c r="AC120" t="s">
        <v>68</v>
      </c>
      <c r="AE120" t="s">
        <v>69</v>
      </c>
      <c r="AF120">
        <v>0</v>
      </c>
      <c r="AG120">
        <v>0</v>
      </c>
      <c r="AH120">
        <v>0</v>
      </c>
      <c r="AI120">
        <v>1</v>
      </c>
      <c r="AJ120">
        <v>0</v>
      </c>
      <c r="AK120">
        <v>0</v>
      </c>
      <c r="AL120">
        <v>0</v>
      </c>
      <c r="AM120" t="s">
        <v>208</v>
      </c>
      <c r="AO120">
        <v>12</v>
      </c>
      <c r="AZ120" t="s">
        <v>79</v>
      </c>
      <c r="BA120">
        <v>0</v>
      </c>
      <c r="BB120">
        <v>0</v>
      </c>
      <c r="BC120">
        <v>7</v>
      </c>
      <c r="BD120">
        <v>5</v>
      </c>
      <c r="BE120" s="5">
        <v>12</v>
      </c>
      <c r="BG120" t="s">
        <v>80</v>
      </c>
      <c r="BH120" t="s">
        <v>296</v>
      </c>
      <c r="BI120" t="s">
        <v>1137</v>
      </c>
      <c r="BJ120" t="s">
        <v>1138</v>
      </c>
      <c r="BK120" s="1">
        <v>43347</v>
      </c>
      <c r="BL120" t="s">
        <v>116</v>
      </c>
      <c r="BM120" t="s">
        <v>298</v>
      </c>
      <c r="BN120" t="s">
        <v>117</v>
      </c>
      <c r="BO120" t="s">
        <v>118</v>
      </c>
      <c r="BQ120" t="s">
        <v>1139</v>
      </c>
      <c r="BR120" t="s">
        <v>1140</v>
      </c>
      <c r="BS120">
        <v>653636</v>
      </c>
      <c r="BT120" t="s">
        <v>1141</v>
      </c>
      <c r="BU120" t="s">
        <v>1142</v>
      </c>
      <c r="BV120">
        <v>951</v>
      </c>
      <c r="BX120">
        <v>-1</v>
      </c>
      <c r="BY120" t="s">
        <v>75</v>
      </c>
      <c r="BZ120" t="s">
        <v>75</v>
      </c>
    </row>
    <row r="121" spans="1:78" x14ac:dyDescent="0.25">
      <c r="A121" t="s">
        <v>296</v>
      </c>
      <c r="B121" t="s">
        <v>304</v>
      </c>
      <c r="H121" t="s">
        <v>84</v>
      </c>
      <c r="I121" t="s">
        <v>65</v>
      </c>
      <c r="J121" t="s">
        <v>1088</v>
      </c>
      <c r="K121" t="s">
        <v>1089</v>
      </c>
      <c r="L121" t="s">
        <v>1090</v>
      </c>
      <c r="M121" t="s">
        <v>1091</v>
      </c>
      <c r="N121" s="1">
        <v>43348</v>
      </c>
      <c r="P121">
        <v>1</v>
      </c>
      <c r="Q121" t="s">
        <v>66</v>
      </c>
      <c r="S121" t="s">
        <v>208</v>
      </c>
      <c r="U121" t="s">
        <v>85</v>
      </c>
      <c r="W121" t="s">
        <v>100</v>
      </c>
      <c r="Y121" t="s">
        <v>367</v>
      </c>
      <c r="AA121" t="s">
        <v>68</v>
      </c>
      <c r="AC121" t="s">
        <v>68</v>
      </c>
      <c r="AE121" t="s">
        <v>69</v>
      </c>
      <c r="AF121">
        <v>0</v>
      </c>
      <c r="AG121">
        <v>0</v>
      </c>
      <c r="AH121">
        <v>0</v>
      </c>
      <c r="AI121">
        <v>1</v>
      </c>
      <c r="AJ121">
        <v>0</v>
      </c>
      <c r="AK121">
        <v>0</v>
      </c>
      <c r="AL121">
        <v>0</v>
      </c>
      <c r="AM121" t="s">
        <v>208</v>
      </c>
      <c r="AO121">
        <v>13</v>
      </c>
      <c r="AZ121" t="s">
        <v>196</v>
      </c>
      <c r="BA121">
        <v>0</v>
      </c>
      <c r="BB121">
        <v>0</v>
      </c>
      <c r="BC121">
        <v>6</v>
      </c>
      <c r="BD121">
        <v>7</v>
      </c>
      <c r="BE121" s="5">
        <v>13</v>
      </c>
      <c r="BG121" t="s">
        <v>80</v>
      </c>
      <c r="BH121" t="s">
        <v>296</v>
      </c>
      <c r="BI121" t="s">
        <v>1143</v>
      </c>
      <c r="BJ121" t="s">
        <v>1144</v>
      </c>
      <c r="BK121" s="1">
        <v>43348</v>
      </c>
      <c r="BL121" t="s">
        <v>116</v>
      </c>
      <c r="BM121" t="s">
        <v>298</v>
      </c>
      <c r="BN121" t="s">
        <v>117</v>
      </c>
      <c r="BO121" t="s">
        <v>118</v>
      </c>
      <c r="BQ121" t="s">
        <v>1145</v>
      </c>
      <c r="BR121" t="s">
        <v>1146</v>
      </c>
      <c r="BS121">
        <v>653637</v>
      </c>
      <c r="BT121" t="s">
        <v>1147</v>
      </c>
      <c r="BU121" t="s">
        <v>1148</v>
      </c>
      <c r="BV121">
        <v>952</v>
      </c>
      <c r="BX121">
        <v>-1</v>
      </c>
      <c r="BY121" t="s">
        <v>75</v>
      </c>
      <c r="BZ121" t="s">
        <v>75</v>
      </c>
    </row>
    <row r="122" spans="1:78" x14ac:dyDescent="0.25">
      <c r="A122" t="s">
        <v>296</v>
      </c>
      <c r="B122" t="s">
        <v>304</v>
      </c>
      <c r="H122" t="s">
        <v>84</v>
      </c>
      <c r="I122" t="s">
        <v>65</v>
      </c>
      <c r="J122" t="s">
        <v>1088</v>
      </c>
      <c r="K122" t="s">
        <v>1089</v>
      </c>
      <c r="L122" t="s">
        <v>1090</v>
      </c>
      <c r="M122" t="s">
        <v>1091</v>
      </c>
      <c r="N122" s="1">
        <v>43348</v>
      </c>
      <c r="P122">
        <v>2</v>
      </c>
      <c r="Q122" t="s">
        <v>66</v>
      </c>
      <c r="S122" t="s">
        <v>208</v>
      </c>
      <c r="U122" t="s">
        <v>87</v>
      </c>
      <c r="W122" t="s">
        <v>136</v>
      </c>
      <c r="Y122" t="s">
        <v>207</v>
      </c>
      <c r="AA122" t="s">
        <v>76</v>
      </c>
      <c r="AC122" t="s">
        <v>84</v>
      </c>
      <c r="AE122" t="s">
        <v>69</v>
      </c>
      <c r="AF122">
        <v>0</v>
      </c>
      <c r="AG122">
        <v>0</v>
      </c>
      <c r="AH122">
        <v>0</v>
      </c>
      <c r="AI122">
        <v>1</v>
      </c>
      <c r="AJ122">
        <v>0</v>
      </c>
      <c r="AK122">
        <v>0</v>
      </c>
      <c r="AL122">
        <v>0</v>
      </c>
      <c r="AM122" t="s">
        <v>208</v>
      </c>
      <c r="AO122">
        <v>8</v>
      </c>
      <c r="AZ122" t="s">
        <v>98</v>
      </c>
      <c r="BA122">
        <v>0</v>
      </c>
      <c r="BB122">
        <v>0</v>
      </c>
      <c r="BC122">
        <v>4</v>
      </c>
      <c r="BD122">
        <v>4</v>
      </c>
      <c r="BE122" s="5">
        <v>8</v>
      </c>
      <c r="BG122" t="s">
        <v>80</v>
      </c>
      <c r="BH122" t="s">
        <v>296</v>
      </c>
      <c r="BI122" t="s">
        <v>1149</v>
      </c>
      <c r="BJ122" t="s">
        <v>1150</v>
      </c>
      <c r="BK122" s="1">
        <v>43348</v>
      </c>
      <c r="BL122" t="s">
        <v>116</v>
      </c>
      <c r="BM122" t="s">
        <v>298</v>
      </c>
      <c r="BN122" t="s">
        <v>117</v>
      </c>
      <c r="BO122" t="s">
        <v>118</v>
      </c>
      <c r="BQ122" t="s">
        <v>1151</v>
      </c>
      <c r="BR122" t="s">
        <v>1152</v>
      </c>
      <c r="BS122">
        <v>653638</v>
      </c>
      <c r="BT122" t="s">
        <v>1153</v>
      </c>
      <c r="BU122" t="s">
        <v>1154</v>
      </c>
      <c r="BV122">
        <v>953</v>
      </c>
      <c r="BX122">
        <v>-1</v>
      </c>
      <c r="BY122" t="s">
        <v>75</v>
      </c>
      <c r="BZ122" t="s">
        <v>75</v>
      </c>
    </row>
    <row r="123" spans="1:78" x14ac:dyDescent="0.25">
      <c r="A123" t="s">
        <v>296</v>
      </c>
      <c r="B123" t="s">
        <v>304</v>
      </c>
      <c r="H123" t="s">
        <v>84</v>
      </c>
      <c r="I123" t="s">
        <v>65</v>
      </c>
      <c r="J123" t="s">
        <v>1088</v>
      </c>
      <c r="K123" t="s">
        <v>1089</v>
      </c>
      <c r="L123" t="s">
        <v>1090</v>
      </c>
      <c r="M123" t="s">
        <v>1091</v>
      </c>
      <c r="N123" s="1">
        <v>43348</v>
      </c>
      <c r="P123">
        <v>3</v>
      </c>
      <c r="Q123" t="s">
        <v>66</v>
      </c>
      <c r="S123" t="s">
        <v>208</v>
      </c>
      <c r="U123" t="s">
        <v>122</v>
      </c>
      <c r="W123" t="s">
        <v>204</v>
      </c>
      <c r="Y123" t="s">
        <v>207</v>
      </c>
      <c r="AA123" t="s">
        <v>76</v>
      </c>
      <c r="AC123" t="s">
        <v>84</v>
      </c>
      <c r="AE123" t="s">
        <v>69</v>
      </c>
      <c r="AF123">
        <v>0</v>
      </c>
      <c r="AG123">
        <v>0</v>
      </c>
      <c r="AH123">
        <v>0</v>
      </c>
      <c r="AI123">
        <v>1</v>
      </c>
      <c r="AJ123">
        <v>0</v>
      </c>
      <c r="AK123">
        <v>0</v>
      </c>
      <c r="AL123">
        <v>0</v>
      </c>
      <c r="AM123" t="s">
        <v>208</v>
      </c>
      <c r="AO123">
        <v>9</v>
      </c>
      <c r="AZ123" t="s">
        <v>134</v>
      </c>
      <c r="BA123">
        <v>0</v>
      </c>
      <c r="BB123">
        <v>2</v>
      </c>
      <c r="BC123">
        <v>3</v>
      </c>
      <c r="BD123">
        <v>4</v>
      </c>
      <c r="BE123" s="5">
        <v>9</v>
      </c>
      <c r="BG123" t="s">
        <v>80</v>
      </c>
      <c r="BH123" t="s">
        <v>296</v>
      </c>
      <c r="BI123" t="s">
        <v>1155</v>
      </c>
      <c r="BJ123" t="s">
        <v>1156</v>
      </c>
      <c r="BK123" s="1">
        <v>43348</v>
      </c>
      <c r="BL123" t="s">
        <v>116</v>
      </c>
      <c r="BM123" t="s">
        <v>298</v>
      </c>
      <c r="BN123" t="s">
        <v>117</v>
      </c>
      <c r="BO123" t="s">
        <v>118</v>
      </c>
      <c r="BQ123" t="s">
        <v>1157</v>
      </c>
      <c r="BR123" t="s">
        <v>1158</v>
      </c>
      <c r="BS123">
        <v>653639</v>
      </c>
      <c r="BT123" t="s">
        <v>1159</v>
      </c>
      <c r="BU123" t="s">
        <v>1160</v>
      </c>
      <c r="BV123">
        <v>954</v>
      </c>
      <c r="BX123">
        <v>-1</v>
      </c>
      <c r="BY123" t="s">
        <v>75</v>
      </c>
      <c r="BZ123" t="s">
        <v>75</v>
      </c>
    </row>
    <row r="124" spans="1:78" x14ac:dyDescent="0.25">
      <c r="A124" t="s">
        <v>296</v>
      </c>
      <c r="B124" t="s">
        <v>304</v>
      </c>
      <c r="H124" t="s">
        <v>84</v>
      </c>
      <c r="I124" t="s">
        <v>65</v>
      </c>
      <c r="J124" t="s">
        <v>1088</v>
      </c>
      <c r="K124" t="s">
        <v>1089</v>
      </c>
      <c r="L124" t="s">
        <v>1090</v>
      </c>
      <c r="M124" t="s">
        <v>1091</v>
      </c>
      <c r="N124" s="1">
        <v>43348</v>
      </c>
      <c r="P124">
        <v>1</v>
      </c>
      <c r="Q124" t="s">
        <v>66</v>
      </c>
      <c r="S124" t="s">
        <v>208</v>
      </c>
      <c r="U124" t="s">
        <v>85</v>
      </c>
      <c r="W124" t="s">
        <v>123</v>
      </c>
      <c r="Y124" t="s">
        <v>367</v>
      </c>
      <c r="AA124" t="s">
        <v>68</v>
      </c>
      <c r="AC124" t="s">
        <v>68</v>
      </c>
      <c r="AE124" t="s">
        <v>69</v>
      </c>
      <c r="AF124">
        <v>0</v>
      </c>
      <c r="AG124">
        <v>0</v>
      </c>
      <c r="AH124">
        <v>0</v>
      </c>
      <c r="AI124">
        <v>1</v>
      </c>
      <c r="AJ124">
        <v>0</v>
      </c>
      <c r="AK124">
        <v>0</v>
      </c>
      <c r="AL124">
        <v>0</v>
      </c>
      <c r="AM124" t="s">
        <v>208</v>
      </c>
      <c r="AO124">
        <v>15</v>
      </c>
      <c r="AZ124" t="s">
        <v>94</v>
      </c>
      <c r="BA124">
        <v>0</v>
      </c>
      <c r="BB124">
        <v>2</v>
      </c>
      <c r="BC124">
        <v>4</v>
      </c>
      <c r="BD124">
        <v>9</v>
      </c>
      <c r="BE124" s="5">
        <v>15</v>
      </c>
      <c r="BG124" t="s">
        <v>80</v>
      </c>
      <c r="BH124" t="s">
        <v>296</v>
      </c>
      <c r="BI124" t="s">
        <v>1161</v>
      </c>
      <c r="BJ124" t="s">
        <v>1162</v>
      </c>
      <c r="BK124" s="1">
        <v>43348</v>
      </c>
      <c r="BL124" t="s">
        <v>116</v>
      </c>
      <c r="BM124" t="s">
        <v>298</v>
      </c>
      <c r="BN124" t="s">
        <v>117</v>
      </c>
      <c r="BO124" t="s">
        <v>118</v>
      </c>
      <c r="BQ124" t="s">
        <v>1163</v>
      </c>
      <c r="BR124" t="s">
        <v>1164</v>
      </c>
      <c r="BS124">
        <v>653641</v>
      </c>
      <c r="BT124" t="s">
        <v>1165</v>
      </c>
      <c r="BU124" t="s">
        <v>1166</v>
      </c>
      <c r="BV124">
        <v>955</v>
      </c>
      <c r="BX124">
        <v>-1</v>
      </c>
      <c r="BY124" t="s">
        <v>75</v>
      </c>
      <c r="BZ124" t="s">
        <v>75</v>
      </c>
    </row>
    <row r="125" spans="1:78" x14ac:dyDescent="0.25">
      <c r="A125" t="s">
        <v>296</v>
      </c>
      <c r="B125" t="s">
        <v>297</v>
      </c>
      <c r="H125" t="s">
        <v>130</v>
      </c>
      <c r="I125" t="s">
        <v>65</v>
      </c>
      <c r="J125" t="s">
        <v>1167</v>
      </c>
      <c r="K125" t="s">
        <v>1168</v>
      </c>
      <c r="L125" t="s">
        <v>1169</v>
      </c>
      <c r="M125" t="s">
        <v>1170</v>
      </c>
      <c r="N125" s="1">
        <v>43349</v>
      </c>
      <c r="P125">
        <v>1</v>
      </c>
      <c r="Q125" t="s">
        <v>163</v>
      </c>
      <c r="S125" t="s">
        <v>208</v>
      </c>
      <c r="U125" t="s">
        <v>85</v>
      </c>
      <c r="W125" t="s">
        <v>1092</v>
      </c>
      <c r="Y125" t="s">
        <v>367</v>
      </c>
      <c r="AA125" t="s">
        <v>68</v>
      </c>
      <c r="AC125" t="s">
        <v>68</v>
      </c>
      <c r="AE125" t="s">
        <v>69</v>
      </c>
      <c r="AF125">
        <v>0</v>
      </c>
      <c r="AG125">
        <v>0</v>
      </c>
      <c r="AH125">
        <v>0</v>
      </c>
      <c r="AI125">
        <v>1</v>
      </c>
      <c r="AJ125">
        <v>0</v>
      </c>
      <c r="AK125">
        <v>0</v>
      </c>
      <c r="AL125">
        <v>0</v>
      </c>
      <c r="AM125" t="s">
        <v>208</v>
      </c>
      <c r="AO125">
        <v>11</v>
      </c>
      <c r="AZ125" t="s">
        <v>193</v>
      </c>
      <c r="BA125">
        <v>2</v>
      </c>
      <c r="BB125">
        <v>6</v>
      </c>
      <c r="BC125">
        <v>2</v>
      </c>
      <c r="BD125">
        <v>1</v>
      </c>
      <c r="BE125" s="5">
        <v>11</v>
      </c>
      <c r="BG125" t="s">
        <v>80</v>
      </c>
      <c r="BH125" t="s">
        <v>296</v>
      </c>
      <c r="BI125" t="s">
        <v>1171</v>
      </c>
      <c r="BJ125" t="s">
        <v>1172</v>
      </c>
      <c r="BK125" s="1">
        <v>43349</v>
      </c>
      <c r="BL125" t="s">
        <v>102</v>
      </c>
      <c r="BM125" t="s">
        <v>298</v>
      </c>
      <c r="BN125" t="s">
        <v>336</v>
      </c>
      <c r="BO125" t="s">
        <v>337</v>
      </c>
      <c r="BQ125" t="s">
        <v>1173</v>
      </c>
      <c r="BR125" t="s">
        <v>1174</v>
      </c>
      <c r="BS125">
        <v>655316</v>
      </c>
      <c r="BT125" t="s">
        <v>1175</v>
      </c>
      <c r="BU125" t="s">
        <v>1176</v>
      </c>
      <c r="BV125">
        <v>956</v>
      </c>
      <c r="BX125">
        <v>-1</v>
      </c>
      <c r="BY125" t="s">
        <v>75</v>
      </c>
      <c r="BZ125" t="s">
        <v>75</v>
      </c>
    </row>
    <row r="126" spans="1:78" x14ac:dyDescent="0.25">
      <c r="A126" t="s">
        <v>296</v>
      </c>
      <c r="B126" t="s">
        <v>297</v>
      </c>
      <c r="H126" t="s">
        <v>130</v>
      </c>
      <c r="I126" t="s">
        <v>65</v>
      </c>
      <c r="J126" t="s">
        <v>1167</v>
      </c>
      <c r="K126" t="s">
        <v>1168</v>
      </c>
      <c r="L126" t="s">
        <v>1169</v>
      </c>
      <c r="M126" t="s">
        <v>1170</v>
      </c>
      <c r="N126" s="1">
        <v>43349</v>
      </c>
      <c r="P126">
        <v>2</v>
      </c>
      <c r="Q126" t="s">
        <v>163</v>
      </c>
      <c r="S126" t="s">
        <v>208</v>
      </c>
      <c r="U126" t="s">
        <v>122</v>
      </c>
      <c r="W126" t="s">
        <v>205</v>
      </c>
      <c r="Y126" t="s">
        <v>207</v>
      </c>
      <c r="AA126" t="s">
        <v>68</v>
      </c>
      <c r="AC126" t="s">
        <v>68</v>
      </c>
      <c r="AE126" t="s">
        <v>69</v>
      </c>
      <c r="AF126">
        <v>0</v>
      </c>
      <c r="AG126">
        <v>0</v>
      </c>
      <c r="AH126">
        <v>0</v>
      </c>
      <c r="AI126">
        <v>1</v>
      </c>
      <c r="AJ126">
        <v>0</v>
      </c>
      <c r="AK126">
        <v>0</v>
      </c>
      <c r="AL126">
        <v>0</v>
      </c>
      <c r="AM126" t="s">
        <v>208</v>
      </c>
      <c r="AO126">
        <v>15</v>
      </c>
      <c r="AZ126" t="s">
        <v>94</v>
      </c>
      <c r="BA126">
        <v>4</v>
      </c>
      <c r="BB126">
        <v>5</v>
      </c>
      <c r="BC126">
        <v>4</v>
      </c>
      <c r="BD126">
        <v>2</v>
      </c>
      <c r="BE126" s="5">
        <v>15</v>
      </c>
      <c r="BG126" t="s">
        <v>80</v>
      </c>
      <c r="BH126" t="s">
        <v>296</v>
      </c>
      <c r="BI126" t="s">
        <v>1177</v>
      </c>
      <c r="BJ126" t="s">
        <v>1178</v>
      </c>
      <c r="BK126" s="1">
        <v>43349</v>
      </c>
      <c r="BL126" t="s">
        <v>102</v>
      </c>
      <c r="BM126" t="s">
        <v>298</v>
      </c>
      <c r="BN126" t="s">
        <v>336</v>
      </c>
      <c r="BO126" t="s">
        <v>337</v>
      </c>
      <c r="BQ126" t="s">
        <v>1179</v>
      </c>
      <c r="BR126" t="s">
        <v>1180</v>
      </c>
      <c r="BS126">
        <v>655317</v>
      </c>
      <c r="BT126" t="s">
        <v>1181</v>
      </c>
      <c r="BU126" t="s">
        <v>1182</v>
      </c>
      <c r="BV126">
        <v>957</v>
      </c>
      <c r="BX126">
        <v>-1</v>
      </c>
      <c r="BY126" t="s">
        <v>75</v>
      </c>
      <c r="BZ126" t="s">
        <v>75</v>
      </c>
    </row>
    <row r="127" spans="1:78" x14ac:dyDescent="0.25">
      <c r="A127" t="s">
        <v>296</v>
      </c>
      <c r="B127" t="s">
        <v>297</v>
      </c>
      <c r="H127" t="s">
        <v>130</v>
      </c>
      <c r="I127" t="s">
        <v>65</v>
      </c>
      <c r="J127" t="s">
        <v>1167</v>
      </c>
      <c r="K127" t="s">
        <v>1168</v>
      </c>
      <c r="L127" t="s">
        <v>1169</v>
      </c>
      <c r="M127" t="s">
        <v>1170</v>
      </c>
      <c r="N127" s="1">
        <v>43349</v>
      </c>
      <c r="P127">
        <v>3</v>
      </c>
      <c r="Q127" t="s">
        <v>129</v>
      </c>
      <c r="S127" t="s">
        <v>208</v>
      </c>
      <c r="U127" t="s">
        <v>122</v>
      </c>
      <c r="W127" t="s">
        <v>125</v>
      </c>
      <c r="Y127" t="s">
        <v>207</v>
      </c>
      <c r="AA127" t="s">
        <v>68</v>
      </c>
      <c r="AC127" t="s">
        <v>68</v>
      </c>
      <c r="AE127" t="s">
        <v>69</v>
      </c>
      <c r="AF127">
        <v>0</v>
      </c>
      <c r="AG127">
        <v>0</v>
      </c>
      <c r="AH127">
        <v>0</v>
      </c>
      <c r="AI127">
        <v>1</v>
      </c>
      <c r="AJ127">
        <v>0</v>
      </c>
      <c r="AK127">
        <v>0</v>
      </c>
      <c r="AL127">
        <v>0</v>
      </c>
      <c r="AM127" t="s">
        <v>208</v>
      </c>
      <c r="AO127">
        <v>9</v>
      </c>
      <c r="AZ127" t="s">
        <v>134</v>
      </c>
      <c r="BA127">
        <v>4</v>
      </c>
      <c r="BB127">
        <v>3</v>
      </c>
      <c r="BC127">
        <v>2</v>
      </c>
      <c r="BD127">
        <v>0</v>
      </c>
      <c r="BE127" s="5">
        <v>9</v>
      </c>
      <c r="BG127" t="s">
        <v>80</v>
      </c>
      <c r="BH127" t="s">
        <v>296</v>
      </c>
      <c r="BI127" t="s">
        <v>1183</v>
      </c>
      <c r="BJ127" t="s">
        <v>1184</v>
      </c>
      <c r="BK127" s="1">
        <v>43349</v>
      </c>
      <c r="BL127" t="s">
        <v>102</v>
      </c>
      <c r="BM127" t="s">
        <v>298</v>
      </c>
      <c r="BN127" t="s">
        <v>336</v>
      </c>
      <c r="BO127" t="s">
        <v>337</v>
      </c>
      <c r="BQ127" t="s">
        <v>1185</v>
      </c>
      <c r="BR127" t="s">
        <v>1186</v>
      </c>
      <c r="BS127">
        <v>655318</v>
      </c>
      <c r="BT127" t="s">
        <v>1187</v>
      </c>
      <c r="BU127" t="s">
        <v>1188</v>
      </c>
      <c r="BV127">
        <v>958</v>
      </c>
      <c r="BX127">
        <v>-1</v>
      </c>
      <c r="BY127" t="s">
        <v>75</v>
      </c>
      <c r="BZ127" t="s">
        <v>75</v>
      </c>
    </row>
    <row r="128" spans="1:78" x14ac:dyDescent="0.25">
      <c r="A128" t="s">
        <v>296</v>
      </c>
      <c r="B128" t="s">
        <v>297</v>
      </c>
      <c r="H128" t="s">
        <v>130</v>
      </c>
      <c r="I128" t="s">
        <v>65</v>
      </c>
      <c r="J128" t="s">
        <v>1167</v>
      </c>
      <c r="K128" t="s">
        <v>1168</v>
      </c>
      <c r="L128" t="s">
        <v>1169</v>
      </c>
      <c r="M128" t="s">
        <v>1170</v>
      </c>
      <c r="N128" s="1">
        <v>43349</v>
      </c>
      <c r="P128">
        <v>4</v>
      </c>
      <c r="Q128" t="s">
        <v>129</v>
      </c>
      <c r="S128" t="s">
        <v>208</v>
      </c>
      <c r="U128" t="s">
        <v>103</v>
      </c>
      <c r="W128" t="s">
        <v>104</v>
      </c>
      <c r="Y128" t="s">
        <v>207</v>
      </c>
      <c r="AA128" t="s">
        <v>112</v>
      </c>
      <c r="AC128" t="s">
        <v>303</v>
      </c>
      <c r="AE128" t="s">
        <v>83</v>
      </c>
      <c r="AF128">
        <v>0</v>
      </c>
      <c r="AG128">
        <v>0</v>
      </c>
      <c r="AH128">
        <v>0</v>
      </c>
      <c r="AI128">
        <v>0</v>
      </c>
      <c r="AJ128">
        <v>1</v>
      </c>
      <c r="AK128">
        <v>0</v>
      </c>
      <c r="AL128">
        <v>0</v>
      </c>
      <c r="AM128" t="s">
        <v>208</v>
      </c>
      <c r="AO128">
        <v>97</v>
      </c>
      <c r="AZ128" t="s">
        <v>255</v>
      </c>
      <c r="BA128">
        <v>13</v>
      </c>
      <c r="BB128">
        <v>57</v>
      </c>
      <c r="BC128">
        <v>6</v>
      </c>
      <c r="BD128">
        <v>21</v>
      </c>
      <c r="BE128" s="5">
        <v>97</v>
      </c>
      <c r="BG128" t="s">
        <v>80</v>
      </c>
      <c r="BH128" t="s">
        <v>296</v>
      </c>
      <c r="BI128" t="s">
        <v>1189</v>
      </c>
      <c r="BJ128" t="s">
        <v>1190</v>
      </c>
      <c r="BK128" s="1">
        <v>43349</v>
      </c>
      <c r="BL128" t="s">
        <v>102</v>
      </c>
      <c r="BM128" t="s">
        <v>298</v>
      </c>
      <c r="BN128" t="s">
        <v>336</v>
      </c>
      <c r="BO128" t="s">
        <v>337</v>
      </c>
      <c r="BQ128" t="s">
        <v>1191</v>
      </c>
      <c r="BR128" t="s">
        <v>1192</v>
      </c>
      <c r="BS128">
        <v>655332</v>
      </c>
      <c r="BT128" t="s">
        <v>1193</v>
      </c>
      <c r="BU128" t="s">
        <v>1194</v>
      </c>
      <c r="BV128">
        <v>959</v>
      </c>
      <c r="BX128">
        <v>-1</v>
      </c>
      <c r="BY128" t="s">
        <v>75</v>
      </c>
      <c r="BZ128" t="s">
        <v>75</v>
      </c>
    </row>
    <row r="129" spans="1:78" x14ac:dyDescent="0.25">
      <c r="A129" t="s">
        <v>296</v>
      </c>
      <c r="B129" t="s">
        <v>304</v>
      </c>
      <c r="H129" t="s">
        <v>84</v>
      </c>
      <c r="I129" t="s">
        <v>65</v>
      </c>
      <c r="J129" t="s">
        <v>1167</v>
      </c>
      <c r="K129" t="s">
        <v>1168</v>
      </c>
      <c r="L129" t="s">
        <v>1169</v>
      </c>
      <c r="M129" t="s">
        <v>1170</v>
      </c>
      <c r="N129" s="1">
        <v>43349</v>
      </c>
      <c r="P129">
        <v>1</v>
      </c>
      <c r="Q129" t="s">
        <v>66</v>
      </c>
      <c r="S129" t="s">
        <v>208</v>
      </c>
      <c r="U129" t="s">
        <v>85</v>
      </c>
      <c r="W129" t="s">
        <v>100</v>
      </c>
      <c r="Y129" t="s">
        <v>367</v>
      </c>
      <c r="AA129" t="s">
        <v>68</v>
      </c>
      <c r="AC129" t="s">
        <v>68</v>
      </c>
      <c r="AE129" t="s">
        <v>69</v>
      </c>
      <c r="AF129">
        <v>0</v>
      </c>
      <c r="AG129">
        <v>0</v>
      </c>
      <c r="AH129">
        <v>0</v>
      </c>
      <c r="AI129">
        <v>1</v>
      </c>
      <c r="AJ129">
        <v>0</v>
      </c>
      <c r="AK129">
        <v>0</v>
      </c>
      <c r="AL129">
        <v>0</v>
      </c>
      <c r="AM129" t="s">
        <v>208</v>
      </c>
      <c r="AO129">
        <v>16</v>
      </c>
      <c r="AZ129" t="s">
        <v>190</v>
      </c>
      <c r="BA129">
        <v>0</v>
      </c>
      <c r="BB129">
        <v>0</v>
      </c>
      <c r="BC129">
        <v>9</v>
      </c>
      <c r="BD129">
        <v>7</v>
      </c>
      <c r="BE129" s="5">
        <v>16</v>
      </c>
      <c r="BG129" t="s">
        <v>80</v>
      </c>
      <c r="BH129" t="s">
        <v>296</v>
      </c>
      <c r="BI129" t="s">
        <v>1195</v>
      </c>
      <c r="BJ129" t="s">
        <v>1196</v>
      </c>
      <c r="BK129" s="1">
        <v>43349</v>
      </c>
      <c r="BL129" t="s">
        <v>116</v>
      </c>
      <c r="BM129" t="s">
        <v>298</v>
      </c>
      <c r="BN129" t="s">
        <v>117</v>
      </c>
      <c r="BO129" t="s">
        <v>118</v>
      </c>
      <c r="BQ129" t="s">
        <v>1197</v>
      </c>
      <c r="BR129" t="s">
        <v>1198</v>
      </c>
      <c r="BS129">
        <v>655589</v>
      </c>
      <c r="BT129" t="s">
        <v>1199</v>
      </c>
      <c r="BU129" t="s">
        <v>1200</v>
      </c>
      <c r="BV129">
        <v>960</v>
      </c>
      <c r="BX129">
        <v>-1</v>
      </c>
      <c r="BY129" t="s">
        <v>75</v>
      </c>
      <c r="BZ129" t="s">
        <v>75</v>
      </c>
    </row>
    <row r="130" spans="1:78" x14ac:dyDescent="0.25">
      <c r="A130" t="s">
        <v>296</v>
      </c>
      <c r="B130" t="s">
        <v>304</v>
      </c>
      <c r="H130" t="s">
        <v>84</v>
      </c>
      <c r="I130" t="s">
        <v>65</v>
      </c>
      <c r="J130" t="s">
        <v>1167</v>
      </c>
      <c r="K130" t="s">
        <v>1168</v>
      </c>
      <c r="L130" t="s">
        <v>1169</v>
      </c>
      <c r="M130" t="s">
        <v>1170</v>
      </c>
      <c r="N130" s="1">
        <v>43349</v>
      </c>
      <c r="P130">
        <v>2</v>
      </c>
      <c r="Q130" t="s">
        <v>66</v>
      </c>
      <c r="S130" t="s">
        <v>208</v>
      </c>
      <c r="U130" t="s">
        <v>67</v>
      </c>
      <c r="W130" t="s">
        <v>119</v>
      </c>
      <c r="Y130" t="s">
        <v>367</v>
      </c>
      <c r="AA130" t="s">
        <v>68</v>
      </c>
      <c r="AC130" t="s">
        <v>68</v>
      </c>
      <c r="AE130" t="s">
        <v>69</v>
      </c>
      <c r="AF130">
        <v>0</v>
      </c>
      <c r="AG130">
        <v>0</v>
      </c>
      <c r="AH130">
        <v>0</v>
      </c>
      <c r="AI130">
        <v>1</v>
      </c>
      <c r="AJ130">
        <v>0</v>
      </c>
      <c r="AK130">
        <v>0</v>
      </c>
      <c r="AL130">
        <v>0</v>
      </c>
      <c r="AM130" t="s">
        <v>208</v>
      </c>
      <c r="AO130">
        <v>12</v>
      </c>
      <c r="AZ130" t="s">
        <v>79</v>
      </c>
      <c r="BA130">
        <v>0</v>
      </c>
      <c r="BB130">
        <v>0</v>
      </c>
      <c r="BC130">
        <v>8</v>
      </c>
      <c r="BD130">
        <v>4</v>
      </c>
      <c r="BE130" s="5">
        <v>12</v>
      </c>
      <c r="BG130" t="s">
        <v>80</v>
      </c>
      <c r="BH130" t="s">
        <v>296</v>
      </c>
      <c r="BI130" t="s">
        <v>1201</v>
      </c>
      <c r="BJ130" t="s">
        <v>1202</v>
      </c>
      <c r="BK130" s="1">
        <v>43349</v>
      </c>
      <c r="BL130" t="s">
        <v>116</v>
      </c>
      <c r="BM130" t="s">
        <v>298</v>
      </c>
      <c r="BN130" t="s">
        <v>117</v>
      </c>
      <c r="BO130" t="s">
        <v>118</v>
      </c>
      <c r="BQ130" t="s">
        <v>1203</v>
      </c>
      <c r="BR130" t="s">
        <v>1204</v>
      </c>
      <c r="BS130">
        <v>655590</v>
      </c>
      <c r="BT130" t="s">
        <v>1205</v>
      </c>
      <c r="BU130" t="s">
        <v>1206</v>
      </c>
      <c r="BV130">
        <v>961</v>
      </c>
      <c r="BX130">
        <v>-1</v>
      </c>
      <c r="BY130" t="s">
        <v>75</v>
      </c>
      <c r="BZ130" t="s">
        <v>75</v>
      </c>
    </row>
    <row r="131" spans="1:78" x14ac:dyDescent="0.25">
      <c r="A131" t="s">
        <v>296</v>
      </c>
      <c r="B131" t="s">
        <v>304</v>
      </c>
      <c r="H131" t="s">
        <v>84</v>
      </c>
      <c r="I131" t="s">
        <v>65</v>
      </c>
      <c r="J131" t="s">
        <v>1167</v>
      </c>
      <c r="K131" t="s">
        <v>1168</v>
      </c>
      <c r="L131" t="s">
        <v>1169</v>
      </c>
      <c r="M131" t="s">
        <v>1170</v>
      </c>
      <c r="N131" s="1">
        <v>43349</v>
      </c>
      <c r="P131">
        <v>3</v>
      </c>
      <c r="Q131" t="s">
        <v>66</v>
      </c>
      <c r="S131" t="s">
        <v>208</v>
      </c>
      <c r="U131" t="s">
        <v>87</v>
      </c>
      <c r="W131" t="s">
        <v>348</v>
      </c>
      <c r="Y131" t="s">
        <v>207</v>
      </c>
      <c r="AA131" t="s">
        <v>76</v>
      </c>
      <c r="AC131" t="s">
        <v>84</v>
      </c>
      <c r="AE131" t="s">
        <v>69</v>
      </c>
      <c r="AF131">
        <v>0</v>
      </c>
      <c r="AG131">
        <v>0</v>
      </c>
      <c r="AH131">
        <v>0</v>
      </c>
      <c r="AI131">
        <v>1</v>
      </c>
      <c r="AJ131">
        <v>0</v>
      </c>
      <c r="AK131">
        <v>0</v>
      </c>
      <c r="AL131">
        <v>0</v>
      </c>
      <c r="AM131" t="s">
        <v>208</v>
      </c>
      <c r="AO131">
        <v>8</v>
      </c>
      <c r="AZ131" t="s">
        <v>98</v>
      </c>
      <c r="BA131">
        <v>0</v>
      </c>
      <c r="BB131">
        <v>0</v>
      </c>
      <c r="BC131">
        <v>2</v>
      </c>
      <c r="BD131">
        <v>6</v>
      </c>
      <c r="BE131" s="5">
        <v>8</v>
      </c>
      <c r="BG131" t="s">
        <v>80</v>
      </c>
      <c r="BH131" t="s">
        <v>296</v>
      </c>
      <c r="BI131" t="s">
        <v>1207</v>
      </c>
      <c r="BJ131" t="s">
        <v>1208</v>
      </c>
      <c r="BK131" s="1">
        <v>43349</v>
      </c>
      <c r="BL131" t="s">
        <v>116</v>
      </c>
      <c r="BM131" t="s">
        <v>298</v>
      </c>
      <c r="BN131" t="s">
        <v>117</v>
      </c>
      <c r="BO131" t="s">
        <v>118</v>
      </c>
      <c r="BQ131" t="s">
        <v>1209</v>
      </c>
      <c r="BR131" t="s">
        <v>1210</v>
      </c>
      <c r="BS131">
        <v>655591</v>
      </c>
      <c r="BT131" t="s">
        <v>1211</v>
      </c>
      <c r="BU131" t="s">
        <v>1212</v>
      </c>
      <c r="BV131">
        <v>962</v>
      </c>
      <c r="BX131">
        <v>-1</v>
      </c>
      <c r="BY131" t="s">
        <v>75</v>
      </c>
      <c r="BZ131" t="s">
        <v>75</v>
      </c>
    </row>
    <row r="132" spans="1:78" x14ac:dyDescent="0.25">
      <c r="A132" t="s">
        <v>296</v>
      </c>
      <c r="B132" t="s">
        <v>299</v>
      </c>
      <c r="H132" t="s">
        <v>64</v>
      </c>
      <c r="I132" t="s">
        <v>65</v>
      </c>
      <c r="J132" t="s">
        <v>1167</v>
      </c>
      <c r="K132" t="s">
        <v>1168</v>
      </c>
      <c r="L132" t="s">
        <v>1169</v>
      </c>
      <c r="M132" t="s">
        <v>1170</v>
      </c>
      <c r="N132" s="1">
        <v>43349</v>
      </c>
      <c r="P132">
        <v>1</v>
      </c>
      <c r="Q132" t="s">
        <v>66</v>
      </c>
      <c r="S132" t="s">
        <v>208</v>
      </c>
      <c r="U132" t="s">
        <v>67</v>
      </c>
      <c r="W132" t="s">
        <v>68</v>
      </c>
      <c r="Y132" t="s">
        <v>367</v>
      </c>
      <c r="AA132" t="s">
        <v>68</v>
      </c>
      <c r="AC132" t="s">
        <v>68</v>
      </c>
      <c r="AE132" t="s">
        <v>69</v>
      </c>
      <c r="AF132">
        <v>0</v>
      </c>
      <c r="AG132">
        <v>0</v>
      </c>
      <c r="AH132">
        <v>0</v>
      </c>
      <c r="AI132">
        <v>1</v>
      </c>
      <c r="AJ132">
        <v>0</v>
      </c>
      <c r="AK132">
        <v>0</v>
      </c>
      <c r="AL132">
        <v>0</v>
      </c>
      <c r="AM132" t="s">
        <v>208</v>
      </c>
      <c r="AO132">
        <v>65</v>
      </c>
      <c r="AZ132" t="s">
        <v>262</v>
      </c>
      <c r="BA132">
        <v>0</v>
      </c>
      <c r="BB132">
        <v>8</v>
      </c>
      <c r="BC132">
        <v>0</v>
      </c>
      <c r="BD132">
        <v>57</v>
      </c>
      <c r="BE132" s="5">
        <v>65</v>
      </c>
      <c r="BG132" t="s">
        <v>80</v>
      </c>
      <c r="BH132" t="s">
        <v>296</v>
      </c>
      <c r="BI132" t="s">
        <v>1213</v>
      </c>
      <c r="BJ132" t="s">
        <v>1214</v>
      </c>
      <c r="BK132" s="1">
        <v>43349</v>
      </c>
      <c r="BL132" t="s">
        <v>71</v>
      </c>
      <c r="BM132" t="s">
        <v>72</v>
      </c>
      <c r="BN132" t="s">
        <v>73</v>
      </c>
      <c r="BO132" t="s">
        <v>74</v>
      </c>
      <c r="BQ132" t="s">
        <v>1215</v>
      </c>
      <c r="BR132" t="s">
        <v>1216</v>
      </c>
      <c r="BS132">
        <v>655645</v>
      </c>
      <c r="BT132" t="s">
        <v>1217</v>
      </c>
      <c r="BU132" t="s">
        <v>1218</v>
      </c>
      <c r="BV132">
        <v>963</v>
      </c>
      <c r="BX132">
        <v>-1</v>
      </c>
      <c r="BY132" t="s">
        <v>75</v>
      </c>
      <c r="BZ132" t="s">
        <v>75</v>
      </c>
    </row>
    <row r="133" spans="1:78" x14ac:dyDescent="0.25">
      <c r="A133" t="s">
        <v>296</v>
      </c>
      <c r="B133" t="s">
        <v>322</v>
      </c>
      <c r="H133" t="s">
        <v>131</v>
      </c>
      <c r="I133" t="s">
        <v>65</v>
      </c>
      <c r="J133" t="s">
        <v>1219</v>
      </c>
      <c r="K133" t="s">
        <v>1220</v>
      </c>
      <c r="L133" t="s">
        <v>1221</v>
      </c>
      <c r="M133" t="s">
        <v>1222</v>
      </c>
      <c r="N133" s="1">
        <v>43344</v>
      </c>
      <c r="P133">
        <v>1</v>
      </c>
      <c r="Q133" t="s">
        <v>66</v>
      </c>
      <c r="S133" t="s">
        <v>208</v>
      </c>
      <c r="U133" t="s">
        <v>103</v>
      </c>
      <c r="W133" t="s">
        <v>68</v>
      </c>
      <c r="Y133" t="s">
        <v>367</v>
      </c>
      <c r="AA133" t="s">
        <v>68</v>
      </c>
      <c r="AC133" t="s">
        <v>68</v>
      </c>
      <c r="AE133" t="s">
        <v>69</v>
      </c>
      <c r="AF133">
        <v>0</v>
      </c>
      <c r="AG133">
        <v>0</v>
      </c>
      <c r="AH133">
        <v>0</v>
      </c>
      <c r="AI133">
        <v>1</v>
      </c>
      <c r="AJ133">
        <v>0</v>
      </c>
      <c r="AK133">
        <v>0</v>
      </c>
      <c r="AL133">
        <v>0</v>
      </c>
      <c r="AM133" t="s">
        <v>208</v>
      </c>
      <c r="AO133">
        <v>6</v>
      </c>
      <c r="AZ133" t="s">
        <v>91</v>
      </c>
      <c r="BA133">
        <v>0</v>
      </c>
      <c r="BB133">
        <v>0</v>
      </c>
      <c r="BC133">
        <v>0</v>
      </c>
      <c r="BD133">
        <v>6</v>
      </c>
      <c r="BE133" s="5">
        <v>6</v>
      </c>
      <c r="BG133" t="s">
        <v>80</v>
      </c>
      <c r="BH133" t="s">
        <v>296</v>
      </c>
      <c r="BI133" t="s">
        <v>1223</v>
      </c>
      <c r="BJ133" t="s">
        <v>1224</v>
      </c>
      <c r="BK133" s="1">
        <v>43350</v>
      </c>
      <c r="BL133" t="s">
        <v>356</v>
      </c>
      <c r="BM133" t="s">
        <v>298</v>
      </c>
      <c r="BN133" t="s">
        <v>344</v>
      </c>
      <c r="BO133" t="s">
        <v>345</v>
      </c>
      <c r="BQ133" t="s">
        <v>1225</v>
      </c>
      <c r="BR133" t="s">
        <v>1226</v>
      </c>
      <c r="BS133">
        <v>659264</v>
      </c>
      <c r="BT133" t="s">
        <v>1227</v>
      </c>
      <c r="BU133" t="s">
        <v>1228</v>
      </c>
      <c r="BV133">
        <v>964</v>
      </c>
      <c r="BX133">
        <v>-1</v>
      </c>
      <c r="BY133" t="s">
        <v>75</v>
      </c>
      <c r="BZ133" t="s">
        <v>75</v>
      </c>
    </row>
    <row r="134" spans="1:78" x14ac:dyDescent="0.25">
      <c r="A134" t="s">
        <v>296</v>
      </c>
      <c r="B134" t="s">
        <v>322</v>
      </c>
      <c r="H134" t="s">
        <v>131</v>
      </c>
      <c r="I134" t="s">
        <v>65</v>
      </c>
      <c r="J134" t="s">
        <v>1219</v>
      </c>
      <c r="K134" t="s">
        <v>1220</v>
      </c>
      <c r="L134" t="s">
        <v>1221</v>
      </c>
      <c r="M134" t="s">
        <v>1222</v>
      </c>
      <c r="N134" s="1">
        <v>43345</v>
      </c>
      <c r="P134">
        <v>1</v>
      </c>
      <c r="Q134" t="s">
        <v>66</v>
      </c>
      <c r="S134" t="s">
        <v>208</v>
      </c>
      <c r="U134" t="s">
        <v>87</v>
      </c>
      <c r="W134" t="s">
        <v>167</v>
      </c>
      <c r="Y134" t="s">
        <v>367</v>
      </c>
      <c r="AA134" t="s">
        <v>68</v>
      </c>
      <c r="AC134" t="s">
        <v>68</v>
      </c>
      <c r="AE134" t="s">
        <v>69</v>
      </c>
      <c r="AF134">
        <v>0</v>
      </c>
      <c r="AG134">
        <v>0</v>
      </c>
      <c r="AH134">
        <v>0</v>
      </c>
      <c r="AI134">
        <v>1</v>
      </c>
      <c r="AJ134">
        <v>0</v>
      </c>
      <c r="AK134">
        <v>0</v>
      </c>
      <c r="AL134">
        <v>0</v>
      </c>
      <c r="AM134" t="s">
        <v>208</v>
      </c>
      <c r="AO134">
        <v>16</v>
      </c>
      <c r="AZ134" t="s">
        <v>190</v>
      </c>
      <c r="BA134">
        <v>0</v>
      </c>
      <c r="BB134">
        <v>0</v>
      </c>
      <c r="BC134">
        <v>0</v>
      </c>
      <c r="BD134">
        <v>16</v>
      </c>
      <c r="BE134" s="5">
        <v>16</v>
      </c>
      <c r="BG134" t="s">
        <v>80</v>
      </c>
      <c r="BH134" t="s">
        <v>296</v>
      </c>
      <c r="BI134" t="s">
        <v>1229</v>
      </c>
      <c r="BJ134" t="s">
        <v>1230</v>
      </c>
      <c r="BK134" s="1">
        <v>43350</v>
      </c>
      <c r="BL134" t="s">
        <v>356</v>
      </c>
      <c r="BM134" t="s">
        <v>298</v>
      </c>
      <c r="BN134" t="s">
        <v>344</v>
      </c>
      <c r="BO134" t="s">
        <v>345</v>
      </c>
      <c r="BQ134" t="s">
        <v>1231</v>
      </c>
      <c r="BR134" t="s">
        <v>1232</v>
      </c>
      <c r="BS134">
        <v>659265</v>
      </c>
      <c r="BT134" t="s">
        <v>1233</v>
      </c>
      <c r="BU134" t="s">
        <v>1234</v>
      </c>
      <c r="BV134">
        <v>965</v>
      </c>
      <c r="BX134">
        <v>-1</v>
      </c>
      <c r="BY134" t="s">
        <v>75</v>
      </c>
      <c r="BZ134" t="s">
        <v>75</v>
      </c>
    </row>
    <row r="135" spans="1:78" x14ac:dyDescent="0.25">
      <c r="A135" t="s">
        <v>296</v>
      </c>
      <c r="B135" t="s">
        <v>322</v>
      </c>
      <c r="H135" t="s">
        <v>131</v>
      </c>
      <c r="I135" t="s">
        <v>65</v>
      </c>
      <c r="J135" t="s">
        <v>1219</v>
      </c>
      <c r="K135" t="s">
        <v>1220</v>
      </c>
      <c r="L135" t="s">
        <v>1221</v>
      </c>
      <c r="M135" t="s">
        <v>1222</v>
      </c>
      <c r="N135" s="1">
        <v>43346</v>
      </c>
      <c r="P135">
        <v>1</v>
      </c>
      <c r="Q135" t="s">
        <v>66</v>
      </c>
      <c r="S135" t="s">
        <v>208</v>
      </c>
      <c r="U135" t="s">
        <v>87</v>
      </c>
      <c r="W135" t="s">
        <v>167</v>
      </c>
      <c r="Y135" t="s">
        <v>367</v>
      </c>
      <c r="AA135" t="s">
        <v>68</v>
      </c>
      <c r="AC135" t="s">
        <v>68</v>
      </c>
      <c r="AE135" t="s">
        <v>69</v>
      </c>
      <c r="AF135">
        <v>0</v>
      </c>
      <c r="AG135">
        <v>0</v>
      </c>
      <c r="AH135">
        <v>0</v>
      </c>
      <c r="AI135">
        <v>1</v>
      </c>
      <c r="AJ135">
        <v>0</v>
      </c>
      <c r="AK135">
        <v>0</v>
      </c>
      <c r="AL135">
        <v>0</v>
      </c>
      <c r="AM135" t="s">
        <v>208</v>
      </c>
      <c r="AO135">
        <v>7</v>
      </c>
      <c r="AZ135" t="s">
        <v>81</v>
      </c>
      <c r="BA135">
        <v>0</v>
      </c>
      <c r="BB135">
        <v>0</v>
      </c>
      <c r="BC135">
        <v>0</v>
      </c>
      <c r="BD135">
        <v>7</v>
      </c>
      <c r="BE135" s="5">
        <v>7</v>
      </c>
      <c r="BG135" t="s">
        <v>80</v>
      </c>
      <c r="BH135" t="s">
        <v>296</v>
      </c>
      <c r="BI135" t="s">
        <v>1235</v>
      </c>
      <c r="BJ135" t="s">
        <v>1236</v>
      </c>
      <c r="BK135" s="1">
        <v>43350</v>
      </c>
      <c r="BL135" t="s">
        <v>356</v>
      </c>
      <c r="BM135" t="s">
        <v>298</v>
      </c>
      <c r="BN135" t="s">
        <v>344</v>
      </c>
      <c r="BO135" t="s">
        <v>345</v>
      </c>
      <c r="BQ135" t="s">
        <v>1237</v>
      </c>
      <c r="BR135" t="s">
        <v>1238</v>
      </c>
      <c r="BS135">
        <v>659266</v>
      </c>
      <c r="BT135" t="s">
        <v>1239</v>
      </c>
      <c r="BU135" t="s">
        <v>1240</v>
      </c>
      <c r="BV135">
        <v>966</v>
      </c>
      <c r="BX135">
        <v>-1</v>
      </c>
      <c r="BY135" t="s">
        <v>75</v>
      </c>
      <c r="BZ135" t="s">
        <v>75</v>
      </c>
    </row>
    <row r="136" spans="1:78" x14ac:dyDescent="0.25">
      <c r="A136" t="s">
        <v>296</v>
      </c>
      <c r="B136" t="s">
        <v>322</v>
      </c>
      <c r="H136" t="s">
        <v>131</v>
      </c>
      <c r="I136" t="s">
        <v>65</v>
      </c>
      <c r="J136" t="s">
        <v>1219</v>
      </c>
      <c r="K136" t="s">
        <v>1220</v>
      </c>
      <c r="L136" t="s">
        <v>1221</v>
      </c>
      <c r="M136" t="s">
        <v>1222</v>
      </c>
      <c r="N136" s="1">
        <v>43347</v>
      </c>
      <c r="P136">
        <v>1</v>
      </c>
      <c r="Q136" t="s">
        <v>66</v>
      </c>
      <c r="S136" t="s">
        <v>208</v>
      </c>
      <c r="U136" t="s">
        <v>87</v>
      </c>
      <c r="W136" t="s">
        <v>357</v>
      </c>
      <c r="Y136" t="s">
        <v>367</v>
      </c>
      <c r="AA136" t="s">
        <v>68</v>
      </c>
      <c r="AC136" t="s">
        <v>68</v>
      </c>
      <c r="AE136" t="s">
        <v>69</v>
      </c>
      <c r="AF136">
        <v>0</v>
      </c>
      <c r="AG136">
        <v>0</v>
      </c>
      <c r="AH136">
        <v>0</v>
      </c>
      <c r="AI136">
        <v>1</v>
      </c>
      <c r="AJ136">
        <v>0</v>
      </c>
      <c r="AK136">
        <v>0</v>
      </c>
      <c r="AL136">
        <v>0</v>
      </c>
      <c r="AM136" t="s">
        <v>208</v>
      </c>
      <c r="AO136">
        <v>13</v>
      </c>
      <c r="AZ136" t="s">
        <v>196</v>
      </c>
      <c r="BA136">
        <v>0</v>
      </c>
      <c r="BB136">
        <v>0</v>
      </c>
      <c r="BC136">
        <v>2</v>
      </c>
      <c r="BD136">
        <v>11</v>
      </c>
      <c r="BE136" s="5">
        <v>13</v>
      </c>
      <c r="BG136" t="s">
        <v>80</v>
      </c>
      <c r="BH136" t="s">
        <v>296</v>
      </c>
      <c r="BI136" t="s">
        <v>1241</v>
      </c>
      <c r="BJ136" t="s">
        <v>1242</v>
      </c>
      <c r="BK136" s="1">
        <v>43350</v>
      </c>
      <c r="BL136" t="s">
        <v>356</v>
      </c>
      <c r="BM136" t="s">
        <v>298</v>
      </c>
      <c r="BN136" t="s">
        <v>344</v>
      </c>
      <c r="BO136" t="s">
        <v>345</v>
      </c>
      <c r="BQ136" t="s">
        <v>1243</v>
      </c>
      <c r="BR136" t="s">
        <v>1244</v>
      </c>
      <c r="BS136">
        <v>659267</v>
      </c>
      <c r="BT136" t="s">
        <v>1245</v>
      </c>
      <c r="BU136" t="s">
        <v>1246</v>
      </c>
      <c r="BV136">
        <v>967</v>
      </c>
      <c r="BX136">
        <v>-1</v>
      </c>
      <c r="BY136" t="s">
        <v>75</v>
      </c>
      <c r="BZ136" t="s">
        <v>75</v>
      </c>
    </row>
    <row r="137" spans="1:78" x14ac:dyDescent="0.25">
      <c r="A137" t="s">
        <v>296</v>
      </c>
      <c r="B137" t="s">
        <v>322</v>
      </c>
      <c r="H137" t="s">
        <v>131</v>
      </c>
      <c r="I137" t="s">
        <v>65</v>
      </c>
      <c r="J137" t="s">
        <v>1219</v>
      </c>
      <c r="K137" t="s">
        <v>1220</v>
      </c>
      <c r="L137" t="s">
        <v>1221</v>
      </c>
      <c r="M137" t="s">
        <v>1222</v>
      </c>
      <c r="N137" s="1">
        <v>43348</v>
      </c>
      <c r="P137">
        <v>1</v>
      </c>
      <c r="Q137" t="s">
        <v>66</v>
      </c>
      <c r="S137" t="s">
        <v>208</v>
      </c>
      <c r="U137" t="s">
        <v>87</v>
      </c>
      <c r="W137" t="s">
        <v>1247</v>
      </c>
      <c r="Y137" t="s">
        <v>367</v>
      </c>
      <c r="AA137" t="s">
        <v>68</v>
      </c>
      <c r="AC137" t="s">
        <v>68</v>
      </c>
      <c r="AE137" t="s">
        <v>69</v>
      </c>
      <c r="AF137">
        <v>0</v>
      </c>
      <c r="AG137">
        <v>0</v>
      </c>
      <c r="AH137">
        <v>0</v>
      </c>
      <c r="AI137">
        <v>1</v>
      </c>
      <c r="AJ137">
        <v>0</v>
      </c>
      <c r="AK137">
        <v>0</v>
      </c>
      <c r="AL137">
        <v>0</v>
      </c>
      <c r="AM137" t="s">
        <v>208</v>
      </c>
      <c r="AO137">
        <v>8</v>
      </c>
      <c r="AZ137" t="s">
        <v>98</v>
      </c>
      <c r="BA137">
        <v>0</v>
      </c>
      <c r="BB137">
        <v>0</v>
      </c>
      <c r="BC137">
        <v>0</v>
      </c>
      <c r="BD137">
        <v>8</v>
      </c>
      <c r="BE137" s="5">
        <v>8</v>
      </c>
      <c r="BG137" t="s">
        <v>80</v>
      </c>
      <c r="BH137" t="s">
        <v>296</v>
      </c>
      <c r="BI137" t="s">
        <v>1248</v>
      </c>
      <c r="BJ137" t="s">
        <v>1249</v>
      </c>
      <c r="BK137" s="1">
        <v>43350</v>
      </c>
      <c r="BL137" t="s">
        <v>356</v>
      </c>
      <c r="BM137" t="s">
        <v>298</v>
      </c>
      <c r="BN137" t="s">
        <v>344</v>
      </c>
      <c r="BO137" t="s">
        <v>345</v>
      </c>
      <c r="BQ137" t="s">
        <v>1250</v>
      </c>
      <c r="BR137" t="s">
        <v>1251</v>
      </c>
      <c r="BS137">
        <v>659268</v>
      </c>
      <c r="BT137" t="s">
        <v>1252</v>
      </c>
      <c r="BU137" t="s">
        <v>1253</v>
      </c>
      <c r="BV137">
        <v>968</v>
      </c>
      <c r="BX137">
        <v>-1</v>
      </c>
      <c r="BY137" t="s">
        <v>75</v>
      </c>
      <c r="BZ137" t="s">
        <v>75</v>
      </c>
    </row>
    <row r="138" spans="1:78" x14ac:dyDescent="0.25">
      <c r="A138" t="s">
        <v>296</v>
      </c>
      <c r="B138" t="s">
        <v>322</v>
      </c>
      <c r="H138" t="s">
        <v>131</v>
      </c>
      <c r="I138" t="s">
        <v>65</v>
      </c>
      <c r="J138" t="s">
        <v>1219</v>
      </c>
      <c r="K138" t="s">
        <v>1220</v>
      </c>
      <c r="L138" t="s">
        <v>1221</v>
      </c>
      <c r="M138" t="s">
        <v>1222</v>
      </c>
      <c r="N138" s="1">
        <v>43349</v>
      </c>
      <c r="P138">
        <v>1</v>
      </c>
      <c r="Q138" t="s">
        <v>66</v>
      </c>
      <c r="S138" t="s">
        <v>208</v>
      </c>
      <c r="U138" t="s">
        <v>87</v>
      </c>
      <c r="W138" t="s">
        <v>167</v>
      </c>
      <c r="Y138" t="s">
        <v>367</v>
      </c>
      <c r="AA138" t="s">
        <v>68</v>
      </c>
      <c r="AC138" t="s">
        <v>68</v>
      </c>
      <c r="AE138" t="s">
        <v>69</v>
      </c>
      <c r="AF138">
        <v>0</v>
      </c>
      <c r="AG138">
        <v>0</v>
      </c>
      <c r="AH138">
        <v>0</v>
      </c>
      <c r="AI138">
        <v>1</v>
      </c>
      <c r="AJ138">
        <v>0</v>
      </c>
      <c r="AK138">
        <v>0</v>
      </c>
      <c r="AL138">
        <v>0</v>
      </c>
      <c r="AM138" t="s">
        <v>208</v>
      </c>
      <c r="AO138">
        <v>5</v>
      </c>
      <c r="AZ138" t="s">
        <v>82</v>
      </c>
      <c r="BA138">
        <v>0</v>
      </c>
      <c r="BB138">
        <v>0</v>
      </c>
      <c r="BC138">
        <v>0</v>
      </c>
      <c r="BD138">
        <v>5</v>
      </c>
      <c r="BE138" s="5">
        <v>5</v>
      </c>
      <c r="BG138" t="s">
        <v>80</v>
      </c>
      <c r="BH138" t="s">
        <v>296</v>
      </c>
      <c r="BI138" t="s">
        <v>1254</v>
      </c>
      <c r="BJ138" t="s">
        <v>1255</v>
      </c>
      <c r="BK138" s="1">
        <v>43350</v>
      </c>
      <c r="BL138" t="s">
        <v>356</v>
      </c>
      <c r="BM138" t="s">
        <v>298</v>
      </c>
      <c r="BN138" t="s">
        <v>344</v>
      </c>
      <c r="BO138" t="s">
        <v>345</v>
      </c>
      <c r="BQ138" t="s">
        <v>1256</v>
      </c>
      <c r="BR138" t="s">
        <v>1257</v>
      </c>
      <c r="BS138">
        <v>659269</v>
      </c>
      <c r="BT138" t="s">
        <v>1258</v>
      </c>
      <c r="BU138" t="s">
        <v>1259</v>
      </c>
      <c r="BV138">
        <v>969</v>
      </c>
      <c r="BX138">
        <v>-1</v>
      </c>
      <c r="BY138" t="s">
        <v>75</v>
      </c>
      <c r="BZ138" t="s">
        <v>75</v>
      </c>
    </row>
    <row r="139" spans="1:78" x14ac:dyDescent="0.25">
      <c r="A139" t="s">
        <v>296</v>
      </c>
      <c r="B139" t="s">
        <v>297</v>
      </c>
      <c r="H139" t="s">
        <v>130</v>
      </c>
      <c r="I139" t="s">
        <v>65</v>
      </c>
      <c r="J139" t="s">
        <v>1260</v>
      </c>
      <c r="K139" t="s">
        <v>1261</v>
      </c>
      <c r="L139" t="s">
        <v>1262</v>
      </c>
      <c r="M139" t="s">
        <v>1263</v>
      </c>
      <c r="N139" s="1">
        <v>43352</v>
      </c>
      <c r="P139">
        <v>1</v>
      </c>
      <c r="Q139" t="s">
        <v>66</v>
      </c>
      <c r="S139" t="s">
        <v>208</v>
      </c>
      <c r="U139" t="s">
        <v>87</v>
      </c>
      <c r="W139" t="s">
        <v>1264</v>
      </c>
      <c r="Y139" t="s">
        <v>367</v>
      </c>
      <c r="AA139" t="s">
        <v>68</v>
      </c>
      <c r="AC139" t="s">
        <v>68</v>
      </c>
      <c r="AE139" t="s">
        <v>69</v>
      </c>
      <c r="AF139">
        <v>0</v>
      </c>
      <c r="AG139">
        <v>0</v>
      </c>
      <c r="AH139">
        <v>0</v>
      </c>
      <c r="AI139">
        <v>1</v>
      </c>
      <c r="AJ139">
        <v>0</v>
      </c>
      <c r="AK139">
        <v>0</v>
      </c>
      <c r="AL139">
        <v>0</v>
      </c>
      <c r="AM139" t="s">
        <v>208</v>
      </c>
      <c r="AO139">
        <v>6</v>
      </c>
      <c r="AZ139" t="s">
        <v>91</v>
      </c>
      <c r="BA139">
        <v>1</v>
      </c>
      <c r="BB139">
        <v>2</v>
      </c>
      <c r="BC139">
        <v>1</v>
      </c>
      <c r="BD139">
        <v>2</v>
      </c>
      <c r="BE139" s="5">
        <v>6</v>
      </c>
      <c r="BG139" t="s">
        <v>80</v>
      </c>
      <c r="BH139" t="s">
        <v>296</v>
      </c>
      <c r="BI139" t="s">
        <v>1265</v>
      </c>
      <c r="BJ139" t="s">
        <v>1266</v>
      </c>
      <c r="BK139" s="1">
        <v>43352</v>
      </c>
      <c r="BL139" t="s">
        <v>102</v>
      </c>
      <c r="BM139" t="s">
        <v>298</v>
      </c>
      <c r="BN139" t="s">
        <v>336</v>
      </c>
      <c r="BO139" t="s">
        <v>337</v>
      </c>
      <c r="BQ139" t="s">
        <v>1267</v>
      </c>
      <c r="BR139" t="s">
        <v>1268</v>
      </c>
      <c r="BS139">
        <v>662733</v>
      </c>
      <c r="BT139" t="s">
        <v>1269</v>
      </c>
      <c r="BU139" t="s">
        <v>1270</v>
      </c>
      <c r="BV139">
        <v>970</v>
      </c>
      <c r="BX139">
        <v>-1</v>
      </c>
      <c r="BY139" t="s">
        <v>75</v>
      </c>
      <c r="BZ139" t="s">
        <v>75</v>
      </c>
    </row>
    <row r="140" spans="1:78" x14ac:dyDescent="0.25">
      <c r="A140" t="s">
        <v>296</v>
      </c>
      <c r="B140" t="s">
        <v>297</v>
      </c>
      <c r="H140" t="s">
        <v>130</v>
      </c>
      <c r="I140" t="s">
        <v>65</v>
      </c>
      <c r="J140" t="s">
        <v>1260</v>
      </c>
      <c r="K140" t="s">
        <v>1261</v>
      </c>
      <c r="L140" t="s">
        <v>1262</v>
      </c>
      <c r="M140" t="s">
        <v>1263</v>
      </c>
      <c r="N140" s="1">
        <v>43352</v>
      </c>
      <c r="P140">
        <v>2</v>
      </c>
      <c r="Q140" t="s">
        <v>66</v>
      </c>
      <c r="S140" t="s">
        <v>208</v>
      </c>
      <c r="U140" t="s">
        <v>85</v>
      </c>
      <c r="W140" t="s">
        <v>1092</v>
      </c>
      <c r="Y140" t="s">
        <v>367</v>
      </c>
      <c r="AA140" t="s">
        <v>68</v>
      </c>
      <c r="AC140" t="s">
        <v>68</v>
      </c>
      <c r="AE140" t="s">
        <v>69</v>
      </c>
      <c r="AF140">
        <v>0</v>
      </c>
      <c r="AG140">
        <v>0</v>
      </c>
      <c r="AH140">
        <v>0</v>
      </c>
      <c r="AI140">
        <v>1</v>
      </c>
      <c r="AJ140">
        <v>0</v>
      </c>
      <c r="AK140">
        <v>0</v>
      </c>
      <c r="AL140">
        <v>0</v>
      </c>
      <c r="AM140" t="s">
        <v>208</v>
      </c>
      <c r="AO140">
        <v>13</v>
      </c>
      <c r="AZ140" t="s">
        <v>196</v>
      </c>
      <c r="BA140">
        <v>2</v>
      </c>
      <c r="BB140">
        <v>4</v>
      </c>
      <c r="BC140">
        <v>3</v>
      </c>
      <c r="BD140">
        <v>4</v>
      </c>
      <c r="BE140" s="5">
        <v>13</v>
      </c>
      <c r="BG140" t="s">
        <v>80</v>
      </c>
      <c r="BH140" t="s">
        <v>296</v>
      </c>
      <c r="BI140" t="s">
        <v>1271</v>
      </c>
      <c r="BJ140" t="s">
        <v>1272</v>
      </c>
      <c r="BK140" s="1">
        <v>43352</v>
      </c>
      <c r="BL140" t="s">
        <v>102</v>
      </c>
      <c r="BM140" t="s">
        <v>298</v>
      </c>
      <c r="BN140" t="s">
        <v>336</v>
      </c>
      <c r="BO140" t="s">
        <v>337</v>
      </c>
      <c r="BQ140" t="s">
        <v>1273</v>
      </c>
      <c r="BR140" t="s">
        <v>1274</v>
      </c>
      <c r="BS140">
        <v>662734</v>
      </c>
      <c r="BT140" t="s">
        <v>1275</v>
      </c>
      <c r="BU140" t="s">
        <v>1276</v>
      </c>
      <c r="BV140">
        <v>971</v>
      </c>
      <c r="BX140">
        <v>-1</v>
      </c>
      <c r="BY140" t="s">
        <v>75</v>
      </c>
      <c r="BZ140" t="s">
        <v>75</v>
      </c>
    </row>
    <row r="141" spans="1:78" x14ac:dyDescent="0.25">
      <c r="A141" t="s">
        <v>296</v>
      </c>
      <c r="B141" t="s">
        <v>297</v>
      </c>
      <c r="H141" t="s">
        <v>130</v>
      </c>
      <c r="I141" t="s">
        <v>65</v>
      </c>
      <c r="J141" t="s">
        <v>1260</v>
      </c>
      <c r="K141" t="s">
        <v>1261</v>
      </c>
      <c r="L141" t="s">
        <v>1262</v>
      </c>
      <c r="M141" t="s">
        <v>1263</v>
      </c>
      <c r="N141" s="1">
        <v>43352</v>
      </c>
      <c r="P141">
        <v>3</v>
      </c>
      <c r="Q141" t="s">
        <v>163</v>
      </c>
      <c r="S141" t="s">
        <v>208</v>
      </c>
      <c r="U141" t="s">
        <v>122</v>
      </c>
      <c r="W141" t="s">
        <v>227</v>
      </c>
      <c r="Y141" t="s">
        <v>207</v>
      </c>
      <c r="AA141" t="s">
        <v>68</v>
      </c>
      <c r="AC141" t="s">
        <v>68</v>
      </c>
      <c r="AE141" t="s">
        <v>69</v>
      </c>
      <c r="AF141">
        <v>0</v>
      </c>
      <c r="AG141">
        <v>0</v>
      </c>
      <c r="AH141">
        <v>0</v>
      </c>
      <c r="AI141">
        <v>1</v>
      </c>
      <c r="AJ141">
        <v>0</v>
      </c>
      <c r="AK141">
        <v>0</v>
      </c>
      <c r="AL141">
        <v>0</v>
      </c>
      <c r="AM141" t="s">
        <v>208</v>
      </c>
      <c r="AO141">
        <v>17</v>
      </c>
      <c r="AZ141" t="s">
        <v>189</v>
      </c>
      <c r="BA141">
        <v>5</v>
      </c>
      <c r="BB141">
        <v>6</v>
      </c>
      <c r="BC141">
        <v>3</v>
      </c>
      <c r="BD141">
        <v>3</v>
      </c>
      <c r="BE141" s="5">
        <v>17</v>
      </c>
      <c r="BG141" t="s">
        <v>80</v>
      </c>
      <c r="BH141" t="s">
        <v>296</v>
      </c>
      <c r="BI141" t="s">
        <v>1277</v>
      </c>
      <c r="BJ141" t="s">
        <v>1278</v>
      </c>
      <c r="BK141" s="1">
        <v>43352</v>
      </c>
      <c r="BL141" t="s">
        <v>102</v>
      </c>
      <c r="BM141" t="s">
        <v>298</v>
      </c>
      <c r="BN141" t="s">
        <v>336</v>
      </c>
      <c r="BO141" t="s">
        <v>337</v>
      </c>
      <c r="BQ141" t="s">
        <v>1279</v>
      </c>
      <c r="BR141" t="s">
        <v>1280</v>
      </c>
      <c r="BS141">
        <v>662746</v>
      </c>
      <c r="BT141" t="s">
        <v>1281</v>
      </c>
      <c r="BU141" t="s">
        <v>1282</v>
      </c>
      <c r="BV141">
        <v>972</v>
      </c>
      <c r="BX141">
        <v>-1</v>
      </c>
      <c r="BY141" t="s">
        <v>75</v>
      </c>
      <c r="BZ141" t="s">
        <v>75</v>
      </c>
    </row>
    <row r="142" spans="1:78" x14ac:dyDescent="0.25">
      <c r="A142" t="s">
        <v>296</v>
      </c>
      <c r="B142" t="s">
        <v>297</v>
      </c>
      <c r="H142" t="s">
        <v>130</v>
      </c>
      <c r="I142" t="s">
        <v>65</v>
      </c>
      <c r="J142" t="s">
        <v>1260</v>
      </c>
      <c r="K142" t="s">
        <v>1261</v>
      </c>
      <c r="L142" t="s">
        <v>1262</v>
      </c>
      <c r="M142" t="s">
        <v>1263</v>
      </c>
      <c r="N142" s="1">
        <v>43352</v>
      </c>
      <c r="P142">
        <v>4</v>
      </c>
      <c r="Q142" t="s">
        <v>163</v>
      </c>
      <c r="S142" t="s">
        <v>208</v>
      </c>
      <c r="U142" t="s">
        <v>103</v>
      </c>
      <c r="W142" t="s">
        <v>104</v>
      </c>
      <c r="Y142" t="s">
        <v>207</v>
      </c>
      <c r="AA142" t="s">
        <v>112</v>
      </c>
      <c r="AC142" t="s">
        <v>303</v>
      </c>
      <c r="AE142" t="s">
        <v>83</v>
      </c>
      <c r="AF142">
        <v>0</v>
      </c>
      <c r="AG142">
        <v>0</v>
      </c>
      <c r="AH142">
        <v>0</v>
      </c>
      <c r="AI142">
        <v>0</v>
      </c>
      <c r="AJ142">
        <v>1</v>
      </c>
      <c r="AK142">
        <v>0</v>
      </c>
      <c r="AL142">
        <v>0</v>
      </c>
      <c r="AM142" t="s">
        <v>208</v>
      </c>
      <c r="AO142">
        <v>95</v>
      </c>
      <c r="AZ142" t="s">
        <v>232</v>
      </c>
      <c r="BA142">
        <v>29</v>
      </c>
      <c r="BB142">
        <v>37</v>
      </c>
      <c r="BC142">
        <v>16</v>
      </c>
      <c r="BD142">
        <v>13</v>
      </c>
      <c r="BE142" s="5">
        <v>95</v>
      </c>
      <c r="BG142" t="s">
        <v>80</v>
      </c>
      <c r="BH142" t="s">
        <v>296</v>
      </c>
      <c r="BI142" t="s">
        <v>1283</v>
      </c>
      <c r="BJ142" t="s">
        <v>1284</v>
      </c>
      <c r="BK142" s="1">
        <v>43352</v>
      </c>
      <c r="BL142" t="s">
        <v>102</v>
      </c>
      <c r="BM142" t="s">
        <v>298</v>
      </c>
      <c r="BN142" t="s">
        <v>336</v>
      </c>
      <c r="BO142" t="s">
        <v>337</v>
      </c>
      <c r="BQ142" t="s">
        <v>1285</v>
      </c>
      <c r="BR142" t="s">
        <v>1286</v>
      </c>
      <c r="BS142">
        <v>662748</v>
      </c>
      <c r="BT142" t="s">
        <v>1287</v>
      </c>
      <c r="BU142" t="s">
        <v>1288</v>
      </c>
      <c r="BV142">
        <v>973</v>
      </c>
      <c r="BX142">
        <v>-1</v>
      </c>
      <c r="BY142" t="s">
        <v>75</v>
      </c>
      <c r="BZ142" t="s">
        <v>75</v>
      </c>
    </row>
    <row r="143" spans="1:78" x14ac:dyDescent="0.25">
      <c r="A143" t="s">
        <v>296</v>
      </c>
      <c r="B143" t="s">
        <v>297</v>
      </c>
      <c r="H143" t="s">
        <v>130</v>
      </c>
      <c r="I143" t="s">
        <v>65</v>
      </c>
      <c r="J143" t="s">
        <v>1260</v>
      </c>
      <c r="K143" t="s">
        <v>1261</v>
      </c>
      <c r="L143" t="s">
        <v>1262</v>
      </c>
      <c r="M143" t="s">
        <v>1263</v>
      </c>
      <c r="N143" s="1">
        <v>43352</v>
      </c>
      <c r="P143">
        <v>5</v>
      </c>
      <c r="Q143" t="s">
        <v>129</v>
      </c>
      <c r="S143" t="s">
        <v>208</v>
      </c>
      <c r="U143" t="s">
        <v>103</v>
      </c>
      <c r="W143" t="s">
        <v>104</v>
      </c>
      <c r="Y143" t="s">
        <v>207</v>
      </c>
      <c r="AA143" t="s">
        <v>112</v>
      </c>
      <c r="AC143" t="s">
        <v>303</v>
      </c>
      <c r="AE143" t="s">
        <v>83</v>
      </c>
      <c r="AF143">
        <v>0</v>
      </c>
      <c r="AG143">
        <v>0</v>
      </c>
      <c r="AH143">
        <v>0</v>
      </c>
      <c r="AI143">
        <v>0</v>
      </c>
      <c r="AJ143">
        <v>1</v>
      </c>
      <c r="AK143">
        <v>0</v>
      </c>
      <c r="AL143">
        <v>0</v>
      </c>
      <c r="AM143" t="s">
        <v>208</v>
      </c>
      <c r="AO143">
        <v>33</v>
      </c>
      <c r="AZ143" t="s">
        <v>221</v>
      </c>
      <c r="BA143">
        <v>9</v>
      </c>
      <c r="BB143">
        <v>15</v>
      </c>
      <c r="BC143">
        <v>4</v>
      </c>
      <c r="BD143">
        <v>5</v>
      </c>
      <c r="BE143" s="5">
        <v>33</v>
      </c>
      <c r="BG143" t="s">
        <v>80</v>
      </c>
      <c r="BH143" t="s">
        <v>296</v>
      </c>
      <c r="BI143" t="s">
        <v>1289</v>
      </c>
      <c r="BJ143" t="s">
        <v>1290</v>
      </c>
      <c r="BK143" s="1">
        <v>43352</v>
      </c>
      <c r="BL143" t="s">
        <v>102</v>
      </c>
      <c r="BM143" t="s">
        <v>298</v>
      </c>
      <c r="BN143" t="s">
        <v>336</v>
      </c>
      <c r="BO143" t="s">
        <v>337</v>
      </c>
      <c r="BQ143" t="s">
        <v>1291</v>
      </c>
      <c r="BR143" t="s">
        <v>1292</v>
      </c>
      <c r="BS143">
        <v>662751</v>
      </c>
      <c r="BT143" t="s">
        <v>1293</v>
      </c>
      <c r="BU143" t="s">
        <v>1294</v>
      </c>
      <c r="BV143">
        <v>974</v>
      </c>
      <c r="BX143">
        <v>-1</v>
      </c>
      <c r="BY143" t="s">
        <v>75</v>
      </c>
      <c r="BZ143" t="s">
        <v>75</v>
      </c>
    </row>
    <row r="144" spans="1:78" x14ac:dyDescent="0.25">
      <c r="A144" t="s">
        <v>296</v>
      </c>
      <c r="B144" t="s">
        <v>304</v>
      </c>
      <c r="H144" t="s">
        <v>84</v>
      </c>
      <c r="I144" t="s">
        <v>65</v>
      </c>
      <c r="J144" t="s">
        <v>1260</v>
      </c>
      <c r="K144" t="s">
        <v>1261</v>
      </c>
      <c r="L144" t="s">
        <v>1262</v>
      </c>
      <c r="M144" t="s">
        <v>1263</v>
      </c>
      <c r="N144" s="1">
        <v>43352</v>
      </c>
      <c r="P144">
        <v>1</v>
      </c>
      <c r="Q144" t="s">
        <v>66</v>
      </c>
      <c r="S144" t="s">
        <v>208</v>
      </c>
      <c r="U144" t="s">
        <v>85</v>
      </c>
      <c r="W144" t="s">
        <v>135</v>
      </c>
      <c r="Y144" t="s">
        <v>207</v>
      </c>
      <c r="AA144" t="s">
        <v>76</v>
      </c>
      <c r="AC144" t="s">
        <v>84</v>
      </c>
      <c r="AE144" t="s">
        <v>69</v>
      </c>
      <c r="AF144">
        <v>0</v>
      </c>
      <c r="AG144">
        <v>0</v>
      </c>
      <c r="AH144">
        <v>0</v>
      </c>
      <c r="AI144">
        <v>1</v>
      </c>
      <c r="AJ144">
        <v>0</v>
      </c>
      <c r="AK144">
        <v>0</v>
      </c>
      <c r="AL144">
        <v>0</v>
      </c>
      <c r="AM144" t="s">
        <v>208</v>
      </c>
      <c r="AO144">
        <v>13</v>
      </c>
      <c r="AZ144" t="s">
        <v>196</v>
      </c>
      <c r="BA144">
        <v>0</v>
      </c>
      <c r="BB144">
        <v>2</v>
      </c>
      <c r="BC144">
        <v>3</v>
      </c>
      <c r="BD144">
        <v>8</v>
      </c>
      <c r="BE144" s="5">
        <v>13</v>
      </c>
      <c r="BG144" t="s">
        <v>80</v>
      </c>
      <c r="BH144" t="s">
        <v>296</v>
      </c>
      <c r="BI144" t="s">
        <v>1295</v>
      </c>
      <c r="BJ144" t="s">
        <v>1296</v>
      </c>
      <c r="BK144" s="1">
        <v>43352</v>
      </c>
      <c r="BL144" t="s">
        <v>116</v>
      </c>
      <c r="BM144" t="s">
        <v>298</v>
      </c>
      <c r="BN144" t="s">
        <v>117</v>
      </c>
      <c r="BO144" t="s">
        <v>118</v>
      </c>
      <c r="BQ144" t="s">
        <v>1297</v>
      </c>
      <c r="BR144" t="s">
        <v>1298</v>
      </c>
      <c r="BS144">
        <v>662763</v>
      </c>
      <c r="BT144" t="s">
        <v>1299</v>
      </c>
      <c r="BU144" t="s">
        <v>1300</v>
      </c>
      <c r="BV144">
        <v>975</v>
      </c>
      <c r="BX144">
        <v>-1</v>
      </c>
      <c r="BY144" t="s">
        <v>75</v>
      </c>
      <c r="BZ144" t="s">
        <v>75</v>
      </c>
    </row>
    <row r="145" spans="1:78" x14ac:dyDescent="0.25">
      <c r="A145" t="s">
        <v>296</v>
      </c>
      <c r="B145" t="s">
        <v>304</v>
      </c>
      <c r="H145" t="s">
        <v>84</v>
      </c>
      <c r="I145" t="s">
        <v>65</v>
      </c>
      <c r="J145" t="s">
        <v>1260</v>
      </c>
      <c r="K145" t="s">
        <v>1261</v>
      </c>
      <c r="L145" t="s">
        <v>1262</v>
      </c>
      <c r="M145" t="s">
        <v>1263</v>
      </c>
      <c r="N145" s="1">
        <v>43352</v>
      </c>
      <c r="P145">
        <v>2</v>
      </c>
      <c r="Q145" t="s">
        <v>66</v>
      </c>
      <c r="S145" t="s">
        <v>208</v>
      </c>
      <c r="U145" t="s">
        <v>67</v>
      </c>
      <c r="W145" t="s">
        <v>119</v>
      </c>
      <c r="Y145" t="s">
        <v>367</v>
      </c>
      <c r="AA145" t="s">
        <v>68</v>
      </c>
      <c r="AC145" t="s">
        <v>68</v>
      </c>
      <c r="AE145" t="s">
        <v>69</v>
      </c>
      <c r="AF145">
        <v>0</v>
      </c>
      <c r="AG145">
        <v>0</v>
      </c>
      <c r="AH145">
        <v>0</v>
      </c>
      <c r="AI145">
        <v>1</v>
      </c>
      <c r="AJ145">
        <v>0</v>
      </c>
      <c r="AK145">
        <v>0</v>
      </c>
      <c r="AL145">
        <v>0</v>
      </c>
      <c r="AM145" t="s">
        <v>208</v>
      </c>
      <c r="AO145">
        <v>9</v>
      </c>
      <c r="AZ145" t="s">
        <v>134</v>
      </c>
      <c r="BA145">
        <v>0</v>
      </c>
      <c r="BB145">
        <v>0</v>
      </c>
      <c r="BC145">
        <v>5</v>
      </c>
      <c r="BD145">
        <v>4</v>
      </c>
      <c r="BE145" s="5">
        <v>9</v>
      </c>
      <c r="BG145" t="s">
        <v>80</v>
      </c>
      <c r="BH145" t="s">
        <v>296</v>
      </c>
      <c r="BI145" t="s">
        <v>1301</v>
      </c>
      <c r="BJ145" t="s">
        <v>1302</v>
      </c>
      <c r="BK145" s="1">
        <v>43352</v>
      </c>
      <c r="BL145" t="s">
        <v>116</v>
      </c>
      <c r="BM145" t="s">
        <v>298</v>
      </c>
      <c r="BN145" t="s">
        <v>117</v>
      </c>
      <c r="BO145" t="s">
        <v>118</v>
      </c>
      <c r="BQ145" t="s">
        <v>1303</v>
      </c>
      <c r="BR145" t="s">
        <v>1304</v>
      </c>
      <c r="BS145">
        <v>662764</v>
      </c>
      <c r="BT145" t="s">
        <v>1305</v>
      </c>
      <c r="BU145" t="s">
        <v>1306</v>
      </c>
      <c r="BV145">
        <v>976</v>
      </c>
      <c r="BX145">
        <v>-1</v>
      </c>
      <c r="BY145" t="s">
        <v>75</v>
      </c>
      <c r="BZ145" t="s">
        <v>75</v>
      </c>
    </row>
    <row r="146" spans="1:78" x14ac:dyDescent="0.25">
      <c r="A146" t="s">
        <v>296</v>
      </c>
      <c r="B146" t="s">
        <v>297</v>
      </c>
      <c r="H146" t="s">
        <v>130</v>
      </c>
      <c r="I146" t="s">
        <v>65</v>
      </c>
      <c r="J146" t="s">
        <v>1307</v>
      </c>
      <c r="K146" t="s">
        <v>1308</v>
      </c>
      <c r="L146" t="s">
        <v>1309</v>
      </c>
      <c r="M146" t="s">
        <v>1310</v>
      </c>
      <c r="N146" s="1">
        <v>43354</v>
      </c>
      <c r="P146">
        <v>1</v>
      </c>
      <c r="Q146" t="s">
        <v>66</v>
      </c>
      <c r="S146" t="s">
        <v>208</v>
      </c>
      <c r="U146" t="s">
        <v>122</v>
      </c>
      <c r="W146" t="s">
        <v>125</v>
      </c>
      <c r="Y146" t="s">
        <v>207</v>
      </c>
      <c r="AA146" t="s">
        <v>68</v>
      </c>
      <c r="AC146" t="s">
        <v>68</v>
      </c>
      <c r="AE146" t="s">
        <v>69</v>
      </c>
      <c r="AF146">
        <v>0</v>
      </c>
      <c r="AG146">
        <v>0</v>
      </c>
      <c r="AH146">
        <v>0</v>
      </c>
      <c r="AI146">
        <v>1</v>
      </c>
      <c r="AJ146">
        <v>0</v>
      </c>
      <c r="AK146">
        <v>0</v>
      </c>
      <c r="AL146">
        <v>0</v>
      </c>
      <c r="AM146" t="s">
        <v>208</v>
      </c>
      <c r="AO146">
        <v>13</v>
      </c>
      <c r="AZ146" t="s">
        <v>196</v>
      </c>
      <c r="BA146">
        <v>2</v>
      </c>
      <c r="BB146">
        <v>6</v>
      </c>
      <c r="BC146">
        <v>2</v>
      </c>
      <c r="BD146">
        <v>3</v>
      </c>
      <c r="BE146" s="5">
        <v>13</v>
      </c>
      <c r="BG146" t="s">
        <v>80</v>
      </c>
      <c r="BH146" t="s">
        <v>296</v>
      </c>
      <c r="BI146" t="s">
        <v>1311</v>
      </c>
      <c r="BJ146" t="s">
        <v>1312</v>
      </c>
      <c r="BK146" s="1">
        <v>43354</v>
      </c>
      <c r="BL146" t="s">
        <v>102</v>
      </c>
      <c r="BM146" t="s">
        <v>298</v>
      </c>
      <c r="BN146" t="s">
        <v>336</v>
      </c>
      <c r="BO146" t="s">
        <v>337</v>
      </c>
      <c r="BQ146" t="s">
        <v>1313</v>
      </c>
      <c r="BR146" t="s">
        <v>1314</v>
      </c>
      <c r="BS146">
        <v>669794</v>
      </c>
      <c r="BT146" t="s">
        <v>1315</v>
      </c>
      <c r="BU146" t="s">
        <v>1316</v>
      </c>
      <c r="BV146">
        <v>977</v>
      </c>
      <c r="BX146">
        <v>-1</v>
      </c>
      <c r="BY146" t="s">
        <v>75</v>
      </c>
      <c r="BZ146" t="s">
        <v>75</v>
      </c>
    </row>
    <row r="147" spans="1:78" x14ac:dyDescent="0.25">
      <c r="A147" t="s">
        <v>296</v>
      </c>
      <c r="B147" t="s">
        <v>297</v>
      </c>
      <c r="H147" t="s">
        <v>130</v>
      </c>
      <c r="I147" t="s">
        <v>65</v>
      </c>
      <c r="J147" t="s">
        <v>1307</v>
      </c>
      <c r="K147" t="s">
        <v>1308</v>
      </c>
      <c r="L147" t="s">
        <v>1309</v>
      </c>
      <c r="M147" t="s">
        <v>1310</v>
      </c>
      <c r="N147" s="1">
        <v>43354</v>
      </c>
      <c r="P147">
        <v>2</v>
      </c>
      <c r="Q147" t="s">
        <v>66</v>
      </c>
      <c r="S147" t="s">
        <v>208</v>
      </c>
      <c r="U147" t="s">
        <v>85</v>
      </c>
      <c r="W147" t="s">
        <v>1092</v>
      </c>
      <c r="Y147" t="s">
        <v>207</v>
      </c>
      <c r="AA147" t="s">
        <v>68</v>
      </c>
      <c r="AC147" t="s">
        <v>68</v>
      </c>
      <c r="AE147" t="s">
        <v>69</v>
      </c>
      <c r="AF147">
        <v>0</v>
      </c>
      <c r="AG147">
        <v>0</v>
      </c>
      <c r="AH147">
        <v>0</v>
      </c>
      <c r="AI147">
        <v>1</v>
      </c>
      <c r="AJ147">
        <v>0</v>
      </c>
      <c r="AK147">
        <v>0</v>
      </c>
      <c r="AL147">
        <v>0</v>
      </c>
      <c r="AM147" t="s">
        <v>208</v>
      </c>
      <c r="AO147">
        <v>15</v>
      </c>
      <c r="AZ147" t="s">
        <v>94</v>
      </c>
      <c r="BA147">
        <v>3</v>
      </c>
      <c r="BB147">
        <v>4</v>
      </c>
      <c r="BC147">
        <v>2</v>
      </c>
      <c r="BD147">
        <v>6</v>
      </c>
      <c r="BE147" s="5">
        <v>15</v>
      </c>
      <c r="BG147" t="s">
        <v>80</v>
      </c>
      <c r="BH147" t="s">
        <v>296</v>
      </c>
      <c r="BI147" t="s">
        <v>1317</v>
      </c>
      <c r="BJ147" t="s">
        <v>1318</v>
      </c>
      <c r="BK147" s="1">
        <v>43354</v>
      </c>
      <c r="BL147" t="s">
        <v>102</v>
      </c>
      <c r="BM147" t="s">
        <v>298</v>
      </c>
      <c r="BN147" t="s">
        <v>336</v>
      </c>
      <c r="BO147" t="s">
        <v>337</v>
      </c>
      <c r="BQ147" t="s">
        <v>1319</v>
      </c>
      <c r="BR147" t="s">
        <v>1320</v>
      </c>
      <c r="BS147">
        <v>669795</v>
      </c>
      <c r="BT147" t="s">
        <v>1321</v>
      </c>
      <c r="BU147" t="s">
        <v>1322</v>
      </c>
      <c r="BV147">
        <v>978</v>
      </c>
      <c r="BX147">
        <v>-1</v>
      </c>
      <c r="BY147" t="s">
        <v>75</v>
      </c>
      <c r="BZ147" t="s">
        <v>75</v>
      </c>
    </row>
    <row r="148" spans="1:78" x14ac:dyDescent="0.25">
      <c r="A148" t="s">
        <v>296</v>
      </c>
      <c r="B148" t="s">
        <v>297</v>
      </c>
      <c r="H148" t="s">
        <v>130</v>
      </c>
      <c r="I148" t="s">
        <v>65</v>
      </c>
      <c r="J148" t="s">
        <v>1323</v>
      </c>
      <c r="K148" t="s">
        <v>1324</v>
      </c>
      <c r="L148" t="s">
        <v>1325</v>
      </c>
      <c r="M148" t="s">
        <v>1326</v>
      </c>
      <c r="N148" s="1">
        <v>43355</v>
      </c>
      <c r="P148">
        <v>1</v>
      </c>
      <c r="Q148" t="s">
        <v>66</v>
      </c>
      <c r="S148" t="s">
        <v>208</v>
      </c>
      <c r="U148" t="s">
        <v>85</v>
      </c>
      <c r="W148" t="s">
        <v>138</v>
      </c>
      <c r="Y148" t="s">
        <v>207</v>
      </c>
      <c r="AA148" t="s">
        <v>68</v>
      </c>
      <c r="AC148" t="s">
        <v>68</v>
      </c>
      <c r="AE148" t="s">
        <v>69</v>
      </c>
      <c r="AF148">
        <v>0</v>
      </c>
      <c r="AG148">
        <v>0</v>
      </c>
      <c r="AH148">
        <v>0</v>
      </c>
      <c r="AI148">
        <v>1</v>
      </c>
      <c r="AJ148">
        <v>0</v>
      </c>
      <c r="AK148">
        <v>0</v>
      </c>
      <c r="AL148">
        <v>0</v>
      </c>
      <c r="AM148" t="s">
        <v>208</v>
      </c>
      <c r="AO148">
        <v>22</v>
      </c>
      <c r="AZ148" t="s">
        <v>220</v>
      </c>
      <c r="BA148">
        <v>4</v>
      </c>
      <c r="BB148">
        <v>7</v>
      </c>
      <c r="BC148">
        <v>3</v>
      </c>
      <c r="BD148">
        <v>8</v>
      </c>
      <c r="BE148" s="5">
        <v>22</v>
      </c>
      <c r="BG148" t="s">
        <v>80</v>
      </c>
      <c r="BH148" t="s">
        <v>296</v>
      </c>
      <c r="BI148" t="s">
        <v>1327</v>
      </c>
      <c r="BJ148" t="s">
        <v>1328</v>
      </c>
      <c r="BK148" s="1">
        <v>43355</v>
      </c>
      <c r="BL148" t="s">
        <v>102</v>
      </c>
      <c r="BM148" t="s">
        <v>298</v>
      </c>
      <c r="BN148" t="s">
        <v>336</v>
      </c>
      <c r="BO148" t="s">
        <v>337</v>
      </c>
      <c r="BQ148" t="s">
        <v>1329</v>
      </c>
      <c r="BR148" t="s">
        <v>1330</v>
      </c>
      <c r="BS148">
        <v>673343</v>
      </c>
      <c r="BT148" t="s">
        <v>1331</v>
      </c>
      <c r="BU148" t="s">
        <v>1332</v>
      </c>
      <c r="BV148">
        <v>979</v>
      </c>
      <c r="BX148">
        <v>-1</v>
      </c>
      <c r="BY148" t="s">
        <v>75</v>
      </c>
      <c r="BZ148" t="s">
        <v>75</v>
      </c>
    </row>
    <row r="149" spans="1:78" x14ac:dyDescent="0.25">
      <c r="A149" t="s">
        <v>296</v>
      </c>
      <c r="B149" t="s">
        <v>297</v>
      </c>
      <c r="H149" t="s">
        <v>130</v>
      </c>
      <c r="I149" t="s">
        <v>65</v>
      </c>
      <c r="J149" t="s">
        <v>1323</v>
      </c>
      <c r="K149" t="s">
        <v>1324</v>
      </c>
      <c r="L149" t="s">
        <v>1325</v>
      </c>
      <c r="M149" t="s">
        <v>1326</v>
      </c>
      <c r="N149" s="1">
        <v>43355</v>
      </c>
      <c r="P149">
        <v>2</v>
      </c>
      <c r="Q149" t="s">
        <v>66</v>
      </c>
      <c r="S149" t="s">
        <v>208</v>
      </c>
      <c r="U149" t="s">
        <v>122</v>
      </c>
      <c r="W149" t="s">
        <v>1333</v>
      </c>
      <c r="Y149" t="s">
        <v>207</v>
      </c>
      <c r="AA149" t="s">
        <v>68</v>
      </c>
      <c r="AC149" t="s">
        <v>68</v>
      </c>
      <c r="AE149" t="s">
        <v>69</v>
      </c>
      <c r="AF149">
        <v>0</v>
      </c>
      <c r="AG149">
        <v>0</v>
      </c>
      <c r="AH149">
        <v>0</v>
      </c>
      <c r="AI149">
        <v>1</v>
      </c>
      <c r="AJ149">
        <v>0</v>
      </c>
      <c r="AK149">
        <v>0</v>
      </c>
      <c r="AL149">
        <v>0</v>
      </c>
      <c r="AM149" t="s">
        <v>208</v>
      </c>
      <c r="AO149">
        <v>17</v>
      </c>
      <c r="AZ149" t="s">
        <v>189</v>
      </c>
      <c r="BA149">
        <v>5</v>
      </c>
      <c r="BB149">
        <v>4</v>
      </c>
      <c r="BC149">
        <v>6</v>
      </c>
      <c r="BD149">
        <v>2</v>
      </c>
      <c r="BE149" s="5">
        <v>17</v>
      </c>
      <c r="BG149" t="s">
        <v>80</v>
      </c>
      <c r="BH149" t="s">
        <v>296</v>
      </c>
      <c r="BI149" t="s">
        <v>1334</v>
      </c>
      <c r="BJ149" t="s">
        <v>1335</v>
      </c>
      <c r="BK149" s="1">
        <v>43355</v>
      </c>
      <c r="BL149" t="s">
        <v>102</v>
      </c>
      <c r="BM149" t="s">
        <v>298</v>
      </c>
      <c r="BN149" t="s">
        <v>336</v>
      </c>
      <c r="BO149" t="s">
        <v>337</v>
      </c>
      <c r="BQ149" t="s">
        <v>1336</v>
      </c>
      <c r="BR149" t="s">
        <v>1337</v>
      </c>
      <c r="BS149">
        <v>673346</v>
      </c>
      <c r="BT149" t="s">
        <v>1338</v>
      </c>
      <c r="BU149" t="s">
        <v>1339</v>
      </c>
      <c r="BV149">
        <v>980</v>
      </c>
      <c r="BX149">
        <v>-1</v>
      </c>
      <c r="BY149" t="s">
        <v>75</v>
      </c>
      <c r="BZ149" t="s">
        <v>75</v>
      </c>
    </row>
    <row r="150" spans="1:78" x14ac:dyDescent="0.25">
      <c r="A150" t="s">
        <v>296</v>
      </c>
      <c r="B150" t="s">
        <v>297</v>
      </c>
      <c r="H150" t="s">
        <v>130</v>
      </c>
      <c r="I150" t="s">
        <v>65</v>
      </c>
      <c r="J150" t="s">
        <v>1323</v>
      </c>
      <c r="K150" t="s">
        <v>1324</v>
      </c>
      <c r="L150" t="s">
        <v>1325</v>
      </c>
      <c r="M150" t="s">
        <v>1326</v>
      </c>
      <c r="N150" s="1">
        <v>43355</v>
      </c>
      <c r="P150">
        <v>3</v>
      </c>
      <c r="Q150" t="s">
        <v>163</v>
      </c>
      <c r="S150" t="s">
        <v>208</v>
      </c>
      <c r="U150" t="s">
        <v>103</v>
      </c>
      <c r="W150" t="s">
        <v>104</v>
      </c>
      <c r="Y150" t="s">
        <v>207</v>
      </c>
      <c r="AA150" t="s">
        <v>68</v>
      </c>
      <c r="AC150" t="s">
        <v>68</v>
      </c>
      <c r="AE150" t="s">
        <v>83</v>
      </c>
      <c r="AF150">
        <v>0</v>
      </c>
      <c r="AG150">
        <v>0</v>
      </c>
      <c r="AH150">
        <v>0</v>
      </c>
      <c r="AI150">
        <v>0</v>
      </c>
      <c r="AJ150">
        <v>1</v>
      </c>
      <c r="AK150">
        <v>0</v>
      </c>
      <c r="AL150">
        <v>0</v>
      </c>
      <c r="AM150" t="s">
        <v>208</v>
      </c>
      <c r="AO150">
        <v>87</v>
      </c>
      <c r="AZ150" t="s">
        <v>233</v>
      </c>
      <c r="BA150">
        <v>13</v>
      </c>
      <c r="BB150">
        <v>49</v>
      </c>
      <c r="BC150">
        <v>11</v>
      </c>
      <c r="BD150">
        <v>14</v>
      </c>
      <c r="BE150" s="5">
        <v>87</v>
      </c>
      <c r="BG150" t="s">
        <v>80</v>
      </c>
      <c r="BH150" t="s">
        <v>296</v>
      </c>
      <c r="BI150" t="s">
        <v>1340</v>
      </c>
      <c r="BJ150" t="s">
        <v>1341</v>
      </c>
      <c r="BK150" s="1">
        <v>43355</v>
      </c>
      <c r="BL150" t="s">
        <v>102</v>
      </c>
      <c r="BM150" t="s">
        <v>298</v>
      </c>
      <c r="BN150" t="s">
        <v>336</v>
      </c>
      <c r="BO150" t="s">
        <v>337</v>
      </c>
      <c r="BQ150" t="s">
        <v>1342</v>
      </c>
      <c r="BR150" t="s">
        <v>1343</v>
      </c>
      <c r="BS150">
        <v>673347</v>
      </c>
      <c r="BT150" t="s">
        <v>1344</v>
      </c>
      <c r="BU150" t="s">
        <v>1345</v>
      </c>
      <c r="BV150">
        <v>981</v>
      </c>
      <c r="BX150">
        <v>-1</v>
      </c>
      <c r="BY150" t="s">
        <v>75</v>
      </c>
      <c r="BZ150" t="s">
        <v>75</v>
      </c>
    </row>
    <row r="151" spans="1:78" x14ac:dyDescent="0.25">
      <c r="A151" t="s">
        <v>296</v>
      </c>
      <c r="B151" t="s">
        <v>304</v>
      </c>
      <c r="H151" t="s">
        <v>84</v>
      </c>
      <c r="I151" t="s">
        <v>65</v>
      </c>
      <c r="J151" t="s">
        <v>1323</v>
      </c>
      <c r="K151" t="s">
        <v>1324</v>
      </c>
      <c r="L151" t="s">
        <v>1325</v>
      </c>
      <c r="M151" t="s">
        <v>1326</v>
      </c>
      <c r="N151" s="1">
        <v>43354</v>
      </c>
      <c r="P151">
        <v>1</v>
      </c>
      <c r="Q151" t="s">
        <v>66</v>
      </c>
      <c r="S151" t="s">
        <v>208</v>
      </c>
      <c r="U151" t="s">
        <v>85</v>
      </c>
      <c r="W151" t="s">
        <v>100</v>
      </c>
      <c r="Y151" t="s">
        <v>68</v>
      </c>
      <c r="AA151" t="s">
        <v>68</v>
      </c>
      <c r="AC151" t="s">
        <v>68</v>
      </c>
      <c r="AE151" t="s">
        <v>69</v>
      </c>
      <c r="AF151">
        <v>0</v>
      </c>
      <c r="AG151">
        <v>0</v>
      </c>
      <c r="AH151">
        <v>0</v>
      </c>
      <c r="AI151">
        <v>1</v>
      </c>
      <c r="AJ151">
        <v>0</v>
      </c>
      <c r="AK151">
        <v>0</v>
      </c>
      <c r="AL151">
        <v>0</v>
      </c>
      <c r="AM151" t="s">
        <v>208</v>
      </c>
      <c r="AO151">
        <v>16</v>
      </c>
      <c r="AZ151" t="s">
        <v>190</v>
      </c>
      <c r="BA151">
        <v>0</v>
      </c>
      <c r="BB151">
        <v>0</v>
      </c>
      <c r="BC151">
        <v>7</v>
      </c>
      <c r="BD151">
        <v>9</v>
      </c>
      <c r="BE151" s="5">
        <v>16</v>
      </c>
      <c r="BG151" t="s">
        <v>80</v>
      </c>
      <c r="BH151" t="s">
        <v>296</v>
      </c>
      <c r="BI151" t="s">
        <v>1346</v>
      </c>
      <c r="BJ151" t="s">
        <v>1347</v>
      </c>
      <c r="BK151" s="1">
        <v>43355</v>
      </c>
      <c r="BL151" t="s">
        <v>116</v>
      </c>
      <c r="BM151" t="s">
        <v>298</v>
      </c>
      <c r="BN151" t="s">
        <v>117</v>
      </c>
      <c r="BO151" t="s">
        <v>118</v>
      </c>
      <c r="BQ151" t="s">
        <v>1348</v>
      </c>
      <c r="BR151" t="s">
        <v>1349</v>
      </c>
      <c r="BS151">
        <v>673472</v>
      </c>
      <c r="BT151" t="s">
        <v>1350</v>
      </c>
      <c r="BU151" t="s">
        <v>1351</v>
      </c>
      <c r="BV151">
        <v>982</v>
      </c>
      <c r="BX151">
        <v>-1</v>
      </c>
      <c r="BY151" t="s">
        <v>75</v>
      </c>
      <c r="BZ151" t="s">
        <v>75</v>
      </c>
    </row>
    <row r="152" spans="1:78" x14ac:dyDescent="0.25">
      <c r="A152" t="s">
        <v>296</v>
      </c>
      <c r="B152" t="s">
        <v>304</v>
      </c>
      <c r="H152" t="s">
        <v>84</v>
      </c>
      <c r="I152" t="s">
        <v>65</v>
      </c>
      <c r="J152" t="s">
        <v>1323</v>
      </c>
      <c r="K152" t="s">
        <v>1324</v>
      </c>
      <c r="L152" t="s">
        <v>1325</v>
      </c>
      <c r="M152" t="s">
        <v>1326</v>
      </c>
      <c r="N152" s="1">
        <v>43355</v>
      </c>
      <c r="P152">
        <v>1</v>
      </c>
      <c r="Q152" t="s">
        <v>66</v>
      </c>
      <c r="S152" t="s">
        <v>208</v>
      </c>
      <c r="U152" t="s">
        <v>85</v>
      </c>
      <c r="W152" t="s">
        <v>100</v>
      </c>
      <c r="Y152" t="s">
        <v>367</v>
      </c>
      <c r="AA152" t="s">
        <v>68</v>
      </c>
      <c r="AC152" t="s">
        <v>68</v>
      </c>
      <c r="AE152" t="s">
        <v>69</v>
      </c>
      <c r="AF152">
        <v>0</v>
      </c>
      <c r="AG152">
        <v>0</v>
      </c>
      <c r="AH152">
        <v>0</v>
      </c>
      <c r="AI152">
        <v>1</v>
      </c>
      <c r="AJ152">
        <v>0</v>
      </c>
      <c r="AK152">
        <v>0</v>
      </c>
      <c r="AL152">
        <v>0</v>
      </c>
      <c r="AM152" t="s">
        <v>208</v>
      </c>
      <c r="AO152">
        <v>21</v>
      </c>
      <c r="AZ152" t="s">
        <v>222</v>
      </c>
      <c r="BA152">
        <v>0</v>
      </c>
      <c r="BB152">
        <v>0</v>
      </c>
      <c r="BC152">
        <v>9</v>
      </c>
      <c r="BD152">
        <v>12</v>
      </c>
      <c r="BE152" s="5">
        <v>21</v>
      </c>
      <c r="BG152" t="s">
        <v>80</v>
      </c>
      <c r="BH152" t="s">
        <v>296</v>
      </c>
      <c r="BI152" t="s">
        <v>1352</v>
      </c>
      <c r="BJ152" t="s">
        <v>1353</v>
      </c>
      <c r="BK152" s="1">
        <v>43355</v>
      </c>
      <c r="BL152" t="s">
        <v>116</v>
      </c>
      <c r="BM152" t="s">
        <v>298</v>
      </c>
      <c r="BN152" t="s">
        <v>117</v>
      </c>
      <c r="BO152" t="s">
        <v>118</v>
      </c>
      <c r="BQ152" t="s">
        <v>1354</v>
      </c>
      <c r="BR152" t="s">
        <v>1355</v>
      </c>
      <c r="BS152">
        <v>673473</v>
      </c>
      <c r="BT152" t="s">
        <v>1356</v>
      </c>
      <c r="BU152" t="s">
        <v>1357</v>
      </c>
      <c r="BV152">
        <v>983</v>
      </c>
      <c r="BX152">
        <v>-1</v>
      </c>
      <c r="BY152" t="s">
        <v>75</v>
      </c>
      <c r="BZ152" t="s">
        <v>75</v>
      </c>
    </row>
    <row r="153" spans="1:78" x14ac:dyDescent="0.25">
      <c r="A153" t="s">
        <v>296</v>
      </c>
      <c r="B153" t="s">
        <v>304</v>
      </c>
      <c r="H153" t="s">
        <v>84</v>
      </c>
      <c r="I153" t="s">
        <v>65</v>
      </c>
      <c r="J153" t="s">
        <v>1323</v>
      </c>
      <c r="K153" t="s">
        <v>1324</v>
      </c>
      <c r="L153" t="s">
        <v>1325</v>
      </c>
      <c r="M153" t="s">
        <v>1326</v>
      </c>
      <c r="N153" s="1">
        <v>43355</v>
      </c>
      <c r="P153">
        <v>2</v>
      </c>
      <c r="Q153" t="s">
        <v>66</v>
      </c>
      <c r="S153" t="s">
        <v>208</v>
      </c>
      <c r="U153" t="s">
        <v>122</v>
      </c>
      <c r="W153" t="s">
        <v>1358</v>
      </c>
      <c r="Y153" t="s">
        <v>207</v>
      </c>
      <c r="AA153" t="s">
        <v>76</v>
      </c>
      <c r="AC153" t="s">
        <v>84</v>
      </c>
      <c r="AE153" t="s">
        <v>69</v>
      </c>
      <c r="AF153">
        <v>0</v>
      </c>
      <c r="AG153">
        <v>0</v>
      </c>
      <c r="AH153">
        <v>0</v>
      </c>
      <c r="AI153">
        <v>1</v>
      </c>
      <c r="AJ153">
        <v>0</v>
      </c>
      <c r="AK153">
        <v>0</v>
      </c>
      <c r="AL153">
        <v>0</v>
      </c>
      <c r="AM153" t="s">
        <v>208</v>
      </c>
      <c r="AO153">
        <v>14</v>
      </c>
      <c r="AZ153" t="s">
        <v>192</v>
      </c>
      <c r="BA153">
        <v>0</v>
      </c>
      <c r="BB153">
        <v>0</v>
      </c>
      <c r="BC153">
        <v>7</v>
      </c>
      <c r="BD153">
        <v>7</v>
      </c>
      <c r="BE153" s="5">
        <v>14</v>
      </c>
      <c r="BG153" t="s">
        <v>80</v>
      </c>
      <c r="BH153" t="s">
        <v>296</v>
      </c>
      <c r="BI153" t="s">
        <v>1359</v>
      </c>
      <c r="BJ153" t="s">
        <v>1360</v>
      </c>
      <c r="BK153" s="1">
        <v>43355</v>
      </c>
      <c r="BL153" t="s">
        <v>116</v>
      </c>
      <c r="BM153" t="s">
        <v>298</v>
      </c>
      <c r="BN153" t="s">
        <v>117</v>
      </c>
      <c r="BO153" t="s">
        <v>118</v>
      </c>
      <c r="BQ153" t="s">
        <v>1361</v>
      </c>
      <c r="BR153" t="s">
        <v>1362</v>
      </c>
      <c r="BS153">
        <v>673474</v>
      </c>
      <c r="BT153" t="s">
        <v>1363</v>
      </c>
      <c r="BU153" t="s">
        <v>1364</v>
      </c>
      <c r="BV153">
        <v>984</v>
      </c>
      <c r="BX153">
        <v>-1</v>
      </c>
      <c r="BY153" t="s">
        <v>75</v>
      </c>
      <c r="BZ153" t="s">
        <v>75</v>
      </c>
    </row>
    <row r="154" spans="1:78" x14ac:dyDescent="0.25">
      <c r="A154" t="s">
        <v>296</v>
      </c>
      <c r="B154" t="s">
        <v>304</v>
      </c>
      <c r="H154" t="s">
        <v>84</v>
      </c>
      <c r="I154" t="s">
        <v>65</v>
      </c>
      <c r="J154" t="s">
        <v>1323</v>
      </c>
      <c r="K154" t="s">
        <v>1324</v>
      </c>
      <c r="L154" t="s">
        <v>1325</v>
      </c>
      <c r="M154" t="s">
        <v>1326</v>
      </c>
      <c r="N154" s="1">
        <v>43355</v>
      </c>
      <c r="P154">
        <v>2</v>
      </c>
      <c r="Q154" t="s">
        <v>66</v>
      </c>
      <c r="S154" t="s">
        <v>208</v>
      </c>
      <c r="U154" t="s">
        <v>87</v>
      </c>
      <c r="W154" t="s">
        <v>136</v>
      </c>
      <c r="Y154" t="s">
        <v>207</v>
      </c>
      <c r="AA154" t="s">
        <v>76</v>
      </c>
      <c r="AC154" t="s">
        <v>84</v>
      </c>
      <c r="AE154" t="s">
        <v>69</v>
      </c>
      <c r="AF154">
        <v>0</v>
      </c>
      <c r="AG154">
        <v>0</v>
      </c>
      <c r="AH154">
        <v>0</v>
      </c>
      <c r="AI154">
        <v>1</v>
      </c>
      <c r="AJ154">
        <v>0</v>
      </c>
      <c r="AK154">
        <v>0</v>
      </c>
      <c r="AL154">
        <v>0</v>
      </c>
      <c r="AM154" t="s">
        <v>208</v>
      </c>
      <c r="AO154">
        <v>9</v>
      </c>
      <c r="AZ154" t="s">
        <v>134</v>
      </c>
      <c r="BA154">
        <v>0</v>
      </c>
      <c r="BB154">
        <v>0</v>
      </c>
      <c r="BC154">
        <v>4</v>
      </c>
      <c r="BD154">
        <v>5</v>
      </c>
      <c r="BE154" s="5">
        <v>9</v>
      </c>
      <c r="BG154" t="s">
        <v>80</v>
      </c>
      <c r="BH154" t="s">
        <v>296</v>
      </c>
      <c r="BI154" t="s">
        <v>1365</v>
      </c>
      <c r="BJ154" t="s">
        <v>1366</v>
      </c>
      <c r="BK154" s="1">
        <v>43355</v>
      </c>
      <c r="BL154" t="s">
        <v>116</v>
      </c>
      <c r="BM154" t="s">
        <v>298</v>
      </c>
      <c r="BN154" t="s">
        <v>117</v>
      </c>
      <c r="BO154" t="s">
        <v>118</v>
      </c>
      <c r="BQ154" t="s">
        <v>1367</v>
      </c>
      <c r="BR154" t="s">
        <v>1368</v>
      </c>
      <c r="BS154">
        <v>673475</v>
      </c>
      <c r="BT154" t="s">
        <v>1369</v>
      </c>
      <c r="BU154" t="s">
        <v>1370</v>
      </c>
      <c r="BV154">
        <v>985</v>
      </c>
      <c r="BX154">
        <v>-1</v>
      </c>
      <c r="BY154" t="s">
        <v>75</v>
      </c>
      <c r="BZ154" t="s">
        <v>75</v>
      </c>
    </row>
    <row r="155" spans="1:78" x14ac:dyDescent="0.25">
      <c r="A155" t="s">
        <v>296</v>
      </c>
      <c r="B155" t="s">
        <v>297</v>
      </c>
      <c r="H155" t="s">
        <v>130</v>
      </c>
      <c r="I155" t="s">
        <v>65</v>
      </c>
      <c r="J155" t="s">
        <v>1371</v>
      </c>
      <c r="K155" t="s">
        <v>1372</v>
      </c>
      <c r="L155" t="s">
        <v>1373</v>
      </c>
      <c r="M155" t="s">
        <v>1374</v>
      </c>
      <c r="N155" s="1">
        <v>43356</v>
      </c>
      <c r="P155">
        <v>1</v>
      </c>
      <c r="Q155" t="s">
        <v>66</v>
      </c>
      <c r="S155" t="s">
        <v>208</v>
      </c>
      <c r="U155" t="s">
        <v>85</v>
      </c>
      <c r="W155" t="s">
        <v>1092</v>
      </c>
      <c r="Y155" t="s">
        <v>207</v>
      </c>
      <c r="AA155" t="s">
        <v>68</v>
      </c>
      <c r="AC155" t="s">
        <v>68</v>
      </c>
      <c r="AE155" t="s">
        <v>69</v>
      </c>
      <c r="AF155">
        <v>0</v>
      </c>
      <c r="AG155">
        <v>0</v>
      </c>
      <c r="AH155">
        <v>0</v>
      </c>
      <c r="AI155">
        <v>1</v>
      </c>
      <c r="AJ155">
        <v>0</v>
      </c>
      <c r="AK155">
        <v>0</v>
      </c>
      <c r="AL155">
        <v>0</v>
      </c>
      <c r="AM155" t="s">
        <v>208</v>
      </c>
      <c r="AO155">
        <v>17</v>
      </c>
      <c r="AZ155" t="s">
        <v>189</v>
      </c>
      <c r="BA155">
        <v>3</v>
      </c>
      <c r="BB155">
        <v>2</v>
      </c>
      <c r="BC155">
        <v>3</v>
      </c>
      <c r="BD155">
        <v>9</v>
      </c>
      <c r="BE155" s="5">
        <v>17</v>
      </c>
      <c r="BG155" t="s">
        <v>80</v>
      </c>
      <c r="BH155" t="s">
        <v>296</v>
      </c>
      <c r="BI155" t="s">
        <v>1375</v>
      </c>
      <c r="BJ155" t="s">
        <v>1376</v>
      </c>
      <c r="BK155" s="1">
        <v>43356</v>
      </c>
      <c r="BL155" t="s">
        <v>102</v>
      </c>
      <c r="BM155" t="s">
        <v>298</v>
      </c>
      <c r="BN155" t="s">
        <v>336</v>
      </c>
      <c r="BO155" t="s">
        <v>337</v>
      </c>
      <c r="BQ155" t="s">
        <v>1377</v>
      </c>
      <c r="BR155" t="s">
        <v>1378</v>
      </c>
      <c r="BS155">
        <v>675986</v>
      </c>
      <c r="BT155" t="s">
        <v>1379</v>
      </c>
      <c r="BU155" t="s">
        <v>1380</v>
      </c>
      <c r="BV155">
        <v>986</v>
      </c>
      <c r="BX155">
        <v>-1</v>
      </c>
      <c r="BY155" t="s">
        <v>75</v>
      </c>
      <c r="BZ155" t="s">
        <v>75</v>
      </c>
    </row>
    <row r="156" spans="1:78" x14ac:dyDescent="0.25">
      <c r="A156" t="s">
        <v>296</v>
      </c>
      <c r="B156" t="s">
        <v>297</v>
      </c>
      <c r="H156" t="s">
        <v>130</v>
      </c>
      <c r="I156" t="s">
        <v>65</v>
      </c>
      <c r="J156" t="s">
        <v>1371</v>
      </c>
      <c r="K156" t="s">
        <v>1372</v>
      </c>
      <c r="L156" t="s">
        <v>1373</v>
      </c>
      <c r="M156" t="s">
        <v>1374</v>
      </c>
      <c r="N156" s="1">
        <v>43356</v>
      </c>
      <c r="P156">
        <v>2</v>
      </c>
      <c r="Q156" t="s">
        <v>66</v>
      </c>
      <c r="S156" t="s">
        <v>208</v>
      </c>
      <c r="U156" t="s">
        <v>122</v>
      </c>
      <c r="W156" t="s">
        <v>338</v>
      </c>
      <c r="Y156" t="s">
        <v>207</v>
      </c>
      <c r="AA156" t="s">
        <v>68</v>
      </c>
      <c r="AC156" t="s">
        <v>68</v>
      </c>
      <c r="AE156" t="s">
        <v>69</v>
      </c>
      <c r="AF156">
        <v>0</v>
      </c>
      <c r="AG156">
        <v>0</v>
      </c>
      <c r="AH156">
        <v>0</v>
      </c>
      <c r="AI156">
        <v>1</v>
      </c>
      <c r="AJ156">
        <v>0</v>
      </c>
      <c r="AK156">
        <v>0</v>
      </c>
      <c r="AL156">
        <v>0</v>
      </c>
      <c r="AM156" t="s">
        <v>208</v>
      </c>
      <c r="AO156">
        <v>14</v>
      </c>
      <c r="AZ156" t="s">
        <v>192</v>
      </c>
      <c r="BA156">
        <v>4</v>
      </c>
      <c r="BB156">
        <v>3</v>
      </c>
      <c r="BC156">
        <v>4</v>
      </c>
      <c r="BD156">
        <v>3</v>
      </c>
      <c r="BE156" s="5">
        <v>14</v>
      </c>
      <c r="BG156" t="s">
        <v>80</v>
      </c>
      <c r="BH156" t="s">
        <v>296</v>
      </c>
      <c r="BI156" t="s">
        <v>1381</v>
      </c>
      <c r="BJ156" t="s">
        <v>1382</v>
      </c>
      <c r="BK156" s="1">
        <v>43356</v>
      </c>
      <c r="BL156" t="s">
        <v>102</v>
      </c>
      <c r="BM156" t="s">
        <v>298</v>
      </c>
      <c r="BN156" t="s">
        <v>336</v>
      </c>
      <c r="BO156" t="s">
        <v>337</v>
      </c>
      <c r="BQ156" t="s">
        <v>1383</v>
      </c>
      <c r="BR156" t="s">
        <v>1384</v>
      </c>
      <c r="BS156">
        <v>675987</v>
      </c>
      <c r="BT156" t="s">
        <v>1385</v>
      </c>
      <c r="BU156" t="s">
        <v>1386</v>
      </c>
      <c r="BV156">
        <v>987</v>
      </c>
      <c r="BX156">
        <v>-1</v>
      </c>
      <c r="BY156" t="s">
        <v>75</v>
      </c>
      <c r="BZ156" t="s">
        <v>75</v>
      </c>
    </row>
    <row r="157" spans="1:78" x14ac:dyDescent="0.25">
      <c r="A157" t="s">
        <v>296</v>
      </c>
      <c r="B157" t="s">
        <v>297</v>
      </c>
      <c r="H157" t="s">
        <v>130</v>
      </c>
      <c r="I157" t="s">
        <v>65</v>
      </c>
      <c r="J157" t="s">
        <v>1371</v>
      </c>
      <c r="K157" t="s">
        <v>1372</v>
      </c>
      <c r="L157" t="s">
        <v>1373</v>
      </c>
      <c r="M157" t="s">
        <v>1374</v>
      </c>
      <c r="N157" s="1">
        <v>43356</v>
      </c>
      <c r="P157">
        <v>3</v>
      </c>
      <c r="Q157" t="s">
        <v>129</v>
      </c>
      <c r="S157" t="s">
        <v>208</v>
      </c>
      <c r="U157" t="s">
        <v>103</v>
      </c>
      <c r="W157" t="s">
        <v>104</v>
      </c>
      <c r="Y157" t="s">
        <v>207</v>
      </c>
      <c r="AA157" t="s">
        <v>112</v>
      </c>
      <c r="AC157" t="s">
        <v>68</v>
      </c>
      <c r="AE157" t="s">
        <v>83</v>
      </c>
      <c r="AF157">
        <v>0</v>
      </c>
      <c r="AG157">
        <v>0</v>
      </c>
      <c r="AH157">
        <v>0</v>
      </c>
      <c r="AI157">
        <v>0</v>
      </c>
      <c r="AJ157">
        <v>1</v>
      </c>
      <c r="AK157">
        <v>0</v>
      </c>
      <c r="AL157">
        <v>0</v>
      </c>
      <c r="AM157" t="s">
        <v>208</v>
      </c>
      <c r="AO157">
        <v>37</v>
      </c>
      <c r="AZ157" t="s">
        <v>260</v>
      </c>
      <c r="BA157">
        <v>7</v>
      </c>
      <c r="BB157">
        <v>21</v>
      </c>
      <c r="BC157">
        <v>3</v>
      </c>
      <c r="BD157">
        <v>6</v>
      </c>
      <c r="BE157" s="5">
        <v>37</v>
      </c>
      <c r="BG157" t="s">
        <v>80</v>
      </c>
      <c r="BH157" t="s">
        <v>296</v>
      </c>
      <c r="BI157" t="s">
        <v>1387</v>
      </c>
      <c r="BJ157" t="s">
        <v>1388</v>
      </c>
      <c r="BK157" s="1">
        <v>43356</v>
      </c>
      <c r="BL157" t="s">
        <v>102</v>
      </c>
      <c r="BM157" t="s">
        <v>298</v>
      </c>
      <c r="BN157" t="s">
        <v>336</v>
      </c>
      <c r="BO157" t="s">
        <v>337</v>
      </c>
      <c r="BQ157" t="s">
        <v>1389</v>
      </c>
      <c r="BR157" t="s">
        <v>1390</v>
      </c>
      <c r="BS157">
        <v>675988</v>
      </c>
      <c r="BT157" t="s">
        <v>1391</v>
      </c>
      <c r="BU157" t="s">
        <v>1392</v>
      </c>
      <c r="BV157">
        <v>988</v>
      </c>
      <c r="BX157">
        <v>-1</v>
      </c>
      <c r="BY157" t="s">
        <v>75</v>
      </c>
      <c r="BZ157" t="s">
        <v>75</v>
      </c>
    </row>
    <row r="158" spans="1:78" x14ac:dyDescent="0.25">
      <c r="A158" t="s">
        <v>296</v>
      </c>
      <c r="B158" t="s">
        <v>304</v>
      </c>
      <c r="H158" t="s">
        <v>84</v>
      </c>
      <c r="I158" t="s">
        <v>65</v>
      </c>
      <c r="J158" t="s">
        <v>1371</v>
      </c>
      <c r="K158" t="s">
        <v>1372</v>
      </c>
      <c r="L158" t="s">
        <v>1373</v>
      </c>
      <c r="M158" t="s">
        <v>1374</v>
      </c>
      <c r="N158" s="1">
        <v>43356</v>
      </c>
      <c r="P158">
        <v>1</v>
      </c>
      <c r="Q158" t="s">
        <v>66</v>
      </c>
      <c r="S158" t="s">
        <v>208</v>
      </c>
      <c r="U158" t="s">
        <v>85</v>
      </c>
      <c r="W158" t="s">
        <v>100</v>
      </c>
      <c r="Y158" t="s">
        <v>367</v>
      </c>
      <c r="AA158" t="s">
        <v>68</v>
      </c>
      <c r="AC158" t="s">
        <v>68</v>
      </c>
      <c r="AE158" t="s">
        <v>69</v>
      </c>
      <c r="AF158">
        <v>0</v>
      </c>
      <c r="AG158">
        <v>0</v>
      </c>
      <c r="AH158">
        <v>0</v>
      </c>
      <c r="AI158">
        <v>1</v>
      </c>
      <c r="AJ158">
        <v>0</v>
      </c>
      <c r="AK158">
        <v>0</v>
      </c>
      <c r="AL158">
        <v>0</v>
      </c>
      <c r="AM158" t="s">
        <v>208</v>
      </c>
      <c r="AO158">
        <v>13</v>
      </c>
      <c r="AZ158" t="s">
        <v>196</v>
      </c>
      <c r="BA158">
        <v>0</v>
      </c>
      <c r="BB158">
        <v>0</v>
      </c>
      <c r="BC158">
        <v>7</v>
      </c>
      <c r="BD158">
        <v>6</v>
      </c>
      <c r="BE158" s="5">
        <v>13</v>
      </c>
      <c r="BG158" t="s">
        <v>80</v>
      </c>
      <c r="BH158" t="s">
        <v>296</v>
      </c>
      <c r="BI158" t="s">
        <v>1393</v>
      </c>
      <c r="BJ158" t="s">
        <v>1394</v>
      </c>
      <c r="BK158" s="1">
        <v>43356</v>
      </c>
      <c r="BL158" t="s">
        <v>116</v>
      </c>
      <c r="BM158" t="s">
        <v>298</v>
      </c>
      <c r="BN158" t="s">
        <v>117</v>
      </c>
      <c r="BO158" t="s">
        <v>118</v>
      </c>
      <c r="BQ158" t="s">
        <v>1395</v>
      </c>
      <c r="BR158" t="s">
        <v>1396</v>
      </c>
      <c r="BS158">
        <v>676157</v>
      </c>
      <c r="BT158" t="s">
        <v>1397</v>
      </c>
      <c r="BU158" t="s">
        <v>1398</v>
      </c>
      <c r="BV158">
        <v>989</v>
      </c>
      <c r="BX158">
        <v>-1</v>
      </c>
      <c r="BY158" t="s">
        <v>75</v>
      </c>
      <c r="BZ158" t="s">
        <v>75</v>
      </c>
    </row>
    <row r="159" spans="1:78" x14ac:dyDescent="0.25">
      <c r="A159" t="s">
        <v>296</v>
      </c>
      <c r="B159" t="s">
        <v>304</v>
      </c>
      <c r="H159" t="s">
        <v>84</v>
      </c>
      <c r="I159" t="s">
        <v>65</v>
      </c>
      <c r="J159" t="s">
        <v>1371</v>
      </c>
      <c r="K159" t="s">
        <v>1372</v>
      </c>
      <c r="L159" t="s">
        <v>1373</v>
      </c>
      <c r="M159" t="s">
        <v>1374</v>
      </c>
      <c r="N159" s="1">
        <v>43356</v>
      </c>
      <c r="P159">
        <v>2</v>
      </c>
      <c r="Q159" t="s">
        <v>66</v>
      </c>
      <c r="S159" t="s">
        <v>208</v>
      </c>
      <c r="U159" t="s">
        <v>67</v>
      </c>
      <c r="W159" t="s">
        <v>119</v>
      </c>
      <c r="Y159" t="s">
        <v>367</v>
      </c>
      <c r="AA159" t="s">
        <v>68</v>
      </c>
      <c r="AC159" t="s">
        <v>68</v>
      </c>
      <c r="AE159" t="s">
        <v>69</v>
      </c>
      <c r="AF159">
        <v>0</v>
      </c>
      <c r="AG159">
        <v>0</v>
      </c>
      <c r="AH159">
        <v>0</v>
      </c>
      <c r="AI159">
        <v>1</v>
      </c>
      <c r="AJ159">
        <v>0</v>
      </c>
      <c r="AK159">
        <v>0</v>
      </c>
      <c r="AL159">
        <v>0</v>
      </c>
      <c r="AM159" t="s">
        <v>208</v>
      </c>
      <c r="AO159">
        <v>9</v>
      </c>
      <c r="AZ159" t="s">
        <v>134</v>
      </c>
      <c r="BA159">
        <v>0</v>
      </c>
      <c r="BB159">
        <v>0</v>
      </c>
      <c r="BC159">
        <v>4</v>
      </c>
      <c r="BD159">
        <v>5</v>
      </c>
      <c r="BE159" s="5">
        <v>9</v>
      </c>
      <c r="BG159" t="s">
        <v>80</v>
      </c>
      <c r="BH159" t="s">
        <v>296</v>
      </c>
      <c r="BI159" t="s">
        <v>1399</v>
      </c>
      <c r="BJ159" t="s">
        <v>1400</v>
      </c>
      <c r="BK159" s="1">
        <v>43356</v>
      </c>
      <c r="BL159" t="s">
        <v>116</v>
      </c>
      <c r="BM159" t="s">
        <v>298</v>
      </c>
      <c r="BN159" t="s">
        <v>117</v>
      </c>
      <c r="BO159" t="s">
        <v>118</v>
      </c>
      <c r="BQ159" t="s">
        <v>1401</v>
      </c>
      <c r="BR159" t="s">
        <v>1402</v>
      </c>
      <c r="BS159">
        <v>676158</v>
      </c>
      <c r="BT159" t="s">
        <v>1403</v>
      </c>
      <c r="BU159" t="s">
        <v>1404</v>
      </c>
      <c r="BV159">
        <v>990</v>
      </c>
      <c r="BX159">
        <v>-1</v>
      </c>
      <c r="BY159" t="s">
        <v>75</v>
      </c>
      <c r="BZ159" t="s">
        <v>75</v>
      </c>
    </row>
    <row r="160" spans="1:78" x14ac:dyDescent="0.25">
      <c r="A160" t="s">
        <v>296</v>
      </c>
      <c r="B160" t="s">
        <v>304</v>
      </c>
      <c r="H160" t="s">
        <v>84</v>
      </c>
      <c r="I160" t="s">
        <v>65</v>
      </c>
      <c r="J160" t="s">
        <v>1371</v>
      </c>
      <c r="K160" t="s">
        <v>1372</v>
      </c>
      <c r="L160" t="s">
        <v>1373</v>
      </c>
      <c r="M160" t="s">
        <v>1374</v>
      </c>
      <c r="N160" s="1">
        <v>43356</v>
      </c>
      <c r="P160">
        <v>3</v>
      </c>
      <c r="Q160" t="s">
        <v>66</v>
      </c>
      <c r="S160" t="s">
        <v>208</v>
      </c>
      <c r="U160" t="s">
        <v>85</v>
      </c>
      <c r="W160" t="s">
        <v>135</v>
      </c>
      <c r="Y160" t="s">
        <v>207</v>
      </c>
      <c r="AA160" t="s">
        <v>76</v>
      </c>
      <c r="AC160" t="s">
        <v>84</v>
      </c>
      <c r="AE160" t="s">
        <v>69</v>
      </c>
      <c r="AF160">
        <v>0</v>
      </c>
      <c r="AG160">
        <v>0</v>
      </c>
      <c r="AH160">
        <v>0</v>
      </c>
      <c r="AI160">
        <v>1</v>
      </c>
      <c r="AJ160">
        <v>0</v>
      </c>
      <c r="AK160">
        <v>0</v>
      </c>
      <c r="AL160">
        <v>0</v>
      </c>
      <c r="AM160" t="s">
        <v>208</v>
      </c>
      <c r="AO160">
        <v>7</v>
      </c>
      <c r="AZ160" t="s">
        <v>81</v>
      </c>
      <c r="BA160">
        <v>0</v>
      </c>
      <c r="BB160">
        <v>0</v>
      </c>
      <c r="BC160">
        <v>4</v>
      </c>
      <c r="BD160">
        <v>3</v>
      </c>
      <c r="BE160" s="5">
        <v>7</v>
      </c>
      <c r="BG160" t="s">
        <v>80</v>
      </c>
      <c r="BH160" t="s">
        <v>296</v>
      </c>
      <c r="BI160" t="s">
        <v>1405</v>
      </c>
      <c r="BJ160" t="s">
        <v>1406</v>
      </c>
      <c r="BK160" s="1">
        <v>43356</v>
      </c>
      <c r="BL160" t="s">
        <v>116</v>
      </c>
      <c r="BM160" t="s">
        <v>298</v>
      </c>
      <c r="BN160" t="s">
        <v>117</v>
      </c>
      <c r="BO160" t="s">
        <v>118</v>
      </c>
      <c r="BQ160" t="s">
        <v>1407</v>
      </c>
      <c r="BR160" t="s">
        <v>1408</v>
      </c>
      <c r="BS160">
        <v>676159</v>
      </c>
      <c r="BT160" t="s">
        <v>1409</v>
      </c>
      <c r="BU160" t="s">
        <v>1410</v>
      </c>
      <c r="BV160">
        <v>991</v>
      </c>
      <c r="BX160">
        <v>-1</v>
      </c>
      <c r="BY160" t="s">
        <v>75</v>
      </c>
      <c r="BZ160" t="s">
        <v>75</v>
      </c>
    </row>
    <row r="161" spans="1:78" x14ac:dyDescent="0.25">
      <c r="A161" t="s">
        <v>296</v>
      </c>
      <c r="B161" t="s">
        <v>299</v>
      </c>
      <c r="H161" t="s">
        <v>64</v>
      </c>
      <c r="I161" t="s">
        <v>65</v>
      </c>
      <c r="J161" t="s">
        <v>1371</v>
      </c>
      <c r="K161" t="s">
        <v>1372</v>
      </c>
      <c r="L161" t="s">
        <v>1373</v>
      </c>
      <c r="M161" t="s">
        <v>1374</v>
      </c>
      <c r="N161" s="1">
        <v>43352</v>
      </c>
      <c r="P161">
        <v>1</v>
      </c>
      <c r="Q161" t="s">
        <v>66</v>
      </c>
      <c r="S161" t="s">
        <v>208</v>
      </c>
      <c r="U161" t="s">
        <v>67</v>
      </c>
      <c r="W161" t="s">
        <v>68</v>
      </c>
      <c r="Y161" t="s">
        <v>367</v>
      </c>
      <c r="AA161" t="s">
        <v>68</v>
      </c>
      <c r="AC161" t="s">
        <v>68</v>
      </c>
      <c r="AE161" t="s">
        <v>69</v>
      </c>
      <c r="AF161">
        <v>0</v>
      </c>
      <c r="AG161">
        <v>0</v>
      </c>
      <c r="AH161">
        <v>0</v>
      </c>
      <c r="AI161">
        <v>1</v>
      </c>
      <c r="AJ161">
        <v>0</v>
      </c>
      <c r="AK161">
        <v>0</v>
      </c>
      <c r="AL161">
        <v>0</v>
      </c>
      <c r="AM161" t="s">
        <v>208</v>
      </c>
      <c r="AO161">
        <v>36</v>
      </c>
      <c r="AZ161" t="s">
        <v>236</v>
      </c>
      <c r="BA161">
        <v>0</v>
      </c>
      <c r="BB161">
        <v>6</v>
      </c>
      <c r="BC161">
        <v>0</v>
      </c>
      <c r="BD161">
        <v>30</v>
      </c>
      <c r="BE161" s="5">
        <v>36</v>
      </c>
      <c r="BG161" t="s">
        <v>80</v>
      </c>
      <c r="BH161" t="s">
        <v>296</v>
      </c>
      <c r="BI161" t="s">
        <v>1411</v>
      </c>
      <c r="BJ161" t="s">
        <v>1412</v>
      </c>
      <c r="BK161" s="1">
        <v>43356</v>
      </c>
      <c r="BL161" t="s">
        <v>71</v>
      </c>
      <c r="BM161" t="s">
        <v>72</v>
      </c>
      <c r="BN161" t="s">
        <v>73</v>
      </c>
      <c r="BO161" t="s">
        <v>74</v>
      </c>
      <c r="BQ161" t="s">
        <v>1413</v>
      </c>
      <c r="BR161" t="s">
        <v>1414</v>
      </c>
      <c r="BS161">
        <v>676475</v>
      </c>
      <c r="BT161" t="s">
        <v>1415</v>
      </c>
      <c r="BU161" t="s">
        <v>1416</v>
      </c>
      <c r="BV161">
        <v>992</v>
      </c>
      <c r="BX161">
        <v>-1</v>
      </c>
      <c r="BY161" t="s">
        <v>75</v>
      </c>
      <c r="BZ161" t="s">
        <v>75</v>
      </c>
    </row>
    <row r="162" spans="1:78" x14ac:dyDescent="0.25">
      <c r="A162" t="s">
        <v>296</v>
      </c>
      <c r="B162" t="s">
        <v>299</v>
      </c>
      <c r="H162" t="s">
        <v>64</v>
      </c>
      <c r="I162" t="s">
        <v>65</v>
      </c>
      <c r="J162" t="s">
        <v>1371</v>
      </c>
      <c r="K162" t="s">
        <v>1372</v>
      </c>
      <c r="L162" t="s">
        <v>1373</v>
      </c>
      <c r="M162" t="s">
        <v>1374</v>
      </c>
      <c r="N162" s="1">
        <v>43355</v>
      </c>
      <c r="P162">
        <v>1</v>
      </c>
      <c r="Q162" t="s">
        <v>66</v>
      </c>
      <c r="S162" t="s">
        <v>208</v>
      </c>
      <c r="U162" t="s">
        <v>67</v>
      </c>
      <c r="W162" t="s">
        <v>68</v>
      </c>
      <c r="Y162" t="s">
        <v>367</v>
      </c>
      <c r="AA162" t="s">
        <v>68</v>
      </c>
      <c r="AC162" t="s">
        <v>68</v>
      </c>
      <c r="AE162" t="s">
        <v>69</v>
      </c>
      <c r="AF162">
        <v>0</v>
      </c>
      <c r="AG162">
        <v>0</v>
      </c>
      <c r="AH162">
        <v>0</v>
      </c>
      <c r="AI162">
        <v>1</v>
      </c>
      <c r="AJ162">
        <v>0</v>
      </c>
      <c r="AK162">
        <v>0</v>
      </c>
      <c r="AL162">
        <v>0</v>
      </c>
      <c r="AM162" t="s">
        <v>208</v>
      </c>
      <c r="AO162">
        <v>73</v>
      </c>
      <c r="AZ162" t="s">
        <v>307</v>
      </c>
      <c r="BA162">
        <v>0</v>
      </c>
      <c r="BB162">
        <v>19</v>
      </c>
      <c r="BC162">
        <v>0</v>
      </c>
      <c r="BD162">
        <v>54</v>
      </c>
      <c r="BE162" s="5">
        <v>73</v>
      </c>
      <c r="BG162" t="s">
        <v>80</v>
      </c>
      <c r="BH162" t="s">
        <v>296</v>
      </c>
      <c r="BI162" t="s">
        <v>1417</v>
      </c>
      <c r="BJ162" t="s">
        <v>1418</v>
      </c>
      <c r="BK162" s="1">
        <v>43356</v>
      </c>
      <c r="BL162" t="s">
        <v>71</v>
      </c>
      <c r="BM162" t="s">
        <v>72</v>
      </c>
      <c r="BN162" t="s">
        <v>73</v>
      </c>
      <c r="BO162" t="s">
        <v>74</v>
      </c>
      <c r="BQ162" t="s">
        <v>1419</v>
      </c>
      <c r="BR162" t="s">
        <v>1420</v>
      </c>
      <c r="BS162">
        <v>676476</v>
      </c>
      <c r="BT162" t="s">
        <v>1421</v>
      </c>
      <c r="BU162" t="s">
        <v>1422</v>
      </c>
      <c r="BV162">
        <v>993</v>
      </c>
      <c r="BX162">
        <v>-1</v>
      </c>
      <c r="BY162" t="s">
        <v>75</v>
      </c>
      <c r="BZ162" t="s">
        <v>75</v>
      </c>
    </row>
    <row r="163" spans="1:78" x14ac:dyDescent="0.25">
      <c r="A163" t="s">
        <v>296</v>
      </c>
      <c r="B163" t="s">
        <v>299</v>
      </c>
      <c r="H163" t="s">
        <v>64</v>
      </c>
      <c r="I163" t="s">
        <v>65</v>
      </c>
      <c r="J163" t="s">
        <v>1371</v>
      </c>
      <c r="K163" t="s">
        <v>1372</v>
      </c>
      <c r="L163" t="s">
        <v>1373</v>
      </c>
      <c r="M163" t="s">
        <v>1374</v>
      </c>
      <c r="N163" s="1">
        <v>43356</v>
      </c>
      <c r="P163">
        <v>1</v>
      </c>
      <c r="Q163" t="s">
        <v>66</v>
      </c>
      <c r="S163" t="s">
        <v>208</v>
      </c>
      <c r="U163" t="s">
        <v>67</v>
      </c>
      <c r="W163" t="s">
        <v>68</v>
      </c>
      <c r="Y163" t="s">
        <v>367</v>
      </c>
      <c r="AA163" t="s">
        <v>68</v>
      </c>
      <c r="AC163" t="s">
        <v>68</v>
      </c>
      <c r="AE163" t="s">
        <v>69</v>
      </c>
      <c r="AF163">
        <v>0</v>
      </c>
      <c r="AG163">
        <v>0</v>
      </c>
      <c r="AH163">
        <v>0</v>
      </c>
      <c r="AI163">
        <v>1</v>
      </c>
      <c r="AJ163">
        <v>0</v>
      </c>
      <c r="AK163">
        <v>0</v>
      </c>
      <c r="AL163">
        <v>0</v>
      </c>
      <c r="AM163" t="s">
        <v>208</v>
      </c>
      <c r="AO163">
        <v>55</v>
      </c>
      <c r="AZ163" t="s">
        <v>346</v>
      </c>
      <c r="BA163">
        <v>0</v>
      </c>
      <c r="BB163">
        <v>6</v>
      </c>
      <c r="BC163">
        <v>0</v>
      </c>
      <c r="BD163">
        <v>49</v>
      </c>
      <c r="BE163" s="5">
        <v>55</v>
      </c>
      <c r="BG163" t="s">
        <v>80</v>
      </c>
      <c r="BH163" t="s">
        <v>296</v>
      </c>
      <c r="BI163" t="s">
        <v>1423</v>
      </c>
      <c r="BJ163" t="s">
        <v>1424</v>
      </c>
      <c r="BK163" s="1">
        <v>43356</v>
      </c>
      <c r="BL163" t="s">
        <v>71</v>
      </c>
      <c r="BM163" t="s">
        <v>72</v>
      </c>
      <c r="BN163" t="s">
        <v>73</v>
      </c>
      <c r="BO163" t="s">
        <v>74</v>
      </c>
      <c r="BQ163" t="s">
        <v>1425</v>
      </c>
      <c r="BR163" t="s">
        <v>1426</v>
      </c>
      <c r="BS163">
        <v>676477</v>
      </c>
      <c r="BT163" t="s">
        <v>1427</v>
      </c>
      <c r="BU163" t="s">
        <v>1428</v>
      </c>
      <c r="BV163">
        <v>994</v>
      </c>
      <c r="BX163">
        <v>-1</v>
      </c>
      <c r="BY163" t="s">
        <v>75</v>
      </c>
      <c r="BZ163" t="s">
        <v>75</v>
      </c>
    </row>
    <row r="164" spans="1:78" x14ac:dyDescent="0.25">
      <c r="A164" t="s">
        <v>296</v>
      </c>
      <c r="B164" t="s">
        <v>322</v>
      </c>
      <c r="H164" t="s">
        <v>131</v>
      </c>
      <c r="I164" t="s">
        <v>65</v>
      </c>
      <c r="J164" t="s">
        <v>1429</v>
      </c>
      <c r="K164" t="s">
        <v>1430</v>
      </c>
      <c r="L164" t="s">
        <v>1431</v>
      </c>
      <c r="M164" t="s">
        <v>1432</v>
      </c>
      <c r="N164" s="1">
        <v>43351</v>
      </c>
      <c r="P164">
        <v>1</v>
      </c>
      <c r="Q164" t="s">
        <v>66</v>
      </c>
      <c r="S164" t="s">
        <v>208</v>
      </c>
      <c r="U164" t="s">
        <v>87</v>
      </c>
      <c r="W164" t="s">
        <v>167</v>
      </c>
      <c r="Y164" t="s">
        <v>367</v>
      </c>
      <c r="AA164" t="s">
        <v>68</v>
      </c>
      <c r="AC164" t="s">
        <v>68</v>
      </c>
      <c r="AE164" t="s">
        <v>69</v>
      </c>
      <c r="AF164">
        <v>0</v>
      </c>
      <c r="AG164">
        <v>0</v>
      </c>
      <c r="AH164">
        <v>0</v>
      </c>
      <c r="AI164">
        <v>1</v>
      </c>
      <c r="AJ164">
        <v>0</v>
      </c>
      <c r="AK164">
        <v>0</v>
      </c>
      <c r="AL164">
        <v>0</v>
      </c>
      <c r="AM164" t="s">
        <v>208</v>
      </c>
      <c r="AO164">
        <v>11</v>
      </c>
      <c r="AZ164" t="s">
        <v>193</v>
      </c>
      <c r="BA164">
        <v>0</v>
      </c>
      <c r="BB164">
        <v>0</v>
      </c>
      <c r="BC164">
        <v>0</v>
      </c>
      <c r="BD164">
        <v>11</v>
      </c>
      <c r="BE164" s="5">
        <v>11</v>
      </c>
      <c r="BG164" t="s">
        <v>80</v>
      </c>
      <c r="BH164" t="s">
        <v>296</v>
      </c>
      <c r="BI164" t="s">
        <v>1433</v>
      </c>
      <c r="BJ164" t="s">
        <v>1434</v>
      </c>
      <c r="BK164" s="1">
        <v>43357</v>
      </c>
      <c r="BL164" t="s">
        <v>356</v>
      </c>
      <c r="BM164" t="s">
        <v>298</v>
      </c>
      <c r="BN164" t="s">
        <v>132</v>
      </c>
      <c r="BO164" t="s">
        <v>133</v>
      </c>
      <c r="BQ164" t="s">
        <v>1435</v>
      </c>
      <c r="BR164" t="s">
        <v>1436</v>
      </c>
      <c r="BS164">
        <v>678774</v>
      </c>
      <c r="BT164" t="s">
        <v>1437</v>
      </c>
      <c r="BU164" t="s">
        <v>1438</v>
      </c>
      <c r="BV164">
        <v>995</v>
      </c>
      <c r="BX164">
        <v>-1</v>
      </c>
      <c r="BY164" t="s">
        <v>75</v>
      </c>
      <c r="BZ164" t="s">
        <v>75</v>
      </c>
    </row>
    <row r="165" spans="1:78" x14ac:dyDescent="0.25">
      <c r="A165" t="s">
        <v>296</v>
      </c>
      <c r="B165" t="s">
        <v>322</v>
      </c>
      <c r="H165" t="s">
        <v>131</v>
      </c>
      <c r="I165" t="s">
        <v>65</v>
      </c>
      <c r="J165" t="s">
        <v>1429</v>
      </c>
      <c r="K165" t="s">
        <v>1430</v>
      </c>
      <c r="L165" t="s">
        <v>1431</v>
      </c>
      <c r="M165" t="s">
        <v>1432</v>
      </c>
      <c r="N165" s="1">
        <v>43352</v>
      </c>
      <c r="P165">
        <v>1</v>
      </c>
      <c r="Q165" t="s">
        <v>66</v>
      </c>
      <c r="S165" t="s">
        <v>208</v>
      </c>
      <c r="U165" t="s">
        <v>87</v>
      </c>
      <c r="W165" t="s">
        <v>101</v>
      </c>
      <c r="Y165" t="s">
        <v>367</v>
      </c>
      <c r="AA165" t="s">
        <v>68</v>
      </c>
      <c r="AC165" t="s">
        <v>68</v>
      </c>
      <c r="AE165" t="s">
        <v>69</v>
      </c>
      <c r="AF165">
        <v>0</v>
      </c>
      <c r="AG165">
        <v>0</v>
      </c>
      <c r="AH165">
        <v>0</v>
      </c>
      <c r="AI165">
        <v>1</v>
      </c>
      <c r="AJ165">
        <v>0</v>
      </c>
      <c r="AK165">
        <v>0</v>
      </c>
      <c r="AL165">
        <v>0</v>
      </c>
      <c r="AM165" t="s">
        <v>208</v>
      </c>
      <c r="AO165">
        <v>7</v>
      </c>
      <c r="AZ165" t="s">
        <v>81</v>
      </c>
      <c r="BA165">
        <v>0</v>
      </c>
      <c r="BB165">
        <v>0</v>
      </c>
      <c r="BC165">
        <v>0</v>
      </c>
      <c r="BD165">
        <v>7</v>
      </c>
      <c r="BE165" s="5">
        <v>7</v>
      </c>
      <c r="BG165" t="s">
        <v>80</v>
      </c>
      <c r="BH165" t="s">
        <v>296</v>
      </c>
      <c r="BI165" t="s">
        <v>1439</v>
      </c>
      <c r="BJ165" t="s">
        <v>1440</v>
      </c>
      <c r="BK165" s="1">
        <v>43357</v>
      </c>
      <c r="BL165" t="s">
        <v>356</v>
      </c>
      <c r="BM165" t="s">
        <v>298</v>
      </c>
      <c r="BN165" t="s">
        <v>132</v>
      </c>
      <c r="BO165" t="s">
        <v>133</v>
      </c>
      <c r="BQ165" t="s">
        <v>1441</v>
      </c>
      <c r="BR165" t="s">
        <v>1442</v>
      </c>
      <c r="BS165">
        <v>678775</v>
      </c>
      <c r="BT165" t="s">
        <v>1443</v>
      </c>
      <c r="BU165" t="s">
        <v>1444</v>
      </c>
      <c r="BV165">
        <v>996</v>
      </c>
      <c r="BX165">
        <v>-1</v>
      </c>
      <c r="BY165" t="s">
        <v>75</v>
      </c>
      <c r="BZ165" t="s">
        <v>75</v>
      </c>
    </row>
    <row r="166" spans="1:78" x14ac:dyDescent="0.25">
      <c r="A166" t="s">
        <v>296</v>
      </c>
      <c r="B166" t="s">
        <v>322</v>
      </c>
      <c r="H166" t="s">
        <v>131</v>
      </c>
      <c r="I166" t="s">
        <v>65</v>
      </c>
      <c r="J166" t="s">
        <v>1429</v>
      </c>
      <c r="K166" t="s">
        <v>1430</v>
      </c>
      <c r="L166" t="s">
        <v>1431</v>
      </c>
      <c r="M166" t="s">
        <v>1432</v>
      </c>
      <c r="N166" s="1">
        <v>43353</v>
      </c>
      <c r="P166">
        <v>1</v>
      </c>
      <c r="Q166" t="s">
        <v>66</v>
      </c>
      <c r="S166" t="s">
        <v>208</v>
      </c>
      <c r="U166" t="s">
        <v>68</v>
      </c>
      <c r="W166" t="s">
        <v>68</v>
      </c>
      <c r="Y166" t="s">
        <v>367</v>
      </c>
      <c r="AA166" t="s">
        <v>68</v>
      </c>
      <c r="AC166" t="s">
        <v>68</v>
      </c>
      <c r="AE166" t="s">
        <v>69</v>
      </c>
      <c r="AF166">
        <v>0</v>
      </c>
      <c r="AG166">
        <v>0</v>
      </c>
      <c r="AH166">
        <v>0</v>
      </c>
      <c r="AI166">
        <v>1</v>
      </c>
      <c r="AJ166">
        <v>0</v>
      </c>
      <c r="AK166">
        <v>0</v>
      </c>
      <c r="AL166">
        <v>0</v>
      </c>
      <c r="AM166" t="s">
        <v>208</v>
      </c>
      <c r="AO166">
        <v>14</v>
      </c>
      <c r="AZ166" t="s">
        <v>192</v>
      </c>
      <c r="BA166">
        <v>0</v>
      </c>
      <c r="BB166">
        <v>2</v>
      </c>
      <c r="BC166">
        <v>2</v>
      </c>
      <c r="BD166">
        <v>10</v>
      </c>
      <c r="BE166" s="5">
        <v>14</v>
      </c>
      <c r="BG166" t="s">
        <v>80</v>
      </c>
      <c r="BH166" t="s">
        <v>296</v>
      </c>
      <c r="BI166" t="s">
        <v>1445</v>
      </c>
      <c r="BJ166" t="s">
        <v>1446</v>
      </c>
      <c r="BK166" s="1">
        <v>43357</v>
      </c>
      <c r="BL166" t="s">
        <v>356</v>
      </c>
      <c r="BM166" t="s">
        <v>298</v>
      </c>
      <c r="BN166" t="s">
        <v>132</v>
      </c>
      <c r="BO166" t="s">
        <v>133</v>
      </c>
      <c r="BQ166" t="s">
        <v>1447</v>
      </c>
      <c r="BR166" t="s">
        <v>1448</v>
      </c>
      <c r="BS166">
        <v>678776</v>
      </c>
      <c r="BT166" t="s">
        <v>1449</v>
      </c>
      <c r="BU166" t="s">
        <v>1450</v>
      </c>
      <c r="BV166">
        <v>997</v>
      </c>
      <c r="BX166">
        <v>-1</v>
      </c>
      <c r="BY166" t="s">
        <v>75</v>
      </c>
      <c r="BZ166" t="s">
        <v>75</v>
      </c>
    </row>
    <row r="167" spans="1:78" x14ac:dyDescent="0.25">
      <c r="A167" t="s">
        <v>296</v>
      </c>
      <c r="B167" t="s">
        <v>322</v>
      </c>
      <c r="H167" t="s">
        <v>131</v>
      </c>
      <c r="I167" t="s">
        <v>65</v>
      </c>
      <c r="J167" t="s">
        <v>1429</v>
      </c>
      <c r="K167" t="s">
        <v>1430</v>
      </c>
      <c r="L167" t="s">
        <v>1431</v>
      </c>
      <c r="M167" t="s">
        <v>1432</v>
      </c>
      <c r="N167" s="1">
        <v>43354</v>
      </c>
      <c r="P167">
        <v>1</v>
      </c>
      <c r="Q167" t="s">
        <v>66</v>
      </c>
      <c r="S167" t="s">
        <v>208</v>
      </c>
      <c r="U167" t="s">
        <v>87</v>
      </c>
      <c r="W167" t="s">
        <v>357</v>
      </c>
      <c r="Y167" t="s">
        <v>367</v>
      </c>
      <c r="AA167" t="s">
        <v>68</v>
      </c>
      <c r="AC167" t="s">
        <v>68</v>
      </c>
      <c r="AE167" t="s">
        <v>69</v>
      </c>
      <c r="AF167">
        <v>0</v>
      </c>
      <c r="AG167">
        <v>0</v>
      </c>
      <c r="AH167">
        <v>0</v>
      </c>
      <c r="AI167">
        <v>1</v>
      </c>
      <c r="AJ167">
        <v>0</v>
      </c>
      <c r="AK167">
        <v>0</v>
      </c>
      <c r="AL167">
        <v>0</v>
      </c>
      <c r="AM167" t="s">
        <v>208</v>
      </c>
      <c r="AO167">
        <v>13</v>
      </c>
      <c r="AZ167" t="s">
        <v>196</v>
      </c>
      <c r="BA167">
        <v>0</v>
      </c>
      <c r="BB167">
        <v>2</v>
      </c>
      <c r="BC167">
        <v>4</v>
      </c>
      <c r="BD167">
        <v>7</v>
      </c>
      <c r="BE167" s="5">
        <v>13</v>
      </c>
      <c r="BG167" t="s">
        <v>80</v>
      </c>
      <c r="BH167" t="s">
        <v>296</v>
      </c>
      <c r="BI167" t="s">
        <v>1451</v>
      </c>
      <c r="BJ167" t="s">
        <v>1452</v>
      </c>
      <c r="BK167" s="1">
        <v>43357</v>
      </c>
      <c r="BL167" t="s">
        <v>356</v>
      </c>
      <c r="BM167" t="s">
        <v>298</v>
      </c>
      <c r="BN167" t="s">
        <v>132</v>
      </c>
      <c r="BO167" t="s">
        <v>133</v>
      </c>
      <c r="BQ167" t="s">
        <v>1453</v>
      </c>
      <c r="BR167" t="s">
        <v>1454</v>
      </c>
      <c r="BS167">
        <v>678778</v>
      </c>
      <c r="BT167" t="s">
        <v>1455</v>
      </c>
      <c r="BU167" t="s">
        <v>1456</v>
      </c>
      <c r="BV167">
        <v>998</v>
      </c>
      <c r="BX167">
        <v>-1</v>
      </c>
      <c r="BY167" t="s">
        <v>75</v>
      </c>
      <c r="BZ167" t="s">
        <v>75</v>
      </c>
    </row>
    <row r="168" spans="1:78" x14ac:dyDescent="0.25">
      <c r="A168" t="s">
        <v>296</v>
      </c>
      <c r="B168" t="s">
        <v>322</v>
      </c>
      <c r="H168" t="s">
        <v>131</v>
      </c>
      <c r="I168" t="s">
        <v>65</v>
      </c>
      <c r="J168" t="s">
        <v>1429</v>
      </c>
      <c r="K168" t="s">
        <v>1430</v>
      </c>
      <c r="L168" t="s">
        <v>1431</v>
      </c>
      <c r="M168" t="s">
        <v>1432</v>
      </c>
      <c r="N168" s="1">
        <v>43356</v>
      </c>
      <c r="P168">
        <v>1</v>
      </c>
      <c r="Q168" t="s">
        <v>66</v>
      </c>
      <c r="S168" t="s">
        <v>208</v>
      </c>
      <c r="U168" t="s">
        <v>1457</v>
      </c>
      <c r="W168" t="s">
        <v>1458</v>
      </c>
      <c r="Y168" t="s">
        <v>367</v>
      </c>
      <c r="AA168" t="s">
        <v>68</v>
      </c>
      <c r="AC168" t="s">
        <v>68</v>
      </c>
      <c r="AE168" t="s">
        <v>69</v>
      </c>
      <c r="AF168">
        <v>0</v>
      </c>
      <c r="AG168">
        <v>0</v>
      </c>
      <c r="AH168">
        <v>0</v>
      </c>
      <c r="AI168">
        <v>1</v>
      </c>
      <c r="AJ168">
        <v>0</v>
      </c>
      <c r="AK168">
        <v>0</v>
      </c>
      <c r="AL168">
        <v>0</v>
      </c>
      <c r="AM168" t="s">
        <v>208</v>
      </c>
      <c r="AO168">
        <v>18</v>
      </c>
      <c r="AZ168" t="s">
        <v>228</v>
      </c>
      <c r="BA168">
        <v>0</v>
      </c>
      <c r="BB168">
        <v>4</v>
      </c>
      <c r="BC168">
        <v>0</v>
      </c>
      <c r="BD168">
        <v>14</v>
      </c>
      <c r="BE168" s="5">
        <v>18</v>
      </c>
      <c r="BG168" t="s">
        <v>80</v>
      </c>
      <c r="BH168" t="s">
        <v>296</v>
      </c>
      <c r="BI168" t="s">
        <v>1459</v>
      </c>
      <c r="BJ168" t="s">
        <v>1460</v>
      </c>
      <c r="BK168" s="1">
        <v>43357</v>
      </c>
      <c r="BL168" t="s">
        <v>356</v>
      </c>
      <c r="BM168" t="s">
        <v>298</v>
      </c>
      <c r="BN168" t="s">
        <v>132</v>
      </c>
      <c r="BO168" t="s">
        <v>133</v>
      </c>
      <c r="BQ168" t="s">
        <v>1461</v>
      </c>
      <c r="BR168" t="s">
        <v>1462</v>
      </c>
      <c r="BS168">
        <v>678779</v>
      </c>
      <c r="BT168" t="s">
        <v>1463</v>
      </c>
      <c r="BU168" t="s">
        <v>1464</v>
      </c>
      <c r="BV168">
        <v>999</v>
      </c>
      <c r="BX168">
        <v>-1</v>
      </c>
      <c r="BY168" t="s">
        <v>75</v>
      </c>
      <c r="BZ168" t="s">
        <v>75</v>
      </c>
    </row>
    <row r="169" spans="1:78" x14ac:dyDescent="0.25">
      <c r="A169" t="s">
        <v>296</v>
      </c>
      <c r="B169" t="s">
        <v>322</v>
      </c>
      <c r="H169" t="s">
        <v>131</v>
      </c>
      <c r="I169" t="s">
        <v>65</v>
      </c>
      <c r="J169" t="s">
        <v>1429</v>
      </c>
      <c r="K169" t="s">
        <v>1430</v>
      </c>
      <c r="L169" t="s">
        <v>1431</v>
      </c>
      <c r="M169" t="s">
        <v>1432</v>
      </c>
      <c r="N169" s="1">
        <v>43355</v>
      </c>
      <c r="P169">
        <v>1</v>
      </c>
      <c r="Q169" t="s">
        <v>66</v>
      </c>
      <c r="S169" t="s">
        <v>208</v>
      </c>
      <c r="U169" t="s">
        <v>105</v>
      </c>
      <c r="W169" t="s">
        <v>106</v>
      </c>
      <c r="Y169" t="s">
        <v>367</v>
      </c>
      <c r="AA169" t="s">
        <v>68</v>
      </c>
      <c r="AC169" t="s">
        <v>68</v>
      </c>
      <c r="AE169" t="s">
        <v>69</v>
      </c>
      <c r="AF169">
        <v>0</v>
      </c>
      <c r="AG169">
        <v>0</v>
      </c>
      <c r="AH169">
        <v>0</v>
      </c>
      <c r="AI169">
        <v>1</v>
      </c>
      <c r="AJ169">
        <v>0</v>
      </c>
      <c r="AK169">
        <v>0</v>
      </c>
      <c r="AL169">
        <v>0</v>
      </c>
      <c r="AM169" t="s">
        <v>208</v>
      </c>
      <c r="AO169">
        <v>9</v>
      </c>
      <c r="AZ169" t="s">
        <v>134</v>
      </c>
      <c r="BA169">
        <v>0</v>
      </c>
      <c r="BB169">
        <v>0</v>
      </c>
      <c r="BC169">
        <v>0</v>
      </c>
      <c r="BD169">
        <v>9</v>
      </c>
      <c r="BE169" s="5">
        <v>9</v>
      </c>
      <c r="BG169" t="s">
        <v>80</v>
      </c>
      <c r="BH169" t="s">
        <v>296</v>
      </c>
      <c r="BI169" t="s">
        <v>1465</v>
      </c>
      <c r="BJ169" t="s">
        <v>1466</v>
      </c>
      <c r="BK169" s="1">
        <v>43357</v>
      </c>
      <c r="BL169" t="s">
        <v>356</v>
      </c>
      <c r="BM169" t="s">
        <v>298</v>
      </c>
      <c r="BN169" t="s">
        <v>132</v>
      </c>
      <c r="BO169" t="s">
        <v>133</v>
      </c>
      <c r="BQ169" t="s">
        <v>1467</v>
      </c>
      <c r="BR169" t="s">
        <v>1468</v>
      </c>
      <c r="BS169">
        <v>678780</v>
      </c>
      <c r="BT169" t="s">
        <v>1469</v>
      </c>
      <c r="BU169" t="s">
        <v>1470</v>
      </c>
      <c r="BV169">
        <v>1000</v>
      </c>
      <c r="BX169">
        <v>-1</v>
      </c>
      <c r="BY169" t="s">
        <v>75</v>
      </c>
      <c r="BZ169" t="s">
        <v>75</v>
      </c>
    </row>
    <row r="170" spans="1:78" x14ac:dyDescent="0.25">
      <c r="A170" t="s">
        <v>296</v>
      </c>
      <c r="B170" t="s">
        <v>299</v>
      </c>
      <c r="H170" t="s">
        <v>64</v>
      </c>
      <c r="I170" t="s">
        <v>65</v>
      </c>
      <c r="J170" t="s">
        <v>1471</v>
      </c>
      <c r="K170" t="s">
        <v>281</v>
      </c>
      <c r="L170" t="s">
        <v>1472</v>
      </c>
      <c r="M170" t="s">
        <v>282</v>
      </c>
      <c r="N170" s="1">
        <v>43359</v>
      </c>
      <c r="P170">
        <v>1</v>
      </c>
      <c r="Q170" t="s">
        <v>66</v>
      </c>
      <c r="S170" t="s">
        <v>208</v>
      </c>
      <c r="U170" t="s">
        <v>67</v>
      </c>
      <c r="W170" t="s">
        <v>68</v>
      </c>
      <c r="Y170" t="s">
        <v>367</v>
      </c>
      <c r="AA170" t="s">
        <v>68</v>
      </c>
      <c r="AC170" t="s">
        <v>68</v>
      </c>
      <c r="AE170" t="s">
        <v>69</v>
      </c>
      <c r="AF170">
        <v>0</v>
      </c>
      <c r="AG170">
        <v>0</v>
      </c>
      <c r="AH170">
        <v>0</v>
      </c>
      <c r="AI170">
        <v>1</v>
      </c>
      <c r="AJ170">
        <v>0</v>
      </c>
      <c r="AK170">
        <v>0</v>
      </c>
      <c r="AL170">
        <v>0</v>
      </c>
      <c r="AM170" t="s">
        <v>208</v>
      </c>
      <c r="AO170">
        <v>85</v>
      </c>
      <c r="AZ170" t="s">
        <v>328</v>
      </c>
      <c r="BA170">
        <v>0</v>
      </c>
      <c r="BB170">
        <v>12</v>
      </c>
      <c r="BC170">
        <v>0</v>
      </c>
      <c r="BD170">
        <v>73</v>
      </c>
      <c r="BE170" s="5">
        <v>85</v>
      </c>
      <c r="BG170" t="s">
        <v>80</v>
      </c>
      <c r="BH170" t="s">
        <v>296</v>
      </c>
      <c r="BI170" t="s">
        <v>1473</v>
      </c>
      <c r="BJ170" t="s">
        <v>1474</v>
      </c>
      <c r="BK170" s="1">
        <v>43359</v>
      </c>
      <c r="BL170" t="s">
        <v>71</v>
      </c>
      <c r="BM170" t="s">
        <v>72</v>
      </c>
      <c r="BN170" t="s">
        <v>73</v>
      </c>
      <c r="BO170" t="s">
        <v>74</v>
      </c>
      <c r="BQ170" t="s">
        <v>1475</v>
      </c>
      <c r="BR170" t="s">
        <v>1476</v>
      </c>
      <c r="BS170">
        <v>681649</v>
      </c>
      <c r="BT170" t="s">
        <v>1477</v>
      </c>
      <c r="BU170" t="s">
        <v>1478</v>
      </c>
      <c r="BV170">
        <v>1001</v>
      </c>
      <c r="BX170">
        <v>-1</v>
      </c>
      <c r="BY170" t="s">
        <v>75</v>
      </c>
      <c r="BZ170" t="s">
        <v>75</v>
      </c>
    </row>
    <row r="171" spans="1:78" x14ac:dyDescent="0.25">
      <c r="A171" t="s">
        <v>296</v>
      </c>
      <c r="B171" t="s">
        <v>297</v>
      </c>
      <c r="H171" t="s">
        <v>130</v>
      </c>
      <c r="I171" t="s">
        <v>65</v>
      </c>
      <c r="J171" t="s">
        <v>1471</v>
      </c>
      <c r="K171" t="s">
        <v>281</v>
      </c>
      <c r="L171" t="s">
        <v>1472</v>
      </c>
      <c r="M171" t="s">
        <v>282</v>
      </c>
      <c r="N171" s="1">
        <v>43359</v>
      </c>
      <c r="P171">
        <v>1</v>
      </c>
      <c r="Q171" t="s">
        <v>66</v>
      </c>
      <c r="S171" t="s">
        <v>208</v>
      </c>
      <c r="U171" t="s">
        <v>67</v>
      </c>
      <c r="W171" t="s">
        <v>188</v>
      </c>
      <c r="Y171" t="s">
        <v>207</v>
      </c>
      <c r="AA171" t="s">
        <v>112</v>
      </c>
      <c r="AC171" t="s">
        <v>68</v>
      </c>
      <c r="AE171" t="s">
        <v>69</v>
      </c>
      <c r="AF171">
        <v>0</v>
      </c>
      <c r="AG171">
        <v>0</v>
      </c>
      <c r="AH171">
        <v>0</v>
      </c>
      <c r="AI171">
        <v>1</v>
      </c>
      <c r="AJ171">
        <v>0</v>
      </c>
      <c r="AK171">
        <v>0</v>
      </c>
      <c r="AL171">
        <v>0</v>
      </c>
      <c r="AM171" t="s">
        <v>208</v>
      </c>
      <c r="AO171">
        <v>12</v>
      </c>
      <c r="AZ171" t="s">
        <v>79</v>
      </c>
      <c r="BA171">
        <v>2</v>
      </c>
      <c r="BB171">
        <v>3</v>
      </c>
      <c r="BC171">
        <v>2</v>
      </c>
      <c r="BD171">
        <v>5</v>
      </c>
      <c r="BE171" s="5">
        <v>12</v>
      </c>
      <c r="BG171" t="s">
        <v>80</v>
      </c>
      <c r="BH171" t="s">
        <v>296</v>
      </c>
      <c r="BI171" t="s">
        <v>1479</v>
      </c>
      <c r="BJ171" t="s">
        <v>1480</v>
      </c>
      <c r="BK171" s="1">
        <v>43359</v>
      </c>
      <c r="BL171" t="s">
        <v>102</v>
      </c>
      <c r="BM171" t="s">
        <v>298</v>
      </c>
      <c r="BN171" t="s">
        <v>336</v>
      </c>
      <c r="BO171" t="s">
        <v>337</v>
      </c>
      <c r="BQ171" t="s">
        <v>1481</v>
      </c>
      <c r="BR171" t="s">
        <v>1482</v>
      </c>
      <c r="BS171">
        <v>681696</v>
      </c>
      <c r="BT171" t="s">
        <v>1483</v>
      </c>
      <c r="BU171" t="s">
        <v>1484</v>
      </c>
      <c r="BV171">
        <v>1002</v>
      </c>
      <c r="BX171">
        <v>-1</v>
      </c>
      <c r="BY171" t="s">
        <v>75</v>
      </c>
      <c r="BZ171" t="s">
        <v>75</v>
      </c>
    </row>
    <row r="172" spans="1:78" x14ac:dyDescent="0.25">
      <c r="A172" t="s">
        <v>296</v>
      </c>
      <c r="B172" t="s">
        <v>297</v>
      </c>
      <c r="H172" t="s">
        <v>130</v>
      </c>
      <c r="I172" t="s">
        <v>65</v>
      </c>
      <c r="J172" t="s">
        <v>1471</v>
      </c>
      <c r="K172" t="s">
        <v>281</v>
      </c>
      <c r="L172" t="s">
        <v>1472</v>
      </c>
      <c r="M172" t="s">
        <v>282</v>
      </c>
      <c r="N172" s="1">
        <v>43359</v>
      </c>
      <c r="P172">
        <v>2</v>
      </c>
      <c r="Q172" t="s">
        <v>66</v>
      </c>
      <c r="S172" t="s">
        <v>208</v>
      </c>
      <c r="U172" t="s">
        <v>85</v>
      </c>
      <c r="W172" t="s">
        <v>1092</v>
      </c>
      <c r="Y172" t="s">
        <v>207</v>
      </c>
      <c r="AA172" t="s">
        <v>112</v>
      </c>
      <c r="AC172" t="s">
        <v>68</v>
      </c>
      <c r="AE172" t="s">
        <v>69</v>
      </c>
      <c r="AF172">
        <v>0</v>
      </c>
      <c r="AG172">
        <v>0</v>
      </c>
      <c r="AH172">
        <v>0</v>
      </c>
      <c r="AI172">
        <v>1</v>
      </c>
      <c r="AJ172">
        <v>0</v>
      </c>
      <c r="AK172">
        <v>0</v>
      </c>
      <c r="AL172">
        <v>0</v>
      </c>
      <c r="AM172" t="s">
        <v>208</v>
      </c>
      <c r="AO172">
        <v>16</v>
      </c>
      <c r="AZ172" t="s">
        <v>190</v>
      </c>
      <c r="BA172">
        <v>1</v>
      </c>
      <c r="BB172">
        <v>4</v>
      </c>
      <c r="BC172">
        <v>3</v>
      </c>
      <c r="BD172">
        <v>8</v>
      </c>
      <c r="BE172" s="5">
        <v>16</v>
      </c>
      <c r="BG172" t="s">
        <v>80</v>
      </c>
      <c r="BH172" t="s">
        <v>296</v>
      </c>
      <c r="BI172" t="s">
        <v>1485</v>
      </c>
      <c r="BJ172" t="s">
        <v>1486</v>
      </c>
      <c r="BK172" s="1">
        <v>43359</v>
      </c>
      <c r="BL172" t="s">
        <v>102</v>
      </c>
      <c r="BM172" t="s">
        <v>298</v>
      </c>
      <c r="BN172" t="s">
        <v>336</v>
      </c>
      <c r="BO172" t="s">
        <v>337</v>
      </c>
      <c r="BQ172" t="s">
        <v>1487</v>
      </c>
      <c r="BR172" t="s">
        <v>1488</v>
      </c>
      <c r="BS172">
        <v>681697</v>
      </c>
      <c r="BT172" t="s">
        <v>1489</v>
      </c>
      <c r="BU172" t="s">
        <v>1490</v>
      </c>
      <c r="BV172">
        <v>1003</v>
      </c>
      <c r="BX172">
        <v>-1</v>
      </c>
      <c r="BY172" t="s">
        <v>75</v>
      </c>
      <c r="BZ172" t="s">
        <v>75</v>
      </c>
    </row>
    <row r="173" spans="1:78" x14ac:dyDescent="0.25">
      <c r="A173" t="s">
        <v>296</v>
      </c>
      <c r="B173" t="s">
        <v>297</v>
      </c>
      <c r="H173" t="s">
        <v>130</v>
      </c>
      <c r="I173" t="s">
        <v>65</v>
      </c>
      <c r="J173" t="s">
        <v>1471</v>
      </c>
      <c r="K173" t="s">
        <v>281</v>
      </c>
      <c r="L173" t="s">
        <v>1472</v>
      </c>
      <c r="M173" t="s">
        <v>282</v>
      </c>
      <c r="N173" s="1">
        <v>43359</v>
      </c>
      <c r="P173">
        <v>3</v>
      </c>
      <c r="Q173" t="s">
        <v>129</v>
      </c>
      <c r="S173" t="s">
        <v>208</v>
      </c>
      <c r="U173" t="s">
        <v>103</v>
      </c>
      <c r="W173" t="s">
        <v>104</v>
      </c>
      <c r="Y173" t="s">
        <v>207</v>
      </c>
      <c r="AA173" t="s">
        <v>112</v>
      </c>
      <c r="AC173" t="s">
        <v>303</v>
      </c>
      <c r="AE173" t="s">
        <v>83</v>
      </c>
      <c r="AF173">
        <v>0</v>
      </c>
      <c r="AG173">
        <v>0</v>
      </c>
      <c r="AH173">
        <v>0</v>
      </c>
      <c r="AI173">
        <v>0</v>
      </c>
      <c r="AJ173">
        <v>1</v>
      </c>
      <c r="AK173">
        <v>0</v>
      </c>
      <c r="AL173">
        <v>0</v>
      </c>
      <c r="AM173" t="s">
        <v>208</v>
      </c>
      <c r="AO173">
        <v>39</v>
      </c>
      <c r="AZ173" t="s">
        <v>258</v>
      </c>
      <c r="BA173">
        <v>6</v>
      </c>
      <c r="BB173">
        <v>21</v>
      </c>
      <c r="BC173">
        <v>2</v>
      </c>
      <c r="BD173">
        <v>10</v>
      </c>
      <c r="BE173" s="5">
        <v>39</v>
      </c>
      <c r="BG173" t="s">
        <v>80</v>
      </c>
      <c r="BH173" t="s">
        <v>296</v>
      </c>
      <c r="BI173" t="s">
        <v>1491</v>
      </c>
      <c r="BJ173" t="s">
        <v>1492</v>
      </c>
      <c r="BK173" s="1">
        <v>43359</v>
      </c>
      <c r="BL173" t="s">
        <v>102</v>
      </c>
      <c r="BM173" t="s">
        <v>298</v>
      </c>
      <c r="BN173" t="s">
        <v>336</v>
      </c>
      <c r="BO173" t="s">
        <v>337</v>
      </c>
      <c r="BQ173" t="s">
        <v>1493</v>
      </c>
      <c r="BR173" t="s">
        <v>1494</v>
      </c>
      <c r="BS173">
        <v>681698</v>
      </c>
      <c r="BT173" t="s">
        <v>1495</v>
      </c>
      <c r="BU173" t="s">
        <v>1496</v>
      </c>
      <c r="BV173">
        <v>1004</v>
      </c>
      <c r="BX173">
        <v>-1</v>
      </c>
      <c r="BY173" t="s">
        <v>75</v>
      </c>
      <c r="BZ173" t="s">
        <v>75</v>
      </c>
    </row>
    <row r="174" spans="1:78" x14ac:dyDescent="0.25">
      <c r="A174" t="s">
        <v>296</v>
      </c>
      <c r="B174" t="s">
        <v>304</v>
      </c>
      <c r="H174" t="s">
        <v>84</v>
      </c>
      <c r="I174" t="s">
        <v>65</v>
      </c>
      <c r="J174" t="s">
        <v>1471</v>
      </c>
      <c r="K174" t="s">
        <v>281</v>
      </c>
      <c r="L174" t="s">
        <v>1472</v>
      </c>
      <c r="M174" t="s">
        <v>282</v>
      </c>
      <c r="N174" s="1">
        <v>43359</v>
      </c>
      <c r="P174">
        <v>1</v>
      </c>
      <c r="Q174" t="s">
        <v>66</v>
      </c>
      <c r="S174" t="s">
        <v>208</v>
      </c>
      <c r="U174" t="s">
        <v>85</v>
      </c>
      <c r="W174" t="s">
        <v>100</v>
      </c>
      <c r="Y174" t="s">
        <v>367</v>
      </c>
      <c r="AA174" t="s">
        <v>68</v>
      </c>
      <c r="AC174" t="s">
        <v>68</v>
      </c>
      <c r="AE174" t="s">
        <v>69</v>
      </c>
      <c r="AF174">
        <v>0</v>
      </c>
      <c r="AG174">
        <v>0</v>
      </c>
      <c r="AH174">
        <v>0</v>
      </c>
      <c r="AI174">
        <v>1</v>
      </c>
      <c r="AJ174">
        <v>0</v>
      </c>
      <c r="AK174">
        <v>0</v>
      </c>
      <c r="AL174">
        <v>0</v>
      </c>
      <c r="AM174" t="s">
        <v>208</v>
      </c>
      <c r="AO174">
        <v>18</v>
      </c>
      <c r="AZ174" t="s">
        <v>228</v>
      </c>
      <c r="BA174">
        <v>0</v>
      </c>
      <c r="BB174">
        <v>2</v>
      </c>
      <c r="BC174">
        <v>6</v>
      </c>
      <c r="BD174">
        <v>10</v>
      </c>
      <c r="BE174" s="5">
        <v>18</v>
      </c>
      <c r="BG174" t="s">
        <v>80</v>
      </c>
      <c r="BH174" t="s">
        <v>296</v>
      </c>
      <c r="BI174" t="s">
        <v>1497</v>
      </c>
      <c r="BJ174" t="s">
        <v>1498</v>
      </c>
      <c r="BK174" s="1">
        <v>43359</v>
      </c>
      <c r="BL174" t="s">
        <v>116</v>
      </c>
      <c r="BM174" t="s">
        <v>298</v>
      </c>
      <c r="BN174" t="s">
        <v>117</v>
      </c>
      <c r="BO174" t="s">
        <v>118</v>
      </c>
      <c r="BQ174" t="s">
        <v>1499</v>
      </c>
      <c r="BR174" t="s">
        <v>1500</v>
      </c>
      <c r="BS174">
        <v>683937</v>
      </c>
      <c r="BT174" t="s">
        <v>1501</v>
      </c>
      <c r="BU174" t="s">
        <v>1502</v>
      </c>
      <c r="BV174">
        <v>1005</v>
      </c>
      <c r="BX174">
        <v>-1</v>
      </c>
      <c r="BY174" t="s">
        <v>75</v>
      </c>
      <c r="BZ174" t="s">
        <v>75</v>
      </c>
    </row>
    <row r="175" spans="1:78" x14ac:dyDescent="0.25">
      <c r="A175" t="s">
        <v>296</v>
      </c>
      <c r="B175" t="s">
        <v>304</v>
      </c>
      <c r="H175" t="s">
        <v>84</v>
      </c>
      <c r="I175" t="s">
        <v>65</v>
      </c>
      <c r="J175" t="s">
        <v>1471</v>
      </c>
      <c r="K175" t="s">
        <v>281</v>
      </c>
      <c r="L175" t="s">
        <v>1472</v>
      </c>
      <c r="M175" t="s">
        <v>282</v>
      </c>
      <c r="N175" s="1">
        <v>43359</v>
      </c>
      <c r="P175">
        <v>2</v>
      </c>
      <c r="Q175" t="s">
        <v>66</v>
      </c>
      <c r="S175" t="s">
        <v>208</v>
      </c>
      <c r="U175" t="s">
        <v>67</v>
      </c>
      <c r="W175" t="s">
        <v>119</v>
      </c>
      <c r="Y175" t="s">
        <v>367</v>
      </c>
      <c r="AA175" t="s">
        <v>68</v>
      </c>
      <c r="AC175" t="s">
        <v>68</v>
      </c>
      <c r="AE175" t="s">
        <v>69</v>
      </c>
      <c r="AF175">
        <v>0</v>
      </c>
      <c r="AG175">
        <v>0</v>
      </c>
      <c r="AH175">
        <v>0</v>
      </c>
      <c r="AI175">
        <v>1</v>
      </c>
      <c r="AJ175">
        <v>0</v>
      </c>
      <c r="AK175">
        <v>0</v>
      </c>
      <c r="AL175">
        <v>0</v>
      </c>
      <c r="AM175" t="s">
        <v>208</v>
      </c>
      <c r="AO175">
        <v>21</v>
      </c>
      <c r="AZ175" t="s">
        <v>222</v>
      </c>
      <c r="BA175">
        <v>0</v>
      </c>
      <c r="BB175">
        <v>0</v>
      </c>
      <c r="BC175">
        <v>11</v>
      </c>
      <c r="BD175">
        <v>10</v>
      </c>
      <c r="BE175" s="5">
        <v>21</v>
      </c>
      <c r="BG175" t="s">
        <v>80</v>
      </c>
      <c r="BH175" t="s">
        <v>296</v>
      </c>
      <c r="BI175" t="s">
        <v>1503</v>
      </c>
      <c r="BJ175" t="s">
        <v>1504</v>
      </c>
      <c r="BK175" s="1">
        <v>43359</v>
      </c>
      <c r="BL175" t="s">
        <v>116</v>
      </c>
      <c r="BM175" t="s">
        <v>298</v>
      </c>
      <c r="BN175" t="s">
        <v>117</v>
      </c>
      <c r="BO175" t="s">
        <v>118</v>
      </c>
      <c r="BQ175" t="s">
        <v>1505</v>
      </c>
      <c r="BR175" t="s">
        <v>1506</v>
      </c>
      <c r="BS175">
        <v>683938</v>
      </c>
      <c r="BT175" t="s">
        <v>1507</v>
      </c>
      <c r="BU175" t="s">
        <v>1508</v>
      </c>
      <c r="BV175">
        <v>1006</v>
      </c>
      <c r="BX175">
        <v>-1</v>
      </c>
      <c r="BY175" t="s">
        <v>75</v>
      </c>
      <c r="BZ175" t="s">
        <v>75</v>
      </c>
    </row>
    <row r="176" spans="1:78" x14ac:dyDescent="0.25">
      <c r="A176" t="s">
        <v>296</v>
      </c>
      <c r="B176" t="s">
        <v>304</v>
      </c>
      <c r="H176" t="s">
        <v>84</v>
      </c>
      <c r="I176" t="s">
        <v>65</v>
      </c>
      <c r="J176" t="s">
        <v>1471</v>
      </c>
      <c r="K176" t="s">
        <v>281</v>
      </c>
      <c r="L176" t="s">
        <v>1472</v>
      </c>
      <c r="M176" t="s">
        <v>282</v>
      </c>
      <c r="N176" s="1">
        <v>43359</v>
      </c>
      <c r="P176">
        <v>3</v>
      </c>
      <c r="Q176" t="s">
        <v>66</v>
      </c>
      <c r="S176" t="s">
        <v>208</v>
      </c>
      <c r="U176" t="s">
        <v>87</v>
      </c>
      <c r="W176" t="s">
        <v>136</v>
      </c>
      <c r="Y176" t="s">
        <v>207</v>
      </c>
      <c r="AA176" t="s">
        <v>76</v>
      </c>
      <c r="AC176" t="s">
        <v>84</v>
      </c>
      <c r="AE176" t="s">
        <v>69</v>
      </c>
      <c r="AF176">
        <v>0</v>
      </c>
      <c r="AG176">
        <v>0</v>
      </c>
      <c r="AH176">
        <v>0</v>
      </c>
      <c r="AI176">
        <v>1</v>
      </c>
      <c r="AJ176">
        <v>0</v>
      </c>
      <c r="AK176">
        <v>0</v>
      </c>
      <c r="AL176">
        <v>0</v>
      </c>
      <c r="AM176" t="s">
        <v>208</v>
      </c>
      <c r="AO176">
        <v>9</v>
      </c>
      <c r="AZ176" t="s">
        <v>134</v>
      </c>
      <c r="BA176">
        <v>0</v>
      </c>
      <c r="BB176">
        <v>0</v>
      </c>
      <c r="BC176">
        <v>4</v>
      </c>
      <c r="BD176">
        <v>5</v>
      </c>
      <c r="BE176" s="5">
        <v>9</v>
      </c>
      <c r="BG176" t="s">
        <v>80</v>
      </c>
      <c r="BH176" t="s">
        <v>296</v>
      </c>
      <c r="BI176" t="s">
        <v>1509</v>
      </c>
      <c r="BJ176" t="s">
        <v>1510</v>
      </c>
      <c r="BK176" s="1">
        <v>43359</v>
      </c>
      <c r="BL176" t="s">
        <v>116</v>
      </c>
      <c r="BM176" t="s">
        <v>298</v>
      </c>
      <c r="BN176" t="s">
        <v>117</v>
      </c>
      <c r="BO176" t="s">
        <v>118</v>
      </c>
      <c r="BQ176" t="s">
        <v>1511</v>
      </c>
      <c r="BR176" t="s">
        <v>1512</v>
      </c>
      <c r="BS176">
        <v>683939</v>
      </c>
      <c r="BT176" t="s">
        <v>1513</v>
      </c>
      <c r="BU176" t="s">
        <v>1514</v>
      </c>
      <c r="BV176">
        <v>1007</v>
      </c>
      <c r="BX176">
        <v>-1</v>
      </c>
      <c r="BY176" t="s">
        <v>75</v>
      </c>
      <c r="BZ176" t="s">
        <v>75</v>
      </c>
    </row>
    <row r="177" spans="1:78" x14ac:dyDescent="0.25">
      <c r="A177" t="s">
        <v>296</v>
      </c>
      <c r="B177" t="s">
        <v>299</v>
      </c>
      <c r="H177" t="s">
        <v>64</v>
      </c>
      <c r="I177" t="s">
        <v>65</v>
      </c>
      <c r="J177" t="s">
        <v>538</v>
      </c>
      <c r="K177" t="s">
        <v>311</v>
      </c>
      <c r="L177" t="s">
        <v>539</v>
      </c>
      <c r="M177" t="s">
        <v>312</v>
      </c>
      <c r="N177" s="1">
        <v>43360</v>
      </c>
      <c r="P177">
        <v>1</v>
      </c>
      <c r="Q177" t="s">
        <v>66</v>
      </c>
      <c r="S177" t="s">
        <v>208</v>
      </c>
      <c r="U177" t="s">
        <v>67</v>
      </c>
      <c r="W177" t="s">
        <v>68</v>
      </c>
      <c r="Y177" t="s">
        <v>367</v>
      </c>
      <c r="AA177" t="s">
        <v>68</v>
      </c>
      <c r="AC177" t="s">
        <v>68</v>
      </c>
      <c r="AE177" t="s">
        <v>69</v>
      </c>
      <c r="AF177">
        <v>0</v>
      </c>
      <c r="AG177">
        <v>0</v>
      </c>
      <c r="AH177">
        <v>0</v>
      </c>
      <c r="AI177">
        <v>1</v>
      </c>
      <c r="AJ177">
        <v>0</v>
      </c>
      <c r="AK177">
        <v>0</v>
      </c>
      <c r="AL177">
        <v>0</v>
      </c>
      <c r="AM177" t="s">
        <v>208</v>
      </c>
      <c r="AO177">
        <v>135</v>
      </c>
      <c r="AZ177" t="s">
        <v>1515</v>
      </c>
      <c r="BA177">
        <v>0</v>
      </c>
      <c r="BB177">
        <v>36</v>
      </c>
      <c r="BC177">
        <v>0</v>
      </c>
      <c r="BD177">
        <v>99</v>
      </c>
      <c r="BE177" s="5">
        <v>135</v>
      </c>
      <c r="BG177" t="s">
        <v>80</v>
      </c>
      <c r="BH177" t="s">
        <v>296</v>
      </c>
      <c r="BI177" t="s">
        <v>1516</v>
      </c>
      <c r="BJ177" t="s">
        <v>1517</v>
      </c>
      <c r="BK177" s="1">
        <v>43360</v>
      </c>
      <c r="BL177" t="s">
        <v>71</v>
      </c>
      <c r="BM177" t="s">
        <v>72</v>
      </c>
      <c r="BN177" t="s">
        <v>73</v>
      </c>
      <c r="BO177" t="s">
        <v>74</v>
      </c>
      <c r="BQ177" t="s">
        <v>1518</v>
      </c>
      <c r="BR177" t="s">
        <v>1519</v>
      </c>
      <c r="BS177">
        <v>685420</v>
      </c>
      <c r="BT177" t="s">
        <v>1520</v>
      </c>
      <c r="BU177" t="s">
        <v>1521</v>
      </c>
      <c r="BV177">
        <v>1008</v>
      </c>
      <c r="BX177">
        <v>-1</v>
      </c>
      <c r="BY177" t="s">
        <v>75</v>
      </c>
      <c r="BZ177" t="s">
        <v>75</v>
      </c>
    </row>
    <row r="178" spans="1:78" x14ac:dyDescent="0.25">
      <c r="A178" t="s">
        <v>296</v>
      </c>
      <c r="B178" t="s">
        <v>299</v>
      </c>
      <c r="H178" t="s">
        <v>64</v>
      </c>
      <c r="I178" t="s">
        <v>65</v>
      </c>
      <c r="J178" t="s">
        <v>582</v>
      </c>
      <c r="K178" t="s">
        <v>583</v>
      </c>
      <c r="L178" t="s">
        <v>584</v>
      </c>
      <c r="M178" t="s">
        <v>585</v>
      </c>
      <c r="N178" s="1">
        <v>43361</v>
      </c>
      <c r="P178">
        <v>1</v>
      </c>
      <c r="Q178" t="s">
        <v>66</v>
      </c>
      <c r="S178" t="s">
        <v>208</v>
      </c>
      <c r="U178" t="s">
        <v>67</v>
      </c>
      <c r="W178" t="s">
        <v>68</v>
      </c>
      <c r="Y178" t="s">
        <v>367</v>
      </c>
      <c r="AA178" t="s">
        <v>68</v>
      </c>
      <c r="AC178" t="s">
        <v>68</v>
      </c>
      <c r="AE178" t="s">
        <v>69</v>
      </c>
      <c r="AF178">
        <v>0</v>
      </c>
      <c r="AG178">
        <v>0</v>
      </c>
      <c r="AH178">
        <v>0</v>
      </c>
      <c r="AI178">
        <v>1</v>
      </c>
      <c r="AJ178">
        <v>0</v>
      </c>
      <c r="AK178">
        <v>0</v>
      </c>
      <c r="AL178">
        <v>0</v>
      </c>
      <c r="AM178" t="s">
        <v>208</v>
      </c>
      <c r="AO178">
        <v>130</v>
      </c>
      <c r="AZ178" t="s">
        <v>1522</v>
      </c>
      <c r="BA178">
        <v>0</v>
      </c>
      <c r="BB178">
        <v>38</v>
      </c>
      <c r="BC178">
        <v>0</v>
      </c>
      <c r="BD178">
        <v>92</v>
      </c>
      <c r="BE178" s="5">
        <v>130</v>
      </c>
      <c r="BG178" t="s">
        <v>80</v>
      </c>
      <c r="BH178" t="s">
        <v>296</v>
      </c>
      <c r="BI178" t="s">
        <v>1523</v>
      </c>
      <c r="BJ178" t="s">
        <v>1524</v>
      </c>
      <c r="BK178" s="1">
        <v>43361</v>
      </c>
      <c r="BL178" t="s">
        <v>71</v>
      </c>
      <c r="BM178" t="s">
        <v>72</v>
      </c>
      <c r="BN178" t="s">
        <v>73</v>
      </c>
      <c r="BO178" t="s">
        <v>74</v>
      </c>
      <c r="BQ178" t="s">
        <v>1525</v>
      </c>
      <c r="BR178" t="s">
        <v>1526</v>
      </c>
      <c r="BS178">
        <v>688898</v>
      </c>
      <c r="BT178" t="s">
        <v>1527</v>
      </c>
      <c r="BU178" t="s">
        <v>1528</v>
      </c>
      <c r="BV178">
        <v>1009</v>
      </c>
      <c r="BX178">
        <v>-1</v>
      </c>
      <c r="BY178" t="s">
        <v>75</v>
      </c>
      <c r="BZ178" t="s">
        <v>75</v>
      </c>
    </row>
    <row r="179" spans="1:78" x14ac:dyDescent="0.25">
      <c r="A179" t="s">
        <v>296</v>
      </c>
      <c r="B179" t="s">
        <v>304</v>
      </c>
      <c r="H179" t="s">
        <v>84</v>
      </c>
      <c r="I179" t="s">
        <v>65</v>
      </c>
      <c r="J179" t="s">
        <v>582</v>
      </c>
      <c r="K179" t="s">
        <v>583</v>
      </c>
      <c r="L179" t="s">
        <v>584</v>
      </c>
      <c r="M179" t="s">
        <v>585</v>
      </c>
      <c r="N179" s="1">
        <v>43361</v>
      </c>
      <c r="P179">
        <v>1</v>
      </c>
      <c r="Q179" t="s">
        <v>66</v>
      </c>
      <c r="S179" t="s">
        <v>208</v>
      </c>
      <c r="U179" t="s">
        <v>85</v>
      </c>
      <c r="W179" t="s">
        <v>100</v>
      </c>
      <c r="Y179" t="s">
        <v>367</v>
      </c>
      <c r="AA179" t="s">
        <v>68</v>
      </c>
      <c r="AC179" t="s">
        <v>68</v>
      </c>
      <c r="AE179" t="s">
        <v>69</v>
      </c>
      <c r="AF179">
        <v>0</v>
      </c>
      <c r="AG179">
        <v>0</v>
      </c>
      <c r="AH179">
        <v>0</v>
      </c>
      <c r="AI179">
        <v>1</v>
      </c>
      <c r="AJ179">
        <v>0</v>
      </c>
      <c r="AK179">
        <v>0</v>
      </c>
      <c r="AL179">
        <v>0</v>
      </c>
      <c r="AM179" t="s">
        <v>208</v>
      </c>
      <c r="AO179">
        <v>19</v>
      </c>
      <c r="AZ179" t="s">
        <v>88</v>
      </c>
      <c r="BA179">
        <v>0</v>
      </c>
      <c r="BB179">
        <v>0</v>
      </c>
      <c r="BC179">
        <v>12</v>
      </c>
      <c r="BD179">
        <v>7</v>
      </c>
      <c r="BE179" s="5">
        <v>19</v>
      </c>
      <c r="BG179" t="s">
        <v>80</v>
      </c>
      <c r="BH179" t="s">
        <v>296</v>
      </c>
      <c r="BI179" t="s">
        <v>1529</v>
      </c>
      <c r="BJ179" t="s">
        <v>1530</v>
      </c>
      <c r="BK179" s="1">
        <v>43361</v>
      </c>
      <c r="BL179" t="s">
        <v>116</v>
      </c>
      <c r="BM179" t="s">
        <v>298</v>
      </c>
      <c r="BN179" t="s">
        <v>117</v>
      </c>
      <c r="BO179" t="s">
        <v>118</v>
      </c>
      <c r="BQ179" t="s">
        <v>1531</v>
      </c>
      <c r="BR179" t="s">
        <v>1532</v>
      </c>
      <c r="BS179">
        <v>688902</v>
      </c>
      <c r="BT179" t="s">
        <v>1533</v>
      </c>
      <c r="BU179" t="s">
        <v>1534</v>
      </c>
      <c r="BV179">
        <v>1010</v>
      </c>
      <c r="BX179">
        <v>-1</v>
      </c>
      <c r="BY179" t="s">
        <v>75</v>
      </c>
      <c r="BZ179" t="s">
        <v>75</v>
      </c>
    </row>
    <row r="180" spans="1:78" x14ac:dyDescent="0.25">
      <c r="A180" t="s">
        <v>296</v>
      </c>
      <c r="B180" t="s">
        <v>304</v>
      </c>
      <c r="H180" t="s">
        <v>84</v>
      </c>
      <c r="I180" t="s">
        <v>65</v>
      </c>
      <c r="J180" t="s">
        <v>582</v>
      </c>
      <c r="K180" t="s">
        <v>583</v>
      </c>
      <c r="L180" t="s">
        <v>584</v>
      </c>
      <c r="M180" t="s">
        <v>585</v>
      </c>
      <c r="N180" s="1">
        <v>43361</v>
      </c>
      <c r="P180">
        <v>2</v>
      </c>
      <c r="Q180" t="s">
        <v>66</v>
      </c>
      <c r="S180" t="s">
        <v>208</v>
      </c>
      <c r="U180" t="s">
        <v>67</v>
      </c>
      <c r="W180" t="s">
        <v>1136</v>
      </c>
      <c r="Y180" t="s">
        <v>367</v>
      </c>
      <c r="AA180" t="s">
        <v>68</v>
      </c>
      <c r="AC180" t="s">
        <v>68</v>
      </c>
      <c r="AE180" t="s">
        <v>69</v>
      </c>
      <c r="AF180">
        <v>0</v>
      </c>
      <c r="AG180">
        <v>0</v>
      </c>
      <c r="AH180">
        <v>0</v>
      </c>
      <c r="AI180">
        <v>1</v>
      </c>
      <c r="AJ180">
        <v>0</v>
      </c>
      <c r="AK180">
        <v>0</v>
      </c>
      <c r="AL180">
        <v>0</v>
      </c>
      <c r="AM180" t="s">
        <v>208</v>
      </c>
      <c r="AO180">
        <v>24</v>
      </c>
      <c r="AZ180" t="s">
        <v>124</v>
      </c>
      <c r="BA180">
        <v>0</v>
      </c>
      <c r="BB180">
        <v>0</v>
      </c>
      <c r="BC180">
        <v>9</v>
      </c>
      <c r="BD180">
        <v>15</v>
      </c>
      <c r="BE180" s="5">
        <v>24</v>
      </c>
      <c r="BG180" t="s">
        <v>80</v>
      </c>
      <c r="BH180" t="s">
        <v>296</v>
      </c>
      <c r="BI180" t="s">
        <v>1535</v>
      </c>
      <c r="BJ180" t="s">
        <v>1536</v>
      </c>
      <c r="BK180" s="1">
        <v>43361</v>
      </c>
      <c r="BL180" t="s">
        <v>116</v>
      </c>
      <c r="BM180" t="s">
        <v>298</v>
      </c>
      <c r="BN180" t="s">
        <v>117</v>
      </c>
      <c r="BO180" t="s">
        <v>118</v>
      </c>
      <c r="BQ180" t="s">
        <v>1537</v>
      </c>
      <c r="BR180" t="s">
        <v>1538</v>
      </c>
      <c r="BS180">
        <v>688903</v>
      </c>
      <c r="BT180" t="s">
        <v>1539</v>
      </c>
      <c r="BU180" t="s">
        <v>1540</v>
      </c>
      <c r="BV180">
        <v>1011</v>
      </c>
      <c r="BX180">
        <v>-1</v>
      </c>
      <c r="BY180" t="s">
        <v>75</v>
      </c>
      <c r="BZ180" t="s">
        <v>75</v>
      </c>
    </row>
    <row r="181" spans="1:78" x14ac:dyDescent="0.25">
      <c r="A181" t="s">
        <v>296</v>
      </c>
      <c r="B181" t="s">
        <v>304</v>
      </c>
      <c r="H181" t="s">
        <v>84</v>
      </c>
      <c r="I181" t="s">
        <v>65</v>
      </c>
      <c r="J181" t="s">
        <v>582</v>
      </c>
      <c r="K181" t="s">
        <v>583</v>
      </c>
      <c r="L181" t="s">
        <v>584</v>
      </c>
      <c r="M181" t="s">
        <v>585</v>
      </c>
      <c r="N181" s="1">
        <v>43361</v>
      </c>
      <c r="P181">
        <v>3</v>
      </c>
      <c r="Q181" t="s">
        <v>66</v>
      </c>
      <c r="S181" t="s">
        <v>208</v>
      </c>
      <c r="U181" t="s">
        <v>122</v>
      </c>
      <c r="W181" t="s">
        <v>204</v>
      </c>
      <c r="Y181" t="s">
        <v>207</v>
      </c>
      <c r="AA181" t="s">
        <v>76</v>
      </c>
      <c r="AC181" t="s">
        <v>84</v>
      </c>
      <c r="AE181" t="s">
        <v>1541</v>
      </c>
      <c r="AF181">
        <v>0</v>
      </c>
      <c r="AG181">
        <v>1</v>
      </c>
      <c r="AH181">
        <v>0</v>
      </c>
      <c r="AI181">
        <v>1</v>
      </c>
      <c r="AJ181">
        <v>0</v>
      </c>
      <c r="AK181">
        <v>0</v>
      </c>
      <c r="AL181">
        <v>0</v>
      </c>
      <c r="AM181" t="s">
        <v>208</v>
      </c>
      <c r="AO181">
        <v>12</v>
      </c>
      <c r="AZ181" t="s">
        <v>79</v>
      </c>
      <c r="BA181">
        <v>0</v>
      </c>
      <c r="BB181">
        <v>3</v>
      </c>
      <c r="BC181">
        <v>2</v>
      </c>
      <c r="BD181">
        <v>7</v>
      </c>
      <c r="BE181" s="5">
        <v>12</v>
      </c>
      <c r="BG181" t="s">
        <v>80</v>
      </c>
      <c r="BH181" t="s">
        <v>296</v>
      </c>
      <c r="BI181" t="s">
        <v>1542</v>
      </c>
      <c r="BJ181" t="s">
        <v>1543</v>
      </c>
      <c r="BK181" s="1">
        <v>43361</v>
      </c>
      <c r="BL181" t="s">
        <v>116</v>
      </c>
      <c r="BM181" t="s">
        <v>298</v>
      </c>
      <c r="BN181" t="s">
        <v>117</v>
      </c>
      <c r="BO181" t="s">
        <v>118</v>
      </c>
      <c r="BQ181" t="s">
        <v>1544</v>
      </c>
      <c r="BR181" t="s">
        <v>1545</v>
      </c>
      <c r="BS181">
        <v>688904</v>
      </c>
      <c r="BT181" t="s">
        <v>1546</v>
      </c>
      <c r="BU181" t="s">
        <v>1547</v>
      </c>
      <c r="BV181">
        <v>1012</v>
      </c>
      <c r="BX181">
        <v>-1</v>
      </c>
      <c r="BY181" t="s">
        <v>75</v>
      </c>
      <c r="BZ181" t="s">
        <v>75</v>
      </c>
    </row>
    <row r="182" spans="1:78" x14ac:dyDescent="0.25">
      <c r="A182" t="s">
        <v>296</v>
      </c>
      <c r="B182" t="s">
        <v>297</v>
      </c>
      <c r="H182" t="s">
        <v>130</v>
      </c>
      <c r="I182" t="s">
        <v>65</v>
      </c>
      <c r="J182" t="s">
        <v>582</v>
      </c>
      <c r="K182" t="s">
        <v>583</v>
      </c>
      <c r="L182" t="s">
        <v>584</v>
      </c>
      <c r="M182" t="s">
        <v>585</v>
      </c>
      <c r="N182" s="1">
        <v>43361</v>
      </c>
      <c r="P182">
        <v>1</v>
      </c>
      <c r="Q182" t="s">
        <v>66</v>
      </c>
      <c r="S182" t="s">
        <v>208</v>
      </c>
      <c r="U182" t="s">
        <v>85</v>
      </c>
      <c r="W182" t="s">
        <v>138</v>
      </c>
      <c r="Y182" t="s">
        <v>207</v>
      </c>
      <c r="AA182" t="s">
        <v>68</v>
      </c>
      <c r="AC182" t="s">
        <v>68</v>
      </c>
      <c r="AE182" t="s">
        <v>69</v>
      </c>
      <c r="AF182">
        <v>0</v>
      </c>
      <c r="AG182">
        <v>0</v>
      </c>
      <c r="AH182">
        <v>0</v>
      </c>
      <c r="AI182">
        <v>1</v>
      </c>
      <c r="AJ182">
        <v>0</v>
      </c>
      <c r="AK182">
        <v>0</v>
      </c>
      <c r="AL182">
        <v>0</v>
      </c>
      <c r="AM182" t="s">
        <v>208</v>
      </c>
      <c r="AO182">
        <v>10</v>
      </c>
      <c r="AZ182" t="s">
        <v>95</v>
      </c>
      <c r="BA182">
        <v>1</v>
      </c>
      <c r="BB182">
        <v>2</v>
      </c>
      <c r="BC182">
        <v>2</v>
      </c>
      <c r="BD182">
        <v>5</v>
      </c>
      <c r="BE182" s="5">
        <v>10</v>
      </c>
      <c r="BG182" t="s">
        <v>80</v>
      </c>
      <c r="BH182" t="s">
        <v>296</v>
      </c>
      <c r="BI182" t="s">
        <v>1548</v>
      </c>
      <c r="BJ182" t="s">
        <v>1549</v>
      </c>
      <c r="BK182" s="1">
        <v>43361</v>
      </c>
      <c r="BL182" t="s">
        <v>102</v>
      </c>
      <c r="BM182" t="s">
        <v>298</v>
      </c>
      <c r="BN182" t="s">
        <v>336</v>
      </c>
      <c r="BO182" t="s">
        <v>337</v>
      </c>
      <c r="BQ182" t="s">
        <v>1550</v>
      </c>
      <c r="BR182" t="s">
        <v>1551</v>
      </c>
      <c r="BS182">
        <v>688957</v>
      </c>
      <c r="BT182" t="s">
        <v>1552</v>
      </c>
      <c r="BU182" t="s">
        <v>1553</v>
      </c>
      <c r="BV182">
        <v>1013</v>
      </c>
      <c r="BX182">
        <v>-1</v>
      </c>
      <c r="BY182" t="s">
        <v>75</v>
      </c>
      <c r="BZ182" t="s">
        <v>75</v>
      </c>
    </row>
    <row r="183" spans="1:78" x14ac:dyDescent="0.25">
      <c r="A183" t="s">
        <v>296</v>
      </c>
      <c r="B183" t="s">
        <v>297</v>
      </c>
      <c r="H183" t="s">
        <v>130</v>
      </c>
      <c r="I183" t="s">
        <v>65</v>
      </c>
      <c r="J183" t="s">
        <v>582</v>
      </c>
      <c r="K183" t="s">
        <v>583</v>
      </c>
      <c r="L183" t="s">
        <v>584</v>
      </c>
      <c r="M183" t="s">
        <v>585</v>
      </c>
      <c r="N183" s="1">
        <v>43361</v>
      </c>
      <c r="P183">
        <v>2</v>
      </c>
      <c r="Q183" t="s">
        <v>66</v>
      </c>
      <c r="S183" t="s">
        <v>208</v>
      </c>
      <c r="U183" t="s">
        <v>122</v>
      </c>
      <c r="W183" t="s">
        <v>338</v>
      </c>
      <c r="Y183" t="s">
        <v>207</v>
      </c>
      <c r="AA183" t="s">
        <v>68</v>
      </c>
      <c r="AC183" t="s">
        <v>68</v>
      </c>
      <c r="AE183" t="s">
        <v>69</v>
      </c>
      <c r="AF183">
        <v>0</v>
      </c>
      <c r="AG183">
        <v>0</v>
      </c>
      <c r="AH183">
        <v>0</v>
      </c>
      <c r="AI183">
        <v>1</v>
      </c>
      <c r="AJ183">
        <v>0</v>
      </c>
      <c r="AK183">
        <v>0</v>
      </c>
      <c r="AL183">
        <v>0</v>
      </c>
      <c r="AM183" t="s">
        <v>208</v>
      </c>
      <c r="AO183">
        <v>21</v>
      </c>
      <c r="AZ183" t="s">
        <v>222</v>
      </c>
      <c r="BA183">
        <v>5</v>
      </c>
      <c r="BB183">
        <v>6</v>
      </c>
      <c r="BC183">
        <v>4</v>
      </c>
      <c r="BD183">
        <v>6</v>
      </c>
      <c r="BE183" s="5">
        <v>21</v>
      </c>
      <c r="BG183" t="s">
        <v>80</v>
      </c>
      <c r="BH183" t="s">
        <v>296</v>
      </c>
      <c r="BI183" t="s">
        <v>1554</v>
      </c>
      <c r="BJ183" t="s">
        <v>1555</v>
      </c>
      <c r="BK183" s="1">
        <v>43361</v>
      </c>
      <c r="BL183" t="s">
        <v>102</v>
      </c>
      <c r="BM183" t="s">
        <v>298</v>
      </c>
      <c r="BN183" t="s">
        <v>336</v>
      </c>
      <c r="BO183" t="s">
        <v>337</v>
      </c>
      <c r="BQ183" t="s">
        <v>1556</v>
      </c>
      <c r="BR183" t="s">
        <v>1557</v>
      </c>
      <c r="BS183">
        <v>688958</v>
      </c>
      <c r="BT183" t="s">
        <v>1558</v>
      </c>
      <c r="BU183" t="s">
        <v>1559</v>
      </c>
      <c r="BV183">
        <v>1014</v>
      </c>
      <c r="BX183">
        <v>-1</v>
      </c>
      <c r="BY183" t="s">
        <v>75</v>
      </c>
      <c r="BZ183" t="s">
        <v>75</v>
      </c>
    </row>
    <row r="184" spans="1:78" x14ac:dyDescent="0.25">
      <c r="A184" t="s">
        <v>296</v>
      </c>
      <c r="B184" t="s">
        <v>297</v>
      </c>
      <c r="H184" t="s">
        <v>130</v>
      </c>
      <c r="I184" t="s">
        <v>65</v>
      </c>
      <c r="J184" t="s">
        <v>582</v>
      </c>
      <c r="K184" t="s">
        <v>583</v>
      </c>
      <c r="L184" t="s">
        <v>584</v>
      </c>
      <c r="M184" t="s">
        <v>585</v>
      </c>
      <c r="N184" s="1">
        <v>43361</v>
      </c>
      <c r="P184">
        <v>3</v>
      </c>
      <c r="Q184" t="s">
        <v>129</v>
      </c>
      <c r="S184" t="s">
        <v>208</v>
      </c>
      <c r="U184" t="s">
        <v>103</v>
      </c>
      <c r="W184" t="s">
        <v>104</v>
      </c>
      <c r="Y184" t="s">
        <v>207</v>
      </c>
      <c r="AA184" t="s">
        <v>112</v>
      </c>
      <c r="AC184" t="s">
        <v>303</v>
      </c>
      <c r="AE184" t="s">
        <v>83</v>
      </c>
      <c r="AF184">
        <v>0</v>
      </c>
      <c r="AG184">
        <v>0</v>
      </c>
      <c r="AH184">
        <v>0</v>
      </c>
      <c r="AI184">
        <v>0</v>
      </c>
      <c r="AJ184">
        <v>1</v>
      </c>
      <c r="AK184">
        <v>0</v>
      </c>
      <c r="AL184">
        <v>0</v>
      </c>
      <c r="AM184" t="s">
        <v>208</v>
      </c>
      <c r="AO184">
        <v>33</v>
      </c>
      <c r="AZ184" t="s">
        <v>221</v>
      </c>
      <c r="BA184">
        <v>7</v>
      </c>
      <c r="BB184">
        <v>19</v>
      </c>
      <c r="BC184">
        <v>2</v>
      </c>
      <c r="BD184">
        <v>5</v>
      </c>
      <c r="BE184" s="5">
        <v>33</v>
      </c>
      <c r="BG184" t="s">
        <v>80</v>
      </c>
      <c r="BH184" t="s">
        <v>296</v>
      </c>
      <c r="BI184" t="s">
        <v>1560</v>
      </c>
      <c r="BJ184" t="s">
        <v>1561</v>
      </c>
      <c r="BK184" s="1">
        <v>43361</v>
      </c>
      <c r="BL184" t="s">
        <v>102</v>
      </c>
      <c r="BM184" t="s">
        <v>298</v>
      </c>
      <c r="BN184" t="s">
        <v>336</v>
      </c>
      <c r="BO184" t="s">
        <v>337</v>
      </c>
      <c r="BQ184" t="s">
        <v>1562</v>
      </c>
      <c r="BR184" t="s">
        <v>1563</v>
      </c>
      <c r="BS184">
        <v>688959</v>
      </c>
      <c r="BT184" t="s">
        <v>1564</v>
      </c>
      <c r="BU184" t="s">
        <v>1565</v>
      </c>
      <c r="BV184">
        <v>1015</v>
      </c>
      <c r="BX184">
        <v>-1</v>
      </c>
      <c r="BY184" t="s">
        <v>75</v>
      </c>
      <c r="BZ184" t="s">
        <v>75</v>
      </c>
    </row>
    <row r="185" spans="1:78" x14ac:dyDescent="0.25">
      <c r="A185" t="s">
        <v>296</v>
      </c>
      <c r="B185" t="s">
        <v>333</v>
      </c>
      <c r="H185" t="s">
        <v>77</v>
      </c>
      <c r="I185" t="s">
        <v>65</v>
      </c>
      <c r="J185" t="s">
        <v>416</v>
      </c>
      <c r="K185" t="s">
        <v>314</v>
      </c>
      <c r="L185" t="s">
        <v>417</v>
      </c>
      <c r="M185" t="s">
        <v>315</v>
      </c>
      <c r="N185" s="1">
        <v>43345</v>
      </c>
      <c r="P185">
        <v>1</v>
      </c>
      <c r="Q185" t="s">
        <v>66</v>
      </c>
      <c r="S185" t="s">
        <v>208</v>
      </c>
      <c r="U185" t="s">
        <v>85</v>
      </c>
      <c r="W185" t="s">
        <v>99</v>
      </c>
      <c r="Y185" t="s">
        <v>367</v>
      </c>
      <c r="AA185" t="s">
        <v>1566</v>
      </c>
      <c r="AC185" t="s">
        <v>68</v>
      </c>
      <c r="AE185" t="s">
        <v>69</v>
      </c>
      <c r="AF185">
        <v>0</v>
      </c>
      <c r="AG185">
        <v>0</v>
      </c>
      <c r="AH185">
        <v>0</v>
      </c>
      <c r="AI185">
        <v>1</v>
      </c>
      <c r="AJ185">
        <v>0</v>
      </c>
      <c r="AK185">
        <v>0</v>
      </c>
      <c r="AL185">
        <v>0</v>
      </c>
      <c r="AM185" t="s">
        <v>208</v>
      </c>
      <c r="AO185">
        <v>13</v>
      </c>
      <c r="AZ185" t="s">
        <v>196</v>
      </c>
      <c r="BA185">
        <v>0</v>
      </c>
      <c r="BB185">
        <v>0</v>
      </c>
      <c r="BC185">
        <v>0</v>
      </c>
      <c r="BD185">
        <v>13</v>
      </c>
      <c r="BE185" s="5">
        <v>13</v>
      </c>
      <c r="BG185" t="s">
        <v>80</v>
      </c>
      <c r="BH185" t="s">
        <v>296</v>
      </c>
      <c r="BI185" t="s">
        <v>1567</v>
      </c>
      <c r="BJ185" t="s">
        <v>1568</v>
      </c>
      <c r="BK185" s="1">
        <v>43362</v>
      </c>
      <c r="BL185" t="s">
        <v>137</v>
      </c>
      <c r="BM185" t="s">
        <v>298</v>
      </c>
      <c r="BN185" t="s">
        <v>140</v>
      </c>
      <c r="BO185" t="s">
        <v>141</v>
      </c>
      <c r="BQ185" t="s">
        <v>1569</v>
      </c>
      <c r="BR185" t="s">
        <v>1570</v>
      </c>
      <c r="BS185">
        <v>690882</v>
      </c>
      <c r="BT185" t="s">
        <v>1571</v>
      </c>
      <c r="BU185" t="s">
        <v>1572</v>
      </c>
      <c r="BV185">
        <v>1016</v>
      </c>
      <c r="BX185">
        <v>-1</v>
      </c>
      <c r="BY185" t="s">
        <v>75</v>
      </c>
      <c r="BZ185" t="s">
        <v>75</v>
      </c>
    </row>
    <row r="186" spans="1:78" x14ac:dyDescent="0.25">
      <c r="A186" t="s">
        <v>296</v>
      </c>
      <c r="B186" t="s">
        <v>333</v>
      </c>
      <c r="H186" t="s">
        <v>77</v>
      </c>
      <c r="I186" t="s">
        <v>65</v>
      </c>
      <c r="J186" t="s">
        <v>416</v>
      </c>
      <c r="K186" t="s">
        <v>314</v>
      </c>
      <c r="L186" t="s">
        <v>417</v>
      </c>
      <c r="M186" t="s">
        <v>315</v>
      </c>
      <c r="N186" s="1">
        <v>43346</v>
      </c>
      <c r="P186">
        <v>1</v>
      </c>
      <c r="Q186" t="s">
        <v>107</v>
      </c>
      <c r="S186" t="s">
        <v>207</v>
      </c>
      <c r="U186" t="s">
        <v>68</v>
      </c>
      <c r="W186" t="s">
        <v>68</v>
      </c>
      <c r="Y186" t="s">
        <v>207</v>
      </c>
      <c r="AA186" t="s">
        <v>76</v>
      </c>
      <c r="AC186" t="s">
        <v>77</v>
      </c>
      <c r="AE186" t="s">
        <v>139</v>
      </c>
      <c r="AF186">
        <v>0</v>
      </c>
      <c r="AG186">
        <v>0</v>
      </c>
      <c r="AH186">
        <v>0</v>
      </c>
      <c r="AI186">
        <v>0</v>
      </c>
      <c r="AJ186">
        <v>0</v>
      </c>
      <c r="AK186">
        <v>1</v>
      </c>
      <c r="AL186">
        <v>0</v>
      </c>
      <c r="AM186" t="s">
        <v>1573</v>
      </c>
      <c r="AO186">
        <v>24</v>
      </c>
      <c r="AZ186" t="s">
        <v>124</v>
      </c>
      <c r="BA186">
        <v>2</v>
      </c>
      <c r="BB186">
        <v>10</v>
      </c>
      <c r="BC186">
        <v>2</v>
      </c>
      <c r="BD186">
        <v>10</v>
      </c>
      <c r="BE186" s="5">
        <v>24</v>
      </c>
      <c r="BG186" t="s">
        <v>80</v>
      </c>
      <c r="BH186" t="s">
        <v>296</v>
      </c>
      <c r="BI186" t="s">
        <v>1574</v>
      </c>
      <c r="BJ186" t="s">
        <v>1575</v>
      </c>
      <c r="BK186" s="1">
        <v>43362</v>
      </c>
      <c r="BL186" t="s">
        <v>137</v>
      </c>
      <c r="BM186" t="s">
        <v>298</v>
      </c>
      <c r="BN186" t="s">
        <v>140</v>
      </c>
      <c r="BO186" t="s">
        <v>141</v>
      </c>
      <c r="BQ186" t="s">
        <v>1576</v>
      </c>
      <c r="BR186" t="s">
        <v>1577</v>
      </c>
      <c r="BS186">
        <v>690884</v>
      </c>
      <c r="BT186" t="s">
        <v>1578</v>
      </c>
      <c r="BU186" t="s">
        <v>1579</v>
      </c>
      <c r="BV186">
        <v>1017</v>
      </c>
      <c r="BX186">
        <v>-1</v>
      </c>
      <c r="BY186" t="s">
        <v>75</v>
      </c>
      <c r="BZ186" t="s">
        <v>75</v>
      </c>
    </row>
    <row r="187" spans="1:78" x14ac:dyDescent="0.25">
      <c r="A187" t="s">
        <v>296</v>
      </c>
      <c r="B187" t="s">
        <v>333</v>
      </c>
      <c r="H187" t="s">
        <v>77</v>
      </c>
      <c r="I187" t="s">
        <v>65</v>
      </c>
      <c r="J187" t="s">
        <v>416</v>
      </c>
      <c r="K187" t="s">
        <v>314</v>
      </c>
      <c r="L187" t="s">
        <v>417</v>
      </c>
      <c r="M187" t="s">
        <v>315</v>
      </c>
      <c r="N187" s="1">
        <v>43346</v>
      </c>
      <c r="P187">
        <v>2</v>
      </c>
      <c r="Q187" t="s">
        <v>66</v>
      </c>
      <c r="S187" t="s">
        <v>208</v>
      </c>
      <c r="U187" t="s">
        <v>105</v>
      </c>
      <c r="W187" t="s">
        <v>106</v>
      </c>
      <c r="Y187" t="s">
        <v>207</v>
      </c>
      <c r="AA187" t="s">
        <v>76</v>
      </c>
      <c r="AC187" t="s">
        <v>77</v>
      </c>
      <c r="AE187" t="s">
        <v>162</v>
      </c>
      <c r="AF187">
        <v>1</v>
      </c>
      <c r="AG187">
        <v>0</v>
      </c>
      <c r="AH187">
        <v>0</v>
      </c>
      <c r="AI187">
        <v>0</v>
      </c>
      <c r="AJ187">
        <v>0</v>
      </c>
      <c r="AK187">
        <v>0</v>
      </c>
      <c r="AL187">
        <v>0</v>
      </c>
      <c r="AM187" t="s">
        <v>208</v>
      </c>
      <c r="AO187">
        <v>10</v>
      </c>
      <c r="AZ187" t="s">
        <v>95</v>
      </c>
      <c r="BA187">
        <v>0</v>
      </c>
      <c r="BB187">
        <v>3</v>
      </c>
      <c r="BC187">
        <v>0</v>
      </c>
      <c r="BD187">
        <v>7</v>
      </c>
      <c r="BE187" s="5">
        <v>10</v>
      </c>
      <c r="BG187" t="s">
        <v>80</v>
      </c>
      <c r="BH187" t="s">
        <v>296</v>
      </c>
      <c r="BI187" t="s">
        <v>1580</v>
      </c>
      <c r="BJ187" t="s">
        <v>1581</v>
      </c>
      <c r="BK187" s="1">
        <v>43362</v>
      </c>
      <c r="BL187" t="s">
        <v>137</v>
      </c>
      <c r="BM187" t="s">
        <v>298</v>
      </c>
      <c r="BN187" t="s">
        <v>140</v>
      </c>
      <c r="BO187" t="s">
        <v>141</v>
      </c>
      <c r="BQ187" t="s">
        <v>1582</v>
      </c>
      <c r="BR187" t="s">
        <v>1583</v>
      </c>
      <c r="BS187">
        <v>690885</v>
      </c>
      <c r="BT187" t="s">
        <v>1584</v>
      </c>
      <c r="BU187" t="s">
        <v>1585</v>
      </c>
      <c r="BV187">
        <v>1018</v>
      </c>
      <c r="BX187">
        <v>-1</v>
      </c>
      <c r="BY187" t="s">
        <v>75</v>
      </c>
      <c r="BZ187" t="s">
        <v>75</v>
      </c>
    </row>
    <row r="188" spans="1:78" x14ac:dyDescent="0.25">
      <c r="A188" t="s">
        <v>296</v>
      </c>
      <c r="B188" t="s">
        <v>333</v>
      </c>
      <c r="H188" t="s">
        <v>77</v>
      </c>
      <c r="I188" t="s">
        <v>65</v>
      </c>
      <c r="J188" t="s">
        <v>416</v>
      </c>
      <c r="K188" t="s">
        <v>314</v>
      </c>
      <c r="L188" t="s">
        <v>417</v>
      </c>
      <c r="M188" t="s">
        <v>315</v>
      </c>
      <c r="N188" s="1">
        <v>43347</v>
      </c>
      <c r="P188">
        <v>3</v>
      </c>
      <c r="Q188" t="s">
        <v>66</v>
      </c>
      <c r="S188" t="s">
        <v>1586</v>
      </c>
      <c r="U188" t="s">
        <v>78</v>
      </c>
      <c r="V188" t="s">
        <v>243</v>
      </c>
      <c r="W188" t="s">
        <v>78</v>
      </c>
      <c r="X188" t="s">
        <v>198</v>
      </c>
      <c r="Y188" t="s">
        <v>207</v>
      </c>
      <c r="AA188" t="s">
        <v>76</v>
      </c>
      <c r="AC188" t="s">
        <v>77</v>
      </c>
      <c r="AE188" t="s">
        <v>83</v>
      </c>
      <c r="AF188">
        <v>0</v>
      </c>
      <c r="AG188">
        <v>0</v>
      </c>
      <c r="AH188">
        <v>0</v>
      </c>
      <c r="AI188">
        <v>0</v>
      </c>
      <c r="AJ188">
        <v>1</v>
      </c>
      <c r="AK188">
        <v>0</v>
      </c>
      <c r="AL188">
        <v>0</v>
      </c>
      <c r="AM188" t="s">
        <v>1586</v>
      </c>
      <c r="AO188">
        <v>9</v>
      </c>
      <c r="AZ188" t="s">
        <v>134</v>
      </c>
      <c r="BA188">
        <v>0</v>
      </c>
      <c r="BB188">
        <v>0</v>
      </c>
      <c r="BC188">
        <v>0</v>
      </c>
      <c r="BD188">
        <v>9</v>
      </c>
      <c r="BE188" s="5">
        <v>9</v>
      </c>
      <c r="BG188" t="s">
        <v>80</v>
      </c>
      <c r="BH188" t="s">
        <v>296</v>
      </c>
      <c r="BI188" t="s">
        <v>1587</v>
      </c>
      <c r="BJ188" t="s">
        <v>1588</v>
      </c>
      <c r="BK188" s="1">
        <v>43362</v>
      </c>
      <c r="BL188" t="s">
        <v>137</v>
      </c>
      <c r="BM188" t="s">
        <v>298</v>
      </c>
      <c r="BN188" t="s">
        <v>140</v>
      </c>
      <c r="BO188" t="s">
        <v>141</v>
      </c>
      <c r="BQ188" t="s">
        <v>1589</v>
      </c>
      <c r="BR188" t="s">
        <v>1590</v>
      </c>
      <c r="BS188">
        <v>690886</v>
      </c>
      <c r="BT188" t="s">
        <v>1591</v>
      </c>
      <c r="BU188" t="s">
        <v>1592</v>
      </c>
      <c r="BV188">
        <v>1019</v>
      </c>
      <c r="BX188">
        <v>-1</v>
      </c>
      <c r="BY188" t="s">
        <v>75</v>
      </c>
      <c r="BZ188" t="s">
        <v>75</v>
      </c>
    </row>
    <row r="189" spans="1:78" x14ac:dyDescent="0.25">
      <c r="A189" t="s">
        <v>296</v>
      </c>
      <c r="B189" t="s">
        <v>333</v>
      </c>
      <c r="H189" t="s">
        <v>77</v>
      </c>
      <c r="I189" t="s">
        <v>65</v>
      </c>
      <c r="J189" t="s">
        <v>416</v>
      </c>
      <c r="K189" t="s">
        <v>314</v>
      </c>
      <c r="L189" t="s">
        <v>417</v>
      </c>
      <c r="M189" t="s">
        <v>315</v>
      </c>
      <c r="N189" s="1">
        <v>43347</v>
      </c>
      <c r="P189">
        <v>1</v>
      </c>
      <c r="Q189" t="s">
        <v>66</v>
      </c>
      <c r="S189" t="s">
        <v>208</v>
      </c>
      <c r="U189" t="s">
        <v>122</v>
      </c>
      <c r="W189" t="s">
        <v>125</v>
      </c>
      <c r="Y189" t="s">
        <v>207</v>
      </c>
      <c r="AA189" t="s">
        <v>76</v>
      </c>
      <c r="AC189" t="s">
        <v>77</v>
      </c>
      <c r="AE189" t="s">
        <v>83</v>
      </c>
      <c r="AF189">
        <v>0</v>
      </c>
      <c r="AG189">
        <v>0</v>
      </c>
      <c r="AH189">
        <v>0</v>
      </c>
      <c r="AI189">
        <v>0</v>
      </c>
      <c r="AJ189">
        <v>1</v>
      </c>
      <c r="AK189">
        <v>0</v>
      </c>
      <c r="AL189">
        <v>0</v>
      </c>
      <c r="AM189" t="s">
        <v>208</v>
      </c>
      <c r="AO189">
        <v>9</v>
      </c>
      <c r="AZ189" t="s">
        <v>134</v>
      </c>
      <c r="BA189">
        <v>0</v>
      </c>
      <c r="BB189">
        <v>0</v>
      </c>
      <c r="BC189">
        <v>0</v>
      </c>
      <c r="BD189">
        <v>9</v>
      </c>
      <c r="BE189" s="5">
        <v>9</v>
      </c>
      <c r="BG189" t="s">
        <v>80</v>
      </c>
      <c r="BH189" t="s">
        <v>296</v>
      </c>
      <c r="BI189" t="s">
        <v>1593</v>
      </c>
      <c r="BJ189" t="s">
        <v>1594</v>
      </c>
      <c r="BK189" s="1">
        <v>43362</v>
      </c>
      <c r="BL189" t="s">
        <v>137</v>
      </c>
      <c r="BM189" t="s">
        <v>298</v>
      </c>
      <c r="BN189" t="s">
        <v>140</v>
      </c>
      <c r="BO189" t="s">
        <v>141</v>
      </c>
      <c r="BQ189" t="s">
        <v>1595</v>
      </c>
      <c r="BR189" t="s">
        <v>1596</v>
      </c>
      <c r="BS189">
        <v>690888</v>
      </c>
      <c r="BT189" t="s">
        <v>1597</v>
      </c>
      <c r="BU189" t="s">
        <v>1598</v>
      </c>
      <c r="BV189">
        <v>1020</v>
      </c>
      <c r="BX189">
        <v>-1</v>
      </c>
      <c r="BY189" t="s">
        <v>75</v>
      </c>
      <c r="BZ189" t="s">
        <v>75</v>
      </c>
    </row>
    <row r="190" spans="1:78" x14ac:dyDescent="0.25">
      <c r="A190" t="s">
        <v>296</v>
      </c>
      <c r="B190" t="s">
        <v>333</v>
      </c>
      <c r="H190" t="s">
        <v>77</v>
      </c>
      <c r="I190" t="s">
        <v>65</v>
      </c>
      <c r="J190" t="s">
        <v>416</v>
      </c>
      <c r="K190" t="s">
        <v>314</v>
      </c>
      <c r="L190" t="s">
        <v>417</v>
      </c>
      <c r="M190" t="s">
        <v>315</v>
      </c>
      <c r="N190" s="1">
        <v>43348</v>
      </c>
      <c r="P190">
        <v>1</v>
      </c>
      <c r="Q190" t="s">
        <v>66</v>
      </c>
      <c r="S190" t="s">
        <v>208</v>
      </c>
      <c r="U190" t="s">
        <v>85</v>
      </c>
      <c r="W190" t="s">
        <v>100</v>
      </c>
      <c r="Y190" t="s">
        <v>367</v>
      </c>
      <c r="AA190" t="s">
        <v>68</v>
      </c>
      <c r="AC190" t="s">
        <v>68</v>
      </c>
      <c r="AE190" t="s">
        <v>69</v>
      </c>
      <c r="AF190">
        <v>0</v>
      </c>
      <c r="AG190">
        <v>0</v>
      </c>
      <c r="AH190">
        <v>0</v>
      </c>
      <c r="AI190">
        <v>1</v>
      </c>
      <c r="AJ190">
        <v>0</v>
      </c>
      <c r="AK190">
        <v>0</v>
      </c>
      <c r="AL190">
        <v>0</v>
      </c>
      <c r="AM190" t="s">
        <v>208</v>
      </c>
      <c r="AO190">
        <v>12</v>
      </c>
      <c r="AZ190" t="s">
        <v>79</v>
      </c>
      <c r="BA190">
        <v>0</v>
      </c>
      <c r="BB190">
        <v>3</v>
      </c>
      <c r="BC190">
        <v>0</v>
      </c>
      <c r="BD190">
        <v>9</v>
      </c>
      <c r="BE190" s="5">
        <v>12</v>
      </c>
      <c r="BG190" t="s">
        <v>80</v>
      </c>
      <c r="BH190" t="s">
        <v>296</v>
      </c>
      <c r="BI190" t="s">
        <v>1599</v>
      </c>
      <c r="BJ190" t="s">
        <v>1600</v>
      </c>
      <c r="BK190" s="1">
        <v>43362</v>
      </c>
      <c r="BL190" t="s">
        <v>137</v>
      </c>
      <c r="BM190" t="s">
        <v>298</v>
      </c>
      <c r="BN190" t="s">
        <v>140</v>
      </c>
      <c r="BO190" t="s">
        <v>141</v>
      </c>
      <c r="BQ190" t="s">
        <v>1601</v>
      </c>
      <c r="BR190" t="s">
        <v>1602</v>
      </c>
      <c r="BS190">
        <v>690889</v>
      </c>
      <c r="BT190" t="s">
        <v>1603</v>
      </c>
      <c r="BU190" t="s">
        <v>1604</v>
      </c>
      <c r="BV190">
        <v>1021</v>
      </c>
      <c r="BX190">
        <v>-1</v>
      </c>
      <c r="BY190" t="s">
        <v>75</v>
      </c>
      <c r="BZ190" t="s">
        <v>75</v>
      </c>
    </row>
    <row r="191" spans="1:78" x14ac:dyDescent="0.25">
      <c r="A191" t="s">
        <v>296</v>
      </c>
      <c r="B191" t="s">
        <v>333</v>
      </c>
      <c r="H191" t="s">
        <v>77</v>
      </c>
      <c r="I191" t="s">
        <v>65</v>
      </c>
      <c r="J191" t="s">
        <v>416</v>
      </c>
      <c r="K191" t="s">
        <v>314</v>
      </c>
      <c r="L191" t="s">
        <v>417</v>
      </c>
      <c r="M191" t="s">
        <v>315</v>
      </c>
      <c r="N191" s="1">
        <v>43349</v>
      </c>
      <c r="P191">
        <v>1</v>
      </c>
      <c r="Q191" t="s">
        <v>66</v>
      </c>
      <c r="S191" t="s">
        <v>208</v>
      </c>
      <c r="U191" t="s">
        <v>85</v>
      </c>
      <c r="W191" t="s">
        <v>68</v>
      </c>
      <c r="Y191" t="s">
        <v>367</v>
      </c>
      <c r="AA191" t="s">
        <v>68</v>
      </c>
      <c r="AC191" t="s">
        <v>68</v>
      </c>
      <c r="AE191" t="s">
        <v>69</v>
      </c>
      <c r="AF191">
        <v>0</v>
      </c>
      <c r="AG191">
        <v>0</v>
      </c>
      <c r="AH191">
        <v>0</v>
      </c>
      <c r="AI191">
        <v>1</v>
      </c>
      <c r="AJ191">
        <v>0</v>
      </c>
      <c r="AK191">
        <v>0</v>
      </c>
      <c r="AL191">
        <v>0</v>
      </c>
      <c r="AM191" t="s">
        <v>208</v>
      </c>
      <c r="AO191">
        <v>16</v>
      </c>
      <c r="AZ191" t="s">
        <v>190</v>
      </c>
      <c r="BA191">
        <v>0</v>
      </c>
      <c r="BB191">
        <v>0</v>
      </c>
      <c r="BC191">
        <v>0</v>
      </c>
      <c r="BD191">
        <v>16</v>
      </c>
      <c r="BE191" s="5">
        <v>16</v>
      </c>
      <c r="BG191" t="s">
        <v>80</v>
      </c>
      <c r="BH191" t="s">
        <v>296</v>
      </c>
      <c r="BI191" t="s">
        <v>1605</v>
      </c>
      <c r="BJ191" t="s">
        <v>1606</v>
      </c>
      <c r="BK191" s="1">
        <v>43362</v>
      </c>
      <c r="BL191" t="s">
        <v>137</v>
      </c>
      <c r="BM191" t="s">
        <v>298</v>
      </c>
      <c r="BN191" t="s">
        <v>140</v>
      </c>
      <c r="BO191" t="s">
        <v>141</v>
      </c>
      <c r="BQ191" t="s">
        <v>1607</v>
      </c>
      <c r="BR191" t="s">
        <v>1608</v>
      </c>
      <c r="BS191">
        <v>690890</v>
      </c>
      <c r="BT191" t="s">
        <v>1609</v>
      </c>
      <c r="BU191" t="s">
        <v>1610</v>
      </c>
      <c r="BV191">
        <v>1022</v>
      </c>
      <c r="BX191">
        <v>-1</v>
      </c>
      <c r="BY191" t="s">
        <v>75</v>
      </c>
      <c r="BZ191" t="s">
        <v>75</v>
      </c>
    </row>
    <row r="192" spans="1:78" x14ac:dyDescent="0.25">
      <c r="A192" t="s">
        <v>296</v>
      </c>
      <c r="B192" t="s">
        <v>333</v>
      </c>
      <c r="H192" t="s">
        <v>77</v>
      </c>
      <c r="I192" t="s">
        <v>65</v>
      </c>
      <c r="J192" t="s">
        <v>416</v>
      </c>
      <c r="K192" t="s">
        <v>314</v>
      </c>
      <c r="L192" t="s">
        <v>417</v>
      </c>
      <c r="M192" t="s">
        <v>315</v>
      </c>
      <c r="N192" s="1">
        <v>43352</v>
      </c>
      <c r="P192">
        <v>1</v>
      </c>
      <c r="Q192" t="s">
        <v>66</v>
      </c>
      <c r="S192" t="s">
        <v>1586</v>
      </c>
      <c r="U192" t="s">
        <v>78</v>
      </c>
      <c r="V192" t="s">
        <v>197</v>
      </c>
      <c r="W192" t="s">
        <v>78</v>
      </c>
      <c r="X192" t="s">
        <v>347</v>
      </c>
      <c r="Y192" t="s">
        <v>207</v>
      </c>
      <c r="AA192" t="s">
        <v>76</v>
      </c>
      <c r="AC192" t="s">
        <v>77</v>
      </c>
      <c r="AE192" t="s">
        <v>69</v>
      </c>
      <c r="AF192">
        <v>0</v>
      </c>
      <c r="AG192">
        <v>0</v>
      </c>
      <c r="AH192">
        <v>0</v>
      </c>
      <c r="AI192">
        <v>1</v>
      </c>
      <c r="AJ192">
        <v>0</v>
      </c>
      <c r="AK192">
        <v>0</v>
      </c>
      <c r="AL192">
        <v>0</v>
      </c>
      <c r="AM192" t="s">
        <v>1586</v>
      </c>
      <c r="AO192">
        <v>11</v>
      </c>
      <c r="AZ192" t="s">
        <v>193</v>
      </c>
      <c r="BA192">
        <v>0</v>
      </c>
      <c r="BB192">
        <v>5</v>
      </c>
      <c r="BC192">
        <v>0</v>
      </c>
      <c r="BD192">
        <v>6</v>
      </c>
      <c r="BE192" s="5">
        <v>11</v>
      </c>
      <c r="BG192" t="s">
        <v>80</v>
      </c>
      <c r="BH192" t="s">
        <v>296</v>
      </c>
      <c r="BI192" t="s">
        <v>1611</v>
      </c>
      <c r="BJ192" t="s">
        <v>1612</v>
      </c>
      <c r="BK192" s="1">
        <v>43362</v>
      </c>
      <c r="BL192" t="s">
        <v>137</v>
      </c>
      <c r="BM192" t="s">
        <v>298</v>
      </c>
      <c r="BN192" t="s">
        <v>140</v>
      </c>
      <c r="BO192" t="s">
        <v>141</v>
      </c>
      <c r="BQ192" t="s">
        <v>1613</v>
      </c>
      <c r="BR192" t="s">
        <v>1614</v>
      </c>
      <c r="BS192">
        <v>690891</v>
      </c>
      <c r="BT192" t="s">
        <v>1615</v>
      </c>
      <c r="BU192" t="s">
        <v>1616</v>
      </c>
      <c r="BV192">
        <v>1023</v>
      </c>
      <c r="BX192">
        <v>-1</v>
      </c>
      <c r="BY192" t="s">
        <v>75</v>
      </c>
      <c r="BZ192" t="s">
        <v>75</v>
      </c>
    </row>
    <row r="193" spans="1:78" x14ac:dyDescent="0.25">
      <c r="A193" t="s">
        <v>296</v>
      </c>
      <c r="B193" t="s">
        <v>333</v>
      </c>
      <c r="H193" t="s">
        <v>77</v>
      </c>
      <c r="I193" t="s">
        <v>65</v>
      </c>
      <c r="J193" t="s">
        <v>416</v>
      </c>
      <c r="K193" t="s">
        <v>314</v>
      </c>
      <c r="L193" t="s">
        <v>417</v>
      </c>
      <c r="M193" t="s">
        <v>315</v>
      </c>
      <c r="N193" s="1">
        <v>43352</v>
      </c>
      <c r="P193">
        <v>2</v>
      </c>
      <c r="Q193" t="s">
        <v>66</v>
      </c>
      <c r="S193" t="s">
        <v>208</v>
      </c>
      <c r="U193" t="s">
        <v>122</v>
      </c>
      <c r="W193" t="s">
        <v>125</v>
      </c>
      <c r="Y193" t="s">
        <v>367</v>
      </c>
      <c r="AA193" t="s">
        <v>68</v>
      </c>
      <c r="AC193" t="s">
        <v>68</v>
      </c>
      <c r="AE193" t="s">
        <v>69</v>
      </c>
      <c r="AF193">
        <v>0</v>
      </c>
      <c r="AG193">
        <v>0</v>
      </c>
      <c r="AH193">
        <v>0</v>
      </c>
      <c r="AI193">
        <v>1</v>
      </c>
      <c r="AJ193">
        <v>0</v>
      </c>
      <c r="AK193">
        <v>0</v>
      </c>
      <c r="AL193">
        <v>0</v>
      </c>
      <c r="AM193" t="s">
        <v>208</v>
      </c>
      <c r="AO193">
        <v>10</v>
      </c>
      <c r="AZ193" t="s">
        <v>95</v>
      </c>
      <c r="BA193">
        <v>0</v>
      </c>
      <c r="BB193">
        <v>4</v>
      </c>
      <c r="BC193">
        <v>0</v>
      </c>
      <c r="BD193">
        <v>6</v>
      </c>
      <c r="BE193" s="5">
        <v>10</v>
      </c>
      <c r="BG193" t="s">
        <v>80</v>
      </c>
      <c r="BH193" t="s">
        <v>296</v>
      </c>
      <c r="BI193" t="s">
        <v>1617</v>
      </c>
      <c r="BJ193" t="s">
        <v>1618</v>
      </c>
      <c r="BK193" s="1">
        <v>43362</v>
      </c>
      <c r="BL193" t="s">
        <v>137</v>
      </c>
      <c r="BM193" t="s">
        <v>298</v>
      </c>
      <c r="BN193" t="s">
        <v>140</v>
      </c>
      <c r="BO193" t="s">
        <v>141</v>
      </c>
      <c r="BQ193" t="s">
        <v>1619</v>
      </c>
      <c r="BR193" t="s">
        <v>1620</v>
      </c>
      <c r="BS193">
        <v>690892</v>
      </c>
      <c r="BT193" t="s">
        <v>1621</v>
      </c>
      <c r="BU193" t="s">
        <v>1622</v>
      </c>
      <c r="BV193">
        <v>1024</v>
      </c>
      <c r="BX193">
        <v>-1</v>
      </c>
      <c r="BY193" t="s">
        <v>75</v>
      </c>
      <c r="BZ193" t="s">
        <v>75</v>
      </c>
    </row>
    <row r="194" spans="1:78" x14ac:dyDescent="0.25">
      <c r="A194" t="s">
        <v>296</v>
      </c>
      <c r="B194" t="s">
        <v>333</v>
      </c>
      <c r="H194" t="s">
        <v>77</v>
      </c>
      <c r="I194" t="s">
        <v>65</v>
      </c>
      <c r="J194" t="s">
        <v>416</v>
      </c>
      <c r="K194" t="s">
        <v>314</v>
      </c>
      <c r="L194" t="s">
        <v>417</v>
      </c>
      <c r="M194" t="s">
        <v>315</v>
      </c>
      <c r="N194" s="1">
        <v>43360</v>
      </c>
      <c r="P194">
        <v>1</v>
      </c>
      <c r="Q194" t="s">
        <v>66</v>
      </c>
      <c r="S194" t="s">
        <v>208</v>
      </c>
      <c r="U194" t="s">
        <v>85</v>
      </c>
      <c r="W194" t="s">
        <v>68</v>
      </c>
      <c r="Y194" t="s">
        <v>367</v>
      </c>
      <c r="AA194" t="s">
        <v>68</v>
      </c>
      <c r="AC194" t="s">
        <v>68</v>
      </c>
      <c r="AE194" t="s">
        <v>69</v>
      </c>
      <c r="AF194">
        <v>0</v>
      </c>
      <c r="AG194">
        <v>0</v>
      </c>
      <c r="AH194">
        <v>0</v>
      </c>
      <c r="AI194">
        <v>1</v>
      </c>
      <c r="AJ194">
        <v>0</v>
      </c>
      <c r="AK194">
        <v>0</v>
      </c>
      <c r="AL194">
        <v>0</v>
      </c>
      <c r="AM194" t="s">
        <v>208</v>
      </c>
      <c r="AO194">
        <v>12</v>
      </c>
      <c r="AZ194" t="s">
        <v>79</v>
      </c>
      <c r="BA194">
        <v>0</v>
      </c>
      <c r="BB194">
        <v>4</v>
      </c>
      <c r="BC194">
        <v>0</v>
      </c>
      <c r="BD194">
        <v>8</v>
      </c>
      <c r="BE194" s="5">
        <v>12</v>
      </c>
      <c r="BG194" t="s">
        <v>80</v>
      </c>
      <c r="BH194" t="s">
        <v>296</v>
      </c>
      <c r="BI194" t="s">
        <v>1623</v>
      </c>
      <c r="BJ194" t="s">
        <v>1624</v>
      </c>
      <c r="BK194" s="1">
        <v>43362</v>
      </c>
      <c r="BL194" t="s">
        <v>137</v>
      </c>
      <c r="BM194" t="s">
        <v>298</v>
      </c>
      <c r="BN194" t="s">
        <v>140</v>
      </c>
      <c r="BO194" t="s">
        <v>141</v>
      </c>
      <c r="BQ194" t="s">
        <v>1625</v>
      </c>
      <c r="BR194" t="s">
        <v>1626</v>
      </c>
      <c r="BS194">
        <v>690897</v>
      </c>
      <c r="BT194" t="s">
        <v>1627</v>
      </c>
      <c r="BU194" t="s">
        <v>1628</v>
      </c>
      <c r="BV194">
        <v>1025</v>
      </c>
      <c r="BX194">
        <v>-1</v>
      </c>
      <c r="BY194" t="s">
        <v>75</v>
      </c>
      <c r="BZ194" t="s">
        <v>75</v>
      </c>
    </row>
    <row r="195" spans="1:78" x14ac:dyDescent="0.25">
      <c r="A195" t="s">
        <v>296</v>
      </c>
      <c r="B195" t="s">
        <v>308</v>
      </c>
      <c r="H195" t="s">
        <v>90</v>
      </c>
      <c r="I195" t="s">
        <v>65</v>
      </c>
      <c r="J195" t="s">
        <v>416</v>
      </c>
      <c r="K195" t="s">
        <v>314</v>
      </c>
      <c r="L195" t="s">
        <v>417</v>
      </c>
      <c r="M195" t="s">
        <v>315</v>
      </c>
      <c r="N195" s="1">
        <v>43345</v>
      </c>
      <c r="Q195" t="s">
        <v>66</v>
      </c>
      <c r="S195" t="s">
        <v>208</v>
      </c>
      <c r="U195" t="s">
        <v>67</v>
      </c>
      <c r="W195" t="s">
        <v>93</v>
      </c>
      <c r="Y195" t="s">
        <v>367</v>
      </c>
      <c r="AA195" t="s">
        <v>86</v>
      </c>
      <c r="AC195" t="s">
        <v>68</v>
      </c>
      <c r="AE195" t="s">
        <v>69</v>
      </c>
      <c r="AF195">
        <v>0</v>
      </c>
      <c r="AG195">
        <v>0</v>
      </c>
      <c r="AH195">
        <v>0</v>
      </c>
      <c r="AI195">
        <v>1</v>
      </c>
      <c r="AJ195">
        <v>0</v>
      </c>
      <c r="AK195">
        <v>0</v>
      </c>
      <c r="AL195">
        <v>0</v>
      </c>
      <c r="AM195" t="s">
        <v>208</v>
      </c>
      <c r="AO195">
        <v>49</v>
      </c>
      <c r="AZ195" t="s">
        <v>272</v>
      </c>
      <c r="BA195">
        <v>1</v>
      </c>
      <c r="BB195">
        <v>7</v>
      </c>
      <c r="BC195">
        <v>5</v>
      </c>
      <c r="BD195">
        <v>36</v>
      </c>
      <c r="BE195" s="5">
        <v>49</v>
      </c>
      <c r="BG195" t="s">
        <v>80</v>
      </c>
      <c r="BH195" t="s">
        <v>296</v>
      </c>
      <c r="BI195" t="s">
        <v>1629</v>
      </c>
      <c r="BJ195" t="s">
        <v>1630</v>
      </c>
      <c r="BK195" s="1">
        <v>43362</v>
      </c>
      <c r="BL195" t="s">
        <v>92</v>
      </c>
      <c r="BM195" t="s">
        <v>298</v>
      </c>
      <c r="BN195" t="s">
        <v>96</v>
      </c>
      <c r="BO195" t="s">
        <v>97</v>
      </c>
      <c r="BP195" t="s">
        <v>98</v>
      </c>
      <c r="BQ195" t="s">
        <v>1631</v>
      </c>
      <c r="BR195" t="s">
        <v>1632</v>
      </c>
      <c r="BS195">
        <v>691498</v>
      </c>
      <c r="BT195" t="s">
        <v>1633</v>
      </c>
      <c r="BU195" t="s">
        <v>1634</v>
      </c>
      <c r="BV195">
        <v>1026</v>
      </c>
      <c r="BX195">
        <v>-1</v>
      </c>
      <c r="BY195" t="s">
        <v>75</v>
      </c>
      <c r="BZ195" t="s">
        <v>75</v>
      </c>
    </row>
    <row r="196" spans="1:78" x14ac:dyDescent="0.25">
      <c r="A196" t="s">
        <v>296</v>
      </c>
      <c r="B196" t="s">
        <v>308</v>
      </c>
      <c r="H196" t="s">
        <v>90</v>
      </c>
      <c r="I196" t="s">
        <v>65</v>
      </c>
      <c r="J196" t="s">
        <v>416</v>
      </c>
      <c r="K196" t="s">
        <v>314</v>
      </c>
      <c r="L196" t="s">
        <v>417</v>
      </c>
      <c r="M196" t="s">
        <v>315</v>
      </c>
      <c r="N196" s="1">
        <v>43346</v>
      </c>
      <c r="Q196" t="s">
        <v>66</v>
      </c>
      <c r="S196" t="s">
        <v>208</v>
      </c>
      <c r="U196" t="s">
        <v>67</v>
      </c>
      <c r="W196" t="s">
        <v>310</v>
      </c>
      <c r="Y196" t="s">
        <v>367</v>
      </c>
      <c r="AA196" t="s">
        <v>86</v>
      </c>
      <c r="AC196" t="s">
        <v>68</v>
      </c>
      <c r="AE196" t="s">
        <v>69</v>
      </c>
      <c r="AF196">
        <v>0</v>
      </c>
      <c r="AG196">
        <v>0</v>
      </c>
      <c r="AH196">
        <v>0</v>
      </c>
      <c r="AI196">
        <v>1</v>
      </c>
      <c r="AJ196">
        <v>0</v>
      </c>
      <c r="AK196">
        <v>0</v>
      </c>
      <c r="AL196">
        <v>0</v>
      </c>
      <c r="AM196" t="s">
        <v>208</v>
      </c>
      <c r="AO196">
        <v>71</v>
      </c>
      <c r="AZ196" t="s">
        <v>268</v>
      </c>
      <c r="BA196">
        <v>0</v>
      </c>
      <c r="BB196">
        <v>4</v>
      </c>
      <c r="BC196">
        <v>9</v>
      </c>
      <c r="BD196">
        <v>58</v>
      </c>
      <c r="BE196" s="5">
        <v>71</v>
      </c>
      <c r="BG196" t="s">
        <v>80</v>
      </c>
      <c r="BH196" t="s">
        <v>296</v>
      </c>
      <c r="BI196" t="s">
        <v>1635</v>
      </c>
      <c r="BJ196" t="s">
        <v>1636</v>
      </c>
      <c r="BK196" s="1">
        <v>43362</v>
      </c>
      <c r="BL196" t="s">
        <v>92</v>
      </c>
      <c r="BM196" t="s">
        <v>298</v>
      </c>
      <c r="BN196" t="s">
        <v>96</v>
      </c>
      <c r="BO196" t="s">
        <v>97</v>
      </c>
      <c r="BP196" t="s">
        <v>98</v>
      </c>
      <c r="BQ196" t="s">
        <v>1637</v>
      </c>
      <c r="BR196" t="s">
        <v>1638</v>
      </c>
      <c r="BS196">
        <v>691499</v>
      </c>
      <c r="BT196" t="s">
        <v>1639</v>
      </c>
      <c r="BU196" t="s">
        <v>1640</v>
      </c>
      <c r="BV196">
        <v>1027</v>
      </c>
      <c r="BX196">
        <v>-1</v>
      </c>
      <c r="BY196" t="s">
        <v>75</v>
      </c>
      <c r="BZ196" t="s">
        <v>75</v>
      </c>
    </row>
    <row r="197" spans="1:78" x14ac:dyDescent="0.25">
      <c r="A197" t="s">
        <v>296</v>
      </c>
      <c r="B197" t="s">
        <v>308</v>
      </c>
      <c r="H197" t="s">
        <v>90</v>
      </c>
      <c r="I197" t="s">
        <v>65</v>
      </c>
      <c r="J197" t="s">
        <v>416</v>
      </c>
      <c r="K197" t="s">
        <v>314</v>
      </c>
      <c r="L197" t="s">
        <v>417</v>
      </c>
      <c r="M197" t="s">
        <v>315</v>
      </c>
      <c r="N197" s="1">
        <v>43347</v>
      </c>
      <c r="Q197" t="s">
        <v>66</v>
      </c>
      <c r="S197" t="s">
        <v>208</v>
      </c>
      <c r="U197" t="s">
        <v>87</v>
      </c>
      <c r="W197" t="s">
        <v>166</v>
      </c>
      <c r="Y197" t="s">
        <v>367</v>
      </c>
      <c r="AA197" t="s">
        <v>86</v>
      </c>
      <c r="AC197" t="s">
        <v>68</v>
      </c>
      <c r="AE197" t="s">
        <v>69</v>
      </c>
      <c r="AF197">
        <v>0</v>
      </c>
      <c r="AG197">
        <v>0</v>
      </c>
      <c r="AH197">
        <v>0</v>
      </c>
      <c r="AI197">
        <v>1</v>
      </c>
      <c r="AJ197">
        <v>0</v>
      </c>
      <c r="AK197">
        <v>0</v>
      </c>
      <c r="AL197">
        <v>0</v>
      </c>
      <c r="AM197" t="s">
        <v>208</v>
      </c>
      <c r="AO197">
        <v>35</v>
      </c>
      <c r="AZ197" t="s">
        <v>240</v>
      </c>
      <c r="BA197">
        <v>0</v>
      </c>
      <c r="BB197">
        <v>0</v>
      </c>
      <c r="BC197">
        <v>11</v>
      </c>
      <c r="BD197">
        <v>24</v>
      </c>
      <c r="BE197" s="5">
        <v>35</v>
      </c>
      <c r="BG197" t="s">
        <v>80</v>
      </c>
      <c r="BH197" t="s">
        <v>296</v>
      </c>
      <c r="BI197" t="s">
        <v>1641</v>
      </c>
      <c r="BJ197" t="s">
        <v>1642</v>
      </c>
      <c r="BK197" s="1">
        <v>43362</v>
      </c>
      <c r="BL197" t="s">
        <v>92</v>
      </c>
      <c r="BM197" t="s">
        <v>298</v>
      </c>
      <c r="BN197" t="s">
        <v>96</v>
      </c>
      <c r="BO197" t="s">
        <v>97</v>
      </c>
      <c r="BP197" t="s">
        <v>98</v>
      </c>
      <c r="BQ197" t="s">
        <v>1643</v>
      </c>
      <c r="BR197" t="s">
        <v>1644</v>
      </c>
      <c r="BS197">
        <v>691501</v>
      </c>
      <c r="BT197" t="s">
        <v>1645</v>
      </c>
      <c r="BU197" t="s">
        <v>1646</v>
      </c>
      <c r="BV197">
        <v>1028</v>
      </c>
      <c r="BX197">
        <v>-1</v>
      </c>
      <c r="BY197" t="s">
        <v>75</v>
      </c>
      <c r="BZ197" t="s">
        <v>75</v>
      </c>
    </row>
    <row r="198" spans="1:78" x14ac:dyDescent="0.25">
      <c r="A198" t="s">
        <v>296</v>
      </c>
      <c r="B198" t="s">
        <v>308</v>
      </c>
      <c r="H198" t="s">
        <v>90</v>
      </c>
      <c r="I198" t="s">
        <v>65</v>
      </c>
      <c r="J198" t="s">
        <v>416</v>
      </c>
      <c r="K198" t="s">
        <v>314</v>
      </c>
      <c r="L198" t="s">
        <v>417</v>
      </c>
      <c r="M198" t="s">
        <v>315</v>
      </c>
      <c r="N198" s="1">
        <v>43348</v>
      </c>
      <c r="Q198" t="s">
        <v>66</v>
      </c>
      <c r="S198" t="s">
        <v>208</v>
      </c>
      <c r="U198" t="s">
        <v>67</v>
      </c>
      <c r="W198" t="s">
        <v>188</v>
      </c>
      <c r="Y198" t="s">
        <v>367</v>
      </c>
      <c r="AA198" t="s">
        <v>86</v>
      </c>
      <c r="AC198" t="s">
        <v>68</v>
      </c>
      <c r="AE198" t="s">
        <v>69</v>
      </c>
      <c r="AF198">
        <v>0</v>
      </c>
      <c r="AG198">
        <v>0</v>
      </c>
      <c r="AH198">
        <v>0</v>
      </c>
      <c r="AI198">
        <v>1</v>
      </c>
      <c r="AJ198">
        <v>0</v>
      </c>
      <c r="AK198">
        <v>0</v>
      </c>
      <c r="AL198">
        <v>0</v>
      </c>
      <c r="AM198" t="s">
        <v>208</v>
      </c>
      <c r="AO198">
        <v>90</v>
      </c>
      <c r="AZ198" t="s">
        <v>1647</v>
      </c>
      <c r="BA198">
        <v>6</v>
      </c>
      <c r="BB198">
        <v>6</v>
      </c>
      <c r="BC198">
        <v>5</v>
      </c>
      <c r="BD198">
        <v>73</v>
      </c>
      <c r="BE198" s="5">
        <v>90</v>
      </c>
      <c r="BG198" t="s">
        <v>80</v>
      </c>
      <c r="BH198" t="s">
        <v>296</v>
      </c>
      <c r="BI198" t="s">
        <v>1648</v>
      </c>
      <c r="BJ198" t="s">
        <v>1649</v>
      </c>
      <c r="BK198" s="1">
        <v>43362</v>
      </c>
      <c r="BL198" t="s">
        <v>92</v>
      </c>
      <c r="BM198" t="s">
        <v>298</v>
      </c>
      <c r="BN198" t="s">
        <v>96</v>
      </c>
      <c r="BO198" t="s">
        <v>97</v>
      </c>
      <c r="BP198" t="s">
        <v>98</v>
      </c>
      <c r="BQ198" t="s">
        <v>1650</v>
      </c>
      <c r="BR198" t="s">
        <v>1651</v>
      </c>
      <c r="BS198">
        <v>691502</v>
      </c>
      <c r="BT198" t="s">
        <v>1652</v>
      </c>
      <c r="BU198" t="s">
        <v>1653</v>
      </c>
      <c r="BV198">
        <v>1029</v>
      </c>
      <c r="BX198">
        <v>-1</v>
      </c>
      <c r="BY198" t="s">
        <v>75</v>
      </c>
      <c r="BZ198" t="s">
        <v>75</v>
      </c>
    </row>
    <row r="199" spans="1:78" x14ac:dyDescent="0.25">
      <c r="A199" t="s">
        <v>296</v>
      </c>
      <c r="B199" t="s">
        <v>308</v>
      </c>
      <c r="H199" t="s">
        <v>90</v>
      </c>
      <c r="I199" t="s">
        <v>65</v>
      </c>
      <c r="J199" t="s">
        <v>416</v>
      </c>
      <c r="K199" t="s">
        <v>314</v>
      </c>
      <c r="L199" t="s">
        <v>417</v>
      </c>
      <c r="M199" t="s">
        <v>315</v>
      </c>
      <c r="N199" s="1">
        <v>43349</v>
      </c>
      <c r="Q199" t="s">
        <v>66</v>
      </c>
      <c r="S199" t="s">
        <v>208</v>
      </c>
      <c r="U199" t="s">
        <v>85</v>
      </c>
      <c r="W199" t="s">
        <v>99</v>
      </c>
      <c r="Y199" t="s">
        <v>207</v>
      </c>
      <c r="AA199" t="s">
        <v>89</v>
      </c>
      <c r="AC199" t="s">
        <v>68</v>
      </c>
      <c r="AE199" t="s">
        <v>69</v>
      </c>
      <c r="AF199">
        <v>0</v>
      </c>
      <c r="AG199">
        <v>0</v>
      </c>
      <c r="AH199">
        <v>0</v>
      </c>
      <c r="AI199">
        <v>1</v>
      </c>
      <c r="AJ199">
        <v>0</v>
      </c>
      <c r="AK199">
        <v>0</v>
      </c>
      <c r="AL199">
        <v>0</v>
      </c>
      <c r="AM199" t="s">
        <v>208</v>
      </c>
      <c r="AO199">
        <v>5</v>
      </c>
      <c r="AZ199" t="s">
        <v>82</v>
      </c>
      <c r="BA199">
        <v>0</v>
      </c>
      <c r="BB199">
        <v>0</v>
      </c>
      <c r="BC199">
        <v>1</v>
      </c>
      <c r="BD199">
        <v>4</v>
      </c>
      <c r="BE199" s="5">
        <v>5</v>
      </c>
      <c r="BG199" t="s">
        <v>80</v>
      </c>
      <c r="BH199" t="s">
        <v>296</v>
      </c>
      <c r="BI199" t="s">
        <v>1654</v>
      </c>
      <c r="BJ199" t="s">
        <v>1655</v>
      </c>
      <c r="BK199" s="1">
        <v>43362</v>
      </c>
      <c r="BL199" t="s">
        <v>92</v>
      </c>
      <c r="BM199" t="s">
        <v>298</v>
      </c>
      <c r="BN199" t="s">
        <v>96</v>
      </c>
      <c r="BO199" t="s">
        <v>97</v>
      </c>
      <c r="BP199" t="s">
        <v>98</v>
      </c>
      <c r="BQ199" t="s">
        <v>1656</v>
      </c>
      <c r="BR199" t="s">
        <v>1657</v>
      </c>
      <c r="BS199">
        <v>691503</v>
      </c>
      <c r="BT199" t="s">
        <v>1658</v>
      </c>
      <c r="BU199" t="s">
        <v>1659</v>
      </c>
      <c r="BV199">
        <v>1030</v>
      </c>
      <c r="BX199">
        <v>-1</v>
      </c>
      <c r="BY199" t="s">
        <v>75</v>
      </c>
      <c r="BZ199" t="s">
        <v>75</v>
      </c>
    </row>
    <row r="200" spans="1:78" x14ac:dyDescent="0.25">
      <c r="A200" t="s">
        <v>296</v>
      </c>
      <c r="B200" t="s">
        <v>308</v>
      </c>
      <c r="H200" t="s">
        <v>90</v>
      </c>
      <c r="I200" t="s">
        <v>65</v>
      </c>
      <c r="J200" t="s">
        <v>416</v>
      </c>
      <c r="K200" t="s">
        <v>314</v>
      </c>
      <c r="L200" t="s">
        <v>417</v>
      </c>
      <c r="M200" t="s">
        <v>315</v>
      </c>
      <c r="N200" s="1">
        <v>43352</v>
      </c>
      <c r="Q200" t="s">
        <v>66</v>
      </c>
      <c r="S200" t="s">
        <v>208</v>
      </c>
      <c r="U200" t="s">
        <v>67</v>
      </c>
      <c r="W200" t="s">
        <v>188</v>
      </c>
      <c r="Y200" t="s">
        <v>367</v>
      </c>
      <c r="AA200" t="s">
        <v>86</v>
      </c>
      <c r="AC200" t="s">
        <v>68</v>
      </c>
      <c r="AE200" t="s">
        <v>69</v>
      </c>
      <c r="AF200">
        <v>0</v>
      </c>
      <c r="AG200">
        <v>0</v>
      </c>
      <c r="AH200">
        <v>0</v>
      </c>
      <c r="AI200">
        <v>1</v>
      </c>
      <c r="AJ200">
        <v>0</v>
      </c>
      <c r="AK200">
        <v>0</v>
      </c>
      <c r="AL200">
        <v>0</v>
      </c>
      <c r="AM200" t="s">
        <v>208</v>
      </c>
      <c r="AO200">
        <v>79</v>
      </c>
      <c r="AZ200" t="s">
        <v>1660</v>
      </c>
      <c r="BA200">
        <v>7</v>
      </c>
      <c r="BB200">
        <v>14</v>
      </c>
      <c r="BC200">
        <v>9</v>
      </c>
      <c r="BD200">
        <v>49</v>
      </c>
      <c r="BE200" s="5">
        <v>79</v>
      </c>
      <c r="BG200" t="s">
        <v>80</v>
      </c>
      <c r="BH200" t="s">
        <v>296</v>
      </c>
      <c r="BI200" t="s">
        <v>1661</v>
      </c>
      <c r="BJ200" t="s">
        <v>1662</v>
      </c>
      <c r="BK200" s="1">
        <v>43362</v>
      </c>
      <c r="BL200" t="s">
        <v>92</v>
      </c>
      <c r="BM200" t="s">
        <v>298</v>
      </c>
      <c r="BN200" t="s">
        <v>96</v>
      </c>
      <c r="BO200" t="s">
        <v>97</v>
      </c>
      <c r="BP200" t="s">
        <v>98</v>
      </c>
      <c r="BQ200" t="s">
        <v>1663</v>
      </c>
      <c r="BR200" t="s">
        <v>1664</v>
      </c>
      <c r="BS200">
        <v>691504</v>
      </c>
      <c r="BT200" t="s">
        <v>1665</v>
      </c>
      <c r="BU200" t="s">
        <v>1666</v>
      </c>
      <c r="BV200">
        <v>1031</v>
      </c>
      <c r="BX200">
        <v>-1</v>
      </c>
      <c r="BY200" t="s">
        <v>75</v>
      </c>
      <c r="BZ200" t="s">
        <v>75</v>
      </c>
    </row>
    <row r="201" spans="1:78" x14ac:dyDescent="0.25">
      <c r="A201" t="s">
        <v>296</v>
      </c>
      <c r="B201" t="s">
        <v>308</v>
      </c>
      <c r="H201" t="s">
        <v>90</v>
      </c>
      <c r="I201" t="s">
        <v>65</v>
      </c>
      <c r="J201" t="s">
        <v>416</v>
      </c>
      <c r="K201" t="s">
        <v>314</v>
      </c>
      <c r="L201" t="s">
        <v>417</v>
      </c>
      <c r="M201" t="s">
        <v>315</v>
      </c>
      <c r="N201" s="1">
        <v>43355</v>
      </c>
      <c r="Q201" t="s">
        <v>66</v>
      </c>
      <c r="S201" t="s">
        <v>208</v>
      </c>
      <c r="U201" t="s">
        <v>67</v>
      </c>
      <c r="W201" t="s">
        <v>93</v>
      </c>
      <c r="Y201" t="s">
        <v>367</v>
      </c>
      <c r="AA201" t="s">
        <v>86</v>
      </c>
      <c r="AC201" t="s">
        <v>68</v>
      </c>
      <c r="AE201" t="s">
        <v>69</v>
      </c>
      <c r="AF201">
        <v>0</v>
      </c>
      <c r="AG201">
        <v>0</v>
      </c>
      <c r="AH201">
        <v>0</v>
      </c>
      <c r="AI201">
        <v>1</v>
      </c>
      <c r="AJ201">
        <v>0</v>
      </c>
      <c r="AK201">
        <v>0</v>
      </c>
      <c r="AL201">
        <v>0</v>
      </c>
      <c r="AM201" t="s">
        <v>208</v>
      </c>
      <c r="AO201">
        <v>101</v>
      </c>
      <c r="AZ201" t="s">
        <v>332</v>
      </c>
      <c r="BA201">
        <v>14</v>
      </c>
      <c r="BB201">
        <v>4</v>
      </c>
      <c r="BC201">
        <v>17</v>
      </c>
      <c r="BD201">
        <v>66</v>
      </c>
      <c r="BE201" s="5">
        <v>101</v>
      </c>
      <c r="BG201" t="s">
        <v>80</v>
      </c>
      <c r="BH201" t="s">
        <v>296</v>
      </c>
      <c r="BI201" t="s">
        <v>1667</v>
      </c>
      <c r="BJ201" t="s">
        <v>1668</v>
      </c>
      <c r="BK201" s="1">
        <v>43362</v>
      </c>
      <c r="BL201" t="s">
        <v>92</v>
      </c>
      <c r="BM201" t="s">
        <v>298</v>
      </c>
      <c r="BN201" t="s">
        <v>96</v>
      </c>
      <c r="BO201" t="s">
        <v>97</v>
      </c>
      <c r="BP201" t="s">
        <v>98</v>
      </c>
      <c r="BQ201" t="s">
        <v>1669</v>
      </c>
      <c r="BR201" t="s">
        <v>1670</v>
      </c>
      <c r="BS201">
        <v>691505</v>
      </c>
      <c r="BT201" t="s">
        <v>1671</v>
      </c>
      <c r="BU201" t="s">
        <v>1672</v>
      </c>
      <c r="BV201">
        <v>1032</v>
      </c>
      <c r="BX201">
        <v>-1</v>
      </c>
      <c r="BY201" t="s">
        <v>75</v>
      </c>
      <c r="BZ201" t="s">
        <v>75</v>
      </c>
    </row>
    <row r="202" spans="1:78" x14ac:dyDescent="0.25">
      <c r="A202" t="s">
        <v>296</v>
      </c>
      <c r="B202" t="s">
        <v>308</v>
      </c>
      <c r="H202" t="s">
        <v>90</v>
      </c>
      <c r="I202" t="s">
        <v>65</v>
      </c>
      <c r="J202" t="s">
        <v>416</v>
      </c>
      <c r="K202" t="s">
        <v>314</v>
      </c>
      <c r="L202" t="s">
        <v>417</v>
      </c>
      <c r="M202" t="s">
        <v>315</v>
      </c>
      <c r="N202" s="1">
        <v>43356</v>
      </c>
      <c r="Q202" t="s">
        <v>66</v>
      </c>
      <c r="S202" t="s">
        <v>208</v>
      </c>
      <c r="U202" t="s">
        <v>85</v>
      </c>
      <c r="W202" t="s">
        <v>99</v>
      </c>
      <c r="Y202" t="s">
        <v>367</v>
      </c>
      <c r="AA202" t="s">
        <v>86</v>
      </c>
      <c r="AC202" t="s">
        <v>68</v>
      </c>
      <c r="AE202" t="s">
        <v>69</v>
      </c>
      <c r="AF202">
        <v>0</v>
      </c>
      <c r="AG202">
        <v>0</v>
      </c>
      <c r="AH202">
        <v>0</v>
      </c>
      <c r="AI202">
        <v>1</v>
      </c>
      <c r="AJ202">
        <v>0</v>
      </c>
      <c r="AK202">
        <v>0</v>
      </c>
      <c r="AL202">
        <v>0</v>
      </c>
      <c r="AM202" t="s">
        <v>208</v>
      </c>
      <c r="AO202">
        <v>31</v>
      </c>
      <c r="AZ202" t="s">
        <v>223</v>
      </c>
      <c r="BA202">
        <v>0</v>
      </c>
      <c r="BB202">
        <v>0</v>
      </c>
      <c r="BC202">
        <v>10</v>
      </c>
      <c r="BD202">
        <v>21</v>
      </c>
      <c r="BE202" s="5">
        <v>31</v>
      </c>
      <c r="BG202" t="s">
        <v>80</v>
      </c>
      <c r="BH202" t="s">
        <v>296</v>
      </c>
      <c r="BI202" t="s">
        <v>1673</v>
      </c>
      <c r="BJ202" t="s">
        <v>1674</v>
      </c>
      <c r="BK202" s="1">
        <v>43362</v>
      </c>
      <c r="BL202" t="s">
        <v>92</v>
      </c>
      <c r="BM202" t="s">
        <v>298</v>
      </c>
      <c r="BN202" t="s">
        <v>96</v>
      </c>
      <c r="BO202" t="s">
        <v>97</v>
      </c>
      <c r="BP202" t="s">
        <v>98</v>
      </c>
      <c r="BQ202" t="s">
        <v>1675</v>
      </c>
      <c r="BR202" t="s">
        <v>1676</v>
      </c>
      <c r="BS202">
        <v>691506</v>
      </c>
      <c r="BT202" t="s">
        <v>1677</v>
      </c>
      <c r="BU202" t="s">
        <v>1678</v>
      </c>
      <c r="BV202">
        <v>1033</v>
      </c>
      <c r="BX202">
        <v>-1</v>
      </c>
      <c r="BY202" t="s">
        <v>75</v>
      </c>
      <c r="BZ202" t="s">
        <v>75</v>
      </c>
    </row>
    <row r="203" spans="1:78" x14ac:dyDescent="0.25">
      <c r="A203" t="s">
        <v>296</v>
      </c>
      <c r="B203" t="s">
        <v>308</v>
      </c>
      <c r="H203" t="s">
        <v>90</v>
      </c>
      <c r="I203" t="s">
        <v>65</v>
      </c>
      <c r="J203" t="s">
        <v>416</v>
      </c>
      <c r="K203" t="s">
        <v>314</v>
      </c>
      <c r="L203" t="s">
        <v>417</v>
      </c>
      <c r="M203" t="s">
        <v>315</v>
      </c>
      <c r="N203" s="1">
        <v>43359</v>
      </c>
      <c r="Q203" t="s">
        <v>66</v>
      </c>
      <c r="S203" t="s">
        <v>208</v>
      </c>
      <c r="U203" t="s">
        <v>67</v>
      </c>
      <c r="W203" t="s">
        <v>310</v>
      </c>
      <c r="Y203" t="s">
        <v>367</v>
      </c>
      <c r="AA203" t="s">
        <v>86</v>
      </c>
      <c r="AC203" t="s">
        <v>68</v>
      </c>
      <c r="AE203" t="s">
        <v>69</v>
      </c>
      <c r="AF203">
        <v>0</v>
      </c>
      <c r="AG203">
        <v>0</v>
      </c>
      <c r="AH203">
        <v>0</v>
      </c>
      <c r="AI203">
        <v>1</v>
      </c>
      <c r="AJ203">
        <v>0</v>
      </c>
      <c r="AK203">
        <v>0</v>
      </c>
      <c r="AL203">
        <v>0</v>
      </c>
      <c r="AM203" t="s">
        <v>208</v>
      </c>
      <c r="AO203">
        <v>131</v>
      </c>
      <c r="AZ203" t="s">
        <v>1679</v>
      </c>
      <c r="BA203">
        <v>13</v>
      </c>
      <c r="BB203">
        <v>26</v>
      </c>
      <c r="BC203">
        <v>9</v>
      </c>
      <c r="BD203">
        <v>83</v>
      </c>
      <c r="BE203" s="5">
        <v>131</v>
      </c>
      <c r="BG203" t="s">
        <v>80</v>
      </c>
      <c r="BH203" t="s">
        <v>296</v>
      </c>
      <c r="BI203" t="s">
        <v>1680</v>
      </c>
      <c r="BJ203" t="s">
        <v>1681</v>
      </c>
      <c r="BK203" s="1">
        <v>43362</v>
      </c>
      <c r="BL203" t="s">
        <v>92</v>
      </c>
      <c r="BM203" t="s">
        <v>298</v>
      </c>
      <c r="BN203" t="s">
        <v>96</v>
      </c>
      <c r="BO203" t="s">
        <v>97</v>
      </c>
      <c r="BP203" t="s">
        <v>98</v>
      </c>
      <c r="BQ203" t="s">
        <v>1682</v>
      </c>
      <c r="BR203" t="s">
        <v>1683</v>
      </c>
      <c r="BS203">
        <v>691507</v>
      </c>
      <c r="BT203" t="s">
        <v>1684</v>
      </c>
      <c r="BU203" t="s">
        <v>1685</v>
      </c>
      <c r="BV203">
        <v>1034</v>
      </c>
      <c r="BX203">
        <v>-1</v>
      </c>
      <c r="BY203" t="s">
        <v>75</v>
      </c>
      <c r="BZ203" t="s">
        <v>75</v>
      </c>
    </row>
    <row r="204" spans="1:78" x14ac:dyDescent="0.25">
      <c r="A204" t="s">
        <v>296</v>
      </c>
      <c r="B204" t="s">
        <v>308</v>
      </c>
      <c r="H204" t="s">
        <v>90</v>
      </c>
      <c r="I204" t="s">
        <v>65</v>
      </c>
      <c r="J204" t="s">
        <v>416</v>
      </c>
      <c r="K204" t="s">
        <v>314</v>
      </c>
      <c r="L204" t="s">
        <v>417</v>
      </c>
      <c r="M204" t="s">
        <v>315</v>
      </c>
      <c r="N204" s="1">
        <v>43360</v>
      </c>
      <c r="Q204" t="s">
        <v>66</v>
      </c>
      <c r="S204" t="s">
        <v>208</v>
      </c>
      <c r="U204" t="s">
        <v>67</v>
      </c>
      <c r="W204" t="s">
        <v>93</v>
      </c>
      <c r="Y204" t="s">
        <v>367</v>
      </c>
      <c r="AA204" t="s">
        <v>86</v>
      </c>
      <c r="AC204" t="s">
        <v>68</v>
      </c>
      <c r="AE204" t="s">
        <v>69</v>
      </c>
      <c r="AF204">
        <v>0</v>
      </c>
      <c r="AG204">
        <v>0</v>
      </c>
      <c r="AH204">
        <v>0</v>
      </c>
      <c r="AI204">
        <v>1</v>
      </c>
      <c r="AJ204">
        <v>0</v>
      </c>
      <c r="AK204">
        <v>0</v>
      </c>
      <c r="AL204">
        <v>0</v>
      </c>
      <c r="AM204" t="s">
        <v>208</v>
      </c>
      <c r="AO204">
        <v>93</v>
      </c>
      <c r="AZ204" t="s">
        <v>309</v>
      </c>
      <c r="BA204">
        <v>2</v>
      </c>
      <c r="BB204">
        <v>5</v>
      </c>
      <c r="BC204">
        <v>8</v>
      </c>
      <c r="BD204">
        <v>78</v>
      </c>
      <c r="BE204" s="5">
        <v>93</v>
      </c>
      <c r="BG204" t="s">
        <v>80</v>
      </c>
      <c r="BH204" t="s">
        <v>296</v>
      </c>
      <c r="BI204" t="s">
        <v>1686</v>
      </c>
      <c r="BJ204" t="s">
        <v>1687</v>
      </c>
      <c r="BK204" s="1">
        <v>43362</v>
      </c>
      <c r="BL204" t="s">
        <v>92</v>
      </c>
      <c r="BM204" t="s">
        <v>298</v>
      </c>
      <c r="BN204" t="s">
        <v>96</v>
      </c>
      <c r="BO204" t="s">
        <v>97</v>
      </c>
      <c r="BP204" t="s">
        <v>98</v>
      </c>
      <c r="BQ204" t="s">
        <v>1688</v>
      </c>
      <c r="BR204" t="s">
        <v>1689</v>
      </c>
      <c r="BS204">
        <v>691508</v>
      </c>
      <c r="BT204" t="s">
        <v>1690</v>
      </c>
      <c r="BU204" t="s">
        <v>1691</v>
      </c>
      <c r="BV204">
        <v>1035</v>
      </c>
      <c r="BX204">
        <v>-1</v>
      </c>
      <c r="BY204" t="s">
        <v>75</v>
      </c>
      <c r="BZ204" t="s">
        <v>75</v>
      </c>
    </row>
    <row r="205" spans="1:78" x14ac:dyDescent="0.25">
      <c r="A205" t="s">
        <v>296</v>
      </c>
      <c r="B205" t="s">
        <v>308</v>
      </c>
      <c r="H205" t="s">
        <v>90</v>
      </c>
      <c r="I205" t="s">
        <v>65</v>
      </c>
      <c r="J205" t="s">
        <v>416</v>
      </c>
      <c r="K205" t="s">
        <v>314</v>
      </c>
      <c r="L205" t="s">
        <v>417</v>
      </c>
      <c r="M205" t="s">
        <v>315</v>
      </c>
      <c r="N205" s="1">
        <v>43361</v>
      </c>
      <c r="Q205" t="s">
        <v>66</v>
      </c>
      <c r="S205" t="s">
        <v>208</v>
      </c>
      <c r="U205" t="s">
        <v>67</v>
      </c>
      <c r="W205" t="s">
        <v>310</v>
      </c>
      <c r="Y205" t="s">
        <v>367</v>
      </c>
      <c r="AA205" t="s">
        <v>86</v>
      </c>
      <c r="AC205" t="s">
        <v>68</v>
      </c>
      <c r="AE205" t="s">
        <v>69</v>
      </c>
      <c r="AF205">
        <v>0</v>
      </c>
      <c r="AG205">
        <v>0</v>
      </c>
      <c r="AH205">
        <v>0</v>
      </c>
      <c r="AI205">
        <v>1</v>
      </c>
      <c r="AJ205">
        <v>0</v>
      </c>
      <c r="AK205">
        <v>0</v>
      </c>
      <c r="AL205">
        <v>0</v>
      </c>
      <c r="AM205" t="s">
        <v>208</v>
      </c>
      <c r="AO205">
        <v>56</v>
      </c>
      <c r="AZ205" t="s">
        <v>274</v>
      </c>
      <c r="BA205">
        <v>0</v>
      </c>
      <c r="BB205">
        <v>0</v>
      </c>
      <c r="BC205">
        <v>19</v>
      </c>
      <c r="BD205">
        <v>37</v>
      </c>
      <c r="BE205" s="5">
        <v>56</v>
      </c>
      <c r="BG205" t="s">
        <v>80</v>
      </c>
      <c r="BH205" t="s">
        <v>296</v>
      </c>
      <c r="BI205" t="s">
        <v>1692</v>
      </c>
      <c r="BJ205" t="s">
        <v>1693</v>
      </c>
      <c r="BK205" s="1">
        <v>43362</v>
      </c>
      <c r="BL205" t="s">
        <v>92</v>
      </c>
      <c r="BM205" t="s">
        <v>298</v>
      </c>
      <c r="BN205" t="s">
        <v>96</v>
      </c>
      <c r="BO205" t="s">
        <v>97</v>
      </c>
      <c r="BP205" t="s">
        <v>98</v>
      </c>
      <c r="BQ205" t="s">
        <v>1694</v>
      </c>
      <c r="BR205" t="s">
        <v>1695</v>
      </c>
      <c r="BS205">
        <v>691511</v>
      </c>
      <c r="BT205" t="s">
        <v>1696</v>
      </c>
      <c r="BU205" t="s">
        <v>1697</v>
      </c>
      <c r="BV205">
        <v>1036</v>
      </c>
      <c r="BX205">
        <v>-1</v>
      </c>
      <c r="BY205" t="s">
        <v>75</v>
      </c>
      <c r="BZ205" t="s">
        <v>75</v>
      </c>
    </row>
    <row r="206" spans="1:78" x14ac:dyDescent="0.25">
      <c r="A206" t="s">
        <v>296</v>
      </c>
      <c r="B206" t="s">
        <v>299</v>
      </c>
      <c r="H206" t="s">
        <v>64</v>
      </c>
      <c r="I206" t="s">
        <v>65</v>
      </c>
      <c r="J206" t="s">
        <v>416</v>
      </c>
      <c r="K206" t="s">
        <v>314</v>
      </c>
      <c r="L206" t="s">
        <v>417</v>
      </c>
      <c r="M206" t="s">
        <v>315</v>
      </c>
      <c r="N206" s="1">
        <v>43362</v>
      </c>
      <c r="P206">
        <v>1</v>
      </c>
      <c r="Q206" t="s">
        <v>66</v>
      </c>
      <c r="S206" t="s">
        <v>208</v>
      </c>
      <c r="U206" t="s">
        <v>67</v>
      </c>
      <c r="W206" t="s">
        <v>68</v>
      </c>
      <c r="Y206" t="s">
        <v>367</v>
      </c>
      <c r="AA206" t="s">
        <v>68</v>
      </c>
      <c r="AC206" t="s">
        <v>68</v>
      </c>
      <c r="AE206" t="s">
        <v>69</v>
      </c>
      <c r="AF206">
        <v>0</v>
      </c>
      <c r="AG206">
        <v>0</v>
      </c>
      <c r="AH206">
        <v>0</v>
      </c>
      <c r="AI206">
        <v>1</v>
      </c>
      <c r="AJ206">
        <v>0</v>
      </c>
      <c r="AK206">
        <v>0</v>
      </c>
      <c r="AL206">
        <v>0</v>
      </c>
      <c r="AM206" t="s">
        <v>208</v>
      </c>
      <c r="AO206">
        <v>87</v>
      </c>
      <c r="AZ206" t="s">
        <v>233</v>
      </c>
      <c r="BA206">
        <v>0</v>
      </c>
      <c r="BB206">
        <v>19</v>
      </c>
      <c r="BC206">
        <v>0</v>
      </c>
      <c r="BD206">
        <v>68</v>
      </c>
      <c r="BE206" s="5">
        <v>87</v>
      </c>
      <c r="BG206" t="s">
        <v>80</v>
      </c>
      <c r="BH206" t="s">
        <v>296</v>
      </c>
      <c r="BI206" t="s">
        <v>1698</v>
      </c>
      <c r="BJ206" t="s">
        <v>1699</v>
      </c>
      <c r="BK206" s="1">
        <v>43362</v>
      </c>
      <c r="BL206" t="s">
        <v>71</v>
      </c>
      <c r="BM206" t="s">
        <v>72</v>
      </c>
      <c r="BN206" t="s">
        <v>73</v>
      </c>
      <c r="BO206" t="s">
        <v>74</v>
      </c>
      <c r="BQ206" t="s">
        <v>1700</v>
      </c>
      <c r="BR206" t="s">
        <v>1701</v>
      </c>
      <c r="BS206">
        <v>691974</v>
      </c>
      <c r="BT206" t="s">
        <v>1702</v>
      </c>
      <c r="BU206" t="s">
        <v>1703</v>
      </c>
      <c r="BV206">
        <v>1037</v>
      </c>
      <c r="BX206">
        <v>-1</v>
      </c>
      <c r="BY206" t="s">
        <v>75</v>
      </c>
      <c r="BZ206" t="s">
        <v>75</v>
      </c>
    </row>
    <row r="207" spans="1:78" x14ac:dyDescent="0.25">
      <c r="A207" t="s">
        <v>296</v>
      </c>
      <c r="B207" t="s">
        <v>299</v>
      </c>
      <c r="H207" t="s">
        <v>64</v>
      </c>
      <c r="I207" t="s">
        <v>65</v>
      </c>
      <c r="J207" t="s">
        <v>1704</v>
      </c>
      <c r="K207" t="s">
        <v>300</v>
      </c>
      <c r="L207" t="s">
        <v>1705</v>
      </c>
      <c r="M207" t="s">
        <v>301</v>
      </c>
      <c r="N207" s="1">
        <v>43366</v>
      </c>
      <c r="P207">
        <v>1</v>
      </c>
      <c r="Q207" t="s">
        <v>66</v>
      </c>
      <c r="S207" t="s">
        <v>208</v>
      </c>
      <c r="U207" t="s">
        <v>67</v>
      </c>
      <c r="W207" t="s">
        <v>68</v>
      </c>
      <c r="Y207" t="s">
        <v>367</v>
      </c>
      <c r="AA207" t="s">
        <v>68</v>
      </c>
      <c r="AC207" t="s">
        <v>68</v>
      </c>
      <c r="AE207" t="s">
        <v>69</v>
      </c>
      <c r="AF207">
        <v>0</v>
      </c>
      <c r="AG207">
        <v>0</v>
      </c>
      <c r="AH207">
        <v>0</v>
      </c>
      <c r="AI207">
        <v>1</v>
      </c>
      <c r="AJ207">
        <v>0</v>
      </c>
      <c r="AK207">
        <v>0</v>
      </c>
      <c r="AL207">
        <v>0</v>
      </c>
      <c r="AM207" t="s">
        <v>208</v>
      </c>
      <c r="AO207">
        <v>179</v>
      </c>
      <c r="AZ207" t="s">
        <v>1706</v>
      </c>
      <c r="BA207">
        <v>0</v>
      </c>
      <c r="BB207">
        <v>26</v>
      </c>
      <c r="BC207">
        <v>0</v>
      </c>
      <c r="BD207">
        <v>153</v>
      </c>
      <c r="BE207" s="5">
        <v>179</v>
      </c>
      <c r="BG207" t="s">
        <v>80</v>
      </c>
      <c r="BH207" t="s">
        <v>296</v>
      </c>
      <c r="BI207" t="s">
        <v>1707</v>
      </c>
      <c r="BJ207" t="s">
        <v>1708</v>
      </c>
      <c r="BK207" s="1">
        <v>43366</v>
      </c>
      <c r="BL207" t="s">
        <v>71</v>
      </c>
      <c r="BM207" t="s">
        <v>72</v>
      </c>
      <c r="BN207" t="s">
        <v>73</v>
      </c>
      <c r="BO207" t="s">
        <v>74</v>
      </c>
      <c r="BQ207" t="s">
        <v>1709</v>
      </c>
      <c r="BR207" t="s">
        <v>1710</v>
      </c>
      <c r="BS207">
        <v>701163</v>
      </c>
      <c r="BT207" t="s">
        <v>1711</v>
      </c>
      <c r="BU207" t="s">
        <v>1712</v>
      </c>
      <c r="BV207">
        <v>1038</v>
      </c>
      <c r="BX207">
        <v>-1</v>
      </c>
      <c r="BY207" t="s">
        <v>75</v>
      </c>
      <c r="BZ207" t="s">
        <v>75</v>
      </c>
    </row>
    <row r="208" spans="1:78" x14ac:dyDescent="0.25">
      <c r="A208" t="s">
        <v>296</v>
      </c>
      <c r="B208" t="s">
        <v>322</v>
      </c>
      <c r="H208" t="s">
        <v>131</v>
      </c>
      <c r="I208" t="s">
        <v>65</v>
      </c>
      <c r="J208" t="s">
        <v>1713</v>
      </c>
      <c r="K208" t="s">
        <v>1714</v>
      </c>
      <c r="L208" t="s">
        <v>1715</v>
      </c>
      <c r="M208" t="s">
        <v>1716</v>
      </c>
      <c r="N208" s="1">
        <v>43366</v>
      </c>
      <c r="P208">
        <v>1</v>
      </c>
      <c r="Q208" t="s">
        <v>66</v>
      </c>
      <c r="S208" t="s">
        <v>208</v>
      </c>
      <c r="U208" t="s">
        <v>85</v>
      </c>
      <c r="W208" t="s">
        <v>1717</v>
      </c>
      <c r="Y208" t="s">
        <v>367</v>
      </c>
      <c r="AA208" t="s">
        <v>1718</v>
      </c>
      <c r="AC208" t="s">
        <v>68</v>
      </c>
      <c r="AE208" t="s">
        <v>69</v>
      </c>
      <c r="AF208">
        <v>0</v>
      </c>
      <c r="AG208">
        <v>0</v>
      </c>
      <c r="AH208">
        <v>0</v>
      </c>
      <c r="AI208">
        <v>1</v>
      </c>
      <c r="AJ208">
        <v>0</v>
      </c>
      <c r="AK208">
        <v>0</v>
      </c>
      <c r="AL208">
        <v>0</v>
      </c>
      <c r="AM208" t="s">
        <v>208</v>
      </c>
      <c r="AO208">
        <v>2</v>
      </c>
      <c r="AZ208" t="s">
        <v>201</v>
      </c>
      <c r="BA208">
        <v>0</v>
      </c>
      <c r="BB208">
        <v>0</v>
      </c>
      <c r="BC208">
        <v>0</v>
      </c>
      <c r="BD208">
        <v>2</v>
      </c>
      <c r="BE208" s="5">
        <v>2</v>
      </c>
      <c r="BG208" t="s">
        <v>80</v>
      </c>
      <c r="BH208" t="s">
        <v>296</v>
      </c>
      <c r="BI208" t="s">
        <v>1719</v>
      </c>
      <c r="BJ208" t="s">
        <v>1720</v>
      </c>
      <c r="BK208" s="1">
        <v>43366</v>
      </c>
      <c r="BL208" t="s">
        <v>356</v>
      </c>
      <c r="BM208" t="s">
        <v>298</v>
      </c>
      <c r="BN208" t="s">
        <v>132</v>
      </c>
      <c r="BO208" t="s">
        <v>133</v>
      </c>
      <c r="BQ208" t="s">
        <v>1721</v>
      </c>
      <c r="BR208" t="s">
        <v>1722</v>
      </c>
      <c r="BS208">
        <v>701185</v>
      </c>
      <c r="BT208" t="s">
        <v>1723</v>
      </c>
      <c r="BU208" t="s">
        <v>1724</v>
      </c>
      <c r="BV208">
        <v>1039</v>
      </c>
      <c r="BX208">
        <v>-1</v>
      </c>
      <c r="BY208" t="s">
        <v>75</v>
      </c>
      <c r="BZ208" t="s">
        <v>75</v>
      </c>
    </row>
    <row r="209" spans="1:78" x14ac:dyDescent="0.25">
      <c r="A209" t="s">
        <v>296</v>
      </c>
      <c r="B209" t="s">
        <v>353</v>
      </c>
      <c r="H209" t="s">
        <v>126</v>
      </c>
      <c r="I209" t="s">
        <v>127</v>
      </c>
      <c r="J209" t="s">
        <v>1704</v>
      </c>
      <c r="K209" t="s">
        <v>300</v>
      </c>
      <c r="L209" t="s">
        <v>1705</v>
      </c>
      <c r="M209" t="s">
        <v>301</v>
      </c>
      <c r="N209" s="1">
        <v>43345</v>
      </c>
      <c r="P209">
        <v>1</v>
      </c>
      <c r="Q209" t="s">
        <v>66</v>
      </c>
      <c r="S209" t="s">
        <v>208</v>
      </c>
      <c r="U209" t="s">
        <v>67</v>
      </c>
      <c r="W209" t="s">
        <v>68</v>
      </c>
      <c r="Y209" t="s">
        <v>367</v>
      </c>
      <c r="AA209" t="s">
        <v>68</v>
      </c>
      <c r="AC209" t="s">
        <v>68</v>
      </c>
      <c r="AE209" t="s">
        <v>69</v>
      </c>
      <c r="AF209">
        <v>0</v>
      </c>
      <c r="AG209">
        <v>0</v>
      </c>
      <c r="AH209">
        <v>0</v>
      </c>
      <c r="AI209">
        <v>1</v>
      </c>
      <c r="AJ209">
        <v>0</v>
      </c>
      <c r="AK209">
        <v>0</v>
      </c>
      <c r="AL209">
        <v>0</v>
      </c>
      <c r="AM209" t="s">
        <v>208</v>
      </c>
      <c r="AO209">
        <v>56</v>
      </c>
      <c r="AZ209" t="s">
        <v>274</v>
      </c>
      <c r="BA209">
        <v>0</v>
      </c>
      <c r="BB209">
        <v>7</v>
      </c>
      <c r="BC209">
        <v>0</v>
      </c>
      <c r="BD209">
        <v>49</v>
      </c>
      <c r="BE209" s="5">
        <v>56</v>
      </c>
      <c r="BG209" t="s">
        <v>80</v>
      </c>
      <c r="BH209" t="s">
        <v>296</v>
      </c>
      <c r="BI209" t="s">
        <v>1725</v>
      </c>
      <c r="BJ209" t="s">
        <v>1726</v>
      </c>
      <c r="BK209" s="1">
        <v>43366</v>
      </c>
      <c r="BL209" t="s">
        <v>128</v>
      </c>
      <c r="BM209" t="s">
        <v>298</v>
      </c>
      <c r="BN209" t="s">
        <v>961</v>
      </c>
      <c r="BO209" t="s">
        <v>962</v>
      </c>
      <c r="BQ209" t="s">
        <v>1727</v>
      </c>
      <c r="BR209" t="s">
        <v>1728</v>
      </c>
      <c r="BS209">
        <v>701298</v>
      </c>
      <c r="BT209" t="s">
        <v>1729</v>
      </c>
      <c r="BU209" t="s">
        <v>1730</v>
      </c>
      <c r="BV209">
        <v>1040</v>
      </c>
      <c r="BX209">
        <v>-1</v>
      </c>
      <c r="BY209" t="s">
        <v>75</v>
      </c>
      <c r="BZ209" t="s">
        <v>75</v>
      </c>
    </row>
    <row r="210" spans="1:78" x14ac:dyDescent="0.25">
      <c r="A210" t="s">
        <v>296</v>
      </c>
      <c r="B210" t="s">
        <v>353</v>
      </c>
      <c r="H210" t="s">
        <v>126</v>
      </c>
      <c r="I210" t="s">
        <v>127</v>
      </c>
      <c r="J210" t="s">
        <v>1704</v>
      </c>
      <c r="K210" t="s">
        <v>300</v>
      </c>
      <c r="L210" t="s">
        <v>1705</v>
      </c>
      <c r="M210" t="s">
        <v>301</v>
      </c>
      <c r="N210" s="1">
        <v>43346</v>
      </c>
      <c r="P210">
        <v>2</v>
      </c>
      <c r="Q210" t="s">
        <v>66</v>
      </c>
      <c r="S210" t="s">
        <v>208</v>
      </c>
      <c r="U210" t="s">
        <v>67</v>
      </c>
      <c r="W210" t="s">
        <v>68</v>
      </c>
      <c r="Y210" t="s">
        <v>367</v>
      </c>
      <c r="AA210" t="s">
        <v>68</v>
      </c>
      <c r="AC210" t="s">
        <v>68</v>
      </c>
      <c r="AE210" t="s">
        <v>69</v>
      </c>
      <c r="AF210">
        <v>0</v>
      </c>
      <c r="AG210">
        <v>0</v>
      </c>
      <c r="AH210">
        <v>0</v>
      </c>
      <c r="AI210">
        <v>1</v>
      </c>
      <c r="AJ210">
        <v>0</v>
      </c>
      <c r="AK210">
        <v>0</v>
      </c>
      <c r="AL210">
        <v>0</v>
      </c>
      <c r="AM210" t="s">
        <v>208</v>
      </c>
      <c r="AO210">
        <v>133</v>
      </c>
      <c r="AZ210" t="s">
        <v>1731</v>
      </c>
      <c r="BA210">
        <v>2</v>
      </c>
      <c r="BB210">
        <v>30</v>
      </c>
      <c r="BC210">
        <v>0</v>
      </c>
      <c r="BD210">
        <v>101</v>
      </c>
      <c r="BE210" s="5">
        <v>133</v>
      </c>
      <c r="BG210" t="s">
        <v>80</v>
      </c>
      <c r="BH210" t="s">
        <v>296</v>
      </c>
      <c r="BI210" t="s">
        <v>1732</v>
      </c>
      <c r="BJ210" t="s">
        <v>1733</v>
      </c>
      <c r="BK210" s="1">
        <v>43366</v>
      </c>
      <c r="BL210" t="s">
        <v>128</v>
      </c>
      <c r="BM210" t="s">
        <v>298</v>
      </c>
      <c r="BN210" t="s">
        <v>961</v>
      </c>
      <c r="BO210" t="s">
        <v>962</v>
      </c>
      <c r="BQ210" t="s">
        <v>1734</v>
      </c>
      <c r="BR210" t="s">
        <v>1735</v>
      </c>
      <c r="BS210">
        <v>701300</v>
      </c>
      <c r="BT210" t="s">
        <v>1736</v>
      </c>
      <c r="BU210" t="s">
        <v>1737</v>
      </c>
      <c r="BV210">
        <v>1041</v>
      </c>
      <c r="BX210">
        <v>-1</v>
      </c>
      <c r="BY210" t="s">
        <v>75</v>
      </c>
      <c r="BZ210" t="s">
        <v>75</v>
      </c>
    </row>
    <row r="211" spans="1:78" x14ac:dyDescent="0.25">
      <c r="A211" t="s">
        <v>296</v>
      </c>
      <c r="B211" t="s">
        <v>353</v>
      </c>
      <c r="H211" t="s">
        <v>126</v>
      </c>
      <c r="I211" t="s">
        <v>127</v>
      </c>
      <c r="J211" t="s">
        <v>1704</v>
      </c>
      <c r="K211" t="s">
        <v>300</v>
      </c>
      <c r="L211" t="s">
        <v>1705</v>
      </c>
      <c r="M211" t="s">
        <v>301</v>
      </c>
      <c r="N211" s="1">
        <v>43347</v>
      </c>
      <c r="P211">
        <v>3</v>
      </c>
      <c r="Q211" t="s">
        <v>66</v>
      </c>
      <c r="S211" t="s">
        <v>208</v>
      </c>
      <c r="U211" t="s">
        <v>67</v>
      </c>
      <c r="W211" t="s">
        <v>68</v>
      </c>
      <c r="Y211" t="s">
        <v>367</v>
      </c>
      <c r="AA211" t="s">
        <v>68</v>
      </c>
      <c r="AC211" t="s">
        <v>68</v>
      </c>
      <c r="AE211" t="s">
        <v>69</v>
      </c>
      <c r="AF211">
        <v>0</v>
      </c>
      <c r="AG211">
        <v>0</v>
      </c>
      <c r="AH211">
        <v>0</v>
      </c>
      <c r="AI211">
        <v>1</v>
      </c>
      <c r="AJ211">
        <v>0</v>
      </c>
      <c r="AK211">
        <v>0</v>
      </c>
      <c r="AL211">
        <v>0</v>
      </c>
      <c r="AM211" t="s">
        <v>208</v>
      </c>
      <c r="AO211">
        <v>180</v>
      </c>
      <c r="AZ211" t="s">
        <v>1738</v>
      </c>
      <c r="BA211">
        <v>2</v>
      </c>
      <c r="BB211">
        <v>27</v>
      </c>
      <c r="BC211">
        <v>1</v>
      </c>
      <c r="BD211">
        <v>150</v>
      </c>
      <c r="BE211" s="5">
        <v>180</v>
      </c>
      <c r="BG211" t="s">
        <v>80</v>
      </c>
      <c r="BH211" t="s">
        <v>296</v>
      </c>
      <c r="BI211" t="s">
        <v>1739</v>
      </c>
      <c r="BJ211" t="s">
        <v>1740</v>
      </c>
      <c r="BK211" s="1">
        <v>43366</v>
      </c>
      <c r="BL211" t="s">
        <v>128</v>
      </c>
      <c r="BM211" t="s">
        <v>298</v>
      </c>
      <c r="BN211" t="s">
        <v>961</v>
      </c>
      <c r="BO211" t="s">
        <v>962</v>
      </c>
      <c r="BQ211" t="s">
        <v>1741</v>
      </c>
      <c r="BR211" t="s">
        <v>1742</v>
      </c>
      <c r="BS211">
        <v>701301</v>
      </c>
      <c r="BT211" t="s">
        <v>1743</v>
      </c>
      <c r="BU211" t="s">
        <v>1744</v>
      </c>
      <c r="BV211">
        <v>1042</v>
      </c>
      <c r="BX211">
        <v>-1</v>
      </c>
      <c r="BY211" t="s">
        <v>75</v>
      </c>
      <c r="BZ211" t="s">
        <v>75</v>
      </c>
    </row>
    <row r="212" spans="1:78" x14ac:dyDescent="0.25">
      <c r="A212" t="s">
        <v>296</v>
      </c>
      <c r="B212" t="s">
        <v>353</v>
      </c>
      <c r="H212" t="s">
        <v>126</v>
      </c>
      <c r="I212" t="s">
        <v>127</v>
      </c>
      <c r="J212" t="s">
        <v>1704</v>
      </c>
      <c r="K212" t="s">
        <v>300</v>
      </c>
      <c r="L212" t="s">
        <v>1705</v>
      </c>
      <c r="M212" t="s">
        <v>301</v>
      </c>
      <c r="N212" s="1">
        <v>43348</v>
      </c>
      <c r="P212">
        <v>4</v>
      </c>
      <c r="Q212" t="s">
        <v>66</v>
      </c>
      <c r="S212" t="s">
        <v>208</v>
      </c>
      <c r="U212" t="s">
        <v>67</v>
      </c>
      <c r="W212" t="s">
        <v>68</v>
      </c>
      <c r="Y212" t="s">
        <v>367</v>
      </c>
      <c r="AA212" t="s">
        <v>68</v>
      </c>
      <c r="AC212" t="s">
        <v>68</v>
      </c>
      <c r="AE212" t="s">
        <v>69</v>
      </c>
      <c r="AF212">
        <v>0</v>
      </c>
      <c r="AG212">
        <v>0</v>
      </c>
      <c r="AH212">
        <v>0</v>
      </c>
      <c r="AI212">
        <v>1</v>
      </c>
      <c r="AJ212">
        <v>0</v>
      </c>
      <c r="AK212">
        <v>0</v>
      </c>
      <c r="AL212">
        <v>0</v>
      </c>
      <c r="AM212" t="s">
        <v>208</v>
      </c>
      <c r="AO212">
        <v>47</v>
      </c>
      <c r="AZ212" t="s">
        <v>267</v>
      </c>
      <c r="BA212">
        <v>3</v>
      </c>
      <c r="BB212">
        <v>12</v>
      </c>
      <c r="BC212">
        <v>0</v>
      </c>
      <c r="BD212">
        <v>32</v>
      </c>
      <c r="BE212" s="5">
        <v>47</v>
      </c>
      <c r="BG212" t="s">
        <v>80</v>
      </c>
      <c r="BH212" t="s">
        <v>296</v>
      </c>
      <c r="BI212" t="s">
        <v>1745</v>
      </c>
      <c r="BJ212" t="s">
        <v>1746</v>
      </c>
      <c r="BK212" s="1">
        <v>43366</v>
      </c>
      <c r="BL212" t="s">
        <v>128</v>
      </c>
      <c r="BM212" t="s">
        <v>298</v>
      </c>
      <c r="BN212" t="s">
        <v>961</v>
      </c>
      <c r="BO212" t="s">
        <v>962</v>
      </c>
      <c r="BQ212" t="s">
        <v>1747</v>
      </c>
      <c r="BR212" t="s">
        <v>1748</v>
      </c>
      <c r="BS212">
        <v>701303</v>
      </c>
      <c r="BT212" t="s">
        <v>1749</v>
      </c>
      <c r="BU212" t="s">
        <v>1750</v>
      </c>
      <c r="BV212">
        <v>1043</v>
      </c>
      <c r="BX212">
        <v>-1</v>
      </c>
      <c r="BY212" t="s">
        <v>75</v>
      </c>
      <c r="BZ212" t="s">
        <v>75</v>
      </c>
    </row>
    <row r="213" spans="1:78" x14ac:dyDescent="0.25">
      <c r="A213" t="s">
        <v>296</v>
      </c>
      <c r="B213" t="s">
        <v>353</v>
      </c>
      <c r="H213" t="s">
        <v>126</v>
      </c>
      <c r="I213" t="s">
        <v>127</v>
      </c>
      <c r="J213" t="s">
        <v>1704</v>
      </c>
      <c r="K213" t="s">
        <v>300</v>
      </c>
      <c r="L213" t="s">
        <v>1705</v>
      </c>
      <c r="M213" t="s">
        <v>301</v>
      </c>
      <c r="N213" s="1">
        <v>43352</v>
      </c>
      <c r="P213">
        <v>5</v>
      </c>
      <c r="Q213" t="s">
        <v>66</v>
      </c>
      <c r="S213" t="s">
        <v>208</v>
      </c>
      <c r="U213" t="s">
        <v>67</v>
      </c>
      <c r="W213" t="s">
        <v>68</v>
      </c>
      <c r="Y213" t="s">
        <v>367</v>
      </c>
      <c r="AA213" t="s">
        <v>68</v>
      </c>
      <c r="AC213" t="s">
        <v>68</v>
      </c>
      <c r="AE213" t="s">
        <v>69</v>
      </c>
      <c r="AF213">
        <v>0</v>
      </c>
      <c r="AG213">
        <v>0</v>
      </c>
      <c r="AH213">
        <v>0</v>
      </c>
      <c r="AI213">
        <v>1</v>
      </c>
      <c r="AJ213">
        <v>0</v>
      </c>
      <c r="AK213">
        <v>0</v>
      </c>
      <c r="AL213">
        <v>0</v>
      </c>
      <c r="AM213" t="s">
        <v>208</v>
      </c>
      <c r="AO213">
        <v>109</v>
      </c>
      <c r="AZ213" t="s">
        <v>271</v>
      </c>
      <c r="BA213">
        <v>1</v>
      </c>
      <c r="BB213">
        <v>27</v>
      </c>
      <c r="BC213">
        <v>2</v>
      </c>
      <c r="BD213">
        <v>79</v>
      </c>
      <c r="BE213" s="5">
        <v>109</v>
      </c>
      <c r="BG213" t="s">
        <v>80</v>
      </c>
      <c r="BH213" t="s">
        <v>296</v>
      </c>
      <c r="BI213" t="s">
        <v>1751</v>
      </c>
      <c r="BJ213" t="s">
        <v>1752</v>
      </c>
      <c r="BK213" s="1">
        <v>43366</v>
      </c>
      <c r="BL213" t="s">
        <v>128</v>
      </c>
      <c r="BM213" t="s">
        <v>298</v>
      </c>
      <c r="BN213" t="s">
        <v>961</v>
      </c>
      <c r="BO213" t="s">
        <v>962</v>
      </c>
      <c r="BQ213" t="s">
        <v>1753</v>
      </c>
      <c r="BR213" t="s">
        <v>1754</v>
      </c>
      <c r="BS213">
        <v>701305</v>
      </c>
      <c r="BT213" t="s">
        <v>1755</v>
      </c>
      <c r="BU213" t="s">
        <v>1756</v>
      </c>
      <c r="BV213">
        <v>1044</v>
      </c>
      <c r="BX213">
        <v>-1</v>
      </c>
      <c r="BY213" t="s">
        <v>75</v>
      </c>
      <c r="BZ213" t="s">
        <v>75</v>
      </c>
    </row>
    <row r="214" spans="1:78" x14ac:dyDescent="0.25">
      <c r="A214" t="s">
        <v>296</v>
      </c>
      <c r="B214" t="s">
        <v>353</v>
      </c>
      <c r="H214" t="s">
        <v>126</v>
      </c>
      <c r="I214" t="s">
        <v>127</v>
      </c>
      <c r="J214" t="s">
        <v>1704</v>
      </c>
      <c r="K214" t="s">
        <v>300</v>
      </c>
      <c r="L214" t="s">
        <v>1705</v>
      </c>
      <c r="M214" t="s">
        <v>301</v>
      </c>
      <c r="N214" s="1">
        <v>43353</v>
      </c>
      <c r="P214">
        <v>6</v>
      </c>
      <c r="Q214" t="s">
        <v>66</v>
      </c>
      <c r="S214" t="s">
        <v>208</v>
      </c>
      <c r="U214" t="s">
        <v>67</v>
      </c>
      <c r="W214" t="s">
        <v>68</v>
      </c>
      <c r="Y214" t="s">
        <v>367</v>
      </c>
      <c r="AA214" t="s">
        <v>68</v>
      </c>
      <c r="AC214" t="s">
        <v>68</v>
      </c>
      <c r="AE214" t="s">
        <v>69</v>
      </c>
      <c r="AF214">
        <v>0</v>
      </c>
      <c r="AG214">
        <v>0</v>
      </c>
      <c r="AH214">
        <v>0</v>
      </c>
      <c r="AI214">
        <v>1</v>
      </c>
      <c r="AJ214">
        <v>0</v>
      </c>
      <c r="AK214">
        <v>0</v>
      </c>
      <c r="AL214">
        <v>0</v>
      </c>
      <c r="AM214" t="s">
        <v>208</v>
      </c>
      <c r="AO214">
        <v>10</v>
      </c>
      <c r="AZ214" t="s">
        <v>95</v>
      </c>
      <c r="BA214">
        <v>0</v>
      </c>
      <c r="BB214">
        <v>0</v>
      </c>
      <c r="BC214">
        <v>0</v>
      </c>
      <c r="BD214">
        <v>10</v>
      </c>
      <c r="BE214" s="5">
        <v>10</v>
      </c>
      <c r="BG214" t="s">
        <v>80</v>
      </c>
      <c r="BH214" t="s">
        <v>296</v>
      </c>
      <c r="BI214" t="s">
        <v>1757</v>
      </c>
      <c r="BJ214" t="s">
        <v>1758</v>
      </c>
      <c r="BK214" s="1">
        <v>43366</v>
      </c>
      <c r="BL214" t="s">
        <v>128</v>
      </c>
      <c r="BM214" t="s">
        <v>298</v>
      </c>
      <c r="BN214" t="s">
        <v>961</v>
      </c>
      <c r="BO214" t="s">
        <v>962</v>
      </c>
      <c r="BQ214" t="s">
        <v>1759</v>
      </c>
      <c r="BR214" t="s">
        <v>1760</v>
      </c>
      <c r="BS214">
        <v>701307</v>
      </c>
      <c r="BT214" t="s">
        <v>1761</v>
      </c>
      <c r="BU214" t="s">
        <v>1762</v>
      </c>
      <c r="BV214">
        <v>1045</v>
      </c>
      <c r="BX214">
        <v>-1</v>
      </c>
      <c r="BY214" t="s">
        <v>75</v>
      </c>
      <c r="BZ214" t="s">
        <v>75</v>
      </c>
    </row>
    <row r="215" spans="1:78" x14ac:dyDescent="0.25">
      <c r="A215" t="s">
        <v>296</v>
      </c>
      <c r="B215" t="s">
        <v>353</v>
      </c>
      <c r="H215" t="s">
        <v>126</v>
      </c>
      <c r="I215" t="s">
        <v>127</v>
      </c>
      <c r="J215" t="s">
        <v>1704</v>
      </c>
      <c r="K215" t="s">
        <v>300</v>
      </c>
      <c r="L215" t="s">
        <v>1705</v>
      </c>
      <c r="M215" t="s">
        <v>301</v>
      </c>
      <c r="N215" s="1">
        <v>43356</v>
      </c>
      <c r="P215">
        <v>7</v>
      </c>
      <c r="Q215" t="s">
        <v>66</v>
      </c>
      <c r="S215" t="s">
        <v>208</v>
      </c>
      <c r="U215" t="s">
        <v>67</v>
      </c>
      <c r="W215" t="s">
        <v>68</v>
      </c>
      <c r="Y215" t="s">
        <v>367</v>
      </c>
      <c r="AA215" t="s">
        <v>68</v>
      </c>
      <c r="AC215" t="s">
        <v>68</v>
      </c>
      <c r="AE215" t="s">
        <v>69</v>
      </c>
      <c r="AF215">
        <v>0</v>
      </c>
      <c r="AG215">
        <v>0</v>
      </c>
      <c r="AH215">
        <v>0</v>
      </c>
      <c r="AI215">
        <v>1</v>
      </c>
      <c r="AJ215">
        <v>0</v>
      </c>
      <c r="AK215">
        <v>0</v>
      </c>
      <c r="AL215">
        <v>0</v>
      </c>
      <c r="AM215" t="s">
        <v>208</v>
      </c>
      <c r="AO215">
        <v>10</v>
      </c>
      <c r="AZ215" t="s">
        <v>95</v>
      </c>
      <c r="BA215">
        <v>0</v>
      </c>
      <c r="BB215">
        <v>0</v>
      </c>
      <c r="BC215">
        <v>0</v>
      </c>
      <c r="BD215">
        <v>10</v>
      </c>
      <c r="BE215" s="5">
        <v>10</v>
      </c>
      <c r="BG215" t="s">
        <v>80</v>
      </c>
      <c r="BH215" t="s">
        <v>296</v>
      </c>
      <c r="BI215" t="s">
        <v>1763</v>
      </c>
      <c r="BJ215" t="s">
        <v>1764</v>
      </c>
      <c r="BK215" s="1">
        <v>43366</v>
      </c>
      <c r="BL215" t="s">
        <v>128</v>
      </c>
      <c r="BM215" t="s">
        <v>298</v>
      </c>
      <c r="BN215" t="s">
        <v>961</v>
      </c>
      <c r="BO215" t="s">
        <v>962</v>
      </c>
      <c r="BQ215" t="s">
        <v>1765</v>
      </c>
      <c r="BR215" t="s">
        <v>1766</v>
      </c>
      <c r="BS215">
        <v>701308</v>
      </c>
      <c r="BT215" t="s">
        <v>1767</v>
      </c>
      <c r="BU215" t="s">
        <v>1768</v>
      </c>
      <c r="BV215">
        <v>1046</v>
      </c>
      <c r="BX215">
        <v>-1</v>
      </c>
      <c r="BY215" t="s">
        <v>75</v>
      </c>
      <c r="BZ215" t="s">
        <v>75</v>
      </c>
    </row>
    <row r="216" spans="1:78" x14ac:dyDescent="0.25">
      <c r="A216" t="s">
        <v>296</v>
      </c>
      <c r="B216" t="s">
        <v>353</v>
      </c>
      <c r="H216" t="s">
        <v>126</v>
      </c>
      <c r="I216" t="s">
        <v>127</v>
      </c>
      <c r="J216" t="s">
        <v>1704</v>
      </c>
      <c r="K216" t="s">
        <v>300</v>
      </c>
      <c r="L216" t="s">
        <v>1705</v>
      </c>
      <c r="M216" t="s">
        <v>301</v>
      </c>
      <c r="N216" s="1">
        <v>43359</v>
      </c>
      <c r="P216">
        <v>8</v>
      </c>
      <c r="Q216" t="s">
        <v>66</v>
      </c>
      <c r="S216" t="s">
        <v>208</v>
      </c>
      <c r="U216" t="s">
        <v>67</v>
      </c>
      <c r="W216" t="s">
        <v>68</v>
      </c>
      <c r="Y216" t="s">
        <v>367</v>
      </c>
      <c r="AA216" t="s">
        <v>68</v>
      </c>
      <c r="AC216" t="s">
        <v>68</v>
      </c>
      <c r="AE216" t="s">
        <v>69</v>
      </c>
      <c r="AF216">
        <v>0</v>
      </c>
      <c r="AG216">
        <v>0</v>
      </c>
      <c r="AH216">
        <v>0</v>
      </c>
      <c r="AI216">
        <v>1</v>
      </c>
      <c r="AJ216">
        <v>0</v>
      </c>
      <c r="AK216">
        <v>0</v>
      </c>
      <c r="AL216">
        <v>0</v>
      </c>
      <c r="AM216" t="s">
        <v>208</v>
      </c>
      <c r="AO216">
        <v>53</v>
      </c>
      <c r="AZ216" t="s">
        <v>257</v>
      </c>
      <c r="BA216">
        <v>0</v>
      </c>
      <c r="BB216">
        <v>9</v>
      </c>
      <c r="BC216">
        <v>0</v>
      </c>
      <c r="BD216">
        <v>44</v>
      </c>
      <c r="BE216" s="5">
        <v>53</v>
      </c>
      <c r="BG216" t="s">
        <v>80</v>
      </c>
      <c r="BH216" t="s">
        <v>296</v>
      </c>
      <c r="BI216" t="s">
        <v>1769</v>
      </c>
      <c r="BJ216" t="s">
        <v>1770</v>
      </c>
      <c r="BK216" s="1">
        <v>43366</v>
      </c>
      <c r="BL216" t="s">
        <v>128</v>
      </c>
      <c r="BM216" t="s">
        <v>298</v>
      </c>
      <c r="BN216" t="s">
        <v>961</v>
      </c>
      <c r="BO216" t="s">
        <v>962</v>
      </c>
      <c r="BQ216" t="s">
        <v>1771</v>
      </c>
      <c r="BR216" t="s">
        <v>1772</v>
      </c>
      <c r="BS216">
        <v>701310</v>
      </c>
      <c r="BT216" t="s">
        <v>1773</v>
      </c>
      <c r="BU216" t="s">
        <v>1774</v>
      </c>
      <c r="BV216">
        <v>1047</v>
      </c>
      <c r="BX216">
        <v>-1</v>
      </c>
      <c r="BY216" t="s">
        <v>75</v>
      </c>
      <c r="BZ216" t="s">
        <v>75</v>
      </c>
    </row>
    <row r="217" spans="1:78" x14ac:dyDescent="0.25">
      <c r="A217" t="s">
        <v>296</v>
      </c>
      <c r="B217" t="s">
        <v>353</v>
      </c>
      <c r="H217" t="s">
        <v>126</v>
      </c>
      <c r="I217" t="s">
        <v>127</v>
      </c>
      <c r="J217" t="s">
        <v>1704</v>
      </c>
      <c r="K217" t="s">
        <v>300</v>
      </c>
      <c r="L217" t="s">
        <v>1705</v>
      </c>
      <c r="M217" t="s">
        <v>301</v>
      </c>
      <c r="N217" s="1">
        <v>43360</v>
      </c>
      <c r="P217">
        <v>9</v>
      </c>
      <c r="Q217" t="s">
        <v>66</v>
      </c>
      <c r="S217" t="s">
        <v>208</v>
      </c>
      <c r="U217" t="s">
        <v>67</v>
      </c>
      <c r="W217" t="s">
        <v>68</v>
      </c>
      <c r="Y217" t="s">
        <v>367</v>
      </c>
      <c r="AA217" t="s">
        <v>68</v>
      </c>
      <c r="AC217" t="s">
        <v>68</v>
      </c>
      <c r="AE217" t="s">
        <v>69</v>
      </c>
      <c r="AF217">
        <v>0</v>
      </c>
      <c r="AG217">
        <v>0</v>
      </c>
      <c r="AH217">
        <v>0</v>
      </c>
      <c r="AI217">
        <v>1</v>
      </c>
      <c r="AJ217">
        <v>0</v>
      </c>
      <c r="AK217">
        <v>0</v>
      </c>
      <c r="AL217">
        <v>0</v>
      </c>
      <c r="AM217" t="s">
        <v>208</v>
      </c>
      <c r="AO217">
        <v>27</v>
      </c>
      <c r="AZ217" t="s">
        <v>191</v>
      </c>
      <c r="BA217">
        <v>0</v>
      </c>
      <c r="BB217">
        <v>6</v>
      </c>
      <c r="BC217">
        <v>0</v>
      </c>
      <c r="BD217">
        <v>21</v>
      </c>
      <c r="BE217" s="5">
        <v>27</v>
      </c>
      <c r="BG217" t="s">
        <v>80</v>
      </c>
      <c r="BH217" t="s">
        <v>296</v>
      </c>
      <c r="BI217" t="s">
        <v>1775</v>
      </c>
      <c r="BJ217" t="s">
        <v>1776</v>
      </c>
      <c r="BK217" s="1">
        <v>43366</v>
      </c>
      <c r="BL217" t="s">
        <v>128</v>
      </c>
      <c r="BM217" t="s">
        <v>298</v>
      </c>
      <c r="BN217" t="s">
        <v>961</v>
      </c>
      <c r="BO217" t="s">
        <v>962</v>
      </c>
      <c r="BQ217" t="s">
        <v>1777</v>
      </c>
      <c r="BR217" t="s">
        <v>1778</v>
      </c>
      <c r="BS217">
        <v>701312</v>
      </c>
      <c r="BT217" t="s">
        <v>1779</v>
      </c>
      <c r="BU217" t="s">
        <v>1780</v>
      </c>
      <c r="BV217">
        <v>1048</v>
      </c>
      <c r="BX217">
        <v>-1</v>
      </c>
      <c r="BY217" t="s">
        <v>75</v>
      </c>
      <c r="BZ217" t="s">
        <v>75</v>
      </c>
    </row>
    <row r="218" spans="1:78" x14ac:dyDescent="0.25">
      <c r="A218" t="s">
        <v>296</v>
      </c>
      <c r="B218" t="s">
        <v>353</v>
      </c>
      <c r="H218" t="s">
        <v>126</v>
      </c>
      <c r="I218" t="s">
        <v>127</v>
      </c>
      <c r="J218" t="s">
        <v>1704</v>
      </c>
      <c r="K218" t="s">
        <v>300</v>
      </c>
      <c r="L218" t="s">
        <v>1705</v>
      </c>
      <c r="M218" t="s">
        <v>301</v>
      </c>
      <c r="N218" s="1">
        <v>43361</v>
      </c>
      <c r="P218">
        <v>10</v>
      </c>
      <c r="Q218" t="s">
        <v>66</v>
      </c>
      <c r="S218" t="s">
        <v>208</v>
      </c>
      <c r="U218" t="s">
        <v>67</v>
      </c>
      <c r="W218" t="s">
        <v>68</v>
      </c>
      <c r="Y218" t="s">
        <v>367</v>
      </c>
      <c r="AA218" t="s">
        <v>68</v>
      </c>
      <c r="AC218" t="s">
        <v>68</v>
      </c>
      <c r="AE218" t="s">
        <v>69</v>
      </c>
      <c r="AF218">
        <v>0</v>
      </c>
      <c r="AG218">
        <v>0</v>
      </c>
      <c r="AH218">
        <v>0</v>
      </c>
      <c r="AI218">
        <v>1</v>
      </c>
      <c r="AJ218">
        <v>0</v>
      </c>
      <c r="AK218">
        <v>0</v>
      </c>
      <c r="AL218">
        <v>0</v>
      </c>
      <c r="AM218" t="s">
        <v>208</v>
      </c>
      <c r="AO218">
        <v>86</v>
      </c>
      <c r="AZ218" t="s">
        <v>331</v>
      </c>
      <c r="BA218">
        <v>0</v>
      </c>
      <c r="BB218">
        <v>21</v>
      </c>
      <c r="BC218">
        <v>0</v>
      </c>
      <c r="BD218">
        <v>65</v>
      </c>
      <c r="BE218" s="5">
        <v>86</v>
      </c>
      <c r="BG218" t="s">
        <v>80</v>
      </c>
      <c r="BH218" t="s">
        <v>296</v>
      </c>
      <c r="BI218" t="s">
        <v>1781</v>
      </c>
      <c r="BJ218" t="s">
        <v>1782</v>
      </c>
      <c r="BK218" s="1">
        <v>43366</v>
      </c>
      <c r="BL218" t="s">
        <v>128</v>
      </c>
      <c r="BM218" t="s">
        <v>298</v>
      </c>
      <c r="BN218" t="s">
        <v>961</v>
      </c>
      <c r="BO218" t="s">
        <v>962</v>
      </c>
      <c r="BQ218" t="s">
        <v>1783</v>
      </c>
      <c r="BR218" t="s">
        <v>1784</v>
      </c>
      <c r="BS218">
        <v>701313</v>
      </c>
      <c r="BT218" t="s">
        <v>1785</v>
      </c>
      <c r="BU218" t="s">
        <v>1786</v>
      </c>
      <c r="BV218">
        <v>1049</v>
      </c>
      <c r="BX218">
        <v>-1</v>
      </c>
      <c r="BY218" t="s">
        <v>75</v>
      </c>
      <c r="BZ218" t="s">
        <v>75</v>
      </c>
    </row>
    <row r="219" spans="1:78" x14ac:dyDescent="0.25">
      <c r="A219" t="s">
        <v>296</v>
      </c>
      <c r="B219" t="s">
        <v>353</v>
      </c>
      <c r="H219" t="s">
        <v>126</v>
      </c>
      <c r="I219" t="s">
        <v>127</v>
      </c>
      <c r="J219" t="s">
        <v>1704</v>
      </c>
      <c r="K219" t="s">
        <v>300</v>
      </c>
      <c r="L219" t="s">
        <v>1705</v>
      </c>
      <c r="M219" t="s">
        <v>301</v>
      </c>
      <c r="N219" s="1">
        <v>43361</v>
      </c>
      <c r="P219">
        <v>10</v>
      </c>
      <c r="Q219" t="s">
        <v>66</v>
      </c>
      <c r="S219" t="s">
        <v>208</v>
      </c>
      <c r="U219" t="s">
        <v>323</v>
      </c>
      <c r="W219" t="s">
        <v>68</v>
      </c>
      <c r="Y219" t="s">
        <v>367</v>
      </c>
      <c r="AA219" t="s">
        <v>68</v>
      </c>
      <c r="AC219" t="s">
        <v>68</v>
      </c>
      <c r="AE219" t="s">
        <v>69</v>
      </c>
      <c r="AF219">
        <v>0</v>
      </c>
      <c r="AG219">
        <v>0</v>
      </c>
      <c r="AH219">
        <v>0</v>
      </c>
      <c r="AI219">
        <v>1</v>
      </c>
      <c r="AJ219">
        <v>0</v>
      </c>
      <c r="AK219">
        <v>0</v>
      </c>
      <c r="AL219">
        <v>0</v>
      </c>
      <c r="AM219" t="s">
        <v>208</v>
      </c>
      <c r="AO219">
        <v>11</v>
      </c>
      <c r="AZ219" t="s">
        <v>193</v>
      </c>
      <c r="BA219">
        <v>0</v>
      </c>
      <c r="BB219">
        <v>0</v>
      </c>
      <c r="BC219">
        <v>0</v>
      </c>
      <c r="BD219">
        <v>11</v>
      </c>
      <c r="BE219" s="5">
        <v>11</v>
      </c>
      <c r="BG219" t="s">
        <v>80</v>
      </c>
      <c r="BH219" t="s">
        <v>296</v>
      </c>
      <c r="BI219" t="s">
        <v>1787</v>
      </c>
      <c r="BJ219" t="s">
        <v>1788</v>
      </c>
      <c r="BK219" s="1">
        <v>43366</v>
      </c>
      <c r="BL219" t="s">
        <v>128</v>
      </c>
      <c r="BM219" t="s">
        <v>298</v>
      </c>
      <c r="BN219" t="s">
        <v>961</v>
      </c>
      <c r="BO219" t="s">
        <v>962</v>
      </c>
      <c r="BQ219" t="s">
        <v>1789</v>
      </c>
      <c r="BR219" t="s">
        <v>1790</v>
      </c>
      <c r="BS219">
        <v>701322</v>
      </c>
      <c r="BT219" t="s">
        <v>1791</v>
      </c>
      <c r="BU219" t="s">
        <v>1792</v>
      </c>
      <c r="BV219">
        <v>1050</v>
      </c>
      <c r="BX219">
        <v>-1</v>
      </c>
      <c r="BY219" t="s">
        <v>75</v>
      </c>
      <c r="BZ219" t="s">
        <v>75</v>
      </c>
    </row>
    <row r="220" spans="1:78" x14ac:dyDescent="0.25">
      <c r="A220" t="s">
        <v>296</v>
      </c>
      <c r="B220" t="s">
        <v>353</v>
      </c>
      <c r="H220" t="s">
        <v>126</v>
      </c>
      <c r="I220" t="s">
        <v>127</v>
      </c>
      <c r="J220" t="s">
        <v>1704</v>
      </c>
      <c r="K220" t="s">
        <v>300</v>
      </c>
      <c r="L220" t="s">
        <v>1705</v>
      </c>
      <c r="M220" t="s">
        <v>301</v>
      </c>
      <c r="N220" s="1">
        <v>43362</v>
      </c>
      <c r="P220">
        <v>11</v>
      </c>
      <c r="Q220" t="s">
        <v>66</v>
      </c>
      <c r="S220" t="s">
        <v>208</v>
      </c>
      <c r="U220" t="s">
        <v>67</v>
      </c>
      <c r="W220" t="s">
        <v>68</v>
      </c>
      <c r="Y220" t="s">
        <v>367</v>
      </c>
      <c r="AA220" t="s">
        <v>68</v>
      </c>
      <c r="AC220" t="s">
        <v>68</v>
      </c>
      <c r="AE220" t="s">
        <v>69</v>
      </c>
      <c r="AF220">
        <v>0</v>
      </c>
      <c r="AG220">
        <v>0</v>
      </c>
      <c r="AH220">
        <v>0</v>
      </c>
      <c r="AI220">
        <v>1</v>
      </c>
      <c r="AJ220">
        <v>0</v>
      </c>
      <c r="AK220">
        <v>0</v>
      </c>
      <c r="AL220">
        <v>0</v>
      </c>
      <c r="AM220" t="s">
        <v>208</v>
      </c>
      <c r="AO220">
        <v>56</v>
      </c>
      <c r="AZ220" t="s">
        <v>274</v>
      </c>
      <c r="BA220">
        <v>3</v>
      </c>
      <c r="BB220">
        <v>21</v>
      </c>
      <c r="BC220">
        <v>0</v>
      </c>
      <c r="BD220">
        <v>32</v>
      </c>
      <c r="BE220" s="5">
        <v>56</v>
      </c>
      <c r="BG220" t="s">
        <v>80</v>
      </c>
      <c r="BH220" t="s">
        <v>296</v>
      </c>
      <c r="BI220" t="s">
        <v>1793</v>
      </c>
      <c r="BJ220" t="s">
        <v>1794</v>
      </c>
      <c r="BK220" s="1">
        <v>43366</v>
      </c>
      <c r="BL220" t="s">
        <v>128</v>
      </c>
      <c r="BM220" t="s">
        <v>298</v>
      </c>
      <c r="BN220" t="s">
        <v>961</v>
      </c>
      <c r="BO220" t="s">
        <v>962</v>
      </c>
      <c r="BQ220" t="s">
        <v>1795</v>
      </c>
      <c r="BR220" t="s">
        <v>1796</v>
      </c>
      <c r="BS220">
        <v>701324</v>
      </c>
      <c r="BT220" t="s">
        <v>1797</v>
      </c>
      <c r="BU220" t="s">
        <v>1798</v>
      </c>
      <c r="BV220">
        <v>1051</v>
      </c>
      <c r="BX220">
        <v>-1</v>
      </c>
      <c r="BY220" t="s">
        <v>75</v>
      </c>
      <c r="BZ220" t="s">
        <v>75</v>
      </c>
    </row>
    <row r="221" spans="1:78" x14ac:dyDescent="0.25">
      <c r="A221" t="s">
        <v>296</v>
      </c>
      <c r="B221" t="s">
        <v>353</v>
      </c>
      <c r="H221" t="s">
        <v>126</v>
      </c>
      <c r="I221" t="s">
        <v>127</v>
      </c>
      <c r="J221" t="s">
        <v>1704</v>
      </c>
      <c r="K221" t="s">
        <v>300</v>
      </c>
      <c r="L221" t="s">
        <v>1705</v>
      </c>
      <c r="M221" t="s">
        <v>301</v>
      </c>
      <c r="N221" s="1">
        <v>43363</v>
      </c>
      <c r="P221">
        <v>12</v>
      </c>
      <c r="Q221" t="s">
        <v>66</v>
      </c>
      <c r="S221" t="s">
        <v>208</v>
      </c>
      <c r="U221" t="s">
        <v>67</v>
      </c>
      <c r="W221" t="s">
        <v>68</v>
      </c>
      <c r="Y221" t="s">
        <v>367</v>
      </c>
      <c r="AA221" t="s">
        <v>68</v>
      </c>
      <c r="AC221" t="s">
        <v>68</v>
      </c>
      <c r="AE221" t="s">
        <v>69</v>
      </c>
      <c r="AF221">
        <v>0</v>
      </c>
      <c r="AG221">
        <v>0</v>
      </c>
      <c r="AH221">
        <v>0</v>
      </c>
      <c r="AI221">
        <v>1</v>
      </c>
      <c r="AJ221">
        <v>0</v>
      </c>
      <c r="AK221">
        <v>0</v>
      </c>
      <c r="AL221">
        <v>0</v>
      </c>
      <c r="AM221" t="s">
        <v>208</v>
      </c>
      <c r="AO221">
        <v>110</v>
      </c>
      <c r="AZ221" t="s">
        <v>284</v>
      </c>
      <c r="BA221">
        <v>2</v>
      </c>
      <c r="BB221">
        <v>34</v>
      </c>
      <c r="BC221">
        <v>0</v>
      </c>
      <c r="BD221">
        <v>74</v>
      </c>
      <c r="BE221" s="5">
        <v>110</v>
      </c>
      <c r="BG221" t="s">
        <v>80</v>
      </c>
      <c r="BH221" t="s">
        <v>296</v>
      </c>
      <c r="BI221" t="s">
        <v>1799</v>
      </c>
      <c r="BJ221" t="s">
        <v>1800</v>
      </c>
      <c r="BK221" s="1">
        <v>43366</v>
      </c>
      <c r="BL221" t="s">
        <v>128</v>
      </c>
      <c r="BM221" t="s">
        <v>298</v>
      </c>
      <c r="BN221" t="s">
        <v>961</v>
      </c>
      <c r="BO221" t="s">
        <v>962</v>
      </c>
      <c r="BQ221" t="s">
        <v>1801</v>
      </c>
      <c r="BR221" t="s">
        <v>1802</v>
      </c>
      <c r="BS221">
        <v>701325</v>
      </c>
      <c r="BT221" t="s">
        <v>1803</v>
      </c>
      <c r="BU221" t="s">
        <v>1804</v>
      </c>
      <c r="BV221">
        <v>1052</v>
      </c>
      <c r="BX221">
        <v>-1</v>
      </c>
      <c r="BY221" t="s">
        <v>75</v>
      </c>
      <c r="BZ221" t="s">
        <v>75</v>
      </c>
    </row>
    <row r="222" spans="1:78" x14ac:dyDescent="0.25">
      <c r="A222" t="s">
        <v>296</v>
      </c>
      <c r="B222" t="s">
        <v>353</v>
      </c>
      <c r="H222" t="s">
        <v>126</v>
      </c>
      <c r="I222" t="s">
        <v>127</v>
      </c>
      <c r="J222" t="s">
        <v>1704</v>
      </c>
      <c r="K222" t="s">
        <v>300</v>
      </c>
      <c r="L222" t="s">
        <v>1705</v>
      </c>
      <c r="M222" t="s">
        <v>301</v>
      </c>
      <c r="N222" s="1">
        <v>43366</v>
      </c>
      <c r="P222">
        <v>13</v>
      </c>
      <c r="Q222" t="s">
        <v>66</v>
      </c>
      <c r="S222" t="s">
        <v>208</v>
      </c>
      <c r="U222" t="s">
        <v>67</v>
      </c>
      <c r="W222" t="s">
        <v>68</v>
      </c>
      <c r="Y222" t="s">
        <v>367</v>
      </c>
      <c r="AA222" t="s">
        <v>68</v>
      </c>
      <c r="AC222" t="s">
        <v>68</v>
      </c>
      <c r="AE222" t="s">
        <v>69</v>
      </c>
      <c r="AF222">
        <v>0</v>
      </c>
      <c r="AG222">
        <v>0</v>
      </c>
      <c r="AH222">
        <v>0</v>
      </c>
      <c r="AI222">
        <v>1</v>
      </c>
      <c r="AJ222">
        <v>0</v>
      </c>
      <c r="AK222">
        <v>0</v>
      </c>
      <c r="AL222">
        <v>0</v>
      </c>
      <c r="AM222" t="s">
        <v>208</v>
      </c>
      <c r="AO222">
        <v>159</v>
      </c>
      <c r="AZ222" t="s">
        <v>958</v>
      </c>
      <c r="BA222">
        <v>7</v>
      </c>
      <c r="BB222">
        <v>28</v>
      </c>
      <c r="BC222">
        <v>11</v>
      </c>
      <c r="BD222">
        <v>113</v>
      </c>
      <c r="BE222" s="5">
        <v>159</v>
      </c>
      <c r="BG222" t="s">
        <v>80</v>
      </c>
      <c r="BH222" t="s">
        <v>296</v>
      </c>
      <c r="BI222" t="s">
        <v>1805</v>
      </c>
      <c r="BJ222" t="s">
        <v>1806</v>
      </c>
      <c r="BK222" s="1">
        <v>43366</v>
      </c>
      <c r="BL222" t="s">
        <v>128</v>
      </c>
      <c r="BM222" t="s">
        <v>298</v>
      </c>
      <c r="BN222" t="s">
        <v>961</v>
      </c>
      <c r="BO222" t="s">
        <v>962</v>
      </c>
      <c r="BQ222" t="s">
        <v>1807</v>
      </c>
      <c r="BR222" t="s">
        <v>1808</v>
      </c>
      <c r="BS222">
        <v>701327</v>
      </c>
      <c r="BT222" t="s">
        <v>1809</v>
      </c>
      <c r="BU222" t="s">
        <v>1810</v>
      </c>
      <c r="BV222">
        <v>1053</v>
      </c>
      <c r="BX222">
        <v>-1</v>
      </c>
      <c r="BY222" t="s">
        <v>75</v>
      </c>
      <c r="BZ222" t="s">
        <v>75</v>
      </c>
    </row>
    <row r="223" spans="1:78" x14ac:dyDescent="0.25">
      <c r="A223" t="s">
        <v>296</v>
      </c>
      <c r="B223" t="s">
        <v>304</v>
      </c>
      <c r="H223" t="s">
        <v>84</v>
      </c>
      <c r="I223" t="s">
        <v>65</v>
      </c>
      <c r="J223" t="s">
        <v>1704</v>
      </c>
      <c r="K223" t="s">
        <v>300</v>
      </c>
      <c r="L223" t="s">
        <v>1705</v>
      </c>
      <c r="M223" t="s">
        <v>301</v>
      </c>
      <c r="N223" s="1">
        <v>43366</v>
      </c>
      <c r="P223">
        <v>1</v>
      </c>
      <c r="Q223" t="s">
        <v>66</v>
      </c>
      <c r="S223" t="s">
        <v>208</v>
      </c>
      <c r="U223" t="s">
        <v>85</v>
      </c>
      <c r="W223" t="s">
        <v>100</v>
      </c>
      <c r="Y223" t="s">
        <v>367</v>
      </c>
      <c r="AA223" t="s">
        <v>68</v>
      </c>
      <c r="AC223" t="s">
        <v>68</v>
      </c>
      <c r="AE223" t="s">
        <v>69</v>
      </c>
      <c r="AF223">
        <v>0</v>
      </c>
      <c r="AG223">
        <v>0</v>
      </c>
      <c r="AH223">
        <v>0</v>
      </c>
      <c r="AI223">
        <v>1</v>
      </c>
      <c r="AJ223">
        <v>0</v>
      </c>
      <c r="AK223">
        <v>0</v>
      </c>
      <c r="AL223">
        <v>0</v>
      </c>
      <c r="AM223" t="s">
        <v>208</v>
      </c>
      <c r="AO223">
        <v>17</v>
      </c>
      <c r="AZ223" t="s">
        <v>189</v>
      </c>
      <c r="BA223">
        <v>0</v>
      </c>
      <c r="BB223">
        <v>0</v>
      </c>
      <c r="BC223">
        <v>9</v>
      </c>
      <c r="BD223">
        <v>8</v>
      </c>
      <c r="BE223" s="5">
        <v>17</v>
      </c>
      <c r="BG223" t="s">
        <v>80</v>
      </c>
      <c r="BH223" t="s">
        <v>296</v>
      </c>
      <c r="BI223" t="s">
        <v>1811</v>
      </c>
      <c r="BJ223" t="s">
        <v>1812</v>
      </c>
      <c r="BK223" s="1">
        <v>43366</v>
      </c>
      <c r="BL223" t="s">
        <v>116</v>
      </c>
      <c r="BM223" t="s">
        <v>298</v>
      </c>
      <c r="BN223" t="s">
        <v>117</v>
      </c>
      <c r="BO223" t="s">
        <v>118</v>
      </c>
      <c r="BQ223" t="s">
        <v>1813</v>
      </c>
      <c r="BR223" t="s">
        <v>1814</v>
      </c>
      <c r="BS223">
        <v>701861</v>
      </c>
      <c r="BT223" t="s">
        <v>1815</v>
      </c>
      <c r="BU223" t="s">
        <v>1816</v>
      </c>
      <c r="BV223">
        <v>1054</v>
      </c>
      <c r="BX223">
        <v>-1</v>
      </c>
      <c r="BY223" t="s">
        <v>75</v>
      </c>
      <c r="BZ223" t="s">
        <v>75</v>
      </c>
    </row>
    <row r="224" spans="1:78" x14ac:dyDescent="0.25">
      <c r="A224" t="s">
        <v>296</v>
      </c>
      <c r="B224" t="s">
        <v>304</v>
      </c>
      <c r="H224" t="s">
        <v>84</v>
      </c>
      <c r="I224" t="s">
        <v>65</v>
      </c>
      <c r="J224" t="s">
        <v>1704</v>
      </c>
      <c r="K224" t="s">
        <v>300</v>
      </c>
      <c r="L224" t="s">
        <v>1705</v>
      </c>
      <c r="M224" t="s">
        <v>301</v>
      </c>
      <c r="N224" s="1">
        <v>43366</v>
      </c>
      <c r="P224">
        <v>2</v>
      </c>
      <c r="Q224" t="s">
        <v>66</v>
      </c>
      <c r="S224" t="s">
        <v>208</v>
      </c>
      <c r="U224" t="s">
        <v>67</v>
      </c>
      <c r="W224" t="s">
        <v>119</v>
      </c>
      <c r="Y224" t="s">
        <v>367</v>
      </c>
      <c r="AA224" t="s">
        <v>68</v>
      </c>
      <c r="AC224" t="s">
        <v>68</v>
      </c>
      <c r="AE224" t="s">
        <v>69</v>
      </c>
      <c r="AF224">
        <v>0</v>
      </c>
      <c r="AG224">
        <v>0</v>
      </c>
      <c r="AH224">
        <v>0</v>
      </c>
      <c r="AI224">
        <v>1</v>
      </c>
      <c r="AJ224">
        <v>0</v>
      </c>
      <c r="AK224">
        <v>0</v>
      </c>
      <c r="AL224">
        <v>0</v>
      </c>
      <c r="AM224" t="s">
        <v>208</v>
      </c>
      <c r="AO224">
        <v>12</v>
      </c>
      <c r="AZ224" t="s">
        <v>79</v>
      </c>
      <c r="BA224">
        <v>0</v>
      </c>
      <c r="BB224">
        <v>0</v>
      </c>
      <c r="BC224">
        <v>7</v>
      </c>
      <c r="BD224">
        <v>5</v>
      </c>
      <c r="BE224" s="5">
        <v>12</v>
      </c>
      <c r="BG224" t="s">
        <v>80</v>
      </c>
      <c r="BH224" t="s">
        <v>296</v>
      </c>
      <c r="BI224" t="s">
        <v>1817</v>
      </c>
      <c r="BJ224" t="s">
        <v>1818</v>
      </c>
      <c r="BK224" s="1">
        <v>43366</v>
      </c>
      <c r="BL224" t="s">
        <v>116</v>
      </c>
      <c r="BM224" t="s">
        <v>298</v>
      </c>
      <c r="BN224" t="s">
        <v>117</v>
      </c>
      <c r="BO224" t="s">
        <v>118</v>
      </c>
      <c r="BQ224" t="s">
        <v>1819</v>
      </c>
      <c r="BR224" t="s">
        <v>1820</v>
      </c>
      <c r="BS224">
        <v>701862</v>
      </c>
      <c r="BT224" t="s">
        <v>1821</v>
      </c>
      <c r="BU224" t="s">
        <v>1822</v>
      </c>
      <c r="BV224">
        <v>1055</v>
      </c>
      <c r="BX224">
        <v>-1</v>
      </c>
      <c r="BY224" t="s">
        <v>75</v>
      </c>
      <c r="BZ224" t="s">
        <v>75</v>
      </c>
    </row>
    <row r="225" spans="1:78" x14ac:dyDescent="0.25">
      <c r="A225" t="s">
        <v>296</v>
      </c>
      <c r="B225" t="s">
        <v>304</v>
      </c>
      <c r="H225" t="s">
        <v>84</v>
      </c>
      <c r="I225" t="s">
        <v>65</v>
      </c>
      <c r="J225" t="s">
        <v>1823</v>
      </c>
      <c r="K225" t="s">
        <v>320</v>
      </c>
      <c r="L225" t="s">
        <v>1824</v>
      </c>
      <c r="M225" t="s">
        <v>321</v>
      </c>
      <c r="N225" s="1">
        <v>43367</v>
      </c>
      <c r="P225">
        <v>1</v>
      </c>
      <c r="Q225" t="s">
        <v>66</v>
      </c>
      <c r="S225" t="s">
        <v>208</v>
      </c>
      <c r="U225" t="s">
        <v>85</v>
      </c>
      <c r="W225" t="s">
        <v>100</v>
      </c>
      <c r="Y225" t="s">
        <v>68</v>
      </c>
      <c r="AA225" t="s">
        <v>68</v>
      </c>
      <c r="AC225" t="s">
        <v>68</v>
      </c>
      <c r="AE225" t="s">
        <v>69</v>
      </c>
      <c r="AF225">
        <v>0</v>
      </c>
      <c r="AG225">
        <v>0</v>
      </c>
      <c r="AH225">
        <v>0</v>
      </c>
      <c r="AI225">
        <v>1</v>
      </c>
      <c r="AJ225">
        <v>0</v>
      </c>
      <c r="AK225">
        <v>0</v>
      </c>
      <c r="AL225">
        <v>0</v>
      </c>
      <c r="AM225" t="s">
        <v>208</v>
      </c>
      <c r="AO225">
        <v>18</v>
      </c>
      <c r="AZ225" t="s">
        <v>228</v>
      </c>
      <c r="BA225">
        <v>0</v>
      </c>
      <c r="BB225">
        <v>3</v>
      </c>
      <c r="BC225">
        <v>4</v>
      </c>
      <c r="BD225">
        <v>11</v>
      </c>
      <c r="BE225" s="5">
        <v>18</v>
      </c>
      <c r="BG225" t="s">
        <v>80</v>
      </c>
      <c r="BH225" t="s">
        <v>296</v>
      </c>
      <c r="BI225" t="s">
        <v>1825</v>
      </c>
      <c r="BJ225" t="s">
        <v>1826</v>
      </c>
      <c r="BK225" s="1">
        <v>43367</v>
      </c>
      <c r="BL225" t="s">
        <v>116</v>
      </c>
      <c r="BM225" t="s">
        <v>298</v>
      </c>
      <c r="BN225" t="s">
        <v>117</v>
      </c>
      <c r="BO225" t="s">
        <v>118</v>
      </c>
      <c r="BQ225" t="s">
        <v>1827</v>
      </c>
      <c r="BR225" t="s">
        <v>1828</v>
      </c>
      <c r="BS225">
        <v>703692</v>
      </c>
      <c r="BT225" t="s">
        <v>1829</v>
      </c>
      <c r="BU225" t="s">
        <v>1830</v>
      </c>
      <c r="BV225">
        <v>1056</v>
      </c>
      <c r="BX225">
        <v>-1</v>
      </c>
      <c r="BY225" t="s">
        <v>75</v>
      </c>
      <c r="BZ225" t="s">
        <v>75</v>
      </c>
    </row>
    <row r="226" spans="1:78" x14ac:dyDescent="0.25">
      <c r="A226" t="s">
        <v>296</v>
      </c>
      <c r="B226" t="s">
        <v>304</v>
      </c>
      <c r="H226" t="s">
        <v>84</v>
      </c>
      <c r="I226" t="s">
        <v>65</v>
      </c>
      <c r="J226" t="s">
        <v>1823</v>
      </c>
      <c r="K226" t="s">
        <v>320</v>
      </c>
      <c r="L226" t="s">
        <v>1824</v>
      </c>
      <c r="M226" t="s">
        <v>321</v>
      </c>
      <c r="N226" s="1">
        <v>43367</v>
      </c>
      <c r="P226">
        <v>2</v>
      </c>
      <c r="Q226" t="s">
        <v>66</v>
      </c>
      <c r="S226" t="s">
        <v>208</v>
      </c>
      <c r="U226" t="s">
        <v>87</v>
      </c>
      <c r="W226" t="s">
        <v>1831</v>
      </c>
      <c r="Y226" t="s">
        <v>367</v>
      </c>
      <c r="AA226" t="s">
        <v>68</v>
      </c>
      <c r="AC226" t="s">
        <v>68</v>
      </c>
      <c r="AE226" t="s">
        <v>69</v>
      </c>
      <c r="AF226">
        <v>0</v>
      </c>
      <c r="AG226">
        <v>0</v>
      </c>
      <c r="AH226">
        <v>0</v>
      </c>
      <c r="AI226">
        <v>1</v>
      </c>
      <c r="AJ226">
        <v>0</v>
      </c>
      <c r="AK226">
        <v>0</v>
      </c>
      <c r="AL226">
        <v>0</v>
      </c>
      <c r="AM226" t="s">
        <v>208</v>
      </c>
      <c r="AO226">
        <v>16</v>
      </c>
      <c r="AZ226" t="s">
        <v>190</v>
      </c>
      <c r="BA226">
        <v>0</v>
      </c>
      <c r="BB226">
        <v>2</v>
      </c>
      <c r="BC226">
        <v>7</v>
      </c>
      <c r="BD226">
        <v>7</v>
      </c>
      <c r="BE226" s="5">
        <v>16</v>
      </c>
      <c r="BG226" t="s">
        <v>80</v>
      </c>
      <c r="BH226" t="s">
        <v>296</v>
      </c>
      <c r="BI226" t="s">
        <v>1832</v>
      </c>
      <c r="BJ226" t="s">
        <v>1833</v>
      </c>
      <c r="BK226" s="1">
        <v>43367</v>
      </c>
      <c r="BL226" t="s">
        <v>116</v>
      </c>
      <c r="BM226" t="s">
        <v>298</v>
      </c>
      <c r="BN226" t="s">
        <v>117</v>
      </c>
      <c r="BO226" t="s">
        <v>118</v>
      </c>
      <c r="BQ226" t="s">
        <v>1834</v>
      </c>
      <c r="BR226" t="s">
        <v>1835</v>
      </c>
      <c r="BS226">
        <v>703693</v>
      </c>
      <c r="BT226" t="s">
        <v>1836</v>
      </c>
      <c r="BU226" t="s">
        <v>1837</v>
      </c>
      <c r="BV226">
        <v>1057</v>
      </c>
      <c r="BX226">
        <v>-1</v>
      </c>
      <c r="BY226" t="s">
        <v>75</v>
      </c>
      <c r="BZ226" t="s">
        <v>75</v>
      </c>
    </row>
    <row r="227" spans="1:78" x14ac:dyDescent="0.25">
      <c r="A227" t="s">
        <v>296</v>
      </c>
      <c r="B227" t="s">
        <v>304</v>
      </c>
      <c r="H227" t="s">
        <v>84</v>
      </c>
      <c r="I227" t="s">
        <v>65</v>
      </c>
      <c r="J227" t="s">
        <v>1823</v>
      </c>
      <c r="K227" t="s">
        <v>320</v>
      </c>
      <c r="L227" t="s">
        <v>1824</v>
      </c>
      <c r="M227" t="s">
        <v>321</v>
      </c>
      <c r="N227" s="1">
        <v>43367</v>
      </c>
      <c r="P227">
        <v>3</v>
      </c>
      <c r="Q227" t="s">
        <v>66</v>
      </c>
      <c r="S227" t="s">
        <v>208</v>
      </c>
      <c r="U227" t="s">
        <v>67</v>
      </c>
      <c r="W227" t="s">
        <v>339</v>
      </c>
      <c r="Y227" t="s">
        <v>68</v>
      </c>
      <c r="AA227" t="s">
        <v>68</v>
      </c>
      <c r="AC227" t="s">
        <v>68</v>
      </c>
      <c r="AE227" t="s">
        <v>69</v>
      </c>
      <c r="AF227">
        <v>0</v>
      </c>
      <c r="AG227">
        <v>0</v>
      </c>
      <c r="AH227">
        <v>0</v>
      </c>
      <c r="AI227">
        <v>1</v>
      </c>
      <c r="AJ227">
        <v>0</v>
      </c>
      <c r="AK227">
        <v>0</v>
      </c>
      <c r="AL227">
        <v>0</v>
      </c>
      <c r="AM227" t="s">
        <v>208</v>
      </c>
      <c r="AO227">
        <v>19</v>
      </c>
      <c r="AZ227" t="s">
        <v>88</v>
      </c>
      <c r="BA227">
        <v>0</v>
      </c>
      <c r="BB227">
        <v>0</v>
      </c>
      <c r="BC227">
        <v>9</v>
      </c>
      <c r="BD227">
        <v>10</v>
      </c>
      <c r="BE227" s="5">
        <v>19</v>
      </c>
      <c r="BG227" t="s">
        <v>80</v>
      </c>
      <c r="BH227" t="s">
        <v>296</v>
      </c>
      <c r="BI227" t="s">
        <v>1838</v>
      </c>
      <c r="BJ227" t="s">
        <v>1839</v>
      </c>
      <c r="BK227" s="1">
        <v>43367</v>
      </c>
      <c r="BL227" t="s">
        <v>116</v>
      </c>
      <c r="BM227" t="s">
        <v>298</v>
      </c>
      <c r="BN227" t="s">
        <v>117</v>
      </c>
      <c r="BO227" t="s">
        <v>118</v>
      </c>
      <c r="BQ227" t="s">
        <v>1840</v>
      </c>
      <c r="BR227" t="s">
        <v>1841</v>
      </c>
      <c r="BS227">
        <v>703694</v>
      </c>
      <c r="BT227" t="s">
        <v>1842</v>
      </c>
      <c r="BU227" t="s">
        <v>1843</v>
      </c>
      <c r="BV227">
        <v>1058</v>
      </c>
      <c r="BX227">
        <v>-1</v>
      </c>
      <c r="BY227" t="s">
        <v>75</v>
      </c>
      <c r="BZ227" t="s">
        <v>75</v>
      </c>
    </row>
    <row r="228" spans="1:78" x14ac:dyDescent="0.25">
      <c r="A228" t="s">
        <v>296</v>
      </c>
      <c r="B228" t="s">
        <v>299</v>
      </c>
      <c r="H228" t="s">
        <v>64</v>
      </c>
      <c r="I228" t="s">
        <v>65</v>
      </c>
      <c r="J228" t="s">
        <v>1823</v>
      </c>
      <c r="K228" t="s">
        <v>320</v>
      </c>
      <c r="L228" t="s">
        <v>1824</v>
      </c>
      <c r="M228" t="s">
        <v>321</v>
      </c>
      <c r="N228" s="1">
        <v>43367</v>
      </c>
      <c r="P228">
        <v>1</v>
      </c>
      <c r="Q228" t="s">
        <v>66</v>
      </c>
      <c r="S228" t="s">
        <v>208</v>
      </c>
      <c r="U228" t="s">
        <v>67</v>
      </c>
      <c r="W228" t="s">
        <v>68</v>
      </c>
      <c r="Y228" t="s">
        <v>367</v>
      </c>
      <c r="AA228" t="s">
        <v>68</v>
      </c>
      <c r="AC228" t="s">
        <v>68</v>
      </c>
      <c r="AE228" t="s">
        <v>69</v>
      </c>
      <c r="AF228">
        <v>0</v>
      </c>
      <c r="AG228">
        <v>0</v>
      </c>
      <c r="AH228">
        <v>0</v>
      </c>
      <c r="AI228">
        <v>1</v>
      </c>
      <c r="AJ228">
        <v>0</v>
      </c>
      <c r="AK228">
        <v>0</v>
      </c>
      <c r="AL228">
        <v>0</v>
      </c>
      <c r="AM228" t="s">
        <v>208</v>
      </c>
      <c r="AO228">
        <v>101</v>
      </c>
      <c r="AZ228" t="s">
        <v>332</v>
      </c>
      <c r="BA228">
        <v>0</v>
      </c>
      <c r="BB228">
        <v>19</v>
      </c>
      <c r="BC228">
        <v>0</v>
      </c>
      <c r="BD228">
        <v>82</v>
      </c>
      <c r="BE228" s="5">
        <v>101</v>
      </c>
      <c r="BG228" t="s">
        <v>80</v>
      </c>
      <c r="BH228" t="s">
        <v>296</v>
      </c>
      <c r="BI228" t="s">
        <v>1844</v>
      </c>
      <c r="BJ228" t="s">
        <v>1845</v>
      </c>
      <c r="BK228" s="1">
        <v>43367</v>
      </c>
      <c r="BL228" t="s">
        <v>71</v>
      </c>
      <c r="BM228" t="s">
        <v>72</v>
      </c>
      <c r="BN228" t="s">
        <v>73</v>
      </c>
      <c r="BO228" t="s">
        <v>74</v>
      </c>
      <c r="BQ228" t="s">
        <v>1846</v>
      </c>
      <c r="BR228" t="s">
        <v>1847</v>
      </c>
      <c r="BS228">
        <v>704359</v>
      </c>
      <c r="BT228" t="s">
        <v>1848</v>
      </c>
      <c r="BU228" t="s">
        <v>1849</v>
      </c>
      <c r="BV228">
        <v>1059</v>
      </c>
      <c r="BX228">
        <v>-1</v>
      </c>
      <c r="BY228" t="s">
        <v>75</v>
      </c>
      <c r="BZ228" t="s">
        <v>75</v>
      </c>
    </row>
    <row r="229" spans="1:78" x14ac:dyDescent="0.25">
      <c r="A229" t="s">
        <v>296</v>
      </c>
      <c r="B229" t="s">
        <v>297</v>
      </c>
      <c r="H229" t="s">
        <v>130</v>
      </c>
      <c r="I229" t="s">
        <v>65</v>
      </c>
      <c r="J229" t="s">
        <v>1823</v>
      </c>
      <c r="K229" t="s">
        <v>320</v>
      </c>
      <c r="L229" t="s">
        <v>1824</v>
      </c>
      <c r="M229" t="s">
        <v>321</v>
      </c>
      <c r="N229" s="1">
        <v>43366</v>
      </c>
      <c r="P229">
        <v>1</v>
      </c>
      <c r="Q229" t="s">
        <v>66</v>
      </c>
      <c r="S229" t="s">
        <v>208</v>
      </c>
      <c r="U229" t="s">
        <v>122</v>
      </c>
      <c r="W229" t="s">
        <v>205</v>
      </c>
      <c r="Y229" t="s">
        <v>207</v>
      </c>
      <c r="AA229" t="s">
        <v>68</v>
      </c>
      <c r="AC229" t="s">
        <v>68</v>
      </c>
      <c r="AE229" t="s">
        <v>69</v>
      </c>
      <c r="AF229">
        <v>0</v>
      </c>
      <c r="AG229">
        <v>0</v>
      </c>
      <c r="AH229">
        <v>0</v>
      </c>
      <c r="AI229">
        <v>1</v>
      </c>
      <c r="AJ229">
        <v>0</v>
      </c>
      <c r="AK229">
        <v>0</v>
      </c>
      <c r="AL229">
        <v>0</v>
      </c>
      <c r="AM229" t="s">
        <v>208</v>
      </c>
      <c r="AO229">
        <v>14</v>
      </c>
      <c r="AZ229" t="s">
        <v>192</v>
      </c>
      <c r="BA229">
        <v>2</v>
      </c>
      <c r="BB229">
        <v>6</v>
      </c>
      <c r="BC229">
        <v>2</v>
      </c>
      <c r="BD229">
        <v>4</v>
      </c>
      <c r="BE229" s="5">
        <v>14</v>
      </c>
      <c r="BG229" t="s">
        <v>80</v>
      </c>
      <c r="BH229" t="s">
        <v>296</v>
      </c>
      <c r="BI229" t="s">
        <v>1850</v>
      </c>
      <c r="BJ229" t="s">
        <v>1851</v>
      </c>
      <c r="BK229" s="1">
        <v>43367</v>
      </c>
      <c r="BL229" t="s">
        <v>102</v>
      </c>
      <c r="BM229" t="s">
        <v>298</v>
      </c>
      <c r="BN229" t="s">
        <v>336</v>
      </c>
      <c r="BO229" t="s">
        <v>337</v>
      </c>
      <c r="BQ229" t="s">
        <v>1852</v>
      </c>
      <c r="BR229" t="s">
        <v>1853</v>
      </c>
      <c r="BS229">
        <v>704432</v>
      </c>
      <c r="BT229" t="s">
        <v>1854</v>
      </c>
      <c r="BU229" t="s">
        <v>1855</v>
      </c>
      <c r="BV229">
        <v>1060</v>
      </c>
      <c r="BX229">
        <v>-1</v>
      </c>
      <c r="BY229" t="s">
        <v>75</v>
      </c>
      <c r="BZ229" t="s">
        <v>75</v>
      </c>
    </row>
    <row r="230" spans="1:78" x14ac:dyDescent="0.25">
      <c r="A230" t="s">
        <v>296</v>
      </c>
      <c r="B230" t="s">
        <v>297</v>
      </c>
      <c r="H230" t="s">
        <v>130</v>
      </c>
      <c r="I230" t="s">
        <v>65</v>
      </c>
      <c r="J230" t="s">
        <v>1823</v>
      </c>
      <c r="K230" t="s">
        <v>320</v>
      </c>
      <c r="L230" t="s">
        <v>1824</v>
      </c>
      <c r="M230" t="s">
        <v>321</v>
      </c>
      <c r="N230" s="1">
        <v>43366</v>
      </c>
      <c r="P230">
        <v>2</v>
      </c>
      <c r="Q230" t="s">
        <v>66</v>
      </c>
      <c r="S230" t="s">
        <v>208</v>
      </c>
      <c r="U230" t="s">
        <v>85</v>
      </c>
      <c r="W230" t="s">
        <v>1092</v>
      </c>
      <c r="Y230" t="s">
        <v>207</v>
      </c>
      <c r="AA230" t="s">
        <v>68</v>
      </c>
      <c r="AC230" t="s">
        <v>68</v>
      </c>
      <c r="AE230" t="s">
        <v>69</v>
      </c>
      <c r="AF230">
        <v>0</v>
      </c>
      <c r="AG230">
        <v>0</v>
      </c>
      <c r="AH230">
        <v>0</v>
      </c>
      <c r="AI230">
        <v>1</v>
      </c>
      <c r="AJ230">
        <v>0</v>
      </c>
      <c r="AK230">
        <v>0</v>
      </c>
      <c r="AL230">
        <v>0</v>
      </c>
      <c r="AM230" t="s">
        <v>208</v>
      </c>
      <c r="AO230">
        <v>25</v>
      </c>
      <c r="AZ230" t="s">
        <v>194</v>
      </c>
      <c r="BA230">
        <v>4</v>
      </c>
      <c r="BB230">
        <v>5</v>
      </c>
      <c r="BC230">
        <v>6</v>
      </c>
      <c r="BD230">
        <v>10</v>
      </c>
      <c r="BE230" s="5">
        <v>25</v>
      </c>
      <c r="BG230" t="s">
        <v>80</v>
      </c>
      <c r="BH230" t="s">
        <v>296</v>
      </c>
      <c r="BI230" t="s">
        <v>1856</v>
      </c>
      <c r="BJ230" t="s">
        <v>1857</v>
      </c>
      <c r="BK230" s="1">
        <v>43367</v>
      </c>
      <c r="BL230" t="s">
        <v>102</v>
      </c>
      <c r="BM230" t="s">
        <v>298</v>
      </c>
      <c r="BN230" t="s">
        <v>336</v>
      </c>
      <c r="BO230" t="s">
        <v>337</v>
      </c>
      <c r="BQ230" t="s">
        <v>1858</v>
      </c>
      <c r="BR230" t="s">
        <v>1859</v>
      </c>
      <c r="BS230">
        <v>704433</v>
      </c>
      <c r="BT230" t="s">
        <v>1860</v>
      </c>
      <c r="BU230" t="s">
        <v>1861</v>
      </c>
      <c r="BV230">
        <v>1061</v>
      </c>
      <c r="BX230">
        <v>-1</v>
      </c>
      <c r="BY230" t="s">
        <v>75</v>
      </c>
      <c r="BZ230" t="s">
        <v>75</v>
      </c>
    </row>
    <row r="231" spans="1:78" x14ac:dyDescent="0.25">
      <c r="A231" t="s">
        <v>296</v>
      </c>
      <c r="B231" t="s">
        <v>297</v>
      </c>
      <c r="H231" t="s">
        <v>130</v>
      </c>
      <c r="I231" t="s">
        <v>65</v>
      </c>
      <c r="J231" t="s">
        <v>1823</v>
      </c>
      <c r="K231" t="s">
        <v>320</v>
      </c>
      <c r="L231" t="s">
        <v>1824</v>
      </c>
      <c r="M231" t="s">
        <v>321</v>
      </c>
      <c r="N231" s="1">
        <v>43366</v>
      </c>
      <c r="P231">
        <v>3</v>
      </c>
      <c r="Q231" t="s">
        <v>129</v>
      </c>
      <c r="S231" t="s">
        <v>208</v>
      </c>
      <c r="U231" t="s">
        <v>103</v>
      </c>
      <c r="W231" t="s">
        <v>104</v>
      </c>
      <c r="Y231" t="s">
        <v>207</v>
      </c>
      <c r="AA231" t="s">
        <v>112</v>
      </c>
      <c r="AC231" t="s">
        <v>68</v>
      </c>
      <c r="AE231" t="s">
        <v>83</v>
      </c>
      <c r="AF231">
        <v>0</v>
      </c>
      <c r="AG231">
        <v>0</v>
      </c>
      <c r="AH231">
        <v>0</v>
      </c>
      <c r="AI231">
        <v>0</v>
      </c>
      <c r="AJ231">
        <v>1</v>
      </c>
      <c r="AK231">
        <v>0</v>
      </c>
      <c r="AL231">
        <v>0</v>
      </c>
      <c r="AM231" t="s">
        <v>208</v>
      </c>
      <c r="AO231">
        <v>38</v>
      </c>
      <c r="AZ231" t="s">
        <v>237</v>
      </c>
      <c r="BA231">
        <v>5</v>
      </c>
      <c r="BB231">
        <v>21</v>
      </c>
      <c r="BC231">
        <v>5</v>
      </c>
      <c r="BD231">
        <v>7</v>
      </c>
      <c r="BE231" s="5">
        <v>38</v>
      </c>
      <c r="BG231" t="s">
        <v>80</v>
      </c>
      <c r="BH231" t="s">
        <v>296</v>
      </c>
      <c r="BI231" t="s">
        <v>1862</v>
      </c>
      <c r="BJ231" t="s">
        <v>1863</v>
      </c>
      <c r="BK231" s="1">
        <v>43367</v>
      </c>
      <c r="BL231" t="s">
        <v>102</v>
      </c>
      <c r="BM231" t="s">
        <v>298</v>
      </c>
      <c r="BN231" t="s">
        <v>336</v>
      </c>
      <c r="BO231" t="s">
        <v>337</v>
      </c>
      <c r="BQ231" t="s">
        <v>1864</v>
      </c>
      <c r="BR231" t="s">
        <v>1865</v>
      </c>
      <c r="BS231">
        <v>704434</v>
      </c>
      <c r="BT231" t="s">
        <v>1866</v>
      </c>
      <c r="BU231" t="s">
        <v>1867</v>
      </c>
      <c r="BV231">
        <v>1062</v>
      </c>
      <c r="BX231">
        <v>-1</v>
      </c>
      <c r="BY231" t="s">
        <v>75</v>
      </c>
      <c r="BZ231" t="s">
        <v>75</v>
      </c>
    </row>
    <row r="232" spans="1:78" x14ac:dyDescent="0.25">
      <c r="A232" t="s">
        <v>296</v>
      </c>
      <c r="B232" t="s">
        <v>297</v>
      </c>
      <c r="H232" t="s">
        <v>130</v>
      </c>
      <c r="I232" t="s">
        <v>65</v>
      </c>
      <c r="J232" t="s">
        <v>1823</v>
      </c>
      <c r="K232" t="s">
        <v>320</v>
      </c>
      <c r="L232" t="s">
        <v>1824</v>
      </c>
      <c r="M232" t="s">
        <v>321</v>
      </c>
      <c r="N232" s="1">
        <v>43367</v>
      </c>
      <c r="P232">
        <v>1</v>
      </c>
      <c r="Q232" t="s">
        <v>66</v>
      </c>
      <c r="S232" t="s">
        <v>208</v>
      </c>
      <c r="U232" t="s">
        <v>85</v>
      </c>
      <c r="W232" t="s">
        <v>445</v>
      </c>
      <c r="Y232" t="s">
        <v>207</v>
      </c>
      <c r="AA232" t="s">
        <v>68</v>
      </c>
      <c r="AC232" t="s">
        <v>68</v>
      </c>
      <c r="AE232" t="s">
        <v>69</v>
      </c>
      <c r="AF232">
        <v>0</v>
      </c>
      <c r="AG232">
        <v>0</v>
      </c>
      <c r="AH232">
        <v>0</v>
      </c>
      <c r="AI232">
        <v>1</v>
      </c>
      <c r="AJ232">
        <v>0</v>
      </c>
      <c r="AK232">
        <v>0</v>
      </c>
      <c r="AL232">
        <v>0</v>
      </c>
      <c r="AM232" t="s">
        <v>208</v>
      </c>
      <c r="AO232">
        <v>17</v>
      </c>
      <c r="AZ232" t="s">
        <v>189</v>
      </c>
      <c r="BA232">
        <v>2</v>
      </c>
      <c r="BB232">
        <v>6</v>
      </c>
      <c r="BC232">
        <v>2</v>
      </c>
      <c r="BD232">
        <v>7</v>
      </c>
      <c r="BE232" s="5">
        <v>17</v>
      </c>
      <c r="BG232" t="s">
        <v>80</v>
      </c>
      <c r="BH232" t="s">
        <v>296</v>
      </c>
      <c r="BI232" t="s">
        <v>1868</v>
      </c>
      <c r="BJ232" t="s">
        <v>1869</v>
      </c>
      <c r="BK232" s="1">
        <v>43367</v>
      </c>
      <c r="BL232" t="s">
        <v>102</v>
      </c>
      <c r="BM232" t="s">
        <v>298</v>
      </c>
      <c r="BN232" t="s">
        <v>336</v>
      </c>
      <c r="BO232" t="s">
        <v>337</v>
      </c>
      <c r="BQ232" t="s">
        <v>1870</v>
      </c>
      <c r="BR232" t="s">
        <v>1871</v>
      </c>
      <c r="BS232">
        <v>704438</v>
      </c>
      <c r="BT232" t="s">
        <v>1872</v>
      </c>
      <c r="BU232" t="s">
        <v>1873</v>
      </c>
      <c r="BV232">
        <v>1063</v>
      </c>
      <c r="BX232">
        <v>-1</v>
      </c>
      <c r="BY232" t="s">
        <v>75</v>
      </c>
      <c r="BZ232" t="s">
        <v>75</v>
      </c>
    </row>
    <row r="233" spans="1:78" x14ac:dyDescent="0.25">
      <c r="A233" t="s">
        <v>296</v>
      </c>
      <c r="B233" t="s">
        <v>297</v>
      </c>
      <c r="H233" t="s">
        <v>130</v>
      </c>
      <c r="I233" t="s">
        <v>65</v>
      </c>
      <c r="J233" t="s">
        <v>1823</v>
      </c>
      <c r="K233" t="s">
        <v>320</v>
      </c>
      <c r="L233" t="s">
        <v>1824</v>
      </c>
      <c r="M233" t="s">
        <v>321</v>
      </c>
      <c r="N233" s="1">
        <v>43367</v>
      </c>
      <c r="P233">
        <v>2</v>
      </c>
      <c r="Q233" t="s">
        <v>66</v>
      </c>
      <c r="S233" t="s">
        <v>208</v>
      </c>
      <c r="U233" t="s">
        <v>122</v>
      </c>
      <c r="W233" t="s">
        <v>203</v>
      </c>
      <c r="Y233" t="s">
        <v>207</v>
      </c>
      <c r="AA233" t="s">
        <v>68</v>
      </c>
      <c r="AC233" t="s">
        <v>68</v>
      </c>
      <c r="AE233" t="s">
        <v>69</v>
      </c>
      <c r="AF233">
        <v>0</v>
      </c>
      <c r="AG233">
        <v>0</v>
      </c>
      <c r="AH233">
        <v>0</v>
      </c>
      <c r="AI233">
        <v>1</v>
      </c>
      <c r="AJ233">
        <v>0</v>
      </c>
      <c r="AK233">
        <v>0</v>
      </c>
      <c r="AL233">
        <v>0</v>
      </c>
      <c r="AM233" t="s">
        <v>208</v>
      </c>
      <c r="AO233">
        <v>21</v>
      </c>
      <c r="AZ233" t="s">
        <v>222</v>
      </c>
      <c r="BA233">
        <v>6</v>
      </c>
      <c r="BB233">
        <v>11</v>
      </c>
      <c r="BC233">
        <v>3</v>
      </c>
      <c r="BD233">
        <v>1</v>
      </c>
      <c r="BE233" s="5">
        <v>21</v>
      </c>
      <c r="BG233" t="s">
        <v>80</v>
      </c>
      <c r="BH233" t="s">
        <v>296</v>
      </c>
      <c r="BI233" t="s">
        <v>1874</v>
      </c>
      <c r="BJ233" t="s">
        <v>1875</v>
      </c>
      <c r="BK233" s="1">
        <v>43367</v>
      </c>
      <c r="BL233" t="s">
        <v>102</v>
      </c>
      <c r="BM233" t="s">
        <v>298</v>
      </c>
      <c r="BN233" t="s">
        <v>336</v>
      </c>
      <c r="BO233" t="s">
        <v>337</v>
      </c>
      <c r="BQ233" t="s">
        <v>1876</v>
      </c>
      <c r="BR233" t="s">
        <v>1877</v>
      </c>
      <c r="BS233">
        <v>704439</v>
      </c>
      <c r="BT233" t="s">
        <v>1878</v>
      </c>
      <c r="BU233" t="s">
        <v>1879</v>
      </c>
      <c r="BV233">
        <v>1064</v>
      </c>
      <c r="BX233">
        <v>-1</v>
      </c>
      <c r="BY233" t="s">
        <v>75</v>
      </c>
      <c r="BZ233" t="s">
        <v>75</v>
      </c>
    </row>
    <row r="234" spans="1:78" x14ac:dyDescent="0.25">
      <c r="A234" t="s">
        <v>296</v>
      </c>
      <c r="B234" t="s">
        <v>297</v>
      </c>
      <c r="H234" t="s">
        <v>130</v>
      </c>
      <c r="I234" t="s">
        <v>65</v>
      </c>
      <c r="J234" t="s">
        <v>1823</v>
      </c>
      <c r="K234" t="s">
        <v>320</v>
      </c>
      <c r="L234" t="s">
        <v>1824</v>
      </c>
      <c r="M234" t="s">
        <v>321</v>
      </c>
      <c r="N234" s="1">
        <v>43367</v>
      </c>
      <c r="P234">
        <v>3</v>
      </c>
      <c r="Q234" t="s">
        <v>129</v>
      </c>
      <c r="S234" t="s">
        <v>208</v>
      </c>
      <c r="U234" t="s">
        <v>103</v>
      </c>
      <c r="W234" t="s">
        <v>104</v>
      </c>
      <c r="Y234" t="s">
        <v>207</v>
      </c>
      <c r="AA234" t="s">
        <v>112</v>
      </c>
      <c r="AC234" t="s">
        <v>303</v>
      </c>
      <c r="AE234" t="s">
        <v>83</v>
      </c>
      <c r="AF234">
        <v>0</v>
      </c>
      <c r="AG234">
        <v>0</v>
      </c>
      <c r="AH234">
        <v>0</v>
      </c>
      <c r="AI234">
        <v>0</v>
      </c>
      <c r="AJ234">
        <v>1</v>
      </c>
      <c r="AK234">
        <v>0</v>
      </c>
      <c r="AL234">
        <v>0</v>
      </c>
      <c r="AM234" t="s">
        <v>208</v>
      </c>
      <c r="AO234">
        <v>63</v>
      </c>
      <c r="AZ234" t="s">
        <v>263</v>
      </c>
      <c r="BA234">
        <v>14</v>
      </c>
      <c r="BB234">
        <v>38</v>
      </c>
      <c r="BC234">
        <v>5</v>
      </c>
      <c r="BD234">
        <v>6</v>
      </c>
      <c r="BE234" s="5">
        <v>63</v>
      </c>
      <c r="BG234" t="s">
        <v>80</v>
      </c>
      <c r="BH234" t="s">
        <v>296</v>
      </c>
      <c r="BI234" t="s">
        <v>1880</v>
      </c>
      <c r="BJ234" t="s">
        <v>1881</v>
      </c>
      <c r="BK234" s="1">
        <v>43367</v>
      </c>
      <c r="BL234" t="s">
        <v>102</v>
      </c>
      <c r="BM234" t="s">
        <v>298</v>
      </c>
      <c r="BN234" t="s">
        <v>336</v>
      </c>
      <c r="BO234" t="s">
        <v>337</v>
      </c>
      <c r="BQ234" t="s">
        <v>1882</v>
      </c>
      <c r="BR234" t="s">
        <v>1883</v>
      </c>
      <c r="BS234">
        <v>704440</v>
      </c>
      <c r="BT234" t="s">
        <v>1884</v>
      </c>
      <c r="BU234" t="s">
        <v>1885</v>
      </c>
      <c r="BV234">
        <v>1065</v>
      </c>
      <c r="BX234">
        <v>-1</v>
      </c>
      <c r="BY234" t="s">
        <v>75</v>
      </c>
      <c r="BZ234" t="s">
        <v>75</v>
      </c>
    </row>
    <row r="235" spans="1:78" x14ac:dyDescent="0.25">
      <c r="A235" t="s">
        <v>296</v>
      </c>
      <c r="B235" t="s">
        <v>333</v>
      </c>
      <c r="H235" t="s">
        <v>77</v>
      </c>
      <c r="I235" t="s">
        <v>65</v>
      </c>
      <c r="J235" t="s">
        <v>1823</v>
      </c>
      <c r="K235" t="s">
        <v>320</v>
      </c>
      <c r="L235" t="s">
        <v>1824</v>
      </c>
      <c r="M235" t="s">
        <v>321</v>
      </c>
      <c r="N235" s="1">
        <v>43362</v>
      </c>
      <c r="P235">
        <v>1</v>
      </c>
      <c r="Q235" t="s">
        <v>66</v>
      </c>
      <c r="S235" t="s">
        <v>208</v>
      </c>
      <c r="U235" t="s">
        <v>85</v>
      </c>
      <c r="W235" t="s">
        <v>1886</v>
      </c>
      <c r="Y235" t="s">
        <v>367</v>
      </c>
      <c r="AA235" t="s">
        <v>1566</v>
      </c>
      <c r="AC235" t="s">
        <v>68</v>
      </c>
      <c r="AE235" t="s">
        <v>83</v>
      </c>
      <c r="AF235">
        <v>0</v>
      </c>
      <c r="AG235">
        <v>0</v>
      </c>
      <c r="AH235">
        <v>0</v>
      </c>
      <c r="AI235">
        <v>0</v>
      </c>
      <c r="AJ235">
        <v>1</v>
      </c>
      <c r="AK235">
        <v>0</v>
      </c>
      <c r="AL235">
        <v>0</v>
      </c>
      <c r="AM235" t="s">
        <v>208</v>
      </c>
      <c r="AO235">
        <v>13</v>
      </c>
      <c r="AZ235" t="s">
        <v>196</v>
      </c>
      <c r="BA235">
        <v>0</v>
      </c>
      <c r="BB235">
        <v>4</v>
      </c>
      <c r="BC235">
        <v>0</v>
      </c>
      <c r="BD235">
        <v>9</v>
      </c>
      <c r="BE235" s="5">
        <v>13</v>
      </c>
      <c r="BG235" t="s">
        <v>80</v>
      </c>
      <c r="BH235" t="s">
        <v>296</v>
      </c>
      <c r="BI235" t="s">
        <v>1887</v>
      </c>
      <c r="BJ235" t="s">
        <v>1888</v>
      </c>
      <c r="BK235" s="1">
        <v>43367</v>
      </c>
      <c r="BL235" t="s">
        <v>137</v>
      </c>
      <c r="BM235" t="s">
        <v>298</v>
      </c>
      <c r="BN235" t="s">
        <v>140</v>
      </c>
      <c r="BO235" t="s">
        <v>141</v>
      </c>
      <c r="BQ235" t="s">
        <v>1889</v>
      </c>
      <c r="BR235" t="s">
        <v>1890</v>
      </c>
      <c r="BS235">
        <v>706449</v>
      </c>
      <c r="BT235" t="s">
        <v>1891</v>
      </c>
      <c r="BU235" t="s">
        <v>1892</v>
      </c>
      <c r="BV235">
        <v>1066</v>
      </c>
      <c r="BX235">
        <v>-1</v>
      </c>
      <c r="BY235" t="s">
        <v>75</v>
      </c>
      <c r="BZ235" t="s">
        <v>75</v>
      </c>
    </row>
    <row r="236" spans="1:78" x14ac:dyDescent="0.25">
      <c r="A236" t="s">
        <v>296</v>
      </c>
      <c r="B236" t="s">
        <v>333</v>
      </c>
      <c r="H236" t="s">
        <v>77</v>
      </c>
      <c r="I236" t="s">
        <v>65</v>
      </c>
      <c r="J236" t="s">
        <v>1823</v>
      </c>
      <c r="K236" t="s">
        <v>320</v>
      </c>
      <c r="L236" t="s">
        <v>1824</v>
      </c>
      <c r="M236" t="s">
        <v>321</v>
      </c>
      <c r="N236" s="1">
        <v>43362</v>
      </c>
      <c r="P236">
        <v>2</v>
      </c>
      <c r="Q236" t="s">
        <v>129</v>
      </c>
      <c r="S236" t="s">
        <v>207</v>
      </c>
      <c r="U236" t="s">
        <v>76</v>
      </c>
      <c r="W236" t="s">
        <v>77</v>
      </c>
      <c r="Y236" t="s">
        <v>207</v>
      </c>
      <c r="AA236" t="s">
        <v>76</v>
      </c>
      <c r="AC236" t="s">
        <v>77</v>
      </c>
      <c r="AE236" t="s">
        <v>139</v>
      </c>
      <c r="AF236">
        <v>0</v>
      </c>
      <c r="AG236">
        <v>0</v>
      </c>
      <c r="AH236">
        <v>0</v>
      </c>
      <c r="AI236">
        <v>0</v>
      </c>
      <c r="AJ236">
        <v>0</v>
      </c>
      <c r="AK236">
        <v>1</v>
      </c>
      <c r="AL236">
        <v>0</v>
      </c>
      <c r="AM236" t="s">
        <v>207</v>
      </c>
      <c r="AO236">
        <v>30</v>
      </c>
      <c r="AZ236" t="s">
        <v>226</v>
      </c>
      <c r="BA236">
        <v>0</v>
      </c>
      <c r="BB236">
        <v>10</v>
      </c>
      <c r="BC236">
        <v>0</v>
      </c>
      <c r="BD236">
        <v>20</v>
      </c>
      <c r="BE236" s="5">
        <v>30</v>
      </c>
      <c r="BG236" t="s">
        <v>80</v>
      </c>
      <c r="BH236" t="s">
        <v>296</v>
      </c>
      <c r="BI236" t="s">
        <v>1893</v>
      </c>
      <c r="BJ236" t="s">
        <v>1894</v>
      </c>
      <c r="BK236" s="1">
        <v>43367</v>
      </c>
      <c r="BL236" t="s">
        <v>137</v>
      </c>
      <c r="BM236" t="s">
        <v>298</v>
      </c>
      <c r="BN236" t="s">
        <v>140</v>
      </c>
      <c r="BO236" t="s">
        <v>141</v>
      </c>
      <c r="BQ236" t="s">
        <v>1895</v>
      </c>
      <c r="BR236" t="s">
        <v>1896</v>
      </c>
      <c r="BS236">
        <v>706450</v>
      </c>
      <c r="BT236" t="s">
        <v>1897</v>
      </c>
      <c r="BU236" t="s">
        <v>1898</v>
      </c>
      <c r="BV236">
        <v>1067</v>
      </c>
      <c r="BX236">
        <v>-1</v>
      </c>
      <c r="BY236" t="s">
        <v>75</v>
      </c>
      <c r="BZ236" t="s">
        <v>75</v>
      </c>
    </row>
    <row r="237" spans="1:78" x14ac:dyDescent="0.25">
      <c r="A237" t="s">
        <v>296</v>
      </c>
      <c r="B237" t="s">
        <v>333</v>
      </c>
      <c r="H237" t="s">
        <v>77</v>
      </c>
      <c r="I237" t="s">
        <v>65</v>
      </c>
      <c r="J237" t="s">
        <v>1823</v>
      </c>
      <c r="K237" t="s">
        <v>320</v>
      </c>
      <c r="L237" t="s">
        <v>1824</v>
      </c>
      <c r="M237" t="s">
        <v>321</v>
      </c>
      <c r="N237" s="1">
        <v>43363</v>
      </c>
      <c r="P237">
        <v>1</v>
      </c>
      <c r="Q237" t="s">
        <v>66</v>
      </c>
      <c r="S237" t="s">
        <v>1586</v>
      </c>
      <c r="U237" t="s">
        <v>78</v>
      </c>
      <c r="V237" t="s">
        <v>243</v>
      </c>
      <c r="W237" t="s">
        <v>78</v>
      </c>
      <c r="X237" t="s">
        <v>334</v>
      </c>
      <c r="Y237" t="s">
        <v>207</v>
      </c>
      <c r="AA237" t="s">
        <v>76</v>
      </c>
      <c r="AC237" t="s">
        <v>77</v>
      </c>
      <c r="AE237" t="s">
        <v>83</v>
      </c>
      <c r="AF237">
        <v>0</v>
      </c>
      <c r="AG237">
        <v>0</v>
      </c>
      <c r="AH237">
        <v>0</v>
      </c>
      <c r="AI237">
        <v>0</v>
      </c>
      <c r="AJ237">
        <v>1</v>
      </c>
      <c r="AK237">
        <v>0</v>
      </c>
      <c r="AL237">
        <v>0</v>
      </c>
      <c r="AM237" t="s">
        <v>1586</v>
      </c>
      <c r="AO237">
        <v>14</v>
      </c>
      <c r="AZ237" t="s">
        <v>192</v>
      </c>
      <c r="BA237">
        <v>0</v>
      </c>
      <c r="BB237">
        <v>0</v>
      </c>
      <c r="BC237">
        <v>0</v>
      </c>
      <c r="BD237">
        <v>14</v>
      </c>
      <c r="BE237" s="5">
        <v>14</v>
      </c>
      <c r="BG237" t="s">
        <v>80</v>
      </c>
      <c r="BH237" t="s">
        <v>296</v>
      </c>
      <c r="BI237" t="s">
        <v>1899</v>
      </c>
      <c r="BJ237" t="s">
        <v>1900</v>
      </c>
      <c r="BK237" s="1">
        <v>43367</v>
      </c>
      <c r="BL237" t="s">
        <v>137</v>
      </c>
      <c r="BM237" t="s">
        <v>298</v>
      </c>
      <c r="BN237" t="s">
        <v>140</v>
      </c>
      <c r="BO237" t="s">
        <v>141</v>
      </c>
      <c r="BQ237" t="s">
        <v>1901</v>
      </c>
      <c r="BR237" t="s">
        <v>1902</v>
      </c>
      <c r="BS237">
        <v>706451</v>
      </c>
      <c r="BT237" t="s">
        <v>1903</v>
      </c>
      <c r="BU237" t="s">
        <v>1904</v>
      </c>
      <c r="BV237">
        <v>1068</v>
      </c>
      <c r="BX237">
        <v>-1</v>
      </c>
      <c r="BY237" t="s">
        <v>75</v>
      </c>
      <c r="BZ237" t="s">
        <v>75</v>
      </c>
    </row>
    <row r="238" spans="1:78" x14ac:dyDescent="0.25">
      <c r="A238" t="s">
        <v>296</v>
      </c>
      <c r="B238" t="s">
        <v>333</v>
      </c>
      <c r="H238" t="s">
        <v>77</v>
      </c>
      <c r="I238" t="s">
        <v>65</v>
      </c>
      <c r="J238" t="s">
        <v>1823</v>
      </c>
      <c r="K238" t="s">
        <v>320</v>
      </c>
      <c r="L238" t="s">
        <v>1824</v>
      </c>
      <c r="M238" t="s">
        <v>321</v>
      </c>
      <c r="N238" s="1">
        <v>43363</v>
      </c>
      <c r="P238">
        <v>2</v>
      </c>
      <c r="Q238" t="s">
        <v>66</v>
      </c>
      <c r="S238" t="s">
        <v>208</v>
      </c>
      <c r="U238" t="s">
        <v>105</v>
      </c>
      <c r="W238" t="s">
        <v>106</v>
      </c>
      <c r="Y238" t="s">
        <v>207</v>
      </c>
      <c r="AA238" t="s">
        <v>76</v>
      </c>
      <c r="AC238" t="s">
        <v>77</v>
      </c>
      <c r="AE238" t="s">
        <v>69</v>
      </c>
      <c r="AF238">
        <v>0</v>
      </c>
      <c r="AG238">
        <v>0</v>
      </c>
      <c r="AH238">
        <v>0</v>
      </c>
      <c r="AI238">
        <v>1</v>
      </c>
      <c r="AJ238">
        <v>0</v>
      </c>
      <c r="AK238">
        <v>0</v>
      </c>
      <c r="AL238">
        <v>0</v>
      </c>
      <c r="AM238" t="s">
        <v>208</v>
      </c>
      <c r="AO238">
        <v>7</v>
      </c>
      <c r="AZ238" t="s">
        <v>81</v>
      </c>
      <c r="BA238">
        <v>0</v>
      </c>
      <c r="BB238">
        <v>0</v>
      </c>
      <c r="BC238">
        <v>0</v>
      </c>
      <c r="BD238">
        <v>7</v>
      </c>
      <c r="BE238" s="5">
        <v>7</v>
      </c>
      <c r="BG238" t="s">
        <v>80</v>
      </c>
      <c r="BH238" t="s">
        <v>296</v>
      </c>
      <c r="BI238" t="s">
        <v>1905</v>
      </c>
      <c r="BJ238" t="s">
        <v>1906</v>
      </c>
      <c r="BK238" s="1">
        <v>43367</v>
      </c>
      <c r="BL238" t="s">
        <v>137</v>
      </c>
      <c r="BM238" t="s">
        <v>298</v>
      </c>
      <c r="BN238" t="s">
        <v>140</v>
      </c>
      <c r="BO238" t="s">
        <v>141</v>
      </c>
      <c r="BQ238" t="s">
        <v>1907</v>
      </c>
      <c r="BR238" t="s">
        <v>1908</v>
      </c>
      <c r="BS238">
        <v>706452</v>
      </c>
      <c r="BT238" t="s">
        <v>1909</v>
      </c>
      <c r="BU238" t="s">
        <v>1910</v>
      </c>
      <c r="BV238">
        <v>1069</v>
      </c>
      <c r="BX238">
        <v>-1</v>
      </c>
      <c r="BY238" t="s">
        <v>75</v>
      </c>
      <c r="BZ238" t="s">
        <v>75</v>
      </c>
    </row>
    <row r="239" spans="1:78" x14ac:dyDescent="0.25">
      <c r="A239" t="s">
        <v>296</v>
      </c>
      <c r="B239" t="s">
        <v>333</v>
      </c>
      <c r="H239" t="s">
        <v>77</v>
      </c>
      <c r="I239" t="s">
        <v>65</v>
      </c>
      <c r="J239" t="s">
        <v>363</v>
      </c>
      <c r="K239" t="s">
        <v>364</v>
      </c>
      <c r="L239" t="s">
        <v>365</v>
      </c>
      <c r="M239" t="s">
        <v>366</v>
      </c>
      <c r="N239" s="1">
        <v>43366</v>
      </c>
      <c r="P239">
        <v>1</v>
      </c>
      <c r="Q239" t="s">
        <v>66</v>
      </c>
      <c r="S239" t="s">
        <v>208</v>
      </c>
      <c r="U239" t="s">
        <v>122</v>
      </c>
      <c r="W239" t="s">
        <v>125</v>
      </c>
      <c r="Y239" t="s">
        <v>207</v>
      </c>
      <c r="AA239" t="s">
        <v>76</v>
      </c>
      <c r="AC239" t="s">
        <v>77</v>
      </c>
      <c r="AE239" t="s">
        <v>83</v>
      </c>
      <c r="AF239">
        <v>0</v>
      </c>
      <c r="AG239">
        <v>0</v>
      </c>
      <c r="AH239">
        <v>0</v>
      </c>
      <c r="AI239">
        <v>0</v>
      </c>
      <c r="AJ239">
        <v>1</v>
      </c>
      <c r="AK239">
        <v>0</v>
      </c>
      <c r="AL239">
        <v>0</v>
      </c>
      <c r="AM239" t="s">
        <v>208</v>
      </c>
      <c r="AO239">
        <v>15</v>
      </c>
      <c r="AZ239" t="s">
        <v>94</v>
      </c>
      <c r="BA239">
        <v>0</v>
      </c>
      <c r="BB239">
        <v>5</v>
      </c>
      <c r="BC239">
        <v>0</v>
      </c>
      <c r="BD239">
        <v>10</v>
      </c>
      <c r="BE239" s="5">
        <v>15</v>
      </c>
      <c r="BG239" t="s">
        <v>80</v>
      </c>
      <c r="BH239" t="s">
        <v>296</v>
      </c>
      <c r="BI239" t="s">
        <v>1911</v>
      </c>
      <c r="BJ239" t="s">
        <v>1912</v>
      </c>
      <c r="BK239" s="1">
        <v>43368</v>
      </c>
      <c r="BL239" t="s">
        <v>137</v>
      </c>
      <c r="BM239" t="s">
        <v>298</v>
      </c>
      <c r="BN239" t="s">
        <v>140</v>
      </c>
      <c r="BO239" t="s">
        <v>141</v>
      </c>
      <c r="BQ239" t="s">
        <v>1913</v>
      </c>
      <c r="BR239" t="s">
        <v>1914</v>
      </c>
      <c r="BS239">
        <v>706456</v>
      </c>
      <c r="BT239" t="s">
        <v>1915</v>
      </c>
      <c r="BU239" t="s">
        <v>1916</v>
      </c>
      <c r="BV239">
        <v>1070</v>
      </c>
      <c r="BX239">
        <v>-1</v>
      </c>
      <c r="BY239" t="s">
        <v>75</v>
      </c>
      <c r="BZ239" t="s">
        <v>75</v>
      </c>
    </row>
    <row r="240" spans="1:78" x14ac:dyDescent="0.25">
      <c r="A240" t="s">
        <v>296</v>
      </c>
      <c r="B240" t="s">
        <v>333</v>
      </c>
      <c r="H240" t="s">
        <v>77</v>
      </c>
      <c r="I240" t="s">
        <v>65</v>
      </c>
      <c r="J240" t="s">
        <v>363</v>
      </c>
      <c r="K240" t="s">
        <v>364</v>
      </c>
      <c r="L240" t="s">
        <v>365</v>
      </c>
      <c r="M240" t="s">
        <v>366</v>
      </c>
      <c r="N240" s="1">
        <v>43366</v>
      </c>
      <c r="P240">
        <v>2</v>
      </c>
      <c r="Q240" t="s">
        <v>66</v>
      </c>
      <c r="S240" t="s">
        <v>1586</v>
      </c>
      <c r="U240" t="s">
        <v>78</v>
      </c>
      <c r="V240" t="s">
        <v>334</v>
      </c>
      <c r="W240" t="s">
        <v>78</v>
      </c>
      <c r="X240" t="s">
        <v>1917</v>
      </c>
      <c r="Y240" t="s">
        <v>207</v>
      </c>
      <c r="AA240" t="s">
        <v>76</v>
      </c>
      <c r="AC240" t="s">
        <v>77</v>
      </c>
      <c r="AE240" t="s">
        <v>83</v>
      </c>
      <c r="AF240">
        <v>0</v>
      </c>
      <c r="AG240">
        <v>0</v>
      </c>
      <c r="AH240">
        <v>0</v>
      </c>
      <c r="AI240">
        <v>0</v>
      </c>
      <c r="AJ240">
        <v>1</v>
      </c>
      <c r="AK240">
        <v>0</v>
      </c>
      <c r="AL240">
        <v>0</v>
      </c>
      <c r="AM240" t="s">
        <v>1586</v>
      </c>
      <c r="AO240">
        <v>12</v>
      </c>
      <c r="AZ240" t="s">
        <v>79</v>
      </c>
      <c r="BA240">
        <v>0</v>
      </c>
      <c r="BB240">
        <v>4</v>
      </c>
      <c r="BC240">
        <v>0</v>
      </c>
      <c r="BD240">
        <v>8</v>
      </c>
      <c r="BE240" s="5">
        <v>12</v>
      </c>
      <c r="BG240" t="s">
        <v>80</v>
      </c>
      <c r="BH240" t="s">
        <v>296</v>
      </c>
      <c r="BI240" t="s">
        <v>1918</v>
      </c>
      <c r="BJ240" t="s">
        <v>1919</v>
      </c>
      <c r="BK240" s="1">
        <v>43368</v>
      </c>
      <c r="BL240" t="s">
        <v>137</v>
      </c>
      <c r="BM240" t="s">
        <v>298</v>
      </c>
      <c r="BN240" t="s">
        <v>140</v>
      </c>
      <c r="BO240" t="s">
        <v>141</v>
      </c>
      <c r="BQ240" t="s">
        <v>1920</v>
      </c>
      <c r="BR240" t="s">
        <v>1921</v>
      </c>
      <c r="BS240">
        <v>706457</v>
      </c>
      <c r="BT240" t="s">
        <v>1922</v>
      </c>
      <c r="BU240" t="s">
        <v>1923</v>
      </c>
      <c r="BV240">
        <v>1071</v>
      </c>
      <c r="BX240">
        <v>-1</v>
      </c>
      <c r="BY240" t="s">
        <v>75</v>
      </c>
      <c r="BZ240" t="s">
        <v>75</v>
      </c>
    </row>
    <row r="241" spans="1:78" x14ac:dyDescent="0.25">
      <c r="A241" t="s">
        <v>296</v>
      </c>
      <c r="B241" t="s">
        <v>333</v>
      </c>
      <c r="H241" t="s">
        <v>77</v>
      </c>
      <c r="I241" t="s">
        <v>65</v>
      </c>
      <c r="J241" t="s">
        <v>363</v>
      </c>
      <c r="K241" t="s">
        <v>364</v>
      </c>
      <c r="L241" t="s">
        <v>365</v>
      </c>
      <c r="M241" t="s">
        <v>366</v>
      </c>
      <c r="N241" s="1">
        <v>43367</v>
      </c>
      <c r="P241">
        <v>1</v>
      </c>
      <c r="Q241" t="s">
        <v>66</v>
      </c>
      <c r="S241" t="s">
        <v>208</v>
      </c>
      <c r="U241" t="s">
        <v>85</v>
      </c>
      <c r="W241" t="s">
        <v>123</v>
      </c>
      <c r="Y241" t="s">
        <v>367</v>
      </c>
      <c r="AA241" t="s">
        <v>68</v>
      </c>
      <c r="AC241" t="s">
        <v>68</v>
      </c>
      <c r="AE241" t="s">
        <v>69</v>
      </c>
      <c r="AF241">
        <v>0</v>
      </c>
      <c r="AG241">
        <v>0</v>
      </c>
      <c r="AH241">
        <v>0</v>
      </c>
      <c r="AI241">
        <v>1</v>
      </c>
      <c r="AJ241">
        <v>0</v>
      </c>
      <c r="AK241">
        <v>0</v>
      </c>
      <c r="AL241">
        <v>0</v>
      </c>
      <c r="AM241" t="s">
        <v>208</v>
      </c>
      <c r="AO241">
        <v>11</v>
      </c>
      <c r="AZ241" t="s">
        <v>193</v>
      </c>
      <c r="BA241">
        <v>0</v>
      </c>
      <c r="BB241">
        <v>0</v>
      </c>
      <c r="BC241">
        <v>0</v>
      </c>
      <c r="BD241">
        <v>11</v>
      </c>
      <c r="BE241" s="5">
        <v>11</v>
      </c>
      <c r="BG241" t="s">
        <v>80</v>
      </c>
      <c r="BH241" t="s">
        <v>296</v>
      </c>
      <c r="BI241" t="s">
        <v>1924</v>
      </c>
      <c r="BJ241" t="s">
        <v>1925</v>
      </c>
      <c r="BK241" s="1">
        <v>43368</v>
      </c>
      <c r="BL241" t="s">
        <v>137</v>
      </c>
      <c r="BM241" t="s">
        <v>298</v>
      </c>
      <c r="BN241" t="s">
        <v>140</v>
      </c>
      <c r="BO241" t="s">
        <v>141</v>
      </c>
      <c r="BQ241" t="s">
        <v>1926</v>
      </c>
      <c r="BR241" t="s">
        <v>1927</v>
      </c>
      <c r="BS241">
        <v>706460</v>
      </c>
      <c r="BT241" t="s">
        <v>1928</v>
      </c>
      <c r="BU241" t="s">
        <v>1929</v>
      </c>
      <c r="BV241">
        <v>1072</v>
      </c>
      <c r="BX241">
        <v>-1</v>
      </c>
      <c r="BY241" t="s">
        <v>75</v>
      </c>
      <c r="BZ241" t="s">
        <v>75</v>
      </c>
    </row>
    <row r="242" spans="1:78" x14ac:dyDescent="0.25">
      <c r="A242" t="s">
        <v>296</v>
      </c>
      <c r="B242" t="s">
        <v>333</v>
      </c>
      <c r="H242" t="s">
        <v>77</v>
      </c>
      <c r="I242" t="s">
        <v>65</v>
      </c>
      <c r="J242" t="s">
        <v>363</v>
      </c>
      <c r="K242" t="s">
        <v>364</v>
      </c>
      <c r="L242" t="s">
        <v>365</v>
      </c>
      <c r="M242" t="s">
        <v>366</v>
      </c>
      <c r="N242" s="1">
        <v>43367</v>
      </c>
      <c r="P242">
        <v>2</v>
      </c>
      <c r="Q242" t="s">
        <v>66</v>
      </c>
      <c r="S242" t="s">
        <v>1586</v>
      </c>
      <c r="U242" t="s">
        <v>78</v>
      </c>
      <c r="V242" t="s">
        <v>334</v>
      </c>
      <c r="W242" t="s">
        <v>78</v>
      </c>
      <c r="X242" t="s">
        <v>198</v>
      </c>
      <c r="Y242" t="s">
        <v>207</v>
      </c>
      <c r="AA242" t="s">
        <v>76</v>
      </c>
      <c r="AC242" t="s">
        <v>77</v>
      </c>
      <c r="AE242" t="s">
        <v>83</v>
      </c>
      <c r="AF242">
        <v>0</v>
      </c>
      <c r="AG242">
        <v>0</v>
      </c>
      <c r="AH242">
        <v>0</v>
      </c>
      <c r="AI242">
        <v>0</v>
      </c>
      <c r="AJ242">
        <v>1</v>
      </c>
      <c r="AK242">
        <v>0</v>
      </c>
      <c r="AL242">
        <v>0</v>
      </c>
      <c r="AM242" t="s">
        <v>1586</v>
      </c>
      <c r="AO242">
        <v>9</v>
      </c>
      <c r="AZ242" t="s">
        <v>134</v>
      </c>
      <c r="BA242">
        <v>0</v>
      </c>
      <c r="BB242">
        <v>0</v>
      </c>
      <c r="BC242">
        <v>0</v>
      </c>
      <c r="BD242">
        <v>9</v>
      </c>
      <c r="BE242" s="5">
        <v>9</v>
      </c>
      <c r="BG242" t="s">
        <v>80</v>
      </c>
      <c r="BH242" t="s">
        <v>296</v>
      </c>
      <c r="BI242" t="s">
        <v>1930</v>
      </c>
      <c r="BJ242" t="s">
        <v>1931</v>
      </c>
      <c r="BK242" s="1">
        <v>43368</v>
      </c>
      <c r="BL242" t="s">
        <v>137</v>
      </c>
      <c r="BM242" t="s">
        <v>298</v>
      </c>
      <c r="BN242" t="s">
        <v>140</v>
      </c>
      <c r="BO242" t="s">
        <v>141</v>
      </c>
      <c r="BQ242" t="s">
        <v>1932</v>
      </c>
      <c r="BR242" t="s">
        <v>1933</v>
      </c>
      <c r="BS242">
        <v>706461</v>
      </c>
      <c r="BT242" t="s">
        <v>1934</v>
      </c>
      <c r="BU242" t="s">
        <v>1935</v>
      </c>
      <c r="BV242">
        <v>1073</v>
      </c>
      <c r="BX242">
        <v>-1</v>
      </c>
      <c r="BY242" t="s">
        <v>75</v>
      </c>
      <c r="BZ242" t="s">
        <v>75</v>
      </c>
    </row>
    <row r="243" spans="1:78" x14ac:dyDescent="0.25">
      <c r="A243" t="s">
        <v>296</v>
      </c>
      <c r="B243" t="s">
        <v>304</v>
      </c>
      <c r="H243" t="s">
        <v>84</v>
      </c>
      <c r="I243" t="s">
        <v>65</v>
      </c>
      <c r="J243" t="s">
        <v>363</v>
      </c>
      <c r="K243" t="s">
        <v>364</v>
      </c>
      <c r="L243" t="s">
        <v>365</v>
      </c>
      <c r="M243" t="s">
        <v>366</v>
      </c>
      <c r="N243" s="1">
        <v>43368</v>
      </c>
      <c r="P243">
        <v>1</v>
      </c>
      <c r="Q243" t="s">
        <v>66</v>
      </c>
      <c r="S243" t="s">
        <v>208</v>
      </c>
      <c r="U243" t="s">
        <v>85</v>
      </c>
      <c r="W243" t="s">
        <v>418</v>
      </c>
      <c r="Y243" t="s">
        <v>367</v>
      </c>
      <c r="AA243" t="s">
        <v>68</v>
      </c>
      <c r="AC243" t="s">
        <v>68</v>
      </c>
      <c r="AE243" t="s">
        <v>69</v>
      </c>
      <c r="AF243">
        <v>0</v>
      </c>
      <c r="AG243">
        <v>0</v>
      </c>
      <c r="AH243">
        <v>0</v>
      </c>
      <c r="AI243">
        <v>1</v>
      </c>
      <c r="AJ243">
        <v>0</v>
      </c>
      <c r="AK243">
        <v>0</v>
      </c>
      <c r="AL243">
        <v>0</v>
      </c>
      <c r="AM243" t="s">
        <v>208</v>
      </c>
      <c r="AO243">
        <v>23</v>
      </c>
      <c r="AZ243" t="s">
        <v>225</v>
      </c>
      <c r="BA243">
        <v>0</v>
      </c>
      <c r="BB243">
        <v>6</v>
      </c>
      <c r="BC243">
        <v>7</v>
      </c>
      <c r="BD243">
        <v>10</v>
      </c>
      <c r="BE243" s="5">
        <v>23</v>
      </c>
      <c r="BG243" t="s">
        <v>80</v>
      </c>
      <c r="BH243" t="s">
        <v>296</v>
      </c>
      <c r="BI243" t="s">
        <v>1936</v>
      </c>
      <c r="BJ243" t="s">
        <v>1937</v>
      </c>
      <c r="BK243" s="1">
        <v>43368</v>
      </c>
      <c r="BL243" t="s">
        <v>116</v>
      </c>
      <c r="BM243" t="s">
        <v>298</v>
      </c>
      <c r="BN243" t="s">
        <v>117</v>
      </c>
      <c r="BO243" t="s">
        <v>118</v>
      </c>
      <c r="BQ243" t="s">
        <v>1938</v>
      </c>
      <c r="BR243" t="s">
        <v>1939</v>
      </c>
      <c r="BS243">
        <v>719977</v>
      </c>
      <c r="BT243" t="s">
        <v>1940</v>
      </c>
      <c r="BU243" t="s">
        <v>1941</v>
      </c>
      <c r="BV243">
        <v>1076</v>
      </c>
      <c r="BX243">
        <v>-1</v>
      </c>
      <c r="BY243" t="s">
        <v>75</v>
      </c>
      <c r="BZ243" t="s">
        <v>75</v>
      </c>
    </row>
    <row r="244" spans="1:78" x14ac:dyDescent="0.25">
      <c r="A244" t="s">
        <v>296</v>
      </c>
      <c r="B244" t="s">
        <v>304</v>
      </c>
      <c r="H244" t="s">
        <v>84</v>
      </c>
      <c r="I244" t="s">
        <v>65</v>
      </c>
      <c r="J244" t="s">
        <v>363</v>
      </c>
      <c r="K244" t="s">
        <v>364</v>
      </c>
      <c r="L244" t="s">
        <v>365</v>
      </c>
      <c r="M244" t="s">
        <v>366</v>
      </c>
      <c r="N244" s="1">
        <v>43368</v>
      </c>
      <c r="P244">
        <v>2</v>
      </c>
      <c r="Q244" t="s">
        <v>66</v>
      </c>
      <c r="S244" t="s">
        <v>208</v>
      </c>
      <c r="U244" t="s">
        <v>67</v>
      </c>
      <c r="W244" t="s">
        <v>339</v>
      </c>
      <c r="Y244" t="s">
        <v>367</v>
      </c>
      <c r="AA244" t="s">
        <v>68</v>
      </c>
      <c r="AC244" t="s">
        <v>68</v>
      </c>
      <c r="AE244" t="s">
        <v>69</v>
      </c>
      <c r="AF244">
        <v>0</v>
      </c>
      <c r="AG244">
        <v>0</v>
      </c>
      <c r="AH244">
        <v>0</v>
      </c>
      <c r="AI244">
        <v>1</v>
      </c>
      <c r="AJ244">
        <v>0</v>
      </c>
      <c r="AK244">
        <v>0</v>
      </c>
      <c r="AL244">
        <v>0</v>
      </c>
      <c r="AM244" t="s">
        <v>208</v>
      </c>
      <c r="AO244">
        <v>18</v>
      </c>
      <c r="AZ244" t="s">
        <v>228</v>
      </c>
      <c r="BA244">
        <v>0</v>
      </c>
      <c r="BB244">
        <v>0</v>
      </c>
      <c r="BC244">
        <v>9</v>
      </c>
      <c r="BD244">
        <v>9</v>
      </c>
      <c r="BE244" s="5">
        <v>18</v>
      </c>
      <c r="BG244" t="s">
        <v>80</v>
      </c>
      <c r="BH244" t="s">
        <v>296</v>
      </c>
      <c r="BI244" t="s">
        <v>1942</v>
      </c>
      <c r="BJ244" t="s">
        <v>1943</v>
      </c>
      <c r="BK244" s="1">
        <v>43368</v>
      </c>
      <c r="BL244" t="s">
        <v>116</v>
      </c>
      <c r="BM244" t="s">
        <v>298</v>
      </c>
      <c r="BN244" t="s">
        <v>117</v>
      </c>
      <c r="BO244" t="s">
        <v>118</v>
      </c>
      <c r="BQ244" t="s">
        <v>1944</v>
      </c>
      <c r="BR244" t="s">
        <v>1945</v>
      </c>
      <c r="BS244">
        <v>719978</v>
      </c>
      <c r="BT244" t="s">
        <v>1946</v>
      </c>
      <c r="BU244" t="s">
        <v>1947</v>
      </c>
      <c r="BV244">
        <v>1077</v>
      </c>
      <c r="BX244">
        <v>-1</v>
      </c>
      <c r="BY244" t="s">
        <v>75</v>
      </c>
      <c r="BZ244" t="s">
        <v>75</v>
      </c>
    </row>
    <row r="245" spans="1:78" x14ac:dyDescent="0.25">
      <c r="A245" t="s">
        <v>296</v>
      </c>
      <c r="B245" t="s">
        <v>304</v>
      </c>
      <c r="H245" t="s">
        <v>84</v>
      </c>
      <c r="I245" t="s">
        <v>65</v>
      </c>
      <c r="J245" t="s">
        <v>437</v>
      </c>
      <c r="K245" t="s">
        <v>340</v>
      </c>
      <c r="L245" t="s">
        <v>438</v>
      </c>
      <c r="M245" t="s">
        <v>341</v>
      </c>
      <c r="N245" s="1">
        <v>43369</v>
      </c>
      <c r="P245">
        <v>1</v>
      </c>
      <c r="Q245" t="s">
        <v>66</v>
      </c>
      <c r="S245" t="s">
        <v>208</v>
      </c>
      <c r="U245" t="s">
        <v>85</v>
      </c>
      <c r="W245" t="s">
        <v>100</v>
      </c>
      <c r="Y245" t="s">
        <v>367</v>
      </c>
      <c r="AA245" t="s">
        <v>68</v>
      </c>
      <c r="AC245" t="s">
        <v>68</v>
      </c>
      <c r="AE245" t="s">
        <v>69</v>
      </c>
      <c r="AF245">
        <v>0</v>
      </c>
      <c r="AG245">
        <v>0</v>
      </c>
      <c r="AH245">
        <v>0</v>
      </c>
      <c r="AI245">
        <v>1</v>
      </c>
      <c r="AJ245">
        <v>0</v>
      </c>
      <c r="AK245">
        <v>0</v>
      </c>
      <c r="AL245">
        <v>0</v>
      </c>
      <c r="AM245" t="s">
        <v>208</v>
      </c>
      <c r="AO245">
        <v>21</v>
      </c>
      <c r="AZ245" t="s">
        <v>222</v>
      </c>
      <c r="BA245">
        <v>0</v>
      </c>
      <c r="BB245">
        <v>6</v>
      </c>
      <c r="BC245">
        <v>7</v>
      </c>
      <c r="BD245">
        <v>8</v>
      </c>
      <c r="BE245" s="5">
        <v>21</v>
      </c>
      <c r="BG245" t="s">
        <v>80</v>
      </c>
      <c r="BH245" t="s">
        <v>296</v>
      </c>
      <c r="BI245" t="s">
        <v>1948</v>
      </c>
      <c r="BJ245" t="s">
        <v>1949</v>
      </c>
      <c r="BK245" s="1">
        <v>43369</v>
      </c>
      <c r="BL245" t="s">
        <v>116</v>
      </c>
      <c r="BM245" t="s">
        <v>298</v>
      </c>
      <c r="BN245" t="s">
        <v>117</v>
      </c>
      <c r="BO245" t="s">
        <v>118</v>
      </c>
      <c r="BQ245" t="s">
        <v>1950</v>
      </c>
      <c r="BR245" t="s">
        <v>1951</v>
      </c>
      <c r="BS245">
        <v>719980</v>
      </c>
      <c r="BT245" t="s">
        <v>1952</v>
      </c>
      <c r="BU245" t="s">
        <v>1953</v>
      </c>
      <c r="BV245">
        <v>1078</v>
      </c>
      <c r="BX245">
        <v>-1</v>
      </c>
      <c r="BY245" t="s">
        <v>75</v>
      </c>
      <c r="BZ245" t="s">
        <v>75</v>
      </c>
    </row>
    <row r="246" spans="1:78" x14ac:dyDescent="0.25">
      <c r="A246" t="s">
        <v>296</v>
      </c>
      <c r="B246" t="s">
        <v>304</v>
      </c>
      <c r="H246" t="s">
        <v>84</v>
      </c>
      <c r="I246" t="s">
        <v>65</v>
      </c>
      <c r="J246" t="s">
        <v>437</v>
      </c>
      <c r="K246" t="s">
        <v>340</v>
      </c>
      <c r="L246" t="s">
        <v>438</v>
      </c>
      <c r="M246" t="s">
        <v>341</v>
      </c>
      <c r="N246" s="1">
        <v>43369</v>
      </c>
      <c r="P246">
        <v>2</v>
      </c>
      <c r="Q246" t="s">
        <v>66</v>
      </c>
      <c r="S246" t="s">
        <v>208</v>
      </c>
      <c r="U246" t="s">
        <v>85</v>
      </c>
      <c r="W246" t="s">
        <v>100</v>
      </c>
      <c r="Y246" t="s">
        <v>68</v>
      </c>
      <c r="AA246" t="s">
        <v>68</v>
      </c>
      <c r="AC246" t="s">
        <v>68</v>
      </c>
      <c r="AE246" t="s">
        <v>69</v>
      </c>
      <c r="AF246">
        <v>0</v>
      </c>
      <c r="AG246">
        <v>0</v>
      </c>
      <c r="AH246">
        <v>0</v>
      </c>
      <c r="AI246">
        <v>1</v>
      </c>
      <c r="AJ246">
        <v>0</v>
      </c>
      <c r="AK246">
        <v>0</v>
      </c>
      <c r="AL246">
        <v>0</v>
      </c>
      <c r="AM246" t="s">
        <v>208</v>
      </c>
      <c r="AO246">
        <v>14</v>
      </c>
      <c r="AZ246" t="s">
        <v>192</v>
      </c>
      <c r="BA246">
        <v>0</v>
      </c>
      <c r="BB246">
        <v>0</v>
      </c>
      <c r="BC246">
        <v>7</v>
      </c>
      <c r="BD246">
        <v>7</v>
      </c>
      <c r="BE246" s="5">
        <v>14</v>
      </c>
      <c r="BG246" t="s">
        <v>80</v>
      </c>
      <c r="BH246" t="s">
        <v>296</v>
      </c>
      <c r="BI246" t="s">
        <v>1954</v>
      </c>
      <c r="BJ246" t="s">
        <v>1955</v>
      </c>
      <c r="BK246" s="1">
        <v>43369</v>
      </c>
      <c r="BL246" t="s">
        <v>116</v>
      </c>
      <c r="BM246" t="s">
        <v>298</v>
      </c>
      <c r="BN246" t="s">
        <v>117</v>
      </c>
      <c r="BO246" t="s">
        <v>118</v>
      </c>
      <c r="BQ246" t="s">
        <v>1956</v>
      </c>
      <c r="BR246" t="s">
        <v>1957</v>
      </c>
      <c r="BS246">
        <v>719981</v>
      </c>
      <c r="BT246" t="s">
        <v>1958</v>
      </c>
      <c r="BU246" t="s">
        <v>1959</v>
      </c>
      <c r="BV246">
        <v>1079</v>
      </c>
      <c r="BX246">
        <v>-1</v>
      </c>
      <c r="BY246" t="s">
        <v>75</v>
      </c>
      <c r="BZ246" t="s">
        <v>75</v>
      </c>
    </row>
    <row r="247" spans="1:78" x14ac:dyDescent="0.25">
      <c r="A247" t="s">
        <v>296</v>
      </c>
      <c r="B247" t="s">
        <v>304</v>
      </c>
      <c r="H247" t="s">
        <v>84</v>
      </c>
      <c r="I247" t="s">
        <v>65</v>
      </c>
      <c r="J247" t="s">
        <v>437</v>
      </c>
      <c r="K247" t="s">
        <v>340</v>
      </c>
      <c r="L247" t="s">
        <v>438</v>
      </c>
      <c r="M247" t="s">
        <v>341</v>
      </c>
      <c r="N247" s="1">
        <v>43369</v>
      </c>
      <c r="P247">
        <v>3</v>
      </c>
      <c r="Q247" t="s">
        <v>66</v>
      </c>
      <c r="S247" t="s">
        <v>208</v>
      </c>
      <c r="U247" t="s">
        <v>67</v>
      </c>
      <c r="W247" t="s">
        <v>339</v>
      </c>
      <c r="Y247" t="s">
        <v>367</v>
      </c>
      <c r="AA247" t="s">
        <v>68</v>
      </c>
      <c r="AC247" t="s">
        <v>68</v>
      </c>
      <c r="AE247" t="s">
        <v>69</v>
      </c>
      <c r="AF247">
        <v>0</v>
      </c>
      <c r="AG247">
        <v>0</v>
      </c>
      <c r="AH247">
        <v>0</v>
      </c>
      <c r="AI247">
        <v>1</v>
      </c>
      <c r="AJ247">
        <v>0</v>
      </c>
      <c r="AK247">
        <v>0</v>
      </c>
      <c r="AL247">
        <v>0</v>
      </c>
      <c r="AM247" t="s">
        <v>208</v>
      </c>
      <c r="AO247">
        <v>16</v>
      </c>
      <c r="AZ247" t="s">
        <v>190</v>
      </c>
      <c r="BA247">
        <v>0</v>
      </c>
      <c r="BB247">
        <v>1</v>
      </c>
      <c r="BC247">
        <v>6</v>
      </c>
      <c r="BD247">
        <v>9</v>
      </c>
      <c r="BE247" s="5">
        <v>16</v>
      </c>
      <c r="BG247" t="s">
        <v>80</v>
      </c>
      <c r="BH247" t="s">
        <v>296</v>
      </c>
      <c r="BI247" t="s">
        <v>1960</v>
      </c>
      <c r="BJ247" t="s">
        <v>1961</v>
      </c>
      <c r="BK247" s="1">
        <v>43369</v>
      </c>
      <c r="BL247" t="s">
        <v>116</v>
      </c>
      <c r="BM247" t="s">
        <v>298</v>
      </c>
      <c r="BN247" t="s">
        <v>117</v>
      </c>
      <c r="BO247" t="s">
        <v>118</v>
      </c>
      <c r="BQ247" t="s">
        <v>1962</v>
      </c>
      <c r="BR247" t="s">
        <v>1963</v>
      </c>
      <c r="BS247">
        <v>719982</v>
      </c>
      <c r="BT247" t="s">
        <v>1964</v>
      </c>
      <c r="BU247" t="s">
        <v>1965</v>
      </c>
      <c r="BV247">
        <v>1080</v>
      </c>
      <c r="BX247">
        <v>-1</v>
      </c>
      <c r="BY247" t="s">
        <v>75</v>
      </c>
      <c r="BZ247" t="s">
        <v>75</v>
      </c>
    </row>
    <row r="248" spans="1:78" x14ac:dyDescent="0.25">
      <c r="A248" t="s">
        <v>296</v>
      </c>
      <c r="B248" t="s">
        <v>304</v>
      </c>
      <c r="H248" t="s">
        <v>84</v>
      </c>
      <c r="I248" t="s">
        <v>65</v>
      </c>
      <c r="J248" t="s">
        <v>386</v>
      </c>
      <c r="K248" t="s">
        <v>387</v>
      </c>
      <c r="L248" t="s">
        <v>388</v>
      </c>
      <c r="M248" t="s">
        <v>389</v>
      </c>
      <c r="N248" s="1">
        <v>43370</v>
      </c>
      <c r="P248">
        <v>1</v>
      </c>
      <c r="Q248" t="s">
        <v>66</v>
      </c>
      <c r="S248" t="s">
        <v>208</v>
      </c>
      <c r="U248" t="s">
        <v>85</v>
      </c>
      <c r="W248" t="s">
        <v>135</v>
      </c>
      <c r="Y248" t="s">
        <v>367</v>
      </c>
      <c r="AA248" t="s">
        <v>68</v>
      </c>
      <c r="AC248" t="s">
        <v>68</v>
      </c>
      <c r="AE248" t="s">
        <v>69</v>
      </c>
      <c r="AF248">
        <v>0</v>
      </c>
      <c r="AG248">
        <v>0</v>
      </c>
      <c r="AH248">
        <v>0</v>
      </c>
      <c r="AI248">
        <v>1</v>
      </c>
      <c r="AJ248">
        <v>0</v>
      </c>
      <c r="AK248">
        <v>0</v>
      </c>
      <c r="AL248">
        <v>0</v>
      </c>
      <c r="AM248" t="s">
        <v>208</v>
      </c>
      <c r="AO248">
        <v>11</v>
      </c>
      <c r="AZ248" t="s">
        <v>193</v>
      </c>
      <c r="BA248">
        <v>0</v>
      </c>
      <c r="BB248">
        <v>0</v>
      </c>
      <c r="BC248">
        <v>5</v>
      </c>
      <c r="BD248">
        <v>6</v>
      </c>
      <c r="BE248" s="5">
        <v>11</v>
      </c>
      <c r="BG248" t="s">
        <v>80</v>
      </c>
      <c r="BH248" t="s">
        <v>296</v>
      </c>
      <c r="BI248" t="s">
        <v>1966</v>
      </c>
      <c r="BJ248" t="s">
        <v>1967</v>
      </c>
      <c r="BK248" s="1">
        <v>43370</v>
      </c>
      <c r="BL248" t="s">
        <v>116</v>
      </c>
      <c r="BM248" t="s">
        <v>298</v>
      </c>
      <c r="BN248" t="s">
        <v>117</v>
      </c>
      <c r="BO248" t="s">
        <v>118</v>
      </c>
      <c r="BQ248" t="s">
        <v>1968</v>
      </c>
      <c r="BR248" t="s">
        <v>1969</v>
      </c>
      <c r="BS248">
        <v>719983</v>
      </c>
      <c r="BT248" t="s">
        <v>1970</v>
      </c>
      <c r="BU248" t="s">
        <v>1971</v>
      </c>
      <c r="BV248">
        <v>1081</v>
      </c>
      <c r="BX248">
        <v>-1</v>
      </c>
      <c r="BY248" t="s">
        <v>75</v>
      </c>
      <c r="BZ248" t="s">
        <v>75</v>
      </c>
    </row>
    <row r="249" spans="1:78" x14ac:dyDescent="0.25">
      <c r="A249" t="s">
        <v>296</v>
      </c>
      <c r="B249" t="s">
        <v>304</v>
      </c>
      <c r="H249" t="s">
        <v>84</v>
      </c>
      <c r="I249" t="s">
        <v>65</v>
      </c>
      <c r="J249" t="s">
        <v>386</v>
      </c>
      <c r="K249" t="s">
        <v>387</v>
      </c>
      <c r="L249" t="s">
        <v>388</v>
      </c>
      <c r="M249" t="s">
        <v>389</v>
      </c>
      <c r="N249" s="1">
        <v>43370</v>
      </c>
      <c r="P249">
        <v>2</v>
      </c>
      <c r="Q249" t="s">
        <v>66</v>
      </c>
      <c r="S249" t="s">
        <v>208</v>
      </c>
      <c r="U249" t="s">
        <v>67</v>
      </c>
      <c r="W249" t="s">
        <v>339</v>
      </c>
      <c r="Y249" t="s">
        <v>367</v>
      </c>
      <c r="AA249" t="s">
        <v>68</v>
      </c>
      <c r="AC249" t="s">
        <v>68</v>
      </c>
      <c r="AE249" t="s">
        <v>69</v>
      </c>
      <c r="AF249">
        <v>0</v>
      </c>
      <c r="AG249">
        <v>0</v>
      </c>
      <c r="AH249">
        <v>0</v>
      </c>
      <c r="AI249">
        <v>1</v>
      </c>
      <c r="AJ249">
        <v>0</v>
      </c>
      <c r="AK249">
        <v>0</v>
      </c>
      <c r="AL249">
        <v>0</v>
      </c>
      <c r="AM249" t="s">
        <v>208</v>
      </c>
      <c r="AO249">
        <v>16</v>
      </c>
      <c r="AZ249" t="s">
        <v>190</v>
      </c>
      <c r="BA249">
        <v>0</v>
      </c>
      <c r="BB249">
        <v>0</v>
      </c>
      <c r="BC249">
        <v>9</v>
      </c>
      <c r="BD249">
        <v>7</v>
      </c>
      <c r="BE249" s="5">
        <v>16</v>
      </c>
      <c r="BG249" t="s">
        <v>80</v>
      </c>
      <c r="BH249" t="s">
        <v>296</v>
      </c>
      <c r="BI249" t="s">
        <v>1972</v>
      </c>
      <c r="BJ249" t="s">
        <v>1973</v>
      </c>
      <c r="BK249" s="1">
        <v>43370</v>
      </c>
      <c r="BL249" t="s">
        <v>116</v>
      </c>
      <c r="BM249" t="s">
        <v>298</v>
      </c>
      <c r="BN249" t="s">
        <v>117</v>
      </c>
      <c r="BO249" t="s">
        <v>118</v>
      </c>
      <c r="BQ249" t="s">
        <v>1974</v>
      </c>
      <c r="BR249" t="s">
        <v>1975</v>
      </c>
      <c r="BS249">
        <v>719984</v>
      </c>
      <c r="BT249" t="s">
        <v>1976</v>
      </c>
      <c r="BU249" t="s">
        <v>1977</v>
      </c>
      <c r="BV249">
        <v>1082</v>
      </c>
      <c r="BX249">
        <v>-1</v>
      </c>
      <c r="BY249" t="s">
        <v>75</v>
      </c>
      <c r="BZ249" t="s">
        <v>75</v>
      </c>
    </row>
    <row r="250" spans="1:78" x14ac:dyDescent="0.25">
      <c r="A250" t="s">
        <v>296</v>
      </c>
      <c r="B250" t="s">
        <v>304</v>
      </c>
      <c r="H250" t="s">
        <v>84</v>
      </c>
      <c r="I250" t="s">
        <v>65</v>
      </c>
      <c r="J250" t="s">
        <v>386</v>
      </c>
      <c r="K250" t="s">
        <v>387</v>
      </c>
      <c r="L250" t="s">
        <v>388</v>
      </c>
      <c r="M250" t="s">
        <v>389</v>
      </c>
      <c r="N250" s="1">
        <v>43370</v>
      </c>
      <c r="P250">
        <v>3</v>
      </c>
      <c r="Q250" t="s">
        <v>66</v>
      </c>
      <c r="S250" t="s">
        <v>208</v>
      </c>
      <c r="U250" t="s">
        <v>85</v>
      </c>
      <c r="W250" t="s">
        <v>100</v>
      </c>
      <c r="Y250" t="s">
        <v>367</v>
      </c>
      <c r="AA250" t="s">
        <v>68</v>
      </c>
      <c r="AC250" t="s">
        <v>68</v>
      </c>
      <c r="AE250" t="s">
        <v>69</v>
      </c>
      <c r="AF250">
        <v>0</v>
      </c>
      <c r="AG250">
        <v>0</v>
      </c>
      <c r="AH250">
        <v>0</v>
      </c>
      <c r="AI250">
        <v>1</v>
      </c>
      <c r="AJ250">
        <v>0</v>
      </c>
      <c r="AK250">
        <v>0</v>
      </c>
      <c r="AL250">
        <v>0</v>
      </c>
      <c r="AM250" t="s">
        <v>208</v>
      </c>
      <c r="AO250">
        <v>25</v>
      </c>
      <c r="AZ250" t="s">
        <v>194</v>
      </c>
      <c r="BA250">
        <v>0</v>
      </c>
      <c r="BB250">
        <v>3</v>
      </c>
      <c r="BC250">
        <v>11</v>
      </c>
      <c r="BD250">
        <v>11</v>
      </c>
      <c r="BE250" s="5">
        <v>25</v>
      </c>
      <c r="BG250" t="s">
        <v>80</v>
      </c>
      <c r="BH250" t="s">
        <v>296</v>
      </c>
      <c r="BI250" t="s">
        <v>1978</v>
      </c>
      <c r="BJ250" t="s">
        <v>1979</v>
      </c>
      <c r="BK250" s="1">
        <v>43370</v>
      </c>
      <c r="BL250" t="s">
        <v>116</v>
      </c>
      <c r="BM250" t="s">
        <v>298</v>
      </c>
      <c r="BN250" t="s">
        <v>117</v>
      </c>
      <c r="BO250" t="s">
        <v>118</v>
      </c>
      <c r="BQ250" t="s">
        <v>1980</v>
      </c>
      <c r="BR250" t="s">
        <v>1981</v>
      </c>
      <c r="BS250">
        <v>719985</v>
      </c>
      <c r="BT250" t="s">
        <v>1982</v>
      </c>
      <c r="BU250" t="s">
        <v>1983</v>
      </c>
      <c r="BV250">
        <v>1083</v>
      </c>
      <c r="BX250">
        <v>-1</v>
      </c>
      <c r="BY250" t="s">
        <v>75</v>
      </c>
      <c r="BZ250" t="s">
        <v>75</v>
      </c>
    </row>
    <row r="251" spans="1:78" x14ac:dyDescent="0.25">
      <c r="A251" t="s">
        <v>296</v>
      </c>
      <c r="B251" t="s">
        <v>322</v>
      </c>
      <c r="H251" t="s">
        <v>131</v>
      </c>
      <c r="I251" t="s">
        <v>65</v>
      </c>
      <c r="J251" t="s">
        <v>1984</v>
      </c>
      <c r="K251" t="s">
        <v>342</v>
      </c>
      <c r="L251" t="s">
        <v>1985</v>
      </c>
      <c r="M251" t="s">
        <v>343</v>
      </c>
      <c r="N251" s="1">
        <v>43366</v>
      </c>
      <c r="P251">
        <v>1</v>
      </c>
      <c r="Q251" t="s">
        <v>66</v>
      </c>
      <c r="S251" t="s">
        <v>208</v>
      </c>
      <c r="U251" t="s">
        <v>87</v>
      </c>
      <c r="W251" t="s">
        <v>167</v>
      </c>
      <c r="Y251" t="s">
        <v>367</v>
      </c>
      <c r="AA251" t="s">
        <v>1718</v>
      </c>
      <c r="AC251" t="s">
        <v>68</v>
      </c>
      <c r="AE251" t="s">
        <v>69</v>
      </c>
      <c r="AF251">
        <v>0</v>
      </c>
      <c r="AG251">
        <v>0</v>
      </c>
      <c r="AH251">
        <v>0</v>
      </c>
      <c r="AI251">
        <v>1</v>
      </c>
      <c r="AJ251">
        <v>0</v>
      </c>
      <c r="AK251">
        <v>0</v>
      </c>
      <c r="AL251">
        <v>0</v>
      </c>
      <c r="AM251" t="s">
        <v>208</v>
      </c>
      <c r="AO251">
        <v>14</v>
      </c>
      <c r="AZ251" t="s">
        <v>192</v>
      </c>
      <c r="BA251">
        <v>0</v>
      </c>
      <c r="BB251">
        <v>2</v>
      </c>
      <c r="BC251">
        <v>1</v>
      </c>
      <c r="BD251">
        <v>11</v>
      </c>
      <c r="BE251" s="5">
        <v>14</v>
      </c>
      <c r="BG251" t="s">
        <v>80</v>
      </c>
      <c r="BH251" t="s">
        <v>296</v>
      </c>
      <c r="BI251" t="s">
        <v>1986</v>
      </c>
      <c r="BJ251" t="s">
        <v>1987</v>
      </c>
      <c r="BK251" s="1">
        <v>43371</v>
      </c>
      <c r="BL251" t="s">
        <v>356</v>
      </c>
      <c r="BM251" t="s">
        <v>298</v>
      </c>
      <c r="BN251" t="s">
        <v>132</v>
      </c>
      <c r="BO251" t="s">
        <v>133</v>
      </c>
      <c r="BQ251" t="s">
        <v>1988</v>
      </c>
      <c r="BR251" t="s">
        <v>1989</v>
      </c>
      <c r="BS251">
        <v>720180</v>
      </c>
      <c r="BT251" t="s">
        <v>1990</v>
      </c>
      <c r="BU251" t="s">
        <v>1991</v>
      </c>
      <c r="BV251">
        <v>1084</v>
      </c>
      <c r="BX251">
        <v>-1</v>
      </c>
      <c r="BY251" t="s">
        <v>75</v>
      </c>
      <c r="BZ251" t="s">
        <v>75</v>
      </c>
    </row>
    <row r="252" spans="1:78" x14ac:dyDescent="0.25">
      <c r="A252" t="s">
        <v>296</v>
      </c>
      <c r="B252" t="s">
        <v>322</v>
      </c>
      <c r="H252" t="s">
        <v>131</v>
      </c>
      <c r="I252" t="s">
        <v>65</v>
      </c>
      <c r="J252" t="s">
        <v>1984</v>
      </c>
      <c r="K252" t="s">
        <v>342</v>
      </c>
      <c r="L252" t="s">
        <v>1985</v>
      </c>
      <c r="M252" t="s">
        <v>343</v>
      </c>
      <c r="N252" s="1">
        <v>43367</v>
      </c>
      <c r="P252">
        <v>1</v>
      </c>
      <c r="Q252" t="s">
        <v>66</v>
      </c>
      <c r="S252" t="s">
        <v>208</v>
      </c>
      <c r="U252" t="s">
        <v>87</v>
      </c>
      <c r="W252" t="s">
        <v>101</v>
      </c>
      <c r="Y252" t="s">
        <v>367</v>
      </c>
      <c r="AA252" t="s">
        <v>68</v>
      </c>
      <c r="AC252" t="s">
        <v>68</v>
      </c>
      <c r="AE252" t="s">
        <v>69</v>
      </c>
      <c r="AF252">
        <v>0</v>
      </c>
      <c r="AG252">
        <v>0</v>
      </c>
      <c r="AH252">
        <v>0</v>
      </c>
      <c r="AI252">
        <v>1</v>
      </c>
      <c r="AJ252">
        <v>0</v>
      </c>
      <c r="AK252">
        <v>0</v>
      </c>
      <c r="AL252">
        <v>0</v>
      </c>
      <c r="AM252" t="s">
        <v>208</v>
      </c>
      <c r="AO252">
        <v>9</v>
      </c>
      <c r="AZ252" t="s">
        <v>134</v>
      </c>
      <c r="BA252">
        <v>0</v>
      </c>
      <c r="BB252">
        <v>0</v>
      </c>
      <c r="BC252">
        <v>0</v>
      </c>
      <c r="BD252">
        <v>9</v>
      </c>
      <c r="BE252" s="5">
        <v>9</v>
      </c>
      <c r="BG252" t="s">
        <v>80</v>
      </c>
      <c r="BH252" t="s">
        <v>296</v>
      </c>
      <c r="BI252" t="s">
        <v>1992</v>
      </c>
      <c r="BJ252" t="s">
        <v>1993</v>
      </c>
      <c r="BK252" s="1">
        <v>43371</v>
      </c>
      <c r="BL252" t="s">
        <v>356</v>
      </c>
      <c r="BM252" t="s">
        <v>298</v>
      </c>
      <c r="BN252" t="s">
        <v>132</v>
      </c>
      <c r="BO252" t="s">
        <v>133</v>
      </c>
      <c r="BQ252" t="s">
        <v>1994</v>
      </c>
      <c r="BR252" t="s">
        <v>1995</v>
      </c>
      <c r="BS252">
        <v>720181</v>
      </c>
      <c r="BT252" t="s">
        <v>1996</v>
      </c>
      <c r="BU252" t="s">
        <v>1997</v>
      </c>
      <c r="BV252">
        <v>1085</v>
      </c>
      <c r="BX252">
        <v>-1</v>
      </c>
      <c r="BY252" t="s">
        <v>75</v>
      </c>
      <c r="BZ252" t="s">
        <v>75</v>
      </c>
    </row>
    <row r="253" spans="1:78" x14ac:dyDescent="0.25">
      <c r="A253" t="s">
        <v>296</v>
      </c>
      <c r="B253" t="s">
        <v>322</v>
      </c>
      <c r="H253" t="s">
        <v>131</v>
      </c>
      <c r="I253" t="s">
        <v>65</v>
      </c>
      <c r="J253" t="s">
        <v>1984</v>
      </c>
      <c r="K253" t="s">
        <v>342</v>
      </c>
      <c r="L253" t="s">
        <v>1985</v>
      </c>
      <c r="M253" t="s">
        <v>343</v>
      </c>
      <c r="N253" s="1">
        <v>43368</v>
      </c>
      <c r="P253">
        <v>1</v>
      </c>
      <c r="Q253" t="s">
        <v>66</v>
      </c>
      <c r="S253" t="s">
        <v>208</v>
      </c>
      <c r="U253" t="s">
        <v>85</v>
      </c>
      <c r="W253" t="s">
        <v>1998</v>
      </c>
      <c r="Y253" t="s">
        <v>367</v>
      </c>
      <c r="AA253" t="s">
        <v>78</v>
      </c>
      <c r="AB253" t="s">
        <v>1999</v>
      </c>
      <c r="AC253" t="s">
        <v>78</v>
      </c>
      <c r="AD253" t="s">
        <v>2000</v>
      </c>
      <c r="AE253" t="s">
        <v>69</v>
      </c>
      <c r="AF253">
        <v>0</v>
      </c>
      <c r="AG253">
        <v>0</v>
      </c>
      <c r="AH253">
        <v>0</v>
      </c>
      <c r="AI253">
        <v>1</v>
      </c>
      <c r="AJ253">
        <v>0</v>
      </c>
      <c r="AK253">
        <v>0</v>
      </c>
      <c r="AL253">
        <v>0</v>
      </c>
      <c r="AM253" t="s">
        <v>208</v>
      </c>
      <c r="AO253">
        <v>11</v>
      </c>
      <c r="AZ253" t="s">
        <v>193</v>
      </c>
      <c r="BA253">
        <v>0</v>
      </c>
      <c r="BB253">
        <v>2</v>
      </c>
      <c r="BC253">
        <v>4</v>
      </c>
      <c r="BD253">
        <v>5</v>
      </c>
      <c r="BE253" s="5">
        <v>11</v>
      </c>
      <c r="BG253" t="s">
        <v>80</v>
      </c>
      <c r="BH253" t="s">
        <v>296</v>
      </c>
      <c r="BI253" t="s">
        <v>2001</v>
      </c>
      <c r="BJ253" t="s">
        <v>2002</v>
      </c>
      <c r="BK253" s="1">
        <v>43371</v>
      </c>
      <c r="BL253" t="s">
        <v>356</v>
      </c>
      <c r="BM253" t="s">
        <v>298</v>
      </c>
      <c r="BN253" t="s">
        <v>132</v>
      </c>
      <c r="BO253" t="s">
        <v>133</v>
      </c>
      <c r="BQ253" t="s">
        <v>2003</v>
      </c>
      <c r="BR253" t="s">
        <v>2004</v>
      </c>
      <c r="BS253">
        <v>720182</v>
      </c>
      <c r="BT253" t="s">
        <v>2005</v>
      </c>
      <c r="BU253" t="s">
        <v>2006</v>
      </c>
      <c r="BV253">
        <v>1086</v>
      </c>
      <c r="BX253">
        <v>-1</v>
      </c>
      <c r="BY253" t="s">
        <v>75</v>
      </c>
      <c r="BZ253" t="s">
        <v>75</v>
      </c>
    </row>
    <row r="254" spans="1:78" x14ac:dyDescent="0.25">
      <c r="A254" t="s">
        <v>296</v>
      </c>
      <c r="B254" t="s">
        <v>322</v>
      </c>
      <c r="H254" t="s">
        <v>131</v>
      </c>
      <c r="I254" t="s">
        <v>65</v>
      </c>
      <c r="J254" t="s">
        <v>1984</v>
      </c>
      <c r="K254" t="s">
        <v>342</v>
      </c>
      <c r="L254" t="s">
        <v>1985</v>
      </c>
      <c r="M254" t="s">
        <v>343</v>
      </c>
      <c r="N254" s="1">
        <v>43369</v>
      </c>
      <c r="P254">
        <v>1</v>
      </c>
      <c r="Q254" t="s">
        <v>66</v>
      </c>
      <c r="S254" t="s">
        <v>208</v>
      </c>
      <c r="U254" t="s">
        <v>87</v>
      </c>
      <c r="W254" t="s">
        <v>167</v>
      </c>
      <c r="Y254" t="s">
        <v>367</v>
      </c>
      <c r="AA254" t="s">
        <v>68</v>
      </c>
      <c r="AC254" t="s">
        <v>68</v>
      </c>
      <c r="AE254" t="s">
        <v>69</v>
      </c>
      <c r="AF254">
        <v>0</v>
      </c>
      <c r="AG254">
        <v>0</v>
      </c>
      <c r="AH254">
        <v>0</v>
      </c>
      <c r="AI254">
        <v>1</v>
      </c>
      <c r="AJ254">
        <v>0</v>
      </c>
      <c r="AK254">
        <v>0</v>
      </c>
      <c r="AL254">
        <v>0</v>
      </c>
      <c r="AM254" t="s">
        <v>208</v>
      </c>
      <c r="AO254">
        <v>7</v>
      </c>
      <c r="AZ254" t="s">
        <v>81</v>
      </c>
      <c r="BA254">
        <v>0</v>
      </c>
      <c r="BB254">
        <v>0</v>
      </c>
      <c r="BC254">
        <v>0</v>
      </c>
      <c r="BD254">
        <v>7</v>
      </c>
      <c r="BE254" s="5">
        <v>7</v>
      </c>
      <c r="BG254" t="s">
        <v>80</v>
      </c>
      <c r="BH254" t="s">
        <v>296</v>
      </c>
      <c r="BI254" t="s">
        <v>2007</v>
      </c>
      <c r="BJ254" t="s">
        <v>2008</v>
      </c>
      <c r="BK254" s="1">
        <v>43371</v>
      </c>
      <c r="BL254" t="s">
        <v>356</v>
      </c>
      <c r="BM254" t="s">
        <v>298</v>
      </c>
      <c r="BN254" t="s">
        <v>132</v>
      </c>
      <c r="BO254" t="s">
        <v>133</v>
      </c>
      <c r="BQ254" t="s">
        <v>2009</v>
      </c>
      <c r="BR254" t="s">
        <v>2010</v>
      </c>
      <c r="BS254">
        <v>720183</v>
      </c>
      <c r="BT254" t="s">
        <v>2011</v>
      </c>
      <c r="BU254" t="s">
        <v>2012</v>
      </c>
      <c r="BV254">
        <v>1087</v>
      </c>
      <c r="BX254">
        <v>-1</v>
      </c>
      <c r="BY254" t="s">
        <v>75</v>
      </c>
      <c r="BZ254" t="s">
        <v>75</v>
      </c>
    </row>
    <row r="255" spans="1:78" x14ac:dyDescent="0.25">
      <c r="A255" t="s">
        <v>296</v>
      </c>
      <c r="B255" t="s">
        <v>322</v>
      </c>
      <c r="H255" t="s">
        <v>131</v>
      </c>
      <c r="I255" t="s">
        <v>65</v>
      </c>
      <c r="J255" t="s">
        <v>1984</v>
      </c>
      <c r="K255" t="s">
        <v>342</v>
      </c>
      <c r="L255" t="s">
        <v>1985</v>
      </c>
      <c r="M255" t="s">
        <v>343</v>
      </c>
      <c r="N255" s="1">
        <v>43370</v>
      </c>
      <c r="P255">
        <v>1</v>
      </c>
      <c r="Q255" t="s">
        <v>66</v>
      </c>
      <c r="S255" t="s">
        <v>208</v>
      </c>
      <c r="U255" t="s">
        <v>85</v>
      </c>
      <c r="W255" t="s">
        <v>99</v>
      </c>
      <c r="Y255" t="s">
        <v>367</v>
      </c>
      <c r="AA255" t="s">
        <v>68</v>
      </c>
      <c r="AC255" t="s">
        <v>68</v>
      </c>
      <c r="AE255" t="s">
        <v>69</v>
      </c>
      <c r="AF255">
        <v>0</v>
      </c>
      <c r="AG255">
        <v>0</v>
      </c>
      <c r="AH255">
        <v>0</v>
      </c>
      <c r="AI255">
        <v>1</v>
      </c>
      <c r="AJ255">
        <v>0</v>
      </c>
      <c r="AK255">
        <v>0</v>
      </c>
      <c r="AL255">
        <v>0</v>
      </c>
      <c r="AM255" t="s">
        <v>208</v>
      </c>
      <c r="AO255">
        <v>18</v>
      </c>
      <c r="AZ255" t="s">
        <v>228</v>
      </c>
      <c r="BA255">
        <v>0</v>
      </c>
      <c r="BB255">
        <v>3</v>
      </c>
      <c r="BC255">
        <v>6</v>
      </c>
      <c r="BD255">
        <v>9</v>
      </c>
      <c r="BE255" s="5">
        <v>18</v>
      </c>
      <c r="BG255" t="s">
        <v>80</v>
      </c>
      <c r="BH255" t="s">
        <v>296</v>
      </c>
      <c r="BI255" t="s">
        <v>2013</v>
      </c>
      <c r="BJ255" t="s">
        <v>2014</v>
      </c>
      <c r="BK255" s="1">
        <v>43371</v>
      </c>
      <c r="BL255" t="s">
        <v>356</v>
      </c>
      <c r="BM255" t="s">
        <v>298</v>
      </c>
      <c r="BN255" t="s">
        <v>132</v>
      </c>
      <c r="BO255" t="s">
        <v>133</v>
      </c>
      <c r="BQ255" t="s">
        <v>2015</v>
      </c>
      <c r="BR255" t="s">
        <v>2016</v>
      </c>
      <c r="BS255">
        <v>720184</v>
      </c>
      <c r="BT255" t="s">
        <v>2017</v>
      </c>
      <c r="BU255" t="s">
        <v>2018</v>
      </c>
      <c r="BV255">
        <v>1088</v>
      </c>
      <c r="BX255">
        <v>-1</v>
      </c>
      <c r="BY255" t="s">
        <v>75</v>
      </c>
      <c r="BZ255" t="s">
        <v>75</v>
      </c>
    </row>
    <row r="256" spans="1:78" x14ac:dyDescent="0.25">
      <c r="A256" t="s">
        <v>296</v>
      </c>
      <c r="B256" t="s">
        <v>2019</v>
      </c>
      <c r="H256" t="s">
        <v>2020</v>
      </c>
      <c r="I256" t="s">
        <v>65</v>
      </c>
      <c r="J256" t="s">
        <v>386</v>
      </c>
      <c r="K256" t="s">
        <v>387</v>
      </c>
      <c r="L256" t="s">
        <v>388</v>
      </c>
      <c r="M256" t="s">
        <v>389</v>
      </c>
      <c r="N256" s="1">
        <v>43345</v>
      </c>
      <c r="P256">
        <v>3</v>
      </c>
      <c r="Q256" t="s">
        <v>66</v>
      </c>
      <c r="S256" t="s">
        <v>207</v>
      </c>
      <c r="U256" t="s">
        <v>112</v>
      </c>
      <c r="W256" t="s">
        <v>114</v>
      </c>
      <c r="Y256" t="s">
        <v>1586</v>
      </c>
      <c r="AA256" t="s">
        <v>68</v>
      </c>
      <c r="AC256" t="s">
        <v>78</v>
      </c>
      <c r="AD256" t="s">
        <v>115</v>
      </c>
      <c r="AE256" t="s">
        <v>83</v>
      </c>
      <c r="AF256">
        <v>0</v>
      </c>
      <c r="AG256">
        <v>0</v>
      </c>
      <c r="AH256">
        <v>0</v>
      </c>
      <c r="AI256">
        <v>0</v>
      </c>
      <c r="AJ256">
        <v>1</v>
      </c>
      <c r="AK256">
        <v>0</v>
      </c>
      <c r="AL256">
        <v>0</v>
      </c>
      <c r="AM256" t="s">
        <v>208</v>
      </c>
      <c r="AO256">
        <v>31</v>
      </c>
      <c r="AZ256" t="s">
        <v>223</v>
      </c>
      <c r="BA256">
        <v>0</v>
      </c>
      <c r="BB256">
        <v>0</v>
      </c>
      <c r="BC256">
        <v>0</v>
      </c>
      <c r="BD256">
        <v>31</v>
      </c>
      <c r="BE256" s="5">
        <v>31</v>
      </c>
      <c r="BG256" t="s">
        <v>80</v>
      </c>
      <c r="BH256" t="s">
        <v>296</v>
      </c>
      <c r="BI256" t="s">
        <v>2021</v>
      </c>
      <c r="BJ256" t="s">
        <v>2022</v>
      </c>
      <c r="BK256" s="1">
        <v>43370</v>
      </c>
      <c r="BL256" t="s">
        <v>168</v>
      </c>
      <c r="BM256" t="s">
        <v>298</v>
      </c>
      <c r="BQ256" t="s">
        <v>2023</v>
      </c>
      <c r="BR256" t="s">
        <v>2024</v>
      </c>
      <c r="BS256">
        <v>723561</v>
      </c>
      <c r="BT256" t="s">
        <v>2025</v>
      </c>
      <c r="BU256" t="s">
        <v>2026</v>
      </c>
      <c r="BV256">
        <v>1091</v>
      </c>
      <c r="BX256">
        <v>-1</v>
      </c>
      <c r="BY256" t="s">
        <v>75</v>
      </c>
      <c r="BZ256" t="s">
        <v>75</v>
      </c>
    </row>
    <row r="257" spans="1:78" x14ac:dyDescent="0.25">
      <c r="A257" t="s">
        <v>296</v>
      </c>
      <c r="B257" t="s">
        <v>2019</v>
      </c>
      <c r="H257" t="s">
        <v>2020</v>
      </c>
      <c r="I257" t="s">
        <v>65</v>
      </c>
      <c r="J257" t="s">
        <v>2027</v>
      </c>
      <c r="K257" t="s">
        <v>324</v>
      </c>
      <c r="L257" t="s">
        <v>2028</v>
      </c>
      <c r="M257" t="s">
        <v>325</v>
      </c>
      <c r="N257" s="1">
        <v>43346</v>
      </c>
      <c r="P257">
        <v>2</v>
      </c>
      <c r="Q257" t="s">
        <v>66</v>
      </c>
      <c r="S257" t="s">
        <v>1586</v>
      </c>
      <c r="U257" t="s">
        <v>68</v>
      </c>
      <c r="W257" t="s">
        <v>78</v>
      </c>
      <c r="X257" t="s">
        <v>206</v>
      </c>
      <c r="Y257" t="s">
        <v>207</v>
      </c>
      <c r="AA257" t="s">
        <v>112</v>
      </c>
      <c r="AC257" t="s">
        <v>303</v>
      </c>
      <c r="AE257" t="s">
        <v>69</v>
      </c>
      <c r="AF257">
        <v>0</v>
      </c>
      <c r="AG257">
        <v>0</v>
      </c>
      <c r="AH257">
        <v>0</v>
      </c>
      <c r="AI257">
        <v>1</v>
      </c>
      <c r="AJ257">
        <v>0</v>
      </c>
      <c r="AK257">
        <v>0</v>
      </c>
      <c r="AL257">
        <v>0</v>
      </c>
      <c r="AM257" t="s">
        <v>208</v>
      </c>
      <c r="AO257">
        <v>3</v>
      </c>
      <c r="AZ257" t="s">
        <v>70</v>
      </c>
      <c r="BA257">
        <v>0</v>
      </c>
      <c r="BB257">
        <v>0</v>
      </c>
      <c r="BC257">
        <v>0</v>
      </c>
      <c r="BD257">
        <v>3</v>
      </c>
      <c r="BE257" s="5">
        <v>3</v>
      </c>
      <c r="BG257" t="s">
        <v>80</v>
      </c>
      <c r="BH257" t="s">
        <v>296</v>
      </c>
      <c r="BI257" t="s">
        <v>2029</v>
      </c>
      <c r="BJ257" t="s">
        <v>2030</v>
      </c>
      <c r="BK257" s="1">
        <v>43372</v>
      </c>
      <c r="BL257" t="s">
        <v>168</v>
      </c>
      <c r="BM257" t="s">
        <v>298</v>
      </c>
      <c r="BQ257" t="s">
        <v>2031</v>
      </c>
      <c r="BR257" t="s">
        <v>2032</v>
      </c>
      <c r="BS257">
        <v>723562</v>
      </c>
      <c r="BT257" t="s">
        <v>2033</v>
      </c>
      <c r="BU257" t="s">
        <v>2034</v>
      </c>
      <c r="BV257">
        <v>1092</v>
      </c>
      <c r="BX257">
        <v>-1</v>
      </c>
      <c r="BY257" t="s">
        <v>75</v>
      </c>
      <c r="BZ257" t="s">
        <v>75</v>
      </c>
    </row>
    <row r="258" spans="1:78" x14ac:dyDescent="0.25">
      <c r="A258" t="s">
        <v>296</v>
      </c>
      <c r="B258" t="s">
        <v>2019</v>
      </c>
      <c r="H258" t="s">
        <v>2020</v>
      </c>
      <c r="I258" t="s">
        <v>65</v>
      </c>
      <c r="J258" t="s">
        <v>2027</v>
      </c>
      <c r="K258" t="s">
        <v>324</v>
      </c>
      <c r="L258" t="s">
        <v>2028</v>
      </c>
      <c r="M258" t="s">
        <v>325</v>
      </c>
      <c r="N258" s="1">
        <v>43347</v>
      </c>
      <c r="P258">
        <v>2</v>
      </c>
      <c r="Q258" t="s">
        <v>66</v>
      </c>
      <c r="S258" t="s">
        <v>1586</v>
      </c>
      <c r="U258" t="s">
        <v>68</v>
      </c>
      <c r="W258" t="s">
        <v>68</v>
      </c>
      <c r="Y258" t="s">
        <v>207</v>
      </c>
      <c r="AA258" t="s">
        <v>112</v>
      </c>
      <c r="AC258" t="s">
        <v>114</v>
      </c>
      <c r="AE258" t="s">
        <v>69</v>
      </c>
      <c r="AF258">
        <v>0</v>
      </c>
      <c r="AG258">
        <v>0</v>
      </c>
      <c r="AH258">
        <v>0</v>
      </c>
      <c r="AI258">
        <v>1</v>
      </c>
      <c r="AJ258">
        <v>0</v>
      </c>
      <c r="AK258">
        <v>0</v>
      </c>
      <c r="AL258">
        <v>0</v>
      </c>
      <c r="AM258" t="s">
        <v>208</v>
      </c>
      <c r="AO258">
        <v>31</v>
      </c>
      <c r="AZ258" t="s">
        <v>223</v>
      </c>
      <c r="BA258">
        <v>0</v>
      </c>
      <c r="BB258">
        <v>0</v>
      </c>
      <c r="BC258">
        <v>0</v>
      </c>
      <c r="BD258">
        <v>31</v>
      </c>
      <c r="BE258" s="5">
        <v>31</v>
      </c>
      <c r="BG258" t="s">
        <v>80</v>
      </c>
      <c r="BH258" t="s">
        <v>296</v>
      </c>
      <c r="BI258" t="s">
        <v>2035</v>
      </c>
      <c r="BJ258" t="s">
        <v>2036</v>
      </c>
      <c r="BK258" s="1">
        <v>43372</v>
      </c>
      <c r="BL258" t="s">
        <v>168</v>
      </c>
      <c r="BM258" t="s">
        <v>298</v>
      </c>
      <c r="BQ258" t="s">
        <v>2037</v>
      </c>
      <c r="BR258" t="s">
        <v>2038</v>
      </c>
      <c r="BS258">
        <v>723563</v>
      </c>
      <c r="BT258" t="s">
        <v>2039</v>
      </c>
      <c r="BU258" t="s">
        <v>2040</v>
      </c>
      <c r="BV258">
        <v>1093</v>
      </c>
      <c r="BX258">
        <v>-1</v>
      </c>
      <c r="BY258" t="s">
        <v>75</v>
      </c>
      <c r="BZ258" t="s">
        <v>75</v>
      </c>
    </row>
    <row r="259" spans="1:78" x14ac:dyDescent="0.25">
      <c r="A259" t="s">
        <v>296</v>
      </c>
      <c r="B259" t="s">
        <v>2019</v>
      </c>
      <c r="H259" t="s">
        <v>2020</v>
      </c>
      <c r="I259" t="s">
        <v>65</v>
      </c>
      <c r="J259" t="s">
        <v>2027</v>
      </c>
      <c r="K259" t="s">
        <v>324</v>
      </c>
      <c r="L259" t="s">
        <v>2028</v>
      </c>
      <c r="M259" t="s">
        <v>325</v>
      </c>
      <c r="N259" s="1">
        <v>43348</v>
      </c>
      <c r="P259">
        <v>3</v>
      </c>
      <c r="Q259" t="s">
        <v>66</v>
      </c>
      <c r="S259" t="s">
        <v>207</v>
      </c>
      <c r="U259" t="s">
        <v>112</v>
      </c>
      <c r="W259" t="s">
        <v>114</v>
      </c>
      <c r="Y259" t="s">
        <v>1586</v>
      </c>
      <c r="AA259" t="s">
        <v>68</v>
      </c>
      <c r="AC259" t="s">
        <v>78</v>
      </c>
      <c r="AD259" t="s">
        <v>115</v>
      </c>
      <c r="AE259" t="s">
        <v>83</v>
      </c>
      <c r="AF259">
        <v>0</v>
      </c>
      <c r="AG259">
        <v>0</v>
      </c>
      <c r="AH259">
        <v>0</v>
      </c>
      <c r="AI259">
        <v>0</v>
      </c>
      <c r="AJ259">
        <v>1</v>
      </c>
      <c r="AK259">
        <v>0</v>
      </c>
      <c r="AL259">
        <v>0</v>
      </c>
      <c r="AM259" t="s">
        <v>208</v>
      </c>
      <c r="AO259">
        <v>44</v>
      </c>
      <c r="AZ259" t="s">
        <v>2041</v>
      </c>
      <c r="BA259">
        <v>0</v>
      </c>
      <c r="BB259">
        <v>0</v>
      </c>
      <c r="BC259">
        <v>0</v>
      </c>
      <c r="BD259">
        <v>44</v>
      </c>
      <c r="BE259" s="5">
        <v>44</v>
      </c>
      <c r="BG259" t="s">
        <v>80</v>
      </c>
      <c r="BH259" t="s">
        <v>296</v>
      </c>
      <c r="BI259" t="s">
        <v>2042</v>
      </c>
      <c r="BJ259" t="s">
        <v>2043</v>
      </c>
      <c r="BK259" s="1">
        <v>43372</v>
      </c>
      <c r="BL259" t="s">
        <v>168</v>
      </c>
      <c r="BM259" t="s">
        <v>298</v>
      </c>
      <c r="BQ259" t="s">
        <v>2044</v>
      </c>
      <c r="BR259" t="s">
        <v>2045</v>
      </c>
      <c r="BS259">
        <v>723564</v>
      </c>
      <c r="BT259" t="s">
        <v>2046</v>
      </c>
      <c r="BU259" t="s">
        <v>2047</v>
      </c>
      <c r="BV259">
        <v>1094</v>
      </c>
      <c r="BX259">
        <v>-1</v>
      </c>
      <c r="BY259" t="s">
        <v>75</v>
      </c>
      <c r="BZ259" t="s">
        <v>75</v>
      </c>
    </row>
    <row r="260" spans="1:78" x14ac:dyDescent="0.25">
      <c r="A260" t="s">
        <v>296</v>
      </c>
      <c r="B260" t="s">
        <v>2019</v>
      </c>
      <c r="H260" t="s">
        <v>2020</v>
      </c>
      <c r="I260" t="s">
        <v>65</v>
      </c>
      <c r="J260" t="s">
        <v>2027</v>
      </c>
      <c r="K260" t="s">
        <v>324</v>
      </c>
      <c r="L260" t="s">
        <v>2028</v>
      </c>
      <c r="M260" t="s">
        <v>325</v>
      </c>
      <c r="N260" s="1">
        <v>43349</v>
      </c>
      <c r="P260">
        <v>2</v>
      </c>
      <c r="Q260" t="s">
        <v>66</v>
      </c>
      <c r="S260" t="s">
        <v>207</v>
      </c>
      <c r="U260" t="s">
        <v>112</v>
      </c>
      <c r="W260" t="s">
        <v>114</v>
      </c>
      <c r="Y260" t="s">
        <v>1586</v>
      </c>
      <c r="AA260" t="s">
        <v>68</v>
      </c>
      <c r="AC260" t="s">
        <v>78</v>
      </c>
      <c r="AD260" t="s">
        <v>115</v>
      </c>
      <c r="AE260" t="s">
        <v>83</v>
      </c>
      <c r="AF260">
        <v>0</v>
      </c>
      <c r="AG260">
        <v>0</v>
      </c>
      <c r="AH260">
        <v>0</v>
      </c>
      <c r="AI260">
        <v>0</v>
      </c>
      <c r="AJ260">
        <v>1</v>
      </c>
      <c r="AK260">
        <v>0</v>
      </c>
      <c r="AL260">
        <v>0</v>
      </c>
      <c r="AM260" t="s">
        <v>208</v>
      </c>
      <c r="AO260">
        <v>23</v>
      </c>
      <c r="AZ260" t="s">
        <v>225</v>
      </c>
      <c r="BA260">
        <v>0</v>
      </c>
      <c r="BB260">
        <v>0</v>
      </c>
      <c r="BC260">
        <v>0</v>
      </c>
      <c r="BD260">
        <v>23</v>
      </c>
      <c r="BE260" s="5">
        <v>23</v>
      </c>
      <c r="BG260" t="s">
        <v>80</v>
      </c>
      <c r="BH260" t="s">
        <v>296</v>
      </c>
      <c r="BI260" t="s">
        <v>2048</v>
      </c>
      <c r="BJ260" t="s">
        <v>2049</v>
      </c>
      <c r="BK260" s="1">
        <v>43372</v>
      </c>
      <c r="BL260" t="s">
        <v>168</v>
      </c>
      <c r="BM260" t="s">
        <v>298</v>
      </c>
      <c r="BQ260" t="s">
        <v>2050</v>
      </c>
      <c r="BR260" t="s">
        <v>2051</v>
      </c>
      <c r="BS260">
        <v>723565</v>
      </c>
      <c r="BT260" t="s">
        <v>2052</v>
      </c>
      <c r="BU260" t="s">
        <v>2053</v>
      </c>
      <c r="BV260">
        <v>1095</v>
      </c>
      <c r="BX260">
        <v>-1</v>
      </c>
      <c r="BY260" t="s">
        <v>75</v>
      </c>
      <c r="BZ260" t="s">
        <v>75</v>
      </c>
    </row>
    <row r="261" spans="1:78" x14ac:dyDescent="0.25">
      <c r="A261" t="s">
        <v>296</v>
      </c>
      <c r="B261" t="s">
        <v>2019</v>
      </c>
      <c r="H261" t="s">
        <v>2020</v>
      </c>
      <c r="I261" t="s">
        <v>65</v>
      </c>
      <c r="J261" t="s">
        <v>2027</v>
      </c>
      <c r="K261" t="s">
        <v>324</v>
      </c>
      <c r="L261" t="s">
        <v>2028</v>
      </c>
      <c r="M261" t="s">
        <v>325</v>
      </c>
      <c r="N261" s="1">
        <v>43350</v>
      </c>
      <c r="P261">
        <v>2</v>
      </c>
      <c r="Q261" t="s">
        <v>66</v>
      </c>
      <c r="S261" t="s">
        <v>207</v>
      </c>
      <c r="U261" t="s">
        <v>112</v>
      </c>
      <c r="W261" t="s">
        <v>114</v>
      </c>
      <c r="Y261" t="s">
        <v>1586</v>
      </c>
      <c r="AA261" t="s">
        <v>68</v>
      </c>
      <c r="AC261" t="s">
        <v>78</v>
      </c>
      <c r="AD261" t="s">
        <v>115</v>
      </c>
      <c r="AE261" t="s">
        <v>83</v>
      </c>
      <c r="AF261">
        <v>0</v>
      </c>
      <c r="AG261">
        <v>0</v>
      </c>
      <c r="AH261">
        <v>0</v>
      </c>
      <c r="AI261">
        <v>0</v>
      </c>
      <c r="AJ261">
        <v>1</v>
      </c>
      <c r="AK261">
        <v>0</v>
      </c>
      <c r="AL261">
        <v>0</v>
      </c>
      <c r="AM261" t="s">
        <v>208</v>
      </c>
      <c r="AO261">
        <v>29</v>
      </c>
      <c r="AZ261" t="s">
        <v>224</v>
      </c>
      <c r="BA261">
        <v>0</v>
      </c>
      <c r="BB261">
        <v>0</v>
      </c>
      <c r="BC261">
        <v>0</v>
      </c>
      <c r="BD261">
        <v>29</v>
      </c>
      <c r="BE261" s="5">
        <v>29</v>
      </c>
      <c r="BG261" t="s">
        <v>80</v>
      </c>
      <c r="BH261" t="s">
        <v>296</v>
      </c>
      <c r="BI261" t="s">
        <v>2054</v>
      </c>
      <c r="BJ261" t="s">
        <v>2055</v>
      </c>
      <c r="BK261" s="1">
        <v>43372</v>
      </c>
      <c r="BL261" t="s">
        <v>168</v>
      </c>
      <c r="BM261" t="s">
        <v>298</v>
      </c>
      <c r="BQ261" t="s">
        <v>2056</v>
      </c>
      <c r="BR261" t="s">
        <v>2057</v>
      </c>
      <c r="BS261">
        <v>723566</v>
      </c>
      <c r="BT261" t="s">
        <v>2058</v>
      </c>
      <c r="BU261" t="s">
        <v>2059</v>
      </c>
      <c r="BV261">
        <v>1096</v>
      </c>
      <c r="BX261">
        <v>-1</v>
      </c>
      <c r="BY261" t="s">
        <v>75</v>
      </c>
      <c r="BZ261" t="s">
        <v>75</v>
      </c>
    </row>
    <row r="262" spans="1:78" x14ac:dyDescent="0.25">
      <c r="A262" t="s">
        <v>296</v>
      </c>
      <c r="B262" t="s">
        <v>2019</v>
      </c>
      <c r="H262" t="s">
        <v>2020</v>
      </c>
      <c r="I262" t="s">
        <v>65</v>
      </c>
      <c r="J262" t="s">
        <v>2027</v>
      </c>
      <c r="K262" t="s">
        <v>324</v>
      </c>
      <c r="L262" t="s">
        <v>2028</v>
      </c>
      <c r="M262" t="s">
        <v>325</v>
      </c>
      <c r="N262" s="1">
        <v>43351</v>
      </c>
      <c r="P262">
        <v>2</v>
      </c>
      <c r="Q262" t="s">
        <v>256</v>
      </c>
      <c r="S262" t="s">
        <v>1586</v>
      </c>
      <c r="U262" t="s">
        <v>68</v>
      </c>
      <c r="W262" t="s">
        <v>78</v>
      </c>
      <c r="X262" t="s">
        <v>115</v>
      </c>
      <c r="Y262" t="s">
        <v>207</v>
      </c>
      <c r="AA262" t="s">
        <v>112</v>
      </c>
      <c r="AC262" t="s">
        <v>114</v>
      </c>
      <c r="AE262" t="s">
        <v>69</v>
      </c>
      <c r="AF262">
        <v>0</v>
      </c>
      <c r="AG262">
        <v>0</v>
      </c>
      <c r="AH262">
        <v>0</v>
      </c>
      <c r="AI262">
        <v>1</v>
      </c>
      <c r="AJ262">
        <v>0</v>
      </c>
      <c r="AK262">
        <v>0</v>
      </c>
      <c r="AL262">
        <v>0</v>
      </c>
      <c r="AM262" t="s">
        <v>208</v>
      </c>
      <c r="AO262">
        <v>12</v>
      </c>
      <c r="AZ262" t="s">
        <v>79</v>
      </c>
      <c r="BA262">
        <v>0</v>
      </c>
      <c r="BB262">
        <v>0</v>
      </c>
      <c r="BC262">
        <v>0</v>
      </c>
      <c r="BD262">
        <v>12</v>
      </c>
      <c r="BE262" s="5">
        <v>12</v>
      </c>
      <c r="BG262" t="s">
        <v>80</v>
      </c>
      <c r="BH262" t="s">
        <v>296</v>
      </c>
      <c r="BI262" t="s">
        <v>2060</v>
      </c>
      <c r="BJ262" t="s">
        <v>2061</v>
      </c>
      <c r="BK262" s="1">
        <v>43372</v>
      </c>
      <c r="BL262" t="s">
        <v>168</v>
      </c>
      <c r="BM262" t="s">
        <v>298</v>
      </c>
      <c r="BQ262" t="s">
        <v>2062</v>
      </c>
      <c r="BR262" t="s">
        <v>2063</v>
      </c>
      <c r="BS262">
        <v>723567</v>
      </c>
      <c r="BT262" t="s">
        <v>2064</v>
      </c>
      <c r="BU262" t="s">
        <v>2065</v>
      </c>
      <c r="BV262">
        <v>1097</v>
      </c>
      <c r="BX262">
        <v>-1</v>
      </c>
      <c r="BY262" t="s">
        <v>75</v>
      </c>
      <c r="BZ262" t="s">
        <v>75</v>
      </c>
    </row>
    <row r="263" spans="1:78" x14ac:dyDescent="0.25">
      <c r="A263" t="s">
        <v>296</v>
      </c>
      <c r="B263" t="s">
        <v>2019</v>
      </c>
      <c r="H263" t="s">
        <v>2020</v>
      </c>
      <c r="I263" t="s">
        <v>65</v>
      </c>
      <c r="J263" t="s">
        <v>2027</v>
      </c>
      <c r="K263" t="s">
        <v>324</v>
      </c>
      <c r="L263" t="s">
        <v>2028</v>
      </c>
      <c r="M263" t="s">
        <v>325</v>
      </c>
      <c r="N263" s="1">
        <v>43353</v>
      </c>
      <c r="P263">
        <v>3</v>
      </c>
      <c r="Q263" t="s">
        <v>66</v>
      </c>
      <c r="S263" t="s">
        <v>207</v>
      </c>
      <c r="U263" t="s">
        <v>112</v>
      </c>
      <c r="W263" t="s">
        <v>114</v>
      </c>
      <c r="Y263" t="s">
        <v>1586</v>
      </c>
      <c r="AA263" t="s">
        <v>68</v>
      </c>
      <c r="AC263" t="s">
        <v>78</v>
      </c>
      <c r="AD263" t="s">
        <v>115</v>
      </c>
      <c r="AE263" t="s">
        <v>83</v>
      </c>
      <c r="AF263">
        <v>0</v>
      </c>
      <c r="AG263">
        <v>0</v>
      </c>
      <c r="AH263">
        <v>0</v>
      </c>
      <c r="AI263">
        <v>0</v>
      </c>
      <c r="AJ263">
        <v>1</v>
      </c>
      <c r="AK263">
        <v>0</v>
      </c>
      <c r="AL263">
        <v>0</v>
      </c>
      <c r="AM263" t="s">
        <v>208</v>
      </c>
      <c r="AO263">
        <v>62</v>
      </c>
      <c r="AZ263" t="s">
        <v>265</v>
      </c>
      <c r="BA263">
        <v>0</v>
      </c>
      <c r="BB263">
        <v>0</v>
      </c>
      <c r="BC263">
        <v>0</v>
      </c>
      <c r="BD263">
        <v>62</v>
      </c>
      <c r="BE263" s="5">
        <v>62</v>
      </c>
      <c r="BG263" t="s">
        <v>80</v>
      </c>
      <c r="BH263" t="s">
        <v>296</v>
      </c>
      <c r="BI263" t="s">
        <v>2066</v>
      </c>
      <c r="BJ263" t="s">
        <v>2067</v>
      </c>
      <c r="BK263" s="1">
        <v>43372</v>
      </c>
      <c r="BL263" t="s">
        <v>168</v>
      </c>
      <c r="BM263" t="s">
        <v>298</v>
      </c>
      <c r="BQ263" t="s">
        <v>2068</v>
      </c>
      <c r="BR263" t="s">
        <v>2069</v>
      </c>
      <c r="BS263">
        <v>723568</v>
      </c>
      <c r="BT263" t="s">
        <v>2070</v>
      </c>
      <c r="BU263" t="s">
        <v>2071</v>
      </c>
      <c r="BV263">
        <v>1098</v>
      </c>
      <c r="BX263">
        <v>-1</v>
      </c>
      <c r="BY263" t="s">
        <v>75</v>
      </c>
      <c r="BZ263" t="s">
        <v>75</v>
      </c>
    </row>
    <row r="264" spans="1:78" x14ac:dyDescent="0.25">
      <c r="A264" t="s">
        <v>296</v>
      </c>
      <c r="B264" t="s">
        <v>2019</v>
      </c>
      <c r="H264" t="s">
        <v>2020</v>
      </c>
      <c r="I264" t="s">
        <v>65</v>
      </c>
      <c r="J264" t="s">
        <v>2027</v>
      </c>
      <c r="K264" t="s">
        <v>324</v>
      </c>
      <c r="L264" t="s">
        <v>2028</v>
      </c>
      <c r="M264" t="s">
        <v>325</v>
      </c>
      <c r="N264" s="1">
        <v>43354</v>
      </c>
      <c r="P264">
        <v>3</v>
      </c>
      <c r="Q264" t="s">
        <v>66</v>
      </c>
      <c r="S264" t="s">
        <v>1586</v>
      </c>
      <c r="U264" t="s">
        <v>68</v>
      </c>
      <c r="W264" t="s">
        <v>78</v>
      </c>
      <c r="X264" t="s">
        <v>115</v>
      </c>
      <c r="Y264" t="s">
        <v>207</v>
      </c>
      <c r="AA264" t="s">
        <v>112</v>
      </c>
      <c r="AC264" t="s">
        <v>114</v>
      </c>
      <c r="AE264" t="s">
        <v>69</v>
      </c>
      <c r="AF264">
        <v>0</v>
      </c>
      <c r="AG264">
        <v>0</v>
      </c>
      <c r="AH264">
        <v>0</v>
      </c>
      <c r="AI264">
        <v>1</v>
      </c>
      <c r="AJ264">
        <v>0</v>
      </c>
      <c r="AK264">
        <v>0</v>
      </c>
      <c r="AL264">
        <v>0</v>
      </c>
      <c r="AM264" t="s">
        <v>208</v>
      </c>
      <c r="AO264">
        <v>26</v>
      </c>
      <c r="AZ264" t="s">
        <v>242</v>
      </c>
      <c r="BA264">
        <v>0</v>
      </c>
      <c r="BB264">
        <v>0</v>
      </c>
      <c r="BC264">
        <v>0</v>
      </c>
      <c r="BD264">
        <v>26</v>
      </c>
      <c r="BE264" s="5">
        <v>26</v>
      </c>
      <c r="BG264" t="s">
        <v>80</v>
      </c>
      <c r="BH264" t="s">
        <v>296</v>
      </c>
      <c r="BI264" t="s">
        <v>2072</v>
      </c>
      <c r="BJ264" t="s">
        <v>2073</v>
      </c>
      <c r="BK264" s="1">
        <v>43372</v>
      </c>
      <c r="BL264" t="s">
        <v>168</v>
      </c>
      <c r="BM264" t="s">
        <v>298</v>
      </c>
      <c r="BQ264" t="s">
        <v>2074</v>
      </c>
      <c r="BR264" t="s">
        <v>2075</v>
      </c>
      <c r="BS264">
        <v>723569</v>
      </c>
      <c r="BT264" t="s">
        <v>2076</v>
      </c>
      <c r="BU264" t="s">
        <v>2077</v>
      </c>
      <c r="BV264">
        <v>1099</v>
      </c>
      <c r="BX264">
        <v>-1</v>
      </c>
      <c r="BY264" t="s">
        <v>75</v>
      </c>
      <c r="BZ264" t="s">
        <v>75</v>
      </c>
    </row>
    <row r="265" spans="1:78" x14ac:dyDescent="0.25">
      <c r="A265" t="s">
        <v>296</v>
      </c>
      <c r="B265" t="s">
        <v>2019</v>
      </c>
      <c r="H265" t="s">
        <v>2020</v>
      </c>
      <c r="I265" t="s">
        <v>65</v>
      </c>
      <c r="J265" t="s">
        <v>2027</v>
      </c>
      <c r="K265" t="s">
        <v>324</v>
      </c>
      <c r="L265" t="s">
        <v>2028</v>
      </c>
      <c r="M265" t="s">
        <v>325</v>
      </c>
      <c r="N265" s="1">
        <v>43355</v>
      </c>
      <c r="P265">
        <v>2</v>
      </c>
      <c r="Q265" t="s">
        <v>66</v>
      </c>
      <c r="S265" t="s">
        <v>207</v>
      </c>
      <c r="U265" t="s">
        <v>112</v>
      </c>
      <c r="W265" t="s">
        <v>114</v>
      </c>
      <c r="Y265" t="s">
        <v>1586</v>
      </c>
      <c r="AA265" t="s">
        <v>68</v>
      </c>
      <c r="AC265" t="s">
        <v>78</v>
      </c>
      <c r="AD265" t="s">
        <v>115</v>
      </c>
      <c r="AE265" t="s">
        <v>83</v>
      </c>
      <c r="AF265">
        <v>0</v>
      </c>
      <c r="AG265">
        <v>0</v>
      </c>
      <c r="AH265">
        <v>0</v>
      </c>
      <c r="AI265">
        <v>0</v>
      </c>
      <c r="AJ265">
        <v>1</v>
      </c>
      <c r="AK265">
        <v>0</v>
      </c>
      <c r="AL265">
        <v>0</v>
      </c>
      <c r="AM265" t="s">
        <v>208</v>
      </c>
      <c r="AO265">
        <v>49</v>
      </c>
      <c r="AZ265" t="s">
        <v>272</v>
      </c>
      <c r="BA265">
        <v>0</v>
      </c>
      <c r="BB265">
        <v>0</v>
      </c>
      <c r="BC265">
        <v>0</v>
      </c>
      <c r="BD265">
        <v>49</v>
      </c>
      <c r="BE265" s="5">
        <v>49</v>
      </c>
      <c r="BG265" t="s">
        <v>80</v>
      </c>
      <c r="BH265" t="s">
        <v>296</v>
      </c>
      <c r="BI265" t="s">
        <v>2078</v>
      </c>
      <c r="BJ265" t="s">
        <v>2079</v>
      </c>
      <c r="BK265" s="1">
        <v>43372</v>
      </c>
      <c r="BL265" t="s">
        <v>168</v>
      </c>
      <c r="BM265" t="s">
        <v>298</v>
      </c>
      <c r="BQ265" t="s">
        <v>2080</v>
      </c>
      <c r="BR265" t="s">
        <v>2081</v>
      </c>
      <c r="BS265">
        <v>723570</v>
      </c>
      <c r="BT265" t="s">
        <v>2082</v>
      </c>
      <c r="BU265" t="s">
        <v>2083</v>
      </c>
      <c r="BV265">
        <v>1100</v>
      </c>
      <c r="BX265">
        <v>-1</v>
      </c>
      <c r="BY265" t="s">
        <v>75</v>
      </c>
      <c r="BZ265" t="s">
        <v>75</v>
      </c>
    </row>
    <row r="266" spans="1:78" x14ac:dyDescent="0.25">
      <c r="A266" t="s">
        <v>296</v>
      </c>
      <c r="B266" t="s">
        <v>2019</v>
      </c>
      <c r="H266" t="s">
        <v>2020</v>
      </c>
      <c r="I266" t="s">
        <v>65</v>
      </c>
      <c r="J266" t="s">
        <v>2027</v>
      </c>
      <c r="K266" t="s">
        <v>324</v>
      </c>
      <c r="L266" t="s">
        <v>2028</v>
      </c>
      <c r="M266" t="s">
        <v>325</v>
      </c>
      <c r="N266" s="1">
        <v>43356</v>
      </c>
      <c r="P266">
        <v>2</v>
      </c>
      <c r="Q266" t="s">
        <v>66</v>
      </c>
      <c r="S266" t="s">
        <v>207</v>
      </c>
      <c r="U266" t="s">
        <v>112</v>
      </c>
      <c r="W266" t="s">
        <v>114</v>
      </c>
      <c r="Y266" t="s">
        <v>1586</v>
      </c>
      <c r="AA266" t="s">
        <v>68</v>
      </c>
      <c r="AC266" t="s">
        <v>78</v>
      </c>
      <c r="AD266" t="s">
        <v>115</v>
      </c>
      <c r="AE266" t="s">
        <v>83</v>
      </c>
      <c r="AF266">
        <v>0</v>
      </c>
      <c r="AG266">
        <v>0</v>
      </c>
      <c r="AH266">
        <v>0</v>
      </c>
      <c r="AI266">
        <v>0</v>
      </c>
      <c r="AJ266">
        <v>1</v>
      </c>
      <c r="AK266">
        <v>0</v>
      </c>
      <c r="AL266">
        <v>0</v>
      </c>
      <c r="AM266" t="s">
        <v>208</v>
      </c>
      <c r="AO266">
        <v>39</v>
      </c>
      <c r="AZ266" t="s">
        <v>258</v>
      </c>
      <c r="BA266">
        <v>0</v>
      </c>
      <c r="BB266">
        <v>0</v>
      </c>
      <c r="BC266">
        <v>0</v>
      </c>
      <c r="BD266">
        <v>39</v>
      </c>
      <c r="BE266" s="5">
        <v>39</v>
      </c>
      <c r="BG266" t="s">
        <v>80</v>
      </c>
      <c r="BH266" t="s">
        <v>296</v>
      </c>
      <c r="BI266" t="s">
        <v>2084</v>
      </c>
      <c r="BJ266" t="s">
        <v>2085</v>
      </c>
      <c r="BK266" s="1">
        <v>43372</v>
      </c>
      <c r="BL266" t="s">
        <v>168</v>
      </c>
      <c r="BM266" t="s">
        <v>298</v>
      </c>
      <c r="BQ266" t="s">
        <v>2086</v>
      </c>
      <c r="BR266" t="s">
        <v>2087</v>
      </c>
      <c r="BS266">
        <v>723571</v>
      </c>
      <c r="BT266" t="s">
        <v>2088</v>
      </c>
      <c r="BU266" t="s">
        <v>2089</v>
      </c>
      <c r="BV266">
        <v>1101</v>
      </c>
      <c r="BX266">
        <v>-1</v>
      </c>
      <c r="BY266" t="s">
        <v>75</v>
      </c>
      <c r="BZ266" t="s">
        <v>75</v>
      </c>
    </row>
    <row r="267" spans="1:78" x14ac:dyDescent="0.25">
      <c r="A267" t="s">
        <v>296</v>
      </c>
      <c r="B267" t="s">
        <v>2019</v>
      </c>
      <c r="H267" t="s">
        <v>2020</v>
      </c>
      <c r="I267" t="s">
        <v>65</v>
      </c>
      <c r="J267" t="s">
        <v>2027</v>
      </c>
      <c r="K267" t="s">
        <v>324</v>
      </c>
      <c r="L267" t="s">
        <v>2028</v>
      </c>
      <c r="M267" t="s">
        <v>325</v>
      </c>
      <c r="N267" s="1">
        <v>43360</v>
      </c>
      <c r="P267">
        <v>2</v>
      </c>
      <c r="Q267" t="s">
        <v>66</v>
      </c>
      <c r="S267" t="s">
        <v>1586</v>
      </c>
      <c r="U267" t="s">
        <v>68</v>
      </c>
      <c r="W267" t="s">
        <v>78</v>
      </c>
      <c r="X267" t="s">
        <v>206</v>
      </c>
      <c r="Y267" t="s">
        <v>207</v>
      </c>
      <c r="AA267" t="s">
        <v>112</v>
      </c>
      <c r="AC267" t="s">
        <v>303</v>
      </c>
      <c r="AE267" t="s">
        <v>69</v>
      </c>
      <c r="AF267">
        <v>0</v>
      </c>
      <c r="AG267">
        <v>0</v>
      </c>
      <c r="AH267">
        <v>0</v>
      </c>
      <c r="AI267">
        <v>1</v>
      </c>
      <c r="AJ267">
        <v>0</v>
      </c>
      <c r="AK267">
        <v>0</v>
      </c>
      <c r="AL267">
        <v>0</v>
      </c>
      <c r="AM267" t="s">
        <v>1586</v>
      </c>
      <c r="AO267">
        <v>7</v>
      </c>
      <c r="AZ267" t="s">
        <v>81</v>
      </c>
      <c r="BA267">
        <v>0</v>
      </c>
      <c r="BB267">
        <v>0</v>
      </c>
      <c r="BC267">
        <v>0</v>
      </c>
      <c r="BD267">
        <v>7</v>
      </c>
      <c r="BE267" s="5">
        <v>7</v>
      </c>
      <c r="BG267" t="s">
        <v>80</v>
      </c>
      <c r="BH267" t="s">
        <v>296</v>
      </c>
      <c r="BI267" t="s">
        <v>2090</v>
      </c>
      <c r="BJ267" t="s">
        <v>2091</v>
      </c>
      <c r="BK267" s="1">
        <v>43372</v>
      </c>
      <c r="BL267" t="s">
        <v>168</v>
      </c>
      <c r="BM267" t="s">
        <v>298</v>
      </c>
      <c r="BQ267" t="s">
        <v>2092</v>
      </c>
      <c r="BR267" t="s">
        <v>2093</v>
      </c>
      <c r="BS267">
        <v>723573</v>
      </c>
      <c r="BT267" t="s">
        <v>2094</v>
      </c>
      <c r="BU267" t="s">
        <v>2095</v>
      </c>
      <c r="BV267">
        <v>1102</v>
      </c>
      <c r="BX267">
        <v>-1</v>
      </c>
      <c r="BY267" t="s">
        <v>75</v>
      </c>
      <c r="BZ267" t="s">
        <v>75</v>
      </c>
    </row>
    <row r="268" spans="1:78" x14ac:dyDescent="0.25">
      <c r="A268" t="s">
        <v>296</v>
      </c>
      <c r="B268" t="s">
        <v>2019</v>
      </c>
      <c r="H268" t="s">
        <v>2020</v>
      </c>
      <c r="I268" t="s">
        <v>65</v>
      </c>
      <c r="J268" t="s">
        <v>2027</v>
      </c>
      <c r="K268" t="s">
        <v>324</v>
      </c>
      <c r="L268" t="s">
        <v>2028</v>
      </c>
      <c r="M268" t="s">
        <v>325</v>
      </c>
      <c r="N268" s="1">
        <v>43359</v>
      </c>
      <c r="P268">
        <v>3</v>
      </c>
      <c r="Q268" t="s">
        <v>66</v>
      </c>
      <c r="S268" t="s">
        <v>207</v>
      </c>
      <c r="U268" t="s">
        <v>112</v>
      </c>
      <c r="W268" t="s">
        <v>114</v>
      </c>
      <c r="Y268" t="s">
        <v>1586</v>
      </c>
      <c r="AA268" t="s">
        <v>68</v>
      </c>
      <c r="AC268" t="s">
        <v>78</v>
      </c>
      <c r="AD268" t="s">
        <v>115</v>
      </c>
      <c r="AE268" t="s">
        <v>83</v>
      </c>
      <c r="AF268">
        <v>0</v>
      </c>
      <c r="AG268">
        <v>0</v>
      </c>
      <c r="AH268">
        <v>0</v>
      </c>
      <c r="AI268">
        <v>0</v>
      </c>
      <c r="AJ268">
        <v>1</v>
      </c>
      <c r="AK268">
        <v>0</v>
      </c>
      <c r="AL268">
        <v>0</v>
      </c>
      <c r="AM268" t="s">
        <v>208</v>
      </c>
      <c r="AO268">
        <v>61</v>
      </c>
      <c r="AZ268" t="s">
        <v>239</v>
      </c>
      <c r="BA268">
        <v>0</v>
      </c>
      <c r="BB268">
        <v>0</v>
      </c>
      <c r="BC268">
        <v>0</v>
      </c>
      <c r="BD268">
        <v>61</v>
      </c>
      <c r="BE268" s="5">
        <v>61</v>
      </c>
      <c r="BG268" t="s">
        <v>80</v>
      </c>
      <c r="BH268" t="s">
        <v>296</v>
      </c>
      <c r="BI268" t="s">
        <v>2096</v>
      </c>
      <c r="BJ268" t="s">
        <v>2097</v>
      </c>
      <c r="BK268" s="1">
        <v>43372</v>
      </c>
      <c r="BL268" t="s">
        <v>168</v>
      </c>
      <c r="BM268" t="s">
        <v>298</v>
      </c>
      <c r="BQ268" t="s">
        <v>2098</v>
      </c>
      <c r="BR268" t="s">
        <v>2099</v>
      </c>
      <c r="BS268">
        <v>723574</v>
      </c>
      <c r="BT268" t="s">
        <v>2100</v>
      </c>
      <c r="BU268" t="s">
        <v>2101</v>
      </c>
      <c r="BV268">
        <v>1103</v>
      </c>
      <c r="BX268">
        <v>-1</v>
      </c>
      <c r="BY268" t="s">
        <v>75</v>
      </c>
      <c r="BZ268" t="s">
        <v>75</v>
      </c>
    </row>
    <row r="269" spans="1:78" x14ac:dyDescent="0.25">
      <c r="A269" t="s">
        <v>296</v>
      </c>
      <c r="B269" t="s">
        <v>2019</v>
      </c>
      <c r="H269" t="s">
        <v>2020</v>
      </c>
      <c r="I269" t="s">
        <v>65</v>
      </c>
      <c r="J269" t="s">
        <v>2027</v>
      </c>
      <c r="K269" t="s">
        <v>324</v>
      </c>
      <c r="L269" t="s">
        <v>2028</v>
      </c>
      <c r="M269" t="s">
        <v>325</v>
      </c>
      <c r="N269" s="1">
        <v>43360</v>
      </c>
      <c r="P269">
        <v>3</v>
      </c>
      <c r="Q269" t="s">
        <v>66</v>
      </c>
      <c r="S269" t="s">
        <v>207</v>
      </c>
      <c r="U269" t="s">
        <v>112</v>
      </c>
      <c r="W269" t="s">
        <v>114</v>
      </c>
      <c r="Y269" t="s">
        <v>1586</v>
      </c>
      <c r="AA269" t="s">
        <v>68</v>
      </c>
      <c r="AC269" t="s">
        <v>78</v>
      </c>
      <c r="AD269" t="s">
        <v>115</v>
      </c>
      <c r="AE269" t="s">
        <v>83</v>
      </c>
      <c r="AF269">
        <v>0</v>
      </c>
      <c r="AG269">
        <v>0</v>
      </c>
      <c r="AH269">
        <v>0</v>
      </c>
      <c r="AI269">
        <v>0</v>
      </c>
      <c r="AJ269">
        <v>1</v>
      </c>
      <c r="AK269">
        <v>0</v>
      </c>
      <c r="AL269">
        <v>0</v>
      </c>
      <c r="AM269" t="s">
        <v>208</v>
      </c>
      <c r="AO269">
        <v>56</v>
      </c>
      <c r="AZ269" t="s">
        <v>274</v>
      </c>
      <c r="BA269">
        <v>0</v>
      </c>
      <c r="BB269">
        <v>0</v>
      </c>
      <c r="BC269">
        <v>0</v>
      </c>
      <c r="BD269">
        <v>56</v>
      </c>
      <c r="BE269" s="5">
        <v>56</v>
      </c>
      <c r="BG269" t="s">
        <v>80</v>
      </c>
      <c r="BH269" t="s">
        <v>296</v>
      </c>
      <c r="BI269" t="s">
        <v>2102</v>
      </c>
      <c r="BJ269" t="s">
        <v>2103</v>
      </c>
      <c r="BK269" s="1">
        <v>43372</v>
      </c>
      <c r="BL269" t="s">
        <v>168</v>
      </c>
      <c r="BM269" t="s">
        <v>298</v>
      </c>
      <c r="BQ269" t="s">
        <v>2104</v>
      </c>
      <c r="BR269" t="s">
        <v>2105</v>
      </c>
      <c r="BS269">
        <v>723575</v>
      </c>
      <c r="BT269" t="s">
        <v>2106</v>
      </c>
      <c r="BU269" t="s">
        <v>2107</v>
      </c>
      <c r="BV269">
        <v>1104</v>
      </c>
      <c r="BX269">
        <v>-1</v>
      </c>
      <c r="BY269" t="s">
        <v>75</v>
      </c>
      <c r="BZ269" t="s">
        <v>75</v>
      </c>
    </row>
    <row r="270" spans="1:78" x14ac:dyDescent="0.25">
      <c r="A270" t="s">
        <v>296</v>
      </c>
      <c r="B270" t="s">
        <v>2019</v>
      </c>
      <c r="H270" t="s">
        <v>2020</v>
      </c>
      <c r="I270" t="s">
        <v>65</v>
      </c>
      <c r="J270" t="s">
        <v>2027</v>
      </c>
      <c r="K270" t="s">
        <v>324</v>
      </c>
      <c r="L270" t="s">
        <v>2028</v>
      </c>
      <c r="M270" t="s">
        <v>325</v>
      </c>
      <c r="N270" s="1">
        <v>43361</v>
      </c>
      <c r="P270">
        <v>2</v>
      </c>
      <c r="Q270" t="s">
        <v>66</v>
      </c>
      <c r="S270" t="s">
        <v>1586</v>
      </c>
      <c r="U270" t="s">
        <v>68</v>
      </c>
      <c r="W270" t="s">
        <v>78</v>
      </c>
      <c r="X270" t="s">
        <v>113</v>
      </c>
      <c r="Y270" t="s">
        <v>207</v>
      </c>
      <c r="AA270" t="s">
        <v>112</v>
      </c>
      <c r="AC270" t="s">
        <v>303</v>
      </c>
      <c r="AE270" t="s">
        <v>69</v>
      </c>
      <c r="AF270">
        <v>0</v>
      </c>
      <c r="AG270">
        <v>0</v>
      </c>
      <c r="AH270">
        <v>0</v>
      </c>
      <c r="AI270">
        <v>1</v>
      </c>
      <c r="AJ270">
        <v>0</v>
      </c>
      <c r="AK270">
        <v>0</v>
      </c>
      <c r="AL270">
        <v>0</v>
      </c>
      <c r="AM270" t="s">
        <v>208</v>
      </c>
      <c r="AO270">
        <v>9</v>
      </c>
      <c r="AZ270" t="s">
        <v>134</v>
      </c>
      <c r="BA270">
        <v>0</v>
      </c>
      <c r="BB270">
        <v>0</v>
      </c>
      <c r="BC270">
        <v>0</v>
      </c>
      <c r="BD270">
        <v>9</v>
      </c>
      <c r="BE270" s="5">
        <v>9</v>
      </c>
      <c r="BG270" t="s">
        <v>80</v>
      </c>
      <c r="BH270" t="s">
        <v>296</v>
      </c>
      <c r="BI270" t="s">
        <v>2108</v>
      </c>
      <c r="BJ270" t="s">
        <v>2109</v>
      </c>
      <c r="BK270" s="1">
        <v>43372</v>
      </c>
      <c r="BL270" t="s">
        <v>168</v>
      </c>
      <c r="BM270" t="s">
        <v>298</v>
      </c>
      <c r="BQ270" t="s">
        <v>2110</v>
      </c>
      <c r="BR270" t="s">
        <v>2111</v>
      </c>
      <c r="BS270">
        <v>723576</v>
      </c>
      <c r="BT270" t="s">
        <v>2112</v>
      </c>
      <c r="BU270" t="s">
        <v>2113</v>
      </c>
      <c r="BV270">
        <v>1105</v>
      </c>
      <c r="BX270">
        <v>-1</v>
      </c>
      <c r="BY270" t="s">
        <v>75</v>
      </c>
      <c r="BZ270" t="s">
        <v>75</v>
      </c>
    </row>
    <row r="271" spans="1:78" x14ac:dyDescent="0.25">
      <c r="A271" t="s">
        <v>296</v>
      </c>
      <c r="B271" t="s">
        <v>2019</v>
      </c>
      <c r="H271" t="s">
        <v>2020</v>
      </c>
      <c r="I271" t="s">
        <v>65</v>
      </c>
      <c r="J271" t="s">
        <v>2027</v>
      </c>
      <c r="K271" t="s">
        <v>324</v>
      </c>
      <c r="L271" t="s">
        <v>2028</v>
      </c>
      <c r="M271" t="s">
        <v>325</v>
      </c>
      <c r="N271" s="1">
        <v>43362</v>
      </c>
      <c r="P271">
        <v>3</v>
      </c>
      <c r="Q271" t="s">
        <v>66</v>
      </c>
      <c r="S271" t="s">
        <v>207</v>
      </c>
      <c r="U271" t="s">
        <v>112</v>
      </c>
      <c r="W271" t="s">
        <v>114</v>
      </c>
      <c r="Y271" t="s">
        <v>1586</v>
      </c>
      <c r="AA271" t="s">
        <v>68</v>
      </c>
      <c r="AC271" t="s">
        <v>78</v>
      </c>
      <c r="AD271" t="s">
        <v>115</v>
      </c>
      <c r="AE271" t="s">
        <v>83</v>
      </c>
      <c r="AF271">
        <v>0</v>
      </c>
      <c r="AG271">
        <v>0</v>
      </c>
      <c r="AH271">
        <v>0</v>
      </c>
      <c r="AI271">
        <v>0</v>
      </c>
      <c r="AJ271">
        <v>1</v>
      </c>
      <c r="AK271">
        <v>0</v>
      </c>
      <c r="AL271">
        <v>0</v>
      </c>
      <c r="AM271" t="s">
        <v>208</v>
      </c>
      <c r="AO271">
        <v>45</v>
      </c>
      <c r="AZ271" t="s">
        <v>252</v>
      </c>
      <c r="BA271">
        <v>0</v>
      </c>
      <c r="BB271">
        <v>0</v>
      </c>
      <c r="BC271">
        <v>0</v>
      </c>
      <c r="BD271">
        <v>45</v>
      </c>
      <c r="BE271" s="5">
        <v>45</v>
      </c>
      <c r="BG271" t="s">
        <v>80</v>
      </c>
      <c r="BH271" t="s">
        <v>296</v>
      </c>
      <c r="BI271" t="s">
        <v>2114</v>
      </c>
      <c r="BJ271" t="s">
        <v>2115</v>
      </c>
      <c r="BK271" s="1">
        <v>43372</v>
      </c>
      <c r="BL271" t="s">
        <v>168</v>
      </c>
      <c r="BM271" t="s">
        <v>298</v>
      </c>
      <c r="BQ271" t="s">
        <v>2116</v>
      </c>
      <c r="BR271" t="s">
        <v>2117</v>
      </c>
      <c r="BS271">
        <v>723577</v>
      </c>
      <c r="BT271" t="s">
        <v>2118</v>
      </c>
      <c r="BU271" t="s">
        <v>2119</v>
      </c>
      <c r="BV271">
        <v>1106</v>
      </c>
      <c r="BX271">
        <v>-1</v>
      </c>
      <c r="BY271" t="s">
        <v>75</v>
      </c>
      <c r="BZ271" t="s">
        <v>75</v>
      </c>
    </row>
    <row r="272" spans="1:78" x14ac:dyDescent="0.25">
      <c r="A272" t="s">
        <v>296</v>
      </c>
      <c r="B272" t="s">
        <v>2019</v>
      </c>
      <c r="H272" t="s">
        <v>2020</v>
      </c>
      <c r="I272" t="s">
        <v>65</v>
      </c>
      <c r="J272" t="s">
        <v>2027</v>
      </c>
      <c r="K272" t="s">
        <v>324</v>
      </c>
      <c r="L272" t="s">
        <v>2028</v>
      </c>
      <c r="M272" t="s">
        <v>325</v>
      </c>
      <c r="N272" s="1">
        <v>43363</v>
      </c>
      <c r="P272">
        <v>2</v>
      </c>
      <c r="Q272" t="s">
        <v>66</v>
      </c>
      <c r="S272" t="s">
        <v>207</v>
      </c>
      <c r="U272" t="s">
        <v>112</v>
      </c>
      <c r="W272" t="s">
        <v>114</v>
      </c>
      <c r="Y272" t="s">
        <v>1586</v>
      </c>
      <c r="AA272" t="s">
        <v>68</v>
      </c>
      <c r="AC272" t="s">
        <v>78</v>
      </c>
      <c r="AD272" t="s">
        <v>115</v>
      </c>
      <c r="AE272" t="s">
        <v>83</v>
      </c>
      <c r="AF272">
        <v>0</v>
      </c>
      <c r="AG272">
        <v>0</v>
      </c>
      <c r="AH272">
        <v>0</v>
      </c>
      <c r="AI272">
        <v>0</v>
      </c>
      <c r="AJ272">
        <v>1</v>
      </c>
      <c r="AK272">
        <v>0</v>
      </c>
      <c r="AL272">
        <v>0</v>
      </c>
      <c r="AM272" t="s">
        <v>208</v>
      </c>
      <c r="AO272">
        <v>24</v>
      </c>
      <c r="AZ272" t="s">
        <v>124</v>
      </c>
      <c r="BA272">
        <v>0</v>
      </c>
      <c r="BB272">
        <v>0</v>
      </c>
      <c r="BC272">
        <v>0</v>
      </c>
      <c r="BD272">
        <v>24</v>
      </c>
      <c r="BE272" s="5">
        <v>24</v>
      </c>
      <c r="BG272" t="s">
        <v>80</v>
      </c>
      <c r="BH272" t="s">
        <v>296</v>
      </c>
      <c r="BI272" t="s">
        <v>2120</v>
      </c>
      <c r="BJ272" t="s">
        <v>2121</v>
      </c>
      <c r="BK272" s="1">
        <v>43372</v>
      </c>
      <c r="BL272" t="s">
        <v>168</v>
      </c>
      <c r="BM272" t="s">
        <v>298</v>
      </c>
      <c r="BQ272" t="s">
        <v>2122</v>
      </c>
      <c r="BR272" t="s">
        <v>2123</v>
      </c>
      <c r="BS272">
        <v>723578</v>
      </c>
      <c r="BT272" t="s">
        <v>2124</v>
      </c>
      <c r="BU272" t="s">
        <v>2125</v>
      </c>
      <c r="BV272">
        <v>1107</v>
      </c>
      <c r="BX272">
        <v>-1</v>
      </c>
      <c r="BY272" t="s">
        <v>75</v>
      </c>
      <c r="BZ272" t="s">
        <v>75</v>
      </c>
    </row>
    <row r="273" spans="1:78" x14ac:dyDescent="0.25">
      <c r="A273" t="s">
        <v>296</v>
      </c>
      <c r="B273" t="s">
        <v>2019</v>
      </c>
      <c r="H273" t="s">
        <v>2020</v>
      </c>
      <c r="I273" t="s">
        <v>65</v>
      </c>
      <c r="J273" t="s">
        <v>2027</v>
      </c>
      <c r="K273" t="s">
        <v>324</v>
      </c>
      <c r="L273" t="s">
        <v>2028</v>
      </c>
      <c r="M273" t="s">
        <v>325</v>
      </c>
      <c r="N273" s="1">
        <v>43365</v>
      </c>
      <c r="P273">
        <v>2</v>
      </c>
      <c r="Q273" t="s">
        <v>66</v>
      </c>
      <c r="S273" t="s">
        <v>1586</v>
      </c>
      <c r="U273" t="s">
        <v>68</v>
      </c>
      <c r="W273" t="s">
        <v>78</v>
      </c>
      <c r="X273" t="s">
        <v>206</v>
      </c>
      <c r="Y273" t="s">
        <v>207</v>
      </c>
      <c r="AA273" t="s">
        <v>112</v>
      </c>
      <c r="AC273" t="s">
        <v>303</v>
      </c>
      <c r="AE273" t="s">
        <v>69</v>
      </c>
      <c r="AF273">
        <v>0</v>
      </c>
      <c r="AG273">
        <v>0</v>
      </c>
      <c r="AH273">
        <v>0</v>
      </c>
      <c r="AI273">
        <v>1</v>
      </c>
      <c r="AJ273">
        <v>0</v>
      </c>
      <c r="AK273">
        <v>0</v>
      </c>
      <c r="AL273">
        <v>0</v>
      </c>
      <c r="AM273" t="s">
        <v>1586</v>
      </c>
      <c r="AO273">
        <v>8</v>
      </c>
      <c r="AZ273" t="s">
        <v>98</v>
      </c>
      <c r="BA273">
        <v>0</v>
      </c>
      <c r="BB273">
        <v>8</v>
      </c>
      <c r="BC273">
        <v>0</v>
      </c>
      <c r="BD273">
        <v>0</v>
      </c>
      <c r="BE273" s="5">
        <v>8</v>
      </c>
      <c r="BG273" t="s">
        <v>80</v>
      </c>
      <c r="BH273" t="s">
        <v>296</v>
      </c>
      <c r="BI273" t="s">
        <v>2126</v>
      </c>
      <c r="BJ273" t="s">
        <v>2127</v>
      </c>
      <c r="BK273" s="1">
        <v>43372</v>
      </c>
      <c r="BL273" t="s">
        <v>168</v>
      </c>
      <c r="BM273" t="s">
        <v>298</v>
      </c>
      <c r="BQ273" t="s">
        <v>2128</v>
      </c>
      <c r="BR273" t="s">
        <v>2129</v>
      </c>
      <c r="BS273">
        <v>723579</v>
      </c>
      <c r="BT273" t="s">
        <v>2130</v>
      </c>
      <c r="BU273" t="s">
        <v>2131</v>
      </c>
      <c r="BV273">
        <v>1108</v>
      </c>
      <c r="BX273">
        <v>-1</v>
      </c>
      <c r="BY273" t="s">
        <v>75</v>
      </c>
      <c r="BZ273" t="s">
        <v>75</v>
      </c>
    </row>
    <row r="274" spans="1:78" x14ac:dyDescent="0.25">
      <c r="A274" t="s">
        <v>296</v>
      </c>
      <c r="B274" t="s">
        <v>2019</v>
      </c>
      <c r="H274" t="s">
        <v>2020</v>
      </c>
      <c r="I274" t="s">
        <v>65</v>
      </c>
      <c r="J274" t="s">
        <v>2027</v>
      </c>
      <c r="K274" t="s">
        <v>324</v>
      </c>
      <c r="L274" t="s">
        <v>2028</v>
      </c>
      <c r="M274" t="s">
        <v>325</v>
      </c>
      <c r="N274" s="1">
        <v>43366</v>
      </c>
      <c r="P274">
        <v>2</v>
      </c>
      <c r="Q274" t="s">
        <v>66</v>
      </c>
      <c r="S274" t="s">
        <v>1586</v>
      </c>
      <c r="U274" t="s">
        <v>68</v>
      </c>
      <c r="W274" t="s">
        <v>78</v>
      </c>
      <c r="X274" t="s">
        <v>115</v>
      </c>
      <c r="Y274" t="s">
        <v>207</v>
      </c>
      <c r="AA274" t="s">
        <v>112</v>
      </c>
      <c r="AC274" t="s">
        <v>114</v>
      </c>
      <c r="AE274" t="s">
        <v>69</v>
      </c>
      <c r="AF274">
        <v>0</v>
      </c>
      <c r="AG274">
        <v>0</v>
      </c>
      <c r="AH274">
        <v>0</v>
      </c>
      <c r="AI274">
        <v>1</v>
      </c>
      <c r="AJ274">
        <v>0</v>
      </c>
      <c r="AK274">
        <v>0</v>
      </c>
      <c r="AL274">
        <v>0</v>
      </c>
      <c r="AM274" t="s">
        <v>208</v>
      </c>
      <c r="AO274">
        <v>24</v>
      </c>
      <c r="AZ274" t="s">
        <v>124</v>
      </c>
      <c r="BA274">
        <v>0</v>
      </c>
      <c r="BB274">
        <v>0</v>
      </c>
      <c r="BC274">
        <v>0</v>
      </c>
      <c r="BD274">
        <v>24</v>
      </c>
      <c r="BE274" s="5">
        <v>24</v>
      </c>
      <c r="BG274" t="s">
        <v>80</v>
      </c>
      <c r="BH274" t="s">
        <v>296</v>
      </c>
      <c r="BI274" t="s">
        <v>2132</v>
      </c>
      <c r="BJ274" t="s">
        <v>2133</v>
      </c>
      <c r="BK274" s="1">
        <v>43372</v>
      </c>
      <c r="BL274" t="s">
        <v>168</v>
      </c>
      <c r="BM274" t="s">
        <v>298</v>
      </c>
      <c r="BQ274" t="s">
        <v>2134</v>
      </c>
      <c r="BR274" t="s">
        <v>2135</v>
      </c>
      <c r="BS274">
        <v>723580</v>
      </c>
      <c r="BT274" t="s">
        <v>2136</v>
      </c>
      <c r="BU274" t="s">
        <v>2137</v>
      </c>
      <c r="BV274">
        <v>1109</v>
      </c>
      <c r="BX274">
        <v>-1</v>
      </c>
      <c r="BY274" t="s">
        <v>75</v>
      </c>
      <c r="BZ274" t="s">
        <v>75</v>
      </c>
    </row>
    <row r="275" spans="1:78" x14ac:dyDescent="0.25">
      <c r="A275" t="s">
        <v>296</v>
      </c>
      <c r="B275" t="s">
        <v>2019</v>
      </c>
      <c r="H275" t="s">
        <v>2020</v>
      </c>
      <c r="I275" t="s">
        <v>65</v>
      </c>
      <c r="J275" t="s">
        <v>2027</v>
      </c>
      <c r="K275" t="s">
        <v>324</v>
      </c>
      <c r="L275" t="s">
        <v>2028</v>
      </c>
      <c r="M275" t="s">
        <v>325</v>
      </c>
      <c r="N275" s="1">
        <v>43367</v>
      </c>
      <c r="P275">
        <v>3</v>
      </c>
      <c r="Q275" t="s">
        <v>66</v>
      </c>
      <c r="S275" t="s">
        <v>207</v>
      </c>
      <c r="U275" t="s">
        <v>112</v>
      </c>
      <c r="W275" t="s">
        <v>114</v>
      </c>
      <c r="Y275" t="s">
        <v>1586</v>
      </c>
      <c r="AA275" t="s">
        <v>68</v>
      </c>
      <c r="AC275" t="s">
        <v>78</v>
      </c>
      <c r="AD275" t="s">
        <v>115</v>
      </c>
      <c r="AE275" t="s">
        <v>83</v>
      </c>
      <c r="AF275">
        <v>0</v>
      </c>
      <c r="AG275">
        <v>0</v>
      </c>
      <c r="AH275">
        <v>0</v>
      </c>
      <c r="AI275">
        <v>0</v>
      </c>
      <c r="AJ275">
        <v>1</v>
      </c>
      <c r="AK275">
        <v>0</v>
      </c>
      <c r="AL275">
        <v>0</v>
      </c>
      <c r="AM275" t="s">
        <v>208</v>
      </c>
      <c r="AO275">
        <v>37</v>
      </c>
      <c r="AZ275" t="s">
        <v>260</v>
      </c>
      <c r="BA275">
        <v>0</v>
      </c>
      <c r="BB275">
        <v>0</v>
      </c>
      <c r="BC275">
        <v>0</v>
      </c>
      <c r="BD275">
        <v>37</v>
      </c>
      <c r="BE275" s="5">
        <v>37</v>
      </c>
      <c r="BG275" t="s">
        <v>80</v>
      </c>
      <c r="BH275" t="s">
        <v>296</v>
      </c>
      <c r="BI275" t="s">
        <v>2138</v>
      </c>
      <c r="BJ275" t="s">
        <v>2139</v>
      </c>
      <c r="BK275" s="1">
        <v>43372</v>
      </c>
      <c r="BL275" t="s">
        <v>168</v>
      </c>
      <c r="BM275" t="s">
        <v>298</v>
      </c>
      <c r="BQ275" t="s">
        <v>2140</v>
      </c>
      <c r="BR275" t="s">
        <v>2141</v>
      </c>
      <c r="BS275">
        <v>723581</v>
      </c>
      <c r="BT275" t="s">
        <v>2142</v>
      </c>
      <c r="BU275" t="s">
        <v>2143</v>
      </c>
      <c r="BV275">
        <v>1110</v>
      </c>
      <c r="BX275">
        <v>-1</v>
      </c>
      <c r="BY275" t="s">
        <v>75</v>
      </c>
      <c r="BZ275" t="s">
        <v>75</v>
      </c>
    </row>
    <row r="276" spans="1:78" x14ac:dyDescent="0.25">
      <c r="A276" t="s">
        <v>296</v>
      </c>
      <c r="B276" t="s">
        <v>2019</v>
      </c>
      <c r="H276" t="s">
        <v>2020</v>
      </c>
      <c r="I276" t="s">
        <v>65</v>
      </c>
      <c r="J276" t="s">
        <v>2027</v>
      </c>
      <c r="K276" t="s">
        <v>324</v>
      </c>
      <c r="L276" t="s">
        <v>2028</v>
      </c>
      <c r="M276" t="s">
        <v>325</v>
      </c>
      <c r="N276" s="1">
        <v>43368</v>
      </c>
      <c r="P276">
        <v>3</v>
      </c>
      <c r="Q276" t="s">
        <v>66</v>
      </c>
      <c r="S276" t="s">
        <v>207</v>
      </c>
      <c r="U276" t="s">
        <v>112</v>
      </c>
      <c r="W276" t="s">
        <v>114</v>
      </c>
      <c r="Y276" t="s">
        <v>1586</v>
      </c>
      <c r="AA276" t="s">
        <v>68</v>
      </c>
      <c r="AC276" t="s">
        <v>78</v>
      </c>
      <c r="AD276" t="s">
        <v>115</v>
      </c>
      <c r="AE276" t="s">
        <v>83</v>
      </c>
      <c r="AF276">
        <v>0</v>
      </c>
      <c r="AG276">
        <v>0</v>
      </c>
      <c r="AH276">
        <v>0</v>
      </c>
      <c r="AI276">
        <v>0</v>
      </c>
      <c r="AJ276">
        <v>1</v>
      </c>
      <c r="AK276">
        <v>0</v>
      </c>
      <c r="AL276">
        <v>0</v>
      </c>
      <c r="AM276" t="s">
        <v>208</v>
      </c>
      <c r="AO276">
        <v>39</v>
      </c>
      <c r="AZ276" t="s">
        <v>258</v>
      </c>
      <c r="BA276">
        <v>0</v>
      </c>
      <c r="BB276">
        <v>0</v>
      </c>
      <c r="BC276">
        <v>0</v>
      </c>
      <c r="BD276">
        <v>39</v>
      </c>
      <c r="BE276" s="5">
        <v>39</v>
      </c>
      <c r="BG276" t="s">
        <v>80</v>
      </c>
      <c r="BH276" t="s">
        <v>296</v>
      </c>
      <c r="BI276" t="s">
        <v>2144</v>
      </c>
      <c r="BJ276" t="s">
        <v>2145</v>
      </c>
      <c r="BK276" s="1">
        <v>43372</v>
      </c>
      <c r="BL276" t="s">
        <v>168</v>
      </c>
      <c r="BM276" t="s">
        <v>298</v>
      </c>
      <c r="BQ276" t="s">
        <v>2146</v>
      </c>
      <c r="BR276" t="s">
        <v>2147</v>
      </c>
      <c r="BS276">
        <v>723582</v>
      </c>
      <c r="BT276" t="s">
        <v>2148</v>
      </c>
      <c r="BU276" t="s">
        <v>2149</v>
      </c>
      <c r="BV276">
        <v>1111</v>
      </c>
      <c r="BX276">
        <v>-1</v>
      </c>
      <c r="BY276" t="s">
        <v>75</v>
      </c>
      <c r="BZ276" t="s">
        <v>75</v>
      </c>
    </row>
    <row r="277" spans="1:78" x14ac:dyDescent="0.25">
      <c r="A277" t="s">
        <v>296</v>
      </c>
      <c r="B277" t="s">
        <v>2019</v>
      </c>
      <c r="H277" t="s">
        <v>2020</v>
      </c>
      <c r="I277" t="s">
        <v>65</v>
      </c>
      <c r="J277" t="s">
        <v>2027</v>
      </c>
      <c r="K277" t="s">
        <v>324</v>
      </c>
      <c r="L277" t="s">
        <v>2028</v>
      </c>
      <c r="M277" t="s">
        <v>325</v>
      </c>
      <c r="N277" s="1">
        <v>43369</v>
      </c>
      <c r="P277">
        <v>2</v>
      </c>
      <c r="Q277" t="s">
        <v>66</v>
      </c>
      <c r="S277" t="s">
        <v>1586</v>
      </c>
      <c r="U277" t="s">
        <v>68</v>
      </c>
      <c r="W277" t="s">
        <v>78</v>
      </c>
      <c r="X277" t="s">
        <v>115</v>
      </c>
      <c r="Y277" t="s">
        <v>207</v>
      </c>
      <c r="AA277" t="s">
        <v>112</v>
      </c>
      <c r="AC277" t="s">
        <v>114</v>
      </c>
      <c r="AE277" t="s">
        <v>69</v>
      </c>
      <c r="AF277">
        <v>0</v>
      </c>
      <c r="AG277">
        <v>0</v>
      </c>
      <c r="AH277">
        <v>0</v>
      </c>
      <c r="AI277">
        <v>1</v>
      </c>
      <c r="AJ277">
        <v>0</v>
      </c>
      <c r="AK277">
        <v>0</v>
      </c>
      <c r="AL277">
        <v>0</v>
      </c>
      <c r="AM277" t="s">
        <v>208</v>
      </c>
      <c r="AO277">
        <v>21</v>
      </c>
      <c r="AZ277" t="s">
        <v>222</v>
      </c>
      <c r="BA277">
        <v>0</v>
      </c>
      <c r="BB277">
        <v>0</v>
      </c>
      <c r="BC277">
        <v>0</v>
      </c>
      <c r="BD277">
        <v>21</v>
      </c>
      <c r="BE277" s="5">
        <v>21</v>
      </c>
      <c r="BG277" t="s">
        <v>80</v>
      </c>
      <c r="BH277" t="s">
        <v>296</v>
      </c>
      <c r="BI277" t="s">
        <v>2150</v>
      </c>
      <c r="BJ277" t="s">
        <v>2151</v>
      </c>
      <c r="BK277" s="1">
        <v>43372</v>
      </c>
      <c r="BL277" t="s">
        <v>168</v>
      </c>
      <c r="BM277" t="s">
        <v>298</v>
      </c>
      <c r="BQ277" t="s">
        <v>2152</v>
      </c>
      <c r="BR277" t="s">
        <v>2153</v>
      </c>
      <c r="BS277">
        <v>723583</v>
      </c>
      <c r="BT277" t="s">
        <v>2154</v>
      </c>
      <c r="BU277" t="s">
        <v>2155</v>
      </c>
      <c r="BV277">
        <v>1112</v>
      </c>
      <c r="BX277">
        <v>-1</v>
      </c>
      <c r="BY277" t="s">
        <v>75</v>
      </c>
      <c r="BZ277" t="s">
        <v>75</v>
      </c>
    </row>
    <row r="278" spans="1:78" x14ac:dyDescent="0.25">
      <c r="A278" t="s">
        <v>296</v>
      </c>
      <c r="B278" t="s">
        <v>2019</v>
      </c>
      <c r="H278" t="s">
        <v>2020</v>
      </c>
      <c r="I278" t="s">
        <v>65</v>
      </c>
      <c r="J278" t="s">
        <v>2027</v>
      </c>
      <c r="K278" t="s">
        <v>324</v>
      </c>
      <c r="L278" t="s">
        <v>2028</v>
      </c>
      <c r="M278" t="s">
        <v>325</v>
      </c>
      <c r="N278" s="1">
        <v>43370</v>
      </c>
      <c r="P278">
        <v>3</v>
      </c>
      <c r="Q278" t="s">
        <v>66</v>
      </c>
      <c r="S278" t="s">
        <v>207</v>
      </c>
      <c r="U278" t="s">
        <v>112</v>
      </c>
      <c r="W278" t="s">
        <v>114</v>
      </c>
      <c r="Y278" t="s">
        <v>1586</v>
      </c>
      <c r="AA278" t="s">
        <v>68</v>
      </c>
      <c r="AC278" t="s">
        <v>78</v>
      </c>
      <c r="AD278" t="s">
        <v>115</v>
      </c>
      <c r="AE278" t="s">
        <v>83</v>
      </c>
      <c r="AF278">
        <v>0</v>
      </c>
      <c r="AG278">
        <v>0</v>
      </c>
      <c r="AH278">
        <v>0</v>
      </c>
      <c r="AI278">
        <v>0</v>
      </c>
      <c r="AJ278">
        <v>1</v>
      </c>
      <c r="AK278">
        <v>0</v>
      </c>
      <c r="AL278">
        <v>0</v>
      </c>
      <c r="AM278" t="s">
        <v>208</v>
      </c>
      <c r="AO278">
        <v>69</v>
      </c>
      <c r="AZ278" t="s">
        <v>306</v>
      </c>
      <c r="BA278">
        <v>0</v>
      </c>
      <c r="BB278">
        <v>0</v>
      </c>
      <c r="BC278">
        <v>0</v>
      </c>
      <c r="BD278">
        <v>69</v>
      </c>
      <c r="BE278" s="5">
        <v>69</v>
      </c>
      <c r="BG278" t="s">
        <v>80</v>
      </c>
      <c r="BH278" t="s">
        <v>296</v>
      </c>
      <c r="BI278" t="s">
        <v>2156</v>
      </c>
      <c r="BJ278" t="s">
        <v>2157</v>
      </c>
      <c r="BK278" s="1">
        <v>43372</v>
      </c>
      <c r="BL278" t="s">
        <v>168</v>
      </c>
      <c r="BM278" t="s">
        <v>298</v>
      </c>
      <c r="BQ278" t="s">
        <v>2158</v>
      </c>
      <c r="BR278" t="s">
        <v>2159</v>
      </c>
      <c r="BS278">
        <v>723584</v>
      </c>
      <c r="BT278" t="s">
        <v>2160</v>
      </c>
      <c r="BU278" t="s">
        <v>2161</v>
      </c>
      <c r="BV278">
        <v>1113</v>
      </c>
      <c r="BX278">
        <v>-1</v>
      </c>
      <c r="BY278" t="s">
        <v>75</v>
      </c>
      <c r="BZ278" t="s">
        <v>75</v>
      </c>
    </row>
    <row r="279" spans="1:78" x14ac:dyDescent="0.25">
      <c r="A279" t="s">
        <v>296</v>
      </c>
      <c r="B279" t="s">
        <v>2019</v>
      </c>
      <c r="H279" t="s">
        <v>2020</v>
      </c>
      <c r="I279" t="s">
        <v>65</v>
      </c>
      <c r="J279" t="s">
        <v>2027</v>
      </c>
      <c r="K279" t="s">
        <v>324</v>
      </c>
      <c r="L279" t="s">
        <v>2028</v>
      </c>
      <c r="M279" t="s">
        <v>325</v>
      </c>
      <c r="N279" s="1">
        <v>43372</v>
      </c>
      <c r="P279">
        <v>3</v>
      </c>
      <c r="Q279" t="s">
        <v>66</v>
      </c>
      <c r="S279" t="s">
        <v>207</v>
      </c>
      <c r="U279" t="s">
        <v>112</v>
      </c>
      <c r="W279" t="s">
        <v>303</v>
      </c>
      <c r="Y279" t="s">
        <v>1586</v>
      </c>
      <c r="AA279" t="s">
        <v>68</v>
      </c>
      <c r="AC279" t="s">
        <v>68</v>
      </c>
      <c r="AE279" t="s">
        <v>83</v>
      </c>
      <c r="AF279">
        <v>0</v>
      </c>
      <c r="AG279">
        <v>0</v>
      </c>
      <c r="AH279">
        <v>0</v>
      </c>
      <c r="AI279">
        <v>0</v>
      </c>
      <c r="AJ279">
        <v>1</v>
      </c>
      <c r="AK279">
        <v>0</v>
      </c>
      <c r="AL279">
        <v>0</v>
      </c>
      <c r="AM279" t="s">
        <v>208</v>
      </c>
      <c r="AO279">
        <v>27</v>
      </c>
      <c r="AZ279" t="s">
        <v>191</v>
      </c>
      <c r="BA279">
        <v>0</v>
      </c>
      <c r="BB279">
        <v>0</v>
      </c>
      <c r="BC279">
        <v>0</v>
      </c>
      <c r="BD279">
        <v>27</v>
      </c>
      <c r="BE279" s="5">
        <v>27</v>
      </c>
      <c r="BG279" t="s">
        <v>80</v>
      </c>
      <c r="BH279" t="s">
        <v>296</v>
      </c>
      <c r="BI279" t="s">
        <v>2162</v>
      </c>
      <c r="BJ279" t="s">
        <v>2163</v>
      </c>
      <c r="BK279" s="1">
        <v>43372</v>
      </c>
      <c r="BL279" t="s">
        <v>168</v>
      </c>
      <c r="BM279" t="s">
        <v>298</v>
      </c>
      <c r="BQ279" t="s">
        <v>2164</v>
      </c>
      <c r="BR279" t="s">
        <v>2165</v>
      </c>
      <c r="BS279">
        <v>723585</v>
      </c>
      <c r="BT279" t="s">
        <v>2166</v>
      </c>
      <c r="BU279" t="s">
        <v>2167</v>
      </c>
      <c r="BV279">
        <v>1114</v>
      </c>
      <c r="BX279">
        <v>-1</v>
      </c>
      <c r="BY279" t="s">
        <v>75</v>
      </c>
      <c r="BZ279" t="s">
        <v>75</v>
      </c>
    </row>
    <row r="280" spans="1:78" x14ac:dyDescent="0.25">
      <c r="A280" t="s">
        <v>296</v>
      </c>
      <c r="B280" t="s">
        <v>353</v>
      </c>
      <c r="H280" t="s">
        <v>126</v>
      </c>
      <c r="I280" t="s">
        <v>127</v>
      </c>
      <c r="J280" t="s">
        <v>2168</v>
      </c>
      <c r="K280" t="s">
        <v>326</v>
      </c>
      <c r="L280" t="s">
        <v>2169</v>
      </c>
      <c r="M280" t="s">
        <v>327</v>
      </c>
      <c r="N280" s="1">
        <v>43373</v>
      </c>
      <c r="P280">
        <v>16</v>
      </c>
      <c r="Q280" t="s">
        <v>66</v>
      </c>
      <c r="S280" t="s">
        <v>208</v>
      </c>
      <c r="U280" t="s">
        <v>67</v>
      </c>
      <c r="W280" t="s">
        <v>68</v>
      </c>
      <c r="Y280" t="s">
        <v>367</v>
      </c>
      <c r="AA280" t="s">
        <v>68</v>
      </c>
      <c r="AC280" t="s">
        <v>68</v>
      </c>
      <c r="AE280" t="s">
        <v>69</v>
      </c>
      <c r="AF280">
        <v>0</v>
      </c>
      <c r="AG280">
        <v>0</v>
      </c>
      <c r="AH280">
        <v>0</v>
      </c>
      <c r="AI280">
        <v>1</v>
      </c>
      <c r="AJ280">
        <v>0</v>
      </c>
      <c r="AK280">
        <v>0</v>
      </c>
      <c r="AL280">
        <v>0</v>
      </c>
      <c r="AM280" t="s">
        <v>208</v>
      </c>
      <c r="AO280">
        <v>84</v>
      </c>
      <c r="AZ280" t="s">
        <v>2170</v>
      </c>
      <c r="BA280">
        <v>7</v>
      </c>
      <c r="BB280">
        <v>17</v>
      </c>
      <c r="BC280">
        <v>0</v>
      </c>
      <c r="BD280">
        <v>60</v>
      </c>
      <c r="BE280" s="5">
        <v>84</v>
      </c>
      <c r="BG280" t="s">
        <v>80</v>
      </c>
      <c r="BH280" t="s">
        <v>296</v>
      </c>
      <c r="BI280" t="s">
        <v>2171</v>
      </c>
      <c r="BJ280" t="s">
        <v>2172</v>
      </c>
      <c r="BK280" s="1">
        <v>43373</v>
      </c>
      <c r="BL280" t="s">
        <v>128</v>
      </c>
      <c r="BM280" t="s">
        <v>298</v>
      </c>
      <c r="BN280" t="s">
        <v>961</v>
      </c>
      <c r="BO280" t="s">
        <v>962</v>
      </c>
      <c r="BQ280" t="s">
        <v>2173</v>
      </c>
      <c r="BR280" t="s">
        <v>2174</v>
      </c>
      <c r="BS280">
        <v>729821</v>
      </c>
      <c r="BT280" t="s">
        <v>2175</v>
      </c>
      <c r="BU280" t="s">
        <v>2176</v>
      </c>
      <c r="BV280">
        <v>1115</v>
      </c>
      <c r="BX280">
        <v>-1</v>
      </c>
      <c r="BY280" t="s">
        <v>75</v>
      </c>
      <c r="BZ280" t="s">
        <v>75</v>
      </c>
    </row>
    <row r="281" spans="1:78" x14ac:dyDescent="0.25">
      <c r="A281" t="s">
        <v>296</v>
      </c>
      <c r="B281" t="s">
        <v>353</v>
      </c>
      <c r="H281" t="s">
        <v>126</v>
      </c>
      <c r="I281" t="s">
        <v>127</v>
      </c>
      <c r="J281" t="s">
        <v>2168</v>
      </c>
      <c r="K281" t="s">
        <v>326</v>
      </c>
      <c r="L281" t="s">
        <v>2169</v>
      </c>
      <c r="M281" t="s">
        <v>327</v>
      </c>
      <c r="N281" s="1">
        <v>43373</v>
      </c>
      <c r="P281">
        <v>16</v>
      </c>
      <c r="Q281" t="s">
        <v>66</v>
      </c>
      <c r="S281" t="s">
        <v>208</v>
      </c>
      <c r="U281" t="s">
        <v>67</v>
      </c>
      <c r="W281" t="s">
        <v>68</v>
      </c>
      <c r="Y281" t="s">
        <v>367</v>
      </c>
      <c r="AA281" t="s">
        <v>68</v>
      </c>
      <c r="AC281" t="s">
        <v>68</v>
      </c>
      <c r="AE281" t="s">
        <v>69</v>
      </c>
      <c r="AF281">
        <v>0</v>
      </c>
      <c r="AG281">
        <v>0</v>
      </c>
      <c r="AH281">
        <v>0</v>
      </c>
      <c r="AI281">
        <v>1</v>
      </c>
      <c r="AJ281">
        <v>0</v>
      </c>
      <c r="AK281">
        <v>0</v>
      </c>
      <c r="AL281">
        <v>0</v>
      </c>
      <c r="AM281" t="s">
        <v>208</v>
      </c>
      <c r="AO281">
        <v>26</v>
      </c>
      <c r="AZ281" t="s">
        <v>242</v>
      </c>
      <c r="BA281">
        <v>0</v>
      </c>
      <c r="BB281">
        <v>1</v>
      </c>
      <c r="BC281">
        <v>0</v>
      </c>
      <c r="BD281">
        <v>25</v>
      </c>
      <c r="BE281" s="5">
        <v>26</v>
      </c>
      <c r="BG281" t="s">
        <v>80</v>
      </c>
      <c r="BH281" t="s">
        <v>296</v>
      </c>
      <c r="BI281" t="s">
        <v>2177</v>
      </c>
      <c r="BJ281" t="s">
        <v>2178</v>
      </c>
      <c r="BK281" s="1">
        <v>43373</v>
      </c>
      <c r="BL281" t="s">
        <v>128</v>
      </c>
      <c r="BM281" t="s">
        <v>298</v>
      </c>
      <c r="BN281" t="s">
        <v>961</v>
      </c>
      <c r="BO281" t="s">
        <v>962</v>
      </c>
      <c r="BQ281" t="s">
        <v>2179</v>
      </c>
      <c r="BR281" t="s">
        <v>2180</v>
      </c>
      <c r="BS281">
        <v>729822</v>
      </c>
      <c r="BT281" t="s">
        <v>2181</v>
      </c>
      <c r="BU281" t="s">
        <v>2182</v>
      </c>
      <c r="BV281">
        <v>1116</v>
      </c>
      <c r="BX281">
        <v>-1</v>
      </c>
      <c r="BY281" t="s">
        <v>75</v>
      </c>
      <c r="BZ281" t="s">
        <v>75</v>
      </c>
    </row>
    <row r="282" spans="1:78" x14ac:dyDescent="0.25">
      <c r="A282" t="s">
        <v>296</v>
      </c>
      <c r="B282" t="s">
        <v>304</v>
      </c>
      <c r="H282" t="s">
        <v>84</v>
      </c>
      <c r="I282" t="s">
        <v>65</v>
      </c>
      <c r="J282" t="s">
        <v>2168</v>
      </c>
      <c r="K282" t="s">
        <v>326</v>
      </c>
      <c r="L282" t="s">
        <v>2169</v>
      </c>
      <c r="M282" t="s">
        <v>327</v>
      </c>
      <c r="N282" s="1">
        <v>43373</v>
      </c>
      <c r="P282">
        <v>1</v>
      </c>
      <c r="Q282" t="s">
        <v>66</v>
      </c>
      <c r="S282" t="s">
        <v>208</v>
      </c>
      <c r="U282" t="s">
        <v>85</v>
      </c>
      <c r="W282" t="s">
        <v>1092</v>
      </c>
      <c r="Y282" t="s">
        <v>367</v>
      </c>
      <c r="AA282" t="s">
        <v>68</v>
      </c>
      <c r="AC282" t="s">
        <v>68</v>
      </c>
      <c r="AE282" t="s">
        <v>69</v>
      </c>
      <c r="AF282">
        <v>0</v>
      </c>
      <c r="AG282">
        <v>0</v>
      </c>
      <c r="AH282">
        <v>0</v>
      </c>
      <c r="AI282">
        <v>1</v>
      </c>
      <c r="AJ282">
        <v>0</v>
      </c>
      <c r="AK282">
        <v>0</v>
      </c>
      <c r="AL282">
        <v>0</v>
      </c>
      <c r="AM282" t="s">
        <v>208</v>
      </c>
      <c r="AO282">
        <v>23</v>
      </c>
      <c r="AZ282" t="s">
        <v>225</v>
      </c>
      <c r="BA282">
        <v>0</v>
      </c>
      <c r="BB282">
        <v>0</v>
      </c>
      <c r="BC282">
        <v>9</v>
      </c>
      <c r="BD282">
        <v>14</v>
      </c>
      <c r="BE282" s="5">
        <v>23</v>
      </c>
      <c r="BG282" t="s">
        <v>80</v>
      </c>
      <c r="BH282" t="s">
        <v>296</v>
      </c>
      <c r="BI282" t="s">
        <v>2183</v>
      </c>
      <c r="BJ282" t="s">
        <v>2184</v>
      </c>
      <c r="BK282" s="1">
        <v>43373</v>
      </c>
      <c r="BL282" t="s">
        <v>116</v>
      </c>
      <c r="BM282" t="s">
        <v>298</v>
      </c>
      <c r="BN282" t="s">
        <v>117</v>
      </c>
      <c r="BO282" t="s">
        <v>118</v>
      </c>
      <c r="BQ282" t="s">
        <v>2185</v>
      </c>
      <c r="BR282" t="s">
        <v>2186</v>
      </c>
      <c r="BS282">
        <v>729969</v>
      </c>
      <c r="BT282" t="s">
        <v>2187</v>
      </c>
      <c r="BU282" t="s">
        <v>2188</v>
      </c>
      <c r="BV282">
        <v>1117</v>
      </c>
      <c r="BX282">
        <v>-1</v>
      </c>
      <c r="BY282" t="s">
        <v>75</v>
      </c>
      <c r="BZ282" t="s">
        <v>75</v>
      </c>
    </row>
    <row r="283" spans="1:78" x14ac:dyDescent="0.25">
      <c r="A283" t="s">
        <v>296</v>
      </c>
      <c r="B283" t="s">
        <v>304</v>
      </c>
      <c r="H283" t="s">
        <v>84</v>
      </c>
      <c r="I283" t="s">
        <v>65</v>
      </c>
      <c r="J283" t="s">
        <v>2168</v>
      </c>
      <c r="K283" t="s">
        <v>326</v>
      </c>
      <c r="L283" t="s">
        <v>2169</v>
      </c>
      <c r="M283" t="s">
        <v>327</v>
      </c>
      <c r="N283" s="1">
        <v>43373</v>
      </c>
      <c r="P283">
        <v>2</v>
      </c>
      <c r="Q283" t="s">
        <v>66</v>
      </c>
      <c r="S283" t="s">
        <v>208</v>
      </c>
      <c r="U283" t="s">
        <v>87</v>
      </c>
      <c r="W283" t="s">
        <v>136</v>
      </c>
      <c r="Y283" t="s">
        <v>207</v>
      </c>
      <c r="AA283" t="s">
        <v>76</v>
      </c>
      <c r="AC283" t="s">
        <v>84</v>
      </c>
      <c r="AE283" t="s">
        <v>69</v>
      </c>
      <c r="AF283">
        <v>0</v>
      </c>
      <c r="AG283">
        <v>0</v>
      </c>
      <c r="AH283">
        <v>0</v>
      </c>
      <c r="AI283">
        <v>1</v>
      </c>
      <c r="AJ283">
        <v>0</v>
      </c>
      <c r="AK283">
        <v>0</v>
      </c>
      <c r="AL283">
        <v>0</v>
      </c>
      <c r="AM283" t="s">
        <v>208</v>
      </c>
      <c r="AO283">
        <v>16</v>
      </c>
      <c r="AZ283" t="s">
        <v>190</v>
      </c>
      <c r="BA283">
        <v>0</v>
      </c>
      <c r="BB283">
        <v>0</v>
      </c>
      <c r="BC283">
        <v>7</v>
      </c>
      <c r="BD283">
        <v>9</v>
      </c>
      <c r="BE283" s="5">
        <v>16</v>
      </c>
      <c r="BG283" t="s">
        <v>80</v>
      </c>
      <c r="BH283" t="s">
        <v>296</v>
      </c>
      <c r="BI283" t="s">
        <v>2189</v>
      </c>
      <c r="BJ283" t="s">
        <v>2190</v>
      </c>
      <c r="BK283" s="1">
        <v>43373</v>
      </c>
      <c r="BL283" t="s">
        <v>116</v>
      </c>
      <c r="BM283" t="s">
        <v>298</v>
      </c>
      <c r="BN283" t="s">
        <v>117</v>
      </c>
      <c r="BO283" t="s">
        <v>118</v>
      </c>
      <c r="BQ283" t="s">
        <v>2191</v>
      </c>
      <c r="BR283" t="s">
        <v>2192</v>
      </c>
      <c r="BS283">
        <v>729970</v>
      </c>
      <c r="BT283" t="s">
        <v>2193</v>
      </c>
      <c r="BU283" t="s">
        <v>2194</v>
      </c>
      <c r="BV283">
        <v>1118</v>
      </c>
      <c r="BX283">
        <v>-1</v>
      </c>
      <c r="BY283" t="s">
        <v>75</v>
      </c>
      <c r="BZ283" t="s">
        <v>75</v>
      </c>
    </row>
    <row r="284" spans="1:78" x14ac:dyDescent="0.25">
      <c r="A284" t="s">
        <v>296</v>
      </c>
      <c r="B284" t="s">
        <v>297</v>
      </c>
      <c r="H284" t="s">
        <v>130</v>
      </c>
      <c r="I284" t="s">
        <v>65</v>
      </c>
      <c r="J284" t="s">
        <v>2168</v>
      </c>
      <c r="K284" t="s">
        <v>326</v>
      </c>
      <c r="L284" t="s">
        <v>2169</v>
      </c>
      <c r="M284" t="s">
        <v>327</v>
      </c>
      <c r="N284" s="1">
        <v>43373</v>
      </c>
      <c r="P284">
        <v>1</v>
      </c>
      <c r="Q284" t="s">
        <v>66</v>
      </c>
      <c r="S284" t="s">
        <v>208</v>
      </c>
      <c r="U284" t="s">
        <v>85</v>
      </c>
      <c r="W284" t="s">
        <v>445</v>
      </c>
      <c r="Y284" t="s">
        <v>207</v>
      </c>
      <c r="AA284" t="s">
        <v>68</v>
      </c>
      <c r="AC284" t="s">
        <v>68</v>
      </c>
      <c r="AE284" t="s">
        <v>69</v>
      </c>
      <c r="AF284">
        <v>0</v>
      </c>
      <c r="AG284">
        <v>0</v>
      </c>
      <c r="AH284">
        <v>0</v>
      </c>
      <c r="AI284">
        <v>1</v>
      </c>
      <c r="AJ284">
        <v>0</v>
      </c>
      <c r="AK284">
        <v>0</v>
      </c>
      <c r="AL284">
        <v>0</v>
      </c>
      <c r="AM284" t="s">
        <v>208</v>
      </c>
      <c r="AO284">
        <v>17</v>
      </c>
      <c r="AZ284" t="s">
        <v>189</v>
      </c>
      <c r="BA284">
        <v>2</v>
      </c>
      <c r="BB284">
        <v>3</v>
      </c>
      <c r="BC284">
        <v>5</v>
      </c>
      <c r="BD284">
        <v>7</v>
      </c>
      <c r="BE284" s="5">
        <v>17</v>
      </c>
      <c r="BG284" t="s">
        <v>80</v>
      </c>
      <c r="BH284" t="s">
        <v>296</v>
      </c>
      <c r="BI284" t="s">
        <v>2195</v>
      </c>
      <c r="BJ284" t="s">
        <v>2196</v>
      </c>
      <c r="BK284" s="1">
        <v>43373</v>
      </c>
      <c r="BL284" t="s">
        <v>102</v>
      </c>
      <c r="BM284" t="s">
        <v>298</v>
      </c>
      <c r="BN284" t="s">
        <v>336</v>
      </c>
      <c r="BO284" t="s">
        <v>337</v>
      </c>
      <c r="BQ284" t="s">
        <v>2197</v>
      </c>
      <c r="BR284" t="s">
        <v>2198</v>
      </c>
      <c r="BS284">
        <v>730007</v>
      </c>
      <c r="BT284" t="s">
        <v>2199</v>
      </c>
      <c r="BU284" t="s">
        <v>2200</v>
      </c>
      <c r="BV284">
        <v>1119</v>
      </c>
      <c r="BX284">
        <v>-1</v>
      </c>
      <c r="BY284" t="s">
        <v>75</v>
      </c>
      <c r="BZ284" t="s">
        <v>75</v>
      </c>
    </row>
    <row r="285" spans="1:78" x14ac:dyDescent="0.25">
      <c r="A285" t="s">
        <v>296</v>
      </c>
      <c r="B285" t="s">
        <v>297</v>
      </c>
      <c r="H285" t="s">
        <v>130</v>
      </c>
      <c r="I285" t="s">
        <v>65</v>
      </c>
      <c r="J285" t="s">
        <v>2168</v>
      </c>
      <c r="K285" t="s">
        <v>326</v>
      </c>
      <c r="L285" t="s">
        <v>2169</v>
      </c>
      <c r="M285" t="s">
        <v>327</v>
      </c>
      <c r="N285" s="1">
        <v>43373</v>
      </c>
      <c r="P285">
        <v>2</v>
      </c>
      <c r="Q285" t="s">
        <v>163</v>
      </c>
      <c r="S285" t="s">
        <v>208</v>
      </c>
      <c r="U285" t="s">
        <v>122</v>
      </c>
      <c r="W285" t="s">
        <v>205</v>
      </c>
      <c r="Y285" t="s">
        <v>207</v>
      </c>
      <c r="AA285" t="s">
        <v>68</v>
      </c>
      <c r="AC285" t="s">
        <v>68</v>
      </c>
      <c r="AE285" t="s">
        <v>69</v>
      </c>
      <c r="AF285">
        <v>0</v>
      </c>
      <c r="AG285">
        <v>0</v>
      </c>
      <c r="AH285">
        <v>0</v>
      </c>
      <c r="AI285">
        <v>1</v>
      </c>
      <c r="AJ285">
        <v>0</v>
      </c>
      <c r="AK285">
        <v>0</v>
      </c>
      <c r="AL285">
        <v>0</v>
      </c>
      <c r="AM285" t="s">
        <v>208</v>
      </c>
      <c r="AO285">
        <v>21</v>
      </c>
      <c r="AZ285" t="s">
        <v>222</v>
      </c>
      <c r="BA285">
        <v>8</v>
      </c>
      <c r="BB285">
        <v>6</v>
      </c>
      <c r="BC285">
        <v>5</v>
      </c>
      <c r="BD285">
        <v>2</v>
      </c>
      <c r="BE285" s="5">
        <v>21</v>
      </c>
      <c r="BG285" t="s">
        <v>80</v>
      </c>
      <c r="BH285" t="s">
        <v>296</v>
      </c>
      <c r="BI285" t="s">
        <v>2201</v>
      </c>
      <c r="BJ285" t="s">
        <v>2202</v>
      </c>
      <c r="BK285" s="1">
        <v>43373</v>
      </c>
      <c r="BL285" t="s">
        <v>102</v>
      </c>
      <c r="BM285" t="s">
        <v>298</v>
      </c>
      <c r="BN285" t="s">
        <v>336</v>
      </c>
      <c r="BO285" t="s">
        <v>337</v>
      </c>
      <c r="BQ285" t="s">
        <v>2203</v>
      </c>
      <c r="BR285" t="s">
        <v>2204</v>
      </c>
      <c r="BS285">
        <v>730008</v>
      </c>
      <c r="BT285" t="s">
        <v>2205</v>
      </c>
      <c r="BU285" t="s">
        <v>2206</v>
      </c>
      <c r="BV285">
        <v>1120</v>
      </c>
      <c r="BX285">
        <v>-1</v>
      </c>
      <c r="BY285" t="s">
        <v>75</v>
      </c>
      <c r="BZ285" t="s">
        <v>75</v>
      </c>
    </row>
    <row r="286" spans="1:78" x14ac:dyDescent="0.25">
      <c r="A286" t="s">
        <v>296</v>
      </c>
      <c r="B286" t="s">
        <v>297</v>
      </c>
      <c r="H286" t="s">
        <v>130</v>
      </c>
      <c r="I286" t="s">
        <v>65</v>
      </c>
      <c r="J286" t="s">
        <v>2168</v>
      </c>
      <c r="K286" t="s">
        <v>326</v>
      </c>
      <c r="L286" t="s">
        <v>2169</v>
      </c>
      <c r="M286" t="s">
        <v>327</v>
      </c>
      <c r="N286" s="1">
        <v>43373</v>
      </c>
      <c r="P286">
        <v>3</v>
      </c>
      <c r="Q286" t="s">
        <v>163</v>
      </c>
      <c r="S286" t="s">
        <v>208</v>
      </c>
      <c r="U286" t="s">
        <v>122</v>
      </c>
      <c r="W286" t="s">
        <v>458</v>
      </c>
      <c r="Y286" t="s">
        <v>207</v>
      </c>
      <c r="AA286" t="s">
        <v>68</v>
      </c>
      <c r="AC286" t="s">
        <v>68</v>
      </c>
      <c r="AE286" t="s">
        <v>69</v>
      </c>
      <c r="AF286">
        <v>0</v>
      </c>
      <c r="AG286">
        <v>0</v>
      </c>
      <c r="AH286">
        <v>0</v>
      </c>
      <c r="AI286">
        <v>1</v>
      </c>
      <c r="AJ286">
        <v>0</v>
      </c>
      <c r="AK286">
        <v>0</v>
      </c>
      <c r="AL286">
        <v>0</v>
      </c>
      <c r="AM286" t="s">
        <v>208</v>
      </c>
      <c r="AO286">
        <v>28</v>
      </c>
      <c r="AZ286" t="s">
        <v>2207</v>
      </c>
      <c r="BA286">
        <v>9</v>
      </c>
      <c r="BB286">
        <v>11</v>
      </c>
      <c r="BC286">
        <v>5</v>
      </c>
      <c r="BD286">
        <v>3</v>
      </c>
      <c r="BE286" s="5">
        <v>28</v>
      </c>
      <c r="BG286" t="s">
        <v>80</v>
      </c>
      <c r="BH286" t="s">
        <v>296</v>
      </c>
      <c r="BI286" t="s">
        <v>2208</v>
      </c>
      <c r="BJ286" t="s">
        <v>2209</v>
      </c>
      <c r="BK286" s="1">
        <v>43373</v>
      </c>
      <c r="BL286" t="s">
        <v>102</v>
      </c>
      <c r="BM286" t="s">
        <v>298</v>
      </c>
      <c r="BN286" t="s">
        <v>336</v>
      </c>
      <c r="BO286" t="s">
        <v>337</v>
      </c>
      <c r="BQ286" t="s">
        <v>2210</v>
      </c>
      <c r="BR286" t="s">
        <v>2211</v>
      </c>
      <c r="BS286">
        <v>730009</v>
      </c>
      <c r="BT286" t="s">
        <v>2212</v>
      </c>
      <c r="BU286" t="s">
        <v>2213</v>
      </c>
      <c r="BV286">
        <v>1121</v>
      </c>
      <c r="BX286">
        <v>-1</v>
      </c>
      <c r="BY286" t="s">
        <v>75</v>
      </c>
      <c r="BZ286" t="s">
        <v>75</v>
      </c>
    </row>
    <row r="287" spans="1:78" x14ac:dyDescent="0.25">
      <c r="A287" t="s">
        <v>296</v>
      </c>
      <c r="B287" t="s">
        <v>297</v>
      </c>
      <c r="H287" t="s">
        <v>130</v>
      </c>
      <c r="I287" t="s">
        <v>65</v>
      </c>
      <c r="J287" t="s">
        <v>2168</v>
      </c>
      <c r="K287" t="s">
        <v>326</v>
      </c>
      <c r="L287" t="s">
        <v>2169</v>
      </c>
      <c r="M287" t="s">
        <v>327</v>
      </c>
      <c r="N287" s="1">
        <v>43373</v>
      </c>
      <c r="P287">
        <v>4</v>
      </c>
      <c r="Q287" t="s">
        <v>129</v>
      </c>
      <c r="S287" t="s">
        <v>208</v>
      </c>
      <c r="U287" t="s">
        <v>103</v>
      </c>
      <c r="W287" t="s">
        <v>104</v>
      </c>
      <c r="Y287" t="s">
        <v>207</v>
      </c>
      <c r="AA287" t="s">
        <v>112</v>
      </c>
      <c r="AC287" t="s">
        <v>303</v>
      </c>
      <c r="AE287" t="s">
        <v>83</v>
      </c>
      <c r="AF287">
        <v>0</v>
      </c>
      <c r="AG287">
        <v>0</v>
      </c>
      <c r="AH287">
        <v>0</v>
      </c>
      <c r="AI287">
        <v>0</v>
      </c>
      <c r="AJ287">
        <v>1</v>
      </c>
      <c r="AK287">
        <v>0</v>
      </c>
      <c r="AL287">
        <v>0</v>
      </c>
      <c r="AM287" t="s">
        <v>208</v>
      </c>
      <c r="AO287">
        <v>62</v>
      </c>
      <c r="AZ287" t="s">
        <v>265</v>
      </c>
      <c r="BA287">
        <v>10</v>
      </c>
      <c r="BB287">
        <v>41</v>
      </c>
      <c r="BC287">
        <v>5</v>
      </c>
      <c r="BD287">
        <v>6</v>
      </c>
      <c r="BE287" s="5">
        <v>62</v>
      </c>
      <c r="BG287" t="s">
        <v>80</v>
      </c>
      <c r="BH287" t="s">
        <v>296</v>
      </c>
      <c r="BI287" t="s">
        <v>2214</v>
      </c>
      <c r="BJ287" t="s">
        <v>2215</v>
      </c>
      <c r="BK287" s="1">
        <v>43373</v>
      </c>
      <c r="BL287" t="s">
        <v>102</v>
      </c>
      <c r="BM287" t="s">
        <v>298</v>
      </c>
      <c r="BN287" t="s">
        <v>336</v>
      </c>
      <c r="BO287" t="s">
        <v>337</v>
      </c>
      <c r="BQ287" t="s">
        <v>2216</v>
      </c>
      <c r="BR287" t="s">
        <v>2217</v>
      </c>
      <c r="BS287">
        <v>730010</v>
      </c>
      <c r="BT287" t="s">
        <v>2218</v>
      </c>
      <c r="BU287" t="s">
        <v>2219</v>
      </c>
      <c r="BV287">
        <v>1122</v>
      </c>
      <c r="BX287">
        <v>-1</v>
      </c>
      <c r="BY287" t="s">
        <v>75</v>
      </c>
      <c r="BZ287" t="s">
        <v>75</v>
      </c>
    </row>
    <row r="288" spans="1:78" x14ac:dyDescent="0.25">
      <c r="A288" t="s">
        <v>296</v>
      </c>
      <c r="B288" t="s">
        <v>308</v>
      </c>
      <c r="H288" t="s">
        <v>90</v>
      </c>
      <c r="I288" t="s">
        <v>65</v>
      </c>
      <c r="J288" t="s">
        <v>2168</v>
      </c>
      <c r="K288" t="s">
        <v>326</v>
      </c>
      <c r="L288" t="s">
        <v>2169</v>
      </c>
      <c r="M288" t="s">
        <v>327</v>
      </c>
      <c r="N288" s="1">
        <v>43363</v>
      </c>
      <c r="Q288" t="s">
        <v>66</v>
      </c>
      <c r="S288" t="s">
        <v>208</v>
      </c>
      <c r="U288" t="s">
        <v>85</v>
      </c>
      <c r="W288" t="s">
        <v>99</v>
      </c>
      <c r="Y288" t="s">
        <v>207</v>
      </c>
      <c r="AA288" t="s">
        <v>89</v>
      </c>
      <c r="AC288" t="s">
        <v>2220</v>
      </c>
      <c r="AE288" t="s">
        <v>69</v>
      </c>
      <c r="AF288">
        <v>0</v>
      </c>
      <c r="AG288">
        <v>0</v>
      </c>
      <c r="AH288">
        <v>0</v>
      </c>
      <c r="AI288">
        <v>1</v>
      </c>
      <c r="AJ288">
        <v>0</v>
      </c>
      <c r="AK288">
        <v>0</v>
      </c>
      <c r="AL288">
        <v>0</v>
      </c>
      <c r="AM288" t="s">
        <v>208</v>
      </c>
      <c r="AO288">
        <v>6</v>
      </c>
      <c r="AZ288" t="s">
        <v>91</v>
      </c>
      <c r="BA288">
        <v>0</v>
      </c>
      <c r="BB288">
        <v>0</v>
      </c>
      <c r="BC288">
        <v>1</v>
      </c>
      <c r="BD288">
        <v>5</v>
      </c>
      <c r="BE288" s="5">
        <v>6</v>
      </c>
      <c r="BG288" t="s">
        <v>80</v>
      </c>
      <c r="BH288" t="s">
        <v>296</v>
      </c>
      <c r="BI288" t="s">
        <v>2221</v>
      </c>
      <c r="BJ288" t="s">
        <v>2222</v>
      </c>
      <c r="BK288" s="1">
        <v>43373</v>
      </c>
      <c r="BL288" t="s">
        <v>92</v>
      </c>
      <c r="BM288" t="s">
        <v>298</v>
      </c>
      <c r="BN288" t="s">
        <v>96</v>
      </c>
      <c r="BO288" t="s">
        <v>97</v>
      </c>
      <c r="BP288" t="s">
        <v>98</v>
      </c>
      <c r="BQ288" t="s">
        <v>2223</v>
      </c>
      <c r="BR288" t="s">
        <v>2224</v>
      </c>
      <c r="BS288">
        <v>731054</v>
      </c>
      <c r="BT288" t="s">
        <v>2225</v>
      </c>
      <c r="BU288" t="s">
        <v>2226</v>
      </c>
      <c r="BV288">
        <v>1123</v>
      </c>
      <c r="BX288">
        <v>-1</v>
      </c>
      <c r="BY288" t="s">
        <v>75</v>
      </c>
      <c r="BZ288" t="s">
        <v>75</v>
      </c>
    </row>
    <row r="289" spans="1:78" x14ac:dyDescent="0.25">
      <c r="A289" t="s">
        <v>296</v>
      </c>
      <c r="B289" t="s">
        <v>308</v>
      </c>
      <c r="H289" t="s">
        <v>90</v>
      </c>
      <c r="I289" t="s">
        <v>65</v>
      </c>
      <c r="J289" t="s">
        <v>2168</v>
      </c>
      <c r="K289" t="s">
        <v>326</v>
      </c>
      <c r="L289" t="s">
        <v>2169</v>
      </c>
      <c r="M289" t="s">
        <v>327</v>
      </c>
      <c r="N289" s="1">
        <v>43366</v>
      </c>
      <c r="Q289" t="s">
        <v>66</v>
      </c>
      <c r="S289" t="s">
        <v>208</v>
      </c>
      <c r="U289" t="s">
        <v>67</v>
      </c>
      <c r="W289" t="s">
        <v>93</v>
      </c>
      <c r="Y289" t="s">
        <v>367</v>
      </c>
      <c r="AA289" t="s">
        <v>86</v>
      </c>
      <c r="AC289" t="s">
        <v>68</v>
      </c>
      <c r="AE289" t="s">
        <v>69</v>
      </c>
      <c r="AF289">
        <v>0</v>
      </c>
      <c r="AG289">
        <v>0</v>
      </c>
      <c r="AH289">
        <v>0</v>
      </c>
      <c r="AI289">
        <v>1</v>
      </c>
      <c r="AJ289">
        <v>0</v>
      </c>
      <c r="AK289">
        <v>0</v>
      </c>
      <c r="AL289">
        <v>0</v>
      </c>
      <c r="AM289" t="s">
        <v>208</v>
      </c>
      <c r="AO289">
        <v>76</v>
      </c>
      <c r="AZ289" t="s">
        <v>280</v>
      </c>
      <c r="BA289">
        <v>3</v>
      </c>
      <c r="BB289">
        <v>4</v>
      </c>
      <c r="BC289">
        <v>13</v>
      </c>
      <c r="BD289">
        <v>56</v>
      </c>
      <c r="BE289" s="5">
        <v>76</v>
      </c>
      <c r="BG289" t="s">
        <v>80</v>
      </c>
      <c r="BH289" t="s">
        <v>296</v>
      </c>
      <c r="BI289" t="s">
        <v>2227</v>
      </c>
      <c r="BJ289" t="s">
        <v>2228</v>
      </c>
      <c r="BK289" s="1">
        <v>43373</v>
      </c>
      <c r="BL289" t="s">
        <v>92</v>
      </c>
      <c r="BM289" t="s">
        <v>298</v>
      </c>
      <c r="BN289" t="s">
        <v>96</v>
      </c>
      <c r="BO289" t="s">
        <v>97</v>
      </c>
      <c r="BP289" t="s">
        <v>98</v>
      </c>
      <c r="BQ289" t="s">
        <v>2229</v>
      </c>
      <c r="BR289" t="s">
        <v>2230</v>
      </c>
      <c r="BS289">
        <v>731056</v>
      </c>
      <c r="BT289" t="s">
        <v>2231</v>
      </c>
      <c r="BU289" t="s">
        <v>2232</v>
      </c>
      <c r="BV289">
        <v>1124</v>
      </c>
      <c r="BX289">
        <v>-1</v>
      </c>
      <c r="BY289" t="s">
        <v>75</v>
      </c>
      <c r="BZ289" t="s">
        <v>75</v>
      </c>
    </row>
    <row r="290" spans="1:78" x14ac:dyDescent="0.25">
      <c r="A290" t="s">
        <v>296</v>
      </c>
      <c r="B290" t="s">
        <v>308</v>
      </c>
      <c r="H290" t="s">
        <v>90</v>
      </c>
      <c r="I290" t="s">
        <v>65</v>
      </c>
      <c r="J290" t="s">
        <v>2168</v>
      </c>
      <c r="K290" t="s">
        <v>326</v>
      </c>
      <c r="L290" t="s">
        <v>2169</v>
      </c>
      <c r="M290" t="s">
        <v>327</v>
      </c>
      <c r="N290" s="1">
        <v>43367</v>
      </c>
      <c r="Q290" t="s">
        <v>66</v>
      </c>
      <c r="S290" t="s">
        <v>208</v>
      </c>
      <c r="U290" t="s">
        <v>67</v>
      </c>
      <c r="W290" t="s">
        <v>310</v>
      </c>
      <c r="Y290" t="s">
        <v>367</v>
      </c>
      <c r="AA290" t="s">
        <v>86</v>
      </c>
      <c r="AC290" t="s">
        <v>68</v>
      </c>
      <c r="AE290" t="s">
        <v>69</v>
      </c>
      <c r="AF290">
        <v>0</v>
      </c>
      <c r="AG290">
        <v>0</v>
      </c>
      <c r="AH290">
        <v>0</v>
      </c>
      <c r="AI290">
        <v>1</v>
      </c>
      <c r="AJ290">
        <v>0</v>
      </c>
      <c r="AK290">
        <v>0</v>
      </c>
      <c r="AL290">
        <v>0</v>
      </c>
      <c r="AM290" t="s">
        <v>208</v>
      </c>
      <c r="AO290">
        <v>90</v>
      </c>
      <c r="AZ290" t="s">
        <v>1647</v>
      </c>
      <c r="BA290">
        <v>8</v>
      </c>
      <c r="BB290">
        <v>5</v>
      </c>
      <c r="BC290">
        <v>9</v>
      </c>
      <c r="BD290">
        <v>68</v>
      </c>
      <c r="BE290" s="5">
        <v>90</v>
      </c>
      <c r="BG290" t="s">
        <v>80</v>
      </c>
      <c r="BH290" t="s">
        <v>296</v>
      </c>
      <c r="BI290" t="s">
        <v>2233</v>
      </c>
      <c r="BJ290" t="s">
        <v>2234</v>
      </c>
      <c r="BK290" s="1">
        <v>43373</v>
      </c>
      <c r="BL290" t="s">
        <v>92</v>
      </c>
      <c r="BM290" t="s">
        <v>298</v>
      </c>
      <c r="BN290" t="s">
        <v>96</v>
      </c>
      <c r="BO290" t="s">
        <v>97</v>
      </c>
      <c r="BP290" t="s">
        <v>98</v>
      </c>
      <c r="BQ290" t="s">
        <v>2235</v>
      </c>
      <c r="BR290" t="s">
        <v>2236</v>
      </c>
      <c r="BS290">
        <v>731058</v>
      </c>
      <c r="BT290" t="s">
        <v>2237</v>
      </c>
      <c r="BU290" t="s">
        <v>2238</v>
      </c>
      <c r="BV290">
        <v>1125</v>
      </c>
      <c r="BX290">
        <v>-1</v>
      </c>
      <c r="BY290" t="s">
        <v>75</v>
      </c>
      <c r="BZ290" t="s">
        <v>75</v>
      </c>
    </row>
    <row r="291" spans="1:78" x14ac:dyDescent="0.25">
      <c r="A291" t="s">
        <v>296</v>
      </c>
      <c r="B291" t="s">
        <v>308</v>
      </c>
      <c r="H291" t="s">
        <v>90</v>
      </c>
      <c r="I291" t="s">
        <v>65</v>
      </c>
      <c r="J291" t="s">
        <v>2168</v>
      </c>
      <c r="K291" t="s">
        <v>326</v>
      </c>
      <c r="L291" t="s">
        <v>2169</v>
      </c>
      <c r="M291" t="s">
        <v>327</v>
      </c>
      <c r="N291" s="1">
        <v>43368</v>
      </c>
      <c r="Q291" t="s">
        <v>66</v>
      </c>
      <c r="S291" t="s">
        <v>208</v>
      </c>
      <c r="U291" t="s">
        <v>67</v>
      </c>
      <c r="W291" t="s">
        <v>93</v>
      </c>
      <c r="Y291" t="s">
        <v>367</v>
      </c>
      <c r="AA291" t="s">
        <v>86</v>
      </c>
      <c r="AC291" t="s">
        <v>68</v>
      </c>
      <c r="AE291" t="s">
        <v>69</v>
      </c>
      <c r="AF291">
        <v>0</v>
      </c>
      <c r="AG291">
        <v>0</v>
      </c>
      <c r="AH291">
        <v>0</v>
      </c>
      <c r="AI291">
        <v>1</v>
      </c>
      <c r="AJ291">
        <v>0</v>
      </c>
      <c r="AK291">
        <v>0</v>
      </c>
      <c r="AL291">
        <v>0</v>
      </c>
      <c r="AM291" t="s">
        <v>208</v>
      </c>
      <c r="AO291">
        <v>41</v>
      </c>
      <c r="AZ291" t="s">
        <v>251</v>
      </c>
      <c r="BA291">
        <v>1</v>
      </c>
      <c r="BB291">
        <v>3</v>
      </c>
      <c r="BC291">
        <v>9</v>
      </c>
      <c r="BD291">
        <v>28</v>
      </c>
      <c r="BE291" s="5">
        <v>41</v>
      </c>
      <c r="BG291" t="s">
        <v>80</v>
      </c>
      <c r="BH291" t="s">
        <v>296</v>
      </c>
      <c r="BI291" t="s">
        <v>2239</v>
      </c>
      <c r="BJ291" t="s">
        <v>2240</v>
      </c>
      <c r="BK291" s="1">
        <v>43373</v>
      </c>
      <c r="BL291" t="s">
        <v>92</v>
      </c>
      <c r="BM291" t="s">
        <v>298</v>
      </c>
      <c r="BN291" t="s">
        <v>96</v>
      </c>
      <c r="BO291" t="s">
        <v>97</v>
      </c>
      <c r="BP291" t="s">
        <v>98</v>
      </c>
      <c r="BQ291" t="s">
        <v>2241</v>
      </c>
      <c r="BR291" t="s">
        <v>2242</v>
      </c>
      <c r="BS291">
        <v>731060</v>
      </c>
      <c r="BT291" t="s">
        <v>2243</v>
      </c>
      <c r="BU291" t="s">
        <v>2244</v>
      </c>
      <c r="BV291">
        <v>1126</v>
      </c>
      <c r="BX291">
        <v>-1</v>
      </c>
      <c r="BY291" t="s">
        <v>75</v>
      </c>
      <c r="BZ291" t="s">
        <v>75</v>
      </c>
    </row>
    <row r="292" spans="1:78" x14ac:dyDescent="0.25">
      <c r="A292" t="s">
        <v>296</v>
      </c>
      <c r="B292" t="s">
        <v>308</v>
      </c>
      <c r="H292" t="s">
        <v>90</v>
      </c>
      <c r="I292" t="s">
        <v>65</v>
      </c>
      <c r="J292" t="s">
        <v>2168</v>
      </c>
      <c r="K292" t="s">
        <v>326</v>
      </c>
      <c r="L292" t="s">
        <v>2169</v>
      </c>
      <c r="M292" t="s">
        <v>327</v>
      </c>
      <c r="N292" s="1">
        <v>43369</v>
      </c>
      <c r="Q292" t="s">
        <v>66</v>
      </c>
      <c r="S292" t="s">
        <v>208</v>
      </c>
      <c r="U292" t="s">
        <v>67</v>
      </c>
      <c r="W292" t="s">
        <v>93</v>
      </c>
      <c r="Y292" t="s">
        <v>367</v>
      </c>
      <c r="AA292" t="s">
        <v>86</v>
      </c>
      <c r="AC292" t="s">
        <v>68</v>
      </c>
      <c r="AE292" t="s">
        <v>69</v>
      </c>
      <c r="AF292">
        <v>0</v>
      </c>
      <c r="AG292">
        <v>0</v>
      </c>
      <c r="AH292">
        <v>0</v>
      </c>
      <c r="AI292">
        <v>1</v>
      </c>
      <c r="AJ292">
        <v>0</v>
      </c>
      <c r="AK292">
        <v>0</v>
      </c>
      <c r="AL292">
        <v>0</v>
      </c>
      <c r="AM292" t="s">
        <v>208</v>
      </c>
      <c r="AO292">
        <v>125</v>
      </c>
      <c r="AZ292" t="s">
        <v>2245</v>
      </c>
      <c r="BA292">
        <v>11</v>
      </c>
      <c r="BB292">
        <v>18</v>
      </c>
      <c r="BC292">
        <v>9</v>
      </c>
      <c r="BD292">
        <v>87</v>
      </c>
      <c r="BE292" s="5">
        <v>125</v>
      </c>
      <c r="BG292" t="s">
        <v>80</v>
      </c>
      <c r="BH292" t="s">
        <v>296</v>
      </c>
      <c r="BI292" t="s">
        <v>2246</v>
      </c>
      <c r="BJ292" t="s">
        <v>2247</v>
      </c>
      <c r="BK292" s="1">
        <v>43373</v>
      </c>
      <c r="BL292" t="s">
        <v>92</v>
      </c>
      <c r="BM292" t="s">
        <v>298</v>
      </c>
      <c r="BN292" t="s">
        <v>96</v>
      </c>
      <c r="BO292" t="s">
        <v>97</v>
      </c>
      <c r="BP292" t="s">
        <v>98</v>
      </c>
      <c r="BQ292" t="s">
        <v>2248</v>
      </c>
      <c r="BR292" t="s">
        <v>2249</v>
      </c>
      <c r="BS292">
        <v>731063</v>
      </c>
      <c r="BT292" t="s">
        <v>2250</v>
      </c>
      <c r="BU292" t="s">
        <v>2251</v>
      </c>
      <c r="BV292">
        <v>1127</v>
      </c>
      <c r="BX292">
        <v>-1</v>
      </c>
      <c r="BY292" t="s">
        <v>75</v>
      </c>
      <c r="BZ292" t="s">
        <v>75</v>
      </c>
    </row>
    <row r="293" spans="1:78" x14ac:dyDescent="0.25">
      <c r="A293" t="s">
        <v>296</v>
      </c>
      <c r="B293" t="s">
        <v>308</v>
      </c>
      <c r="H293" t="s">
        <v>90</v>
      </c>
      <c r="I293" t="s">
        <v>65</v>
      </c>
      <c r="J293" t="s">
        <v>2168</v>
      </c>
      <c r="K293" t="s">
        <v>326</v>
      </c>
      <c r="L293" t="s">
        <v>2169</v>
      </c>
      <c r="M293" t="s">
        <v>327</v>
      </c>
      <c r="N293" s="1">
        <v>43370</v>
      </c>
      <c r="Q293" t="s">
        <v>66</v>
      </c>
      <c r="S293" t="s">
        <v>208</v>
      </c>
      <c r="U293" t="s">
        <v>87</v>
      </c>
      <c r="W293" t="s">
        <v>166</v>
      </c>
      <c r="Y293" t="s">
        <v>367</v>
      </c>
      <c r="AA293" t="s">
        <v>86</v>
      </c>
      <c r="AC293" t="s">
        <v>68</v>
      </c>
      <c r="AE293" t="s">
        <v>69</v>
      </c>
      <c r="AF293">
        <v>0</v>
      </c>
      <c r="AG293">
        <v>0</v>
      </c>
      <c r="AH293">
        <v>0</v>
      </c>
      <c r="AI293">
        <v>1</v>
      </c>
      <c r="AJ293">
        <v>0</v>
      </c>
      <c r="AK293">
        <v>0</v>
      </c>
      <c r="AL293">
        <v>0</v>
      </c>
      <c r="AM293" t="s">
        <v>208</v>
      </c>
      <c r="AO293">
        <v>105</v>
      </c>
      <c r="AZ293" t="s">
        <v>229</v>
      </c>
      <c r="BA293">
        <v>7</v>
      </c>
      <c r="BB293">
        <v>15</v>
      </c>
      <c r="BC293">
        <v>17</v>
      </c>
      <c r="BD293">
        <v>66</v>
      </c>
      <c r="BE293" s="5">
        <v>105</v>
      </c>
      <c r="BG293" t="s">
        <v>80</v>
      </c>
      <c r="BH293" t="s">
        <v>296</v>
      </c>
      <c r="BI293" t="s">
        <v>2252</v>
      </c>
      <c r="BJ293" t="s">
        <v>2253</v>
      </c>
      <c r="BK293" s="1">
        <v>43373</v>
      </c>
      <c r="BL293" t="s">
        <v>92</v>
      </c>
      <c r="BM293" t="s">
        <v>298</v>
      </c>
      <c r="BN293" t="s">
        <v>96</v>
      </c>
      <c r="BO293" t="s">
        <v>97</v>
      </c>
      <c r="BP293" t="s">
        <v>98</v>
      </c>
      <c r="BQ293" t="s">
        <v>2254</v>
      </c>
      <c r="BR293" t="s">
        <v>2255</v>
      </c>
      <c r="BS293">
        <v>731065</v>
      </c>
      <c r="BT293" t="s">
        <v>2256</v>
      </c>
      <c r="BU293" t="s">
        <v>2257</v>
      </c>
      <c r="BV293">
        <v>1128</v>
      </c>
      <c r="BX293">
        <v>-1</v>
      </c>
      <c r="BY293" t="s">
        <v>75</v>
      </c>
      <c r="BZ293" t="s">
        <v>75</v>
      </c>
    </row>
    <row r="294" spans="1:78" x14ac:dyDescent="0.25">
      <c r="A294" t="s">
        <v>296</v>
      </c>
      <c r="B294" t="s">
        <v>308</v>
      </c>
      <c r="H294" t="s">
        <v>90</v>
      </c>
      <c r="I294" t="s">
        <v>65</v>
      </c>
      <c r="J294" t="s">
        <v>2168</v>
      </c>
      <c r="K294" t="s">
        <v>326</v>
      </c>
      <c r="L294" t="s">
        <v>2169</v>
      </c>
      <c r="M294" t="s">
        <v>327</v>
      </c>
      <c r="N294" s="1">
        <v>43373</v>
      </c>
      <c r="Q294" t="s">
        <v>66</v>
      </c>
      <c r="S294" t="s">
        <v>208</v>
      </c>
      <c r="U294" t="s">
        <v>67</v>
      </c>
      <c r="W294" t="s">
        <v>93</v>
      </c>
      <c r="Y294" t="s">
        <v>367</v>
      </c>
      <c r="AA294" t="s">
        <v>86</v>
      </c>
      <c r="AC294" t="s">
        <v>68</v>
      </c>
      <c r="AE294" t="s">
        <v>69</v>
      </c>
      <c r="AF294">
        <v>0</v>
      </c>
      <c r="AG294">
        <v>0</v>
      </c>
      <c r="AH294">
        <v>0</v>
      </c>
      <c r="AI294">
        <v>1</v>
      </c>
      <c r="AJ294">
        <v>0</v>
      </c>
      <c r="AK294">
        <v>0</v>
      </c>
      <c r="AL294">
        <v>0</v>
      </c>
      <c r="AM294" t="s">
        <v>208</v>
      </c>
      <c r="AO294">
        <v>71</v>
      </c>
      <c r="AZ294" t="s">
        <v>268</v>
      </c>
      <c r="BA294">
        <v>2</v>
      </c>
      <c r="BB294">
        <v>12</v>
      </c>
      <c r="BC294">
        <v>18</v>
      </c>
      <c r="BD294">
        <v>39</v>
      </c>
      <c r="BE294" s="5">
        <v>71</v>
      </c>
      <c r="BG294" t="s">
        <v>80</v>
      </c>
      <c r="BH294" t="s">
        <v>296</v>
      </c>
      <c r="BI294" t="s">
        <v>2258</v>
      </c>
      <c r="BJ294" t="s">
        <v>2259</v>
      </c>
      <c r="BK294" s="1">
        <v>43373</v>
      </c>
      <c r="BL294" t="s">
        <v>92</v>
      </c>
      <c r="BM294" t="s">
        <v>298</v>
      </c>
      <c r="BN294" t="s">
        <v>96</v>
      </c>
      <c r="BO294" t="s">
        <v>97</v>
      </c>
      <c r="BP294" t="s">
        <v>98</v>
      </c>
      <c r="BQ294" t="s">
        <v>2260</v>
      </c>
      <c r="BR294" t="s">
        <v>2261</v>
      </c>
      <c r="BS294">
        <v>731068</v>
      </c>
      <c r="BT294" t="s">
        <v>2262</v>
      </c>
      <c r="BU294" t="s">
        <v>2263</v>
      </c>
      <c r="BV294">
        <v>1129</v>
      </c>
      <c r="BX294">
        <v>-1</v>
      </c>
      <c r="BY294" t="s">
        <v>75</v>
      </c>
      <c r="BZ294" t="s">
        <v>75</v>
      </c>
    </row>
    <row r="295" spans="1:78" x14ac:dyDescent="0.25">
      <c r="A295" t="s">
        <v>296</v>
      </c>
      <c r="B295" t="s">
        <v>322</v>
      </c>
      <c r="H295" t="s">
        <v>131</v>
      </c>
      <c r="I295" t="s">
        <v>65</v>
      </c>
      <c r="J295" t="s">
        <v>2264</v>
      </c>
      <c r="K295" t="s">
        <v>2265</v>
      </c>
      <c r="L295" t="s">
        <v>2266</v>
      </c>
      <c r="M295" t="s">
        <v>2267</v>
      </c>
      <c r="N295" s="1">
        <v>43373</v>
      </c>
      <c r="P295">
        <v>1</v>
      </c>
      <c r="Q295" t="s">
        <v>66</v>
      </c>
      <c r="S295" t="s">
        <v>208</v>
      </c>
      <c r="U295" t="s">
        <v>85</v>
      </c>
      <c r="W295" t="s">
        <v>99</v>
      </c>
      <c r="Y295" t="s">
        <v>367</v>
      </c>
      <c r="AA295" t="s">
        <v>68</v>
      </c>
      <c r="AC295" t="s">
        <v>68</v>
      </c>
      <c r="AE295" t="s">
        <v>69</v>
      </c>
      <c r="AF295">
        <v>0</v>
      </c>
      <c r="AG295">
        <v>0</v>
      </c>
      <c r="AH295">
        <v>0</v>
      </c>
      <c r="AI295">
        <v>1</v>
      </c>
      <c r="AJ295">
        <v>0</v>
      </c>
      <c r="AK295">
        <v>0</v>
      </c>
      <c r="AL295">
        <v>0</v>
      </c>
      <c r="AM295" t="s">
        <v>208</v>
      </c>
      <c r="AO295">
        <v>20</v>
      </c>
      <c r="AZ295" t="s">
        <v>195</v>
      </c>
      <c r="BA295">
        <v>0</v>
      </c>
      <c r="BB295">
        <v>0</v>
      </c>
      <c r="BC295">
        <v>0</v>
      </c>
      <c r="BD295">
        <v>20</v>
      </c>
      <c r="BE295" s="5">
        <v>20</v>
      </c>
      <c r="BG295" t="s">
        <v>80</v>
      </c>
      <c r="BH295" t="s">
        <v>296</v>
      </c>
      <c r="BI295" t="s">
        <v>2268</v>
      </c>
      <c r="BJ295" t="s">
        <v>2269</v>
      </c>
      <c r="BK295" s="1">
        <v>43374</v>
      </c>
      <c r="BL295" t="s">
        <v>356</v>
      </c>
      <c r="BM295" t="s">
        <v>298</v>
      </c>
      <c r="BN295" t="s">
        <v>132</v>
      </c>
      <c r="BO295" t="s">
        <v>133</v>
      </c>
      <c r="BQ295" t="s">
        <v>2270</v>
      </c>
      <c r="BR295" t="s">
        <v>2271</v>
      </c>
      <c r="BS295">
        <v>731264</v>
      </c>
      <c r="BT295" t="s">
        <v>2272</v>
      </c>
      <c r="BU295" t="s">
        <v>2273</v>
      </c>
      <c r="BV295">
        <v>1130</v>
      </c>
      <c r="BX295">
        <v>-1</v>
      </c>
      <c r="BY295" t="s">
        <v>75</v>
      </c>
      <c r="BZ295" t="s">
        <v>75</v>
      </c>
    </row>
    <row r="296" spans="1:78" x14ac:dyDescent="0.25">
      <c r="A296" t="s">
        <v>296</v>
      </c>
      <c r="B296" t="s">
        <v>333</v>
      </c>
      <c r="H296" t="s">
        <v>77</v>
      </c>
      <c r="I296" t="s">
        <v>65</v>
      </c>
      <c r="J296" t="s">
        <v>2168</v>
      </c>
      <c r="K296" t="s">
        <v>326</v>
      </c>
      <c r="L296" t="s">
        <v>2169</v>
      </c>
      <c r="M296" t="s">
        <v>327</v>
      </c>
      <c r="N296" s="1">
        <v>43368</v>
      </c>
      <c r="P296">
        <v>1</v>
      </c>
      <c r="Q296" t="s">
        <v>66</v>
      </c>
      <c r="S296" t="s">
        <v>208</v>
      </c>
      <c r="U296" t="s">
        <v>85</v>
      </c>
      <c r="W296" t="s">
        <v>100</v>
      </c>
      <c r="Y296" t="s">
        <v>367</v>
      </c>
      <c r="AA296" t="s">
        <v>2274</v>
      </c>
      <c r="AC296" t="s">
        <v>68</v>
      </c>
      <c r="AE296" t="s">
        <v>69</v>
      </c>
      <c r="AF296">
        <v>0</v>
      </c>
      <c r="AG296">
        <v>0</v>
      </c>
      <c r="AH296">
        <v>0</v>
      </c>
      <c r="AI296">
        <v>1</v>
      </c>
      <c r="AJ296">
        <v>0</v>
      </c>
      <c r="AK296">
        <v>0</v>
      </c>
      <c r="AL296">
        <v>0</v>
      </c>
      <c r="AM296" t="s">
        <v>208</v>
      </c>
      <c r="AO296">
        <v>13</v>
      </c>
      <c r="AZ296" t="s">
        <v>196</v>
      </c>
      <c r="BA296">
        <v>0</v>
      </c>
      <c r="BB296">
        <v>5</v>
      </c>
      <c r="BC296">
        <v>0</v>
      </c>
      <c r="BD296">
        <v>8</v>
      </c>
      <c r="BE296" s="5">
        <v>13</v>
      </c>
      <c r="BG296" t="s">
        <v>80</v>
      </c>
      <c r="BH296" t="s">
        <v>296</v>
      </c>
      <c r="BI296" t="s">
        <v>2275</v>
      </c>
      <c r="BJ296" t="s">
        <v>2276</v>
      </c>
      <c r="BK296" s="1">
        <v>43373</v>
      </c>
      <c r="BL296" t="s">
        <v>137</v>
      </c>
      <c r="BM296" t="s">
        <v>298</v>
      </c>
      <c r="BN296" t="s">
        <v>140</v>
      </c>
      <c r="BO296" t="s">
        <v>141</v>
      </c>
      <c r="BQ296" t="s">
        <v>2277</v>
      </c>
      <c r="BR296" t="s">
        <v>2278</v>
      </c>
      <c r="BS296">
        <v>732037</v>
      </c>
      <c r="BT296" t="s">
        <v>2279</v>
      </c>
      <c r="BU296" t="s">
        <v>2280</v>
      </c>
      <c r="BV296">
        <v>1131</v>
      </c>
      <c r="BX296">
        <v>-1</v>
      </c>
      <c r="BY296" t="s">
        <v>75</v>
      </c>
      <c r="BZ296" t="s">
        <v>75</v>
      </c>
    </row>
    <row r="297" spans="1:78" x14ac:dyDescent="0.25">
      <c r="A297" t="s">
        <v>296</v>
      </c>
      <c r="B297" t="s">
        <v>333</v>
      </c>
      <c r="H297" t="s">
        <v>77</v>
      </c>
      <c r="I297" t="s">
        <v>65</v>
      </c>
      <c r="J297" t="s">
        <v>2168</v>
      </c>
      <c r="K297" t="s">
        <v>326</v>
      </c>
      <c r="L297" t="s">
        <v>2169</v>
      </c>
      <c r="M297" t="s">
        <v>327</v>
      </c>
      <c r="N297" s="1">
        <v>43368</v>
      </c>
      <c r="P297">
        <v>2</v>
      </c>
      <c r="Q297" t="s">
        <v>66</v>
      </c>
      <c r="S297" t="s">
        <v>1586</v>
      </c>
      <c r="U297" t="s">
        <v>78</v>
      </c>
      <c r="V297" t="s">
        <v>197</v>
      </c>
      <c r="W297" t="s">
        <v>78</v>
      </c>
      <c r="X297" t="s">
        <v>198</v>
      </c>
      <c r="Y297" t="s">
        <v>207</v>
      </c>
      <c r="AA297" t="s">
        <v>76</v>
      </c>
      <c r="AC297" t="s">
        <v>77</v>
      </c>
      <c r="AE297" t="s">
        <v>83</v>
      </c>
      <c r="AF297">
        <v>0</v>
      </c>
      <c r="AG297">
        <v>0</v>
      </c>
      <c r="AH297">
        <v>0</v>
      </c>
      <c r="AI297">
        <v>0</v>
      </c>
      <c r="AJ297">
        <v>1</v>
      </c>
      <c r="AK297">
        <v>0</v>
      </c>
      <c r="AL297">
        <v>0</v>
      </c>
      <c r="AM297" t="s">
        <v>1586</v>
      </c>
      <c r="AO297">
        <v>10</v>
      </c>
      <c r="AZ297" t="s">
        <v>95</v>
      </c>
      <c r="BA297">
        <v>0</v>
      </c>
      <c r="BB297">
        <v>5</v>
      </c>
      <c r="BC297">
        <v>0</v>
      </c>
      <c r="BD297">
        <v>5</v>
      </c>
      <c r="BE297" s="5">
        <v>10</v>
      </c>
      <c r="BG297" t="s">
        <v>80</v>
      </c>
      <c r="BH297" t="s">
        <v>296</v>
      </c>
      <c r="BI297" t="s">
        <v>2281</v>
      </c>
      <c r="BJ297" t="s">
        <v>2282</v>
      </c>
      <c r="BK297" s="1">
        <v>43373</v>
      </c>
      <c r="BL297" t="s">
        <v>137</v>
      </c>
      <c r="BM297" t="s">
        <v>298</v>
      </c>
      <c r="BN297" t="s">
        <v>140</v>
      </c>
      <c r="BO297" t="s">
        <v>141</v>
      </c>
      <c r="BQ297" t="s">
        <v>2283</v>
      </c>
      <c r="BR297" t="s">
        <v>2284</v>
      </c>
      <c r="BS297">
        <v>732038</v>
      </c>
      <c r="BT297" t="s">
        <v>2285</v>
      </c>
      <c r="BU297" t="s">
        <v>2286</v>
      </c>
      <c r="BV297">
        <v>1132</v>
      </c>
      <c r="BX297">
        <v>-1</v>
      </c>
      <c r="BY297" t="s">
        <v>75</v>
      </c>
      <c r="BZ297" t="s">
        <v>75</v>
      </c>
    </row>
    <row r="298" spans="1:78" x14ac:dyDescent="0.25">
      <c r="A298" t="s">
        <v>296</v>
      </c>
      <c r="B298" t="s">
        <v>333</v>
      </c>
      <c r="H298" t="s">
        <v>77</v>
      </c>
      <c r="I298" t="s">
        <v>65</v>
      </c>
      <c r="J298" t="s">
        <v>2168</v>
      </c>
      <c r="K298" t="s">
        <v>326</v>
      </c>
      <c r="L298" t="s">
        <v>2169</v>
      </c>
      <c r="M298" t="s">
        <v>327</v>
      </c>
      <c r="N298" s="1">
        <v>43369</v>
      </c>
      <c r="P298">
        <v>1</v>
      </c>
      <c r="Q298" t="s">
        <v>66</v>
      </c>
      <c r="S298" t="s">
        <v>208</v>
      </c>
      <c r="U298" t="s">
        <v>105</v>
      </c>
      <c r="W298" t="s">
        <v>106</v>
      </c>
      <c r="Y298" t="s">
        <v>2287</v>
      </c>
      <c r="AA298" t="s">
        <v>68</v>
      </c>
      <c r="AC298" t="s">
        <v>68</v>
      </c>
      <c r="AE298" t="s">
        <v>69</v>
      </c>
      <c r="AF298">
        <v>0</v>
      </c>
      <c r="AG298">
        <v>0</v>
      </c>
      <c r="AH298">
        <v>0</v>
      </c>
      <c r="AI298">
        <v>1</v>
      </c>
      <c r="AJ298">
        <v>0</v>
      </c>
      <c r="AK298">
        <v>0</v>
      </c>
      <c r="AL298">
        <v>0</v>
      </c>
      <c r="AM298" t="s">
        <v>208</v>
      </c>
      <c r="AO298">
        <v>9</v>
      </c>
      <c r="AZ298" t="s">
        <v>134</v>
      </c>
      <c r="BA298">
        <v>0</v>
      </c>
      <c r="BB298">
        <v>0</v>
      </c>
      <c r="BC298">
        <v>0</v>
      </c>
      <c r="BD298">
        <v>9</v>
      </c>
      <c r="BE298" s="5">
        <v>9</v>
      </c>
      <c r="BG298" t="s">
        <v>80</v>
      </c>
      <c r="BH298" t="s">
        <v>296</v>
      </c>
      <c r="BI298" t="s">
        <v>2288</v>
      </c>
      <c r="BJ298" t="s">
        <v>2289</v>
      </c>
      <c r="BK298" s="1">
        <v>43373</v>
      </c>
      <c r="BL298" t="s">
        <v>137</v>
      </c>
      <c r="BM298" t="s">
        <v>298</v>
      </c>
      <c r="BN298" t="s">
        <v>140</v>
      </c>
      <c r="BO298" t="s">
        <v>141</v>
      </c>
      <c r="BQ298" t="s">
        <v>2290</v>
      </c>
      <c r="BR298" t="s">
        <v>2291</v>
      </c>
      <c r="BS298">
        <v>732040</v>
      </c>
      <c r="BT298" t="s">
        <v>2292</v>
      </c>
      <c r="BU298" t="s">
        <v>2293</v>
      </c>
      <c r="BV298">
        <v>1133</v>
      </c>
      <c r="BX298">
        <v>-1</v>
      </c>
      <c r="BY298" t="s">
        <v>75</v>
      </c>
      <c r="BZ298" t="s">
        <v>75</v>
      </c>
    </row>
    <row r="299" spans="1:78" x14ac:dyDescent="0.25">
      <c r="A299" t="s">
        <v>296</v>
      </c>
      <c r="B299" t="s">
        <v>333</v>
      </c>
      <c r="H299" t="s">
        <v>77</v>
      </c>
      <c r="I299" t="s">
        <v>65</v>
      </c>
      <c r="J299" t="s">
        <v>2168</v>
      </c>
      <c r="K299" t="s">
        <v>326</v>
      </c>
      <c r="L299" t="s">
        <v>2169</v>
      </c>
      <c r="M299" t="s">
        <v>327</v>
      </c>
      <c r="N299" s="1">
        <v>43370</v>
      </c>
      <c r="P299">
        <v>1</v>
      </c>
      <c r="Q299" t="s">
        <v>66</v>
      </c>
      <c r="S299" t="s">
        <v>1586</v>
      </c>
      <c r="U299" t="s">
        <v>78</v>
      </c>
      <c r="V299" t="s">
        <v>243</v>
      </c>
      <c r="W299" t="s">
        <v>78</v>
      </c>
      <c r="X299" t="s">
        <v>334</v>
      </c>
      <c r="Y299" t="s">
        <v>1586</v>
      </c>
      <c r="AA299" t="s">
        <v>68</v>
      </c>
      <c r="AC299" t="s">
        <v>68</v>
      </c>
      <c r="AE299" t="s">
        <v>83</v>
      </c>
      <c r="AF299">
        <v>0</v>
      </c>
      <c r="AG299">
        <v>0</v>
      </c>
      <c r="AH299">
        <v>0</v>
      </c>
      <c r="AI299">
        <v>0</v>
      </c>
      <c r="AJ299">
        <v>1</v>
      </c>
      <c r="AK299">
        <v>0</v>
      </c>
      <c r="AL299">
        <v>0</v>
      </c>
      <c r="AM299" t="s">
        <v>1586</v>
      </c>
      <c r="AO299">
        <v>14</v>
      </c>
      <c r="AZ299" t="s">
        <v>192</v>
      </c>
      <c r="BA299">
        <v>0</v>
      </c>
      <c r="BB299">
        <v>6</v>
      </c>
      <c r="BC299">
        <v>0</v>
      </c>
      <c r="BD299">
        <v>8</v>
      </c>
      <c r="BE299" s="5">
        <v>14</v>
      </c>
      <c r="BG299" t="s">
        <v>80</v>
      </c>
      <c r="BH299" t="s">
        <v>296</v>
      </c>
      <c r="BI299" t="s">
        <v>2294</v>
      </c>
      <c r="BJ299" t="s">
        <v>2295</v>
      </c>
      <c r="BK299" s="1">
        <v>43373</v>
      </c>
      <c r="BL299" t="s">
        <v>137</v>
      </c>
      <c r="BM299" t="s">
        <v>298</v>
      </c>
      <c r="BN299" t="s">
        <v>140</v>
      </c>
      <c r="BO299" t="s">
        <v>141</v>
      </c>
      <c r="BQ299" t="s">
        <v>2296</v>
      </c>
      <c r="BR299" t="s">
        <v>2297</v>
      </c>
      <c r="BS299">
        <v>732043</v>
      </c>
      <c r="BT299" t="s">
        <v>2298</v>
      </c>
      <c r="BU299" t="s">
        <v>2299</v>
      </c>
      <c r="BV299">
        <v>1134</v>
      </c>
      <c r="BX299">
        <v>-1</v>
      </c>
      <c r="BY299" t="s">
        <v>75</v>
      </c>
      <c r="BZ299" t="s">
        <v>75</v>
      </c>
    </row>
    <row r="300" spans="1:78" x14ac:dyDescent="0.25">
      <c r="A300" t="s">
        <v>296</v>
      </c>
      <c r="B300" t="s">
        <v>333</v>
      </c>
      <c r="H300" t="s">
        <v>77</v>
      </c>
      <c r="I300" t="s">
        <v>65</v>
      </c>
      <c r="J300" t="s">
        <v>2168</v>
      </c>
      <c r="K300" t="s">
        <v>326</v>
      </c>
      <c r="L300" t="s">
        <v>2169</v>
      </c>
      <c r="M300" t="s">
        <v>327</v>
      </c>
      <c r="N300" s="1">
        <v>43370</v>
      </c>
      <c r="P300">
        <v>2</v>
      </c>
      <c r="Q300" t="s">
        <v>316</v>
      </c>
      <c r="S300" t="s">
        <v>207</v>
      </c>
      <c r="U300" t="s">
        <v>76</v>
      </c>
      <c r="W300" t="s">
        <v>77</v>
      </c>
      <c r="Y300" t="s">
        <v>208</v>
      </c>
      <c r="AA300" t="s">
        <v>78</v>
      </c>
      <c r="AB300" t="s">
        <v>2300</v>
      </c>
      <c r="AC300" t="s">
        <v>78</v>
      </c>
      <c r="AD300" t="s">
        <v>2301</v>
      </c>
      <c r="AE300" t="s">
        <v>139</v>
      </c>
      <c r="AF300">
        <v>0</v>
      </c>
      <c r="AG300">
        <v>0</v>
      </c>
      <c r="AH300">
        <v>0</v>
      </c>
      <c r="AI300">
        <v>0</v>
      </c>
      <c r="AJ300">
        <v>0</v>
      </c>
      <c r="AK300">
        <v>1</v>
      </c>
      <c r="AL300">
        <v>0</v>
      </c>
      <c r="AM300" t="s">
        <v>207</v>
      </c>
      <c r="AO300">
        <v>540</v>
      </c>
      <c r="AZ300" t="s">
        <v>2302</v>
      </c>
      <c r="BA300">
        <v>15</v>
      </c>
      <c r="BB300">
        <v>200</v>
      </c>
      <c r="BC300">
        <v>25</v>
      </c>
      <c r="BD300">
        <v>300</v>
      </c>
      <c r="BE300" s="5">
        <v>540</v>
      </c>
      <c r="BG300" t="s">
        <v>80</v>
      </c>
      <c r="BH300" t="s">
        <v>296</v>
      </c>
      <c r="BI300" t="s">
        <v>2303</v>
      </c>
      <c r="BJ300" t="s">
        <v>2304</v>
      </c>
      <c r="BK300" s="1">
        <v>43373</v>
      </c>
      <c r="BL300" t="s">
        <v>137</v>
      </c>
      <c r="BM300" t="s">
        <v>298</v>
      </c>
      <c r="BN300" t="s">
        <v>140</v>
      </c>
      <c r="BO300" t="s">
        <v>141</v>
      </c>
      <c r="BQ300" t="s">
        <v>2305</v>
      </c>
      <c r="BR300" t="s">
        <v>2306</v>
      </c>
      <c r="BS300">
        <v>732045</v>
      </c>
      <c r="BT300" t="s">
        <v>2307</v>
      </c>
      <c r="BU300" t="s">
        <v>2308</v>
      </c>
      <c r="BV300">
        <v>1135</v>
      </c>
      <c r="BX300">
        <v>-1</v>
      </c>
      <c r="BY300" t="s">
        <v>75</v>
      </c>
      <c r="BZ300" t="s">
        <v>75</v>
      </c>
    </row>
    <row r="301" spans="1:78" x14ac:dyDescent="0.25">
      <c r="A301" t="s">
        <v>296</v>
      </c>
      <c r="B301" t="s">
        <v>304</v>
      </c>
      <c r="H301" t="s">
        <v>84</v>
      </c>
      <c r="I301" t="s">
        <v>65</v>
      </c>
      <c r="J301" t="s">
        <v>2168</v>
      </c>
      <c r="K301" t="s">
        <v>326</v>
      </c>
      <c r="L301" t="s">
        <v>2169</v>
      </c>
      <c r="M301" t="s">
        <v>327</v>
      </c>
      <c r="N301" s="1">
        <v>43370</v>
      </c>
      <c r="P301">
        <v>3</v>
      </c>
      <c r="Q301" t="s">
        <v>316</v>
      </c>
      <c r="S301" t="s">
        <v>207</v>
      </c>
      <c r="U301" t="s">
        <v>76</v>
      </c>
      <c r="W301" t="s">
        <v>77</v>
      </c>
      <c r="Y301" t="s">
        <v>1586</v>
      </c>
      <c r="AA301" t="s">
        <v>78</v>
      </c>
      <c r="AB301" t="s">
        <v>2309</v>
      </c>
      <c r="AC301" t="s">
        <v>78</v>
      </c>
      <c r="AD301" t="s">
        <v>2310</v>
      </c>
      <c r="AE301" t="s">
        <v>139</v>
      </c>
      <c r="AF301">
        <v>0</v>
      </c>
      <c r="AG301">
        <v>0</v>
      </c>
      <c r="AH301">
        <v>0</v>
      </c>
      <c r="AI301">
        <v>0</v>
      </c>
      <c r="AJ301">
        <v>0</v>
      </c>
      <c r="AK301">
        <v>1</v>
      </c>
      <c r="AL301">
        <v>0</v>
      </c>
      <c r="AM301" t="s">
        <v>207</v>
      </c>
      <c r="AO301">
        <v>350</v>
      </c>
      <c r="AZ301" t="s">
        <v>2311</v>
      </c>
      <c r="BA301">
        <v>10</v>
      </c>
      <c r="BB301">
        <v>100</v>
      </c>
      <c r="BC301">
        <v>20</v>
      </c>
      <c r="BD301">
        <v>220</v>
      </c>
      <c r="BE301" s="5">
        <v>350</v>
      </c>
      <c r="BG301" t="s">
        <v>80</v>
      </c>
      <c r="BH301" t="s">
        <v>296</v>
      </c>
      <c r="BI301" t="s">
        <v>2312</v>
      </c>
      <c r="BJ301" t="s">
        <v>2313</v>
      </c>
      <c r="BK301" s="1">
        <v>43373</v>
      </c>
      <c r="BL301" t="s">
        <v>137</v>
      </c>
      <c r="BM301" t="s">
        <v>298</v>
      </c>
      <c r="BN301" t="s">
        <v>140</v>
      </c>
      <c r="BO301" t="s">
        <v>141</v>
      </c>
      <c r="BQ301" t="s">
        <v>2314</v>
      </c>
      <c r="BR301" t="s">
        <v>2315</v>
      </c>
      <c r="BS301">
        <v>732047</v>
      </c>
      <c r="BT301" t="s">
        <v>2316</v>
      </c>
      <c r="BU301" t="s">
        <v>2317</v>
      </c>
      <c r="BV301">
        <v>1136</v>
      </c>
      <c r="BX301">
        <v>-1</v>
      </c>
      <c r="BY301" t="s">
        <v>75</v>
      </c>
      <c r="BZ301" t="s">
        <v>75</v>
      </c>
    </row>
    <row r="302" spans="1:78" x14ac:dyDescent="0.25">
      <c r="A302" t="s">
        <v>296</v>
      </c>
      <c r="B302" t="s">
        <v>333</v>
      </c>
      <c r="H302" t="s">
        <v>77</v>
      </c>
      <c r="I302" t="s">
        <v>65</v>
      </c>
      <c r="J302" t="s">
        <v>2318</v>
      </c>
      <c r="K302" t="s">
        <v>2319</v>
      </c>
      <c r="L302" t="s">
        <v>2320</v>
      </c>
      <c r="M302" t="s">
        <v>2321</v>
      </c>
      <c r="N302" s="1">
        <v>43373</v>
      </c>
      <c r="P302">
        <v>1</v>
      </c>
      <c r="Q302" t="s">
        <v>66</v>
      </c>
      <c r="S302" t="s">
        <v>208</v>
      </c>
      <c r="U302" t="s">
        <v>105</v>
      </c>
      <c r="W302" t="s">
        <v>106</v>
      </c>
      <c r="Y302" t="s">
        <v>367</v>
      </c>
      <c r="AA302" t="s">
        <v>1566</v>
      </c>
      <c r="AC302" t="s">
        <v>68</v>
      </c>
      <c r="AE302" t="s">
        <v>69</v>
      </c>
      <c r="AF302">
        <v>0</v>
      </c>
      <c r="AG302">
        <v>0</v>
      </c>
      <c r="AH302">
        <v>0</v>
      </c>
      <c r="AI302">
        <v>1</v>
      </c>
      <c r="AJ302">
        <v>0</v>
      </c>
      <c r="AK302">
        <v>0</v>
      </c>
      <c r="AL302">
        <v>0</v>
      </c>
      <c r="AM302" t="s">
        <v>208</v>
      </c>
      <c r="AO302">
        <v>13</v>
      </c>
      <c r="AZ302" t="s">
        <v>196</v>
      </c>
      <c r="BA302">
        <v>0</v>
      </c>
      <c r="BB302">
        <v>0</v>
      </c>
      <c r="BC302">
        <v>0</v>
      </c>
      <c r="BD302">
        <v>13</v>
      </c>
      <c r="BE302" s="5">
        <v>13</v>
      </c>
      <c r="BG302" t="s">
        <v>80</v>
      </c>
      <c r="BH302" t="s">
        <v>296</v>
      </c>
      <c r="BI302" t="s">
        <v>2322</v>
      </c>
      <c r="BJ302" t="s">
        <v>2323</v>
      </c>
      <c r="BK302" s="1">
        <v>43374</v>
      </c>
      <c r="BL302" t="s">
        <v>137</v>
      </c>
      <c r="BM302" t="s">
        <v>298</v>
      </c>
      <c r="BN302" t="s">
        <v>140</v>
      </c>
      <c r="BO302" t="s">
        <v>141</v>
      </c>
      <c r="BQ302" t="s">
        <v>2324</v>
      </c>
      <c r="BR302" t="s">
        <v>2325</v>
      </c>
      <c r="BS302">
        <v>732049</v>
      </c>
      <c r="BT302" t="s">
        <v>2326</v>
      </c>
      <c r="BU302" t="s">
        <v>2327</v>
      </c>
      <c r="BV302">
        <v>1137</v>
      </c>
      <c r="BX302">
        <v>-1</v>
      </c>
      <c r="BY302" t="s">
        <v>75</v>
      </c>
      <c r="BZ302" t="s">
        <v>75</v>
      </c>
    </row>
    <row r="303" spans="1:78" x14ac:dyDescent="0.25">
      <c r="A303" t="s">
        <v>296</v>
      </c>
      <c r="B303" t="s">
        <v>333</v>
      </c>
      <c r="H303" t="s">
        <v>77</v>
      </c>
      <c r="I303" t="s">
        <v>65</v>
      </c>
      <c r="J303" t="s">
        <v>2318</v>
      </c>
      <c r="K303" t="s">
        <v>2319</v>
      </c>
      <c r="L303" t="s">
        <v>2320</v>
      </c>
      <c r="M303" t="s">
        <v>2321</v>
      </c>
      <c r="N303" s="1">
        <v>43373</v>
      </c>
      <c r="P303">
        <v>2</v>
      </c>
      <c r="Q303" t="s">
        <v>66</v>
      </c>
      <c r="S303" t="s">
        <v>1586</v>
      </c>
      <c r="U303" t="s">
        <v>78</v>
      </c>
      <c r="V303" t="s">
        <v>334</v>
      </c>
      <c r="W303" t="s">
        <v>78</v>
      </c>
      <c r="X303" t="s">
        <v>347</v>
      </c>
      <c r="Y303" t="s">
        <v>207</v>
      </c>
      <c r="AA303" t="s">
        <v>76</v>
      </c>
      <c r="AC303" t="s">
        <v>77</v>
      </c>
      <c r="AE303" t="s">
        <v>83</v>
      </c>
      <c r="AF303">
        <v>0</v>
      </c>
      <c r="AG303">
        <v>0</v>
      </c>
      <c r="AH303">
        <v>0</v>
      </c>
      <c r="AI303">
        <v>0</v>
      </c>
      <c r="AJ303">
        <v>1</v>
      </c>
      <c r="AK303">
        <v>0</v>
      </c>
      <c r="AL303">
        <v>0</v>
      </c>
      <c r="AM303" t="s">
        <v>1586</v>
      </c>
      <c r="AO303">
        <v>7</v>
      </c>
      <c r="AZ303" t="s">
        <v>81</v>
      </c>
      <c r="BA303">
        <v>0</v>
      </c>
      <c r="BB303">
        <v>2</v>
      </c>
      <c r="BC303">
        <v>0</v>
      </c>
      <c r="BD303">
        <v>5</v>
      </c>
      <c r="BE303" s="5">
        <v>7</v>
      </c>
      <c r="BG303" t="s">
        <v>80</v>
      </c>
      <c r="BH303" t="s">
        <v>296</v>
      </c>
      <c r="BI303" t="s">
        <v>2328</v>
      </c>
      <c r="BJ303" t="s">
        <v>2329</v>
      </c>
      <c r="BK303" s="1">
        <v>43374</v>
      </c>
      <c r="BL303" t="s">
        <v>137</v>
      </c>
      <c r="BM303" t="s">
        <v>298</v>
      </c>
      <c r="BN303" t="s">
        <v>140</v>
      </c>
      <c r="BO303" t="s">
        <v>141</v>
      </c>
      <c r="BQ303" t="s">
        <v>2330</v>
      </c>
      <c r="BR303" t="s">
        <v>2331</v>
      </c>
      <c r="BS303">
        <v>732050</v>
      </c>
      <c r="BT303" t="s">
        <v>2332</v>
      </c>
      <c r="BU303" t="s">
        <v>2333</v>
      </c>
      <c r="BV303">
        <v>1138</v>
      </c>
      <c r="BX303">
        <v>-1</v>
      </c>
      <c r="BY303" t="s">
        <v>75</v>
      </c>
      <c r="BZ303" t="s">
        <v>75</v>
      </c>
    </row>
    <row r="304" spans="1:78" x14ac:dyDescent="0.25">
      <c r="A304" t="s">
        <v>296</v>
      </c>
      <c r="B304" t="s">
        <v>299</v>
      </c>
      <c r="H304" t="s">
        <v>64</v>
      </c>
      <c r="I304" t="s">
        <v>65</v>
      </c>
      <c r="J304" t="s">
        <v>437</v>
      </c>
      <c r="K304" t="s">
        <v>340</v>
      </c>
      <c r="L304" t="s">
        <v>438</v>
      </c>
      <c r="M304" t="s">
        <v>341</v>
      </c>
      <c r="N304" s="1">
        <v>43369</v>
      </c>
      <c r="P304">
        <v>1</v>
      </c>
      <c r="Q304" t="s">
        <v>66</v>
      </c>
      <c r="S304" t="s">
        <v>208</v>
      </c>
      <c r="U304" t="s">
        <v>67</v>
      </c>
      <c r="W304" t="s">
        <v>68</v>
      </c>
      <c r="Y304" t="s">
        <v>367</v>
      </c>
      <c r="AA304" t="s">
        <v>68</v>
      </c>
      <c r="AC304" t="s">
        <v>68</v>
      </c>
      <c r="AE304" t="s">
        <v>69</v>
      </c>
      <c r="AF304">
        <v>0</v>
      </c>
      <c r="AG304">
        <v>0</v>
      </c>
      <c r="AH304">
        <v>0</v>
      </c>
      <c r="AI304">
        <v>1</v>
      </c>
      <c r="AJ304">
        <v>0</v>
      </c>
      <c r="AK304">
        <v>0</v>
      </c>
      <c r="AL304">
        <v>0</v>
      </c>
      <c r="AM304" t="s">
        <v>208</v>
      </c>
      <c r="AO304">
        <v>148</v>
      </c>
      <c r="AZ304" t="s">
        <v>2334</v>
      </c>
      <c r="BA304">
        <v>0</v>
      </c>
      <c r="BB304">
        <v>19</v>
      </c>
      <c r="BC304">
        <v>0</v>
      </c>
      <c r="BD304">
        <v>129</v>
      </c>
      <c r="BE304" s="5">
        <v>148</v>
      </c>
      <c r="BG304" t="s">
        <v>80</v>
      </c>
      <c r="BH304" t="s">
        <v>296</v>
      </c>
      <c r="BI304" t="s">
        <v>2335</v>
      </c>
      <c r="BJ304" t="s">
        <v>2336</v>
      </c>
      <c r="BK304" s="1">
        <v>43369</v>
      </c>
      <c r="BL304" t="s">
        <v>71</v>
      </c>
      <c r="BM304" t="s">
        <v>72</v>
      </c>
      <c r="BN304" t="s">
        <v>73</v>
      </c>
      <c r="BO304" t="s">
        <v>74</v>
      </c>
      <c r="BQ304" t="s">
        <v>2337</v>
      </c>
      <c r="BR304" t="s">
        <v>2338</v>
      </c>
      <c r="BS304">
        <v>732623</v>
      </c>
      <c r="BT304" t="s">
        <v>2339</v>
      </c>
      <c r="BU304" t="s">
        <v>2340</v>
      </c>
      <c r="BV304">
        <v>1139</v>
      </c>
      <c r="BX304">
        <v>-1</v>
      </c>
      <c r="BY304" t="s">
        <v>75</v>
      </c>
      <c r="BZ304" t="s">
        <v>75</v>
      </c>
    </row>
    <row r="305" spans="1:78" x14ac:dyDescent="0.25">
      <c r="A305" t="s">
        <v>296</v>
      </c>
      <c r="B305" t="s">
        <v>299</v>
      </c>
      <c r="H305" t="s">
        <v>64</v>
      </c>
      <c r="I305" t="s">
        <v>65</v>
      </c>
      <c r="J305" t="s">
        <v>386</v>
      </c>
      <c r="K305" t="s">
        <v>387</v>
      </c>
      <c r="L305" t="s">
        <v>388</v>
      </c>
      <c r="M305" t="s">
        <v>389</v>
      </c>
      <c r="N305" s="1">
        <v>43370</v>
      </c>
      <c r="P305">
        <v>1</v>
      </c>
      <c r="Q305" t="s">
        <v>66</v>
      </c>
      <c r="S305" t="s">
        <v>208</v>
      </c>
      <c r="U305" t="s">
        <v>67</v>
      </c>
      <c r="W305" t="s">
        <v>68</v>
      </c>
      <c r="Y305" t="s">
        <v>367</v>
      </c>
      <c r="AA305" t="s">
        <v>68</v>
      </c>
      <c r="AC305" t="s">
        <v>68</v>
      </c>
      <c r="AE305" t="s">
        <v>69</v>
      </c>
      <c r="AF305">
        <v>0</v>
      </c>
      <c r="AG305">
        <v>0</v>
      </c>
      <c r="AH305">
        <v>0</v>
      </c>
      <c r="AI305">
        <v>1</v>
      </c>
      <c r="AJ305">
        <v>0</v>
      </c>
      <c r="AK305">
        <v>0</v>
      </c>
      <c r="AL305">
        <v>0</v>
      </c>
      <c r="AM305" t="s">
        <v>208</v>
      </c>
      <c r="AO305">
        <v>156</v>
      </c>
      <c r="AZ305" t="s">
        <v>2341</v>
      </c>
      <c r="BA305">
        <v>0</v>
      </c>
      <c r="BB305">
        <v>36</v>
      </c>
      <c r="BC305">
        <v>0</v>
      </c>
      <c r="BD305">
        <v>120</v>
      </c>
      <c r="BE305" s="5">
        <v>156</v>
      </c>
      <c r="BG305" t="s">
        <v>80</v>
      </c>
      <c r="BH305" t="s">
        <v>296</v>
      </c>
      <c r="BI305" t="s">
        <v>2342</v>
      </c>
      <c r="BJ305" t="s">
        <v>2343</v>
      </c>
      <c r="BK305" s="1">
        <v>43370</v>
      </c>
      <c r="BL305" t="s">
        <v>71</v>
      </c>
      <c r="BM305" t="s">
        <v>72</v>
      </c>
      <c r="BN305" t="s">
        <v>73</v>
      </c>
      <c r="BO305" t="s">
        <v>74</v>
      </c>
      <c r="BQ305" t="s">
        <v>2344</v>
      </c>
      <c r="BR305" t="s">
        <v>2345</v>
      </c>
      <c r="BS305">
        <v>732625</v>
      </c>
      <c r="BT305" t="s">
        <v>2346</v>
      </c>
      <c r="BU305" t="s">
        <v>2347</v>
      </c>
      <c r="BV305">
        <v>1140</v>
      </c>
      <c r="BX305">
        <v>-1</v>
      </c>
      <c r="BY305" t="s">
        <v>75</v>
      </c>
      <c r="BZ305" t="s">
        <v>75</v>
      </c>
    </row>
    <row r="306" spans="1:78" x14ac:dyDescent="0.25">
      <c r="A306" t="s">
        <v>296</v>
      </c>
      <c r="B306" t="s">
        <v>299</v>
      </c>
      <c r="H306" t="s">
        <v>64</v>
      </c>
      <c r="I306" t="s">
        <v>65</v>
      </c>
      <c r="J306" t="s">
        <v>2318</v>
      </c>
      <c r="K306" t="s">
        <v>2319</v>
      </c>
      <c r="L306" t="s">
        <v>2320</v>
      </c>
      <c r="M306" t="s">
        <v>2321</v>
      </c>
      <c r="N306" s="1">
        <v>43373</v>
      </c>
      <c r="P306">
        <v>1</v>
      </c>
      <c r="Q306" t="s">
        <v>66</v>
      </c>
      <c r="S306" t="s">
        <v>208</v>
      </c>
      <c r="U306" t="s">
        <v>67</v>
      </c>
      <c r="W306" t="s">
        <v>68</v>
      </c>
      <c r="Y306" t="s">
        <v>367</v>
      </c>
      <c r="AA306" t="s">
        <v>68</v>
      </c>
      <c r="AC306" t="s">
        <v>68</v>
      </c>
      <c r="AE306" t="s">
        <v>69</v>
      </c>
      <c r="AF306">
        <v>0</v>
      </c>
      <c r="AG306">
        <v>0</v>
      </c>
      <c r="AH306">
        <v>0</v>
      </c>
      <c r="AI306">
        <v>1</v>
      </c>
      <c r="AJ306">
        <v>0</v>
      </c>
      <c r="AK306">
        <v>0</v>
      </c>
      <c r="AL306">
        <v>0</v>
      </c>
      <c r="AM306" t="s">
        <v>208</v>
      </c>
      <c r="AO306">
        <v>124</v>
      </c>
      <c r="AZ306" t="s">
        <v>2348</v>
      </c>
      <c r="BA306">
        <v>0</v>
      </c>
      <c r="BB306">
        <v>26</v>
      </c>
      <c r="BC306">
        <v>0</v>
      </c>
      <c r="BD306">
        <v>98</v>
      </c>
      <c r="BE306" s="5">
        <v>124</v>
      </c>
      <c r="BG306" t="s">
        <v>80</v>
      </c>
      <c r="BH306" t="s">
        <v>296</v>
      </c>
      <c r="BI306" t="s">
        <v>2349</v>
      </c>
      <c r="BJ306" t="s">
        <v>2350</v>
      </c>
      <c r="BK306" s="1">
        <v>43374</v>
      </c>
      <c r="BL306" t="s">
        <v>71</v>
      </c>
      <c r="BM306" t="s">
        <v>72</v>
      </c>
      <c r="BN306" t="s">
        <v>73</v>
      </c>
      <c r="BO306" t="s">
        <v>74</v>
      </c>
      <c r="BQ306" t="s">
        <v>2351</v>
      </c>
      <c r="BR306" t="s">
        <v>2352</v>
      </c>
      <c r="BS306">
        <v>732627</v>
      </c>
      <c r="BT306" t="s">
        <v>2353</v>
      </c>
      <c r="BU306" t="s">
        <v>2354</v>
      </c>
      <c r="BV306">
        <v>1141</v>
      </c>
      <c r="BX306">
        <v>-1</v>
      </c>
      <c r="BY306" t="s">
        <v>75</v>
      </c>
      <c r="BZ306" t="s">
        <v>75</v>
      </c>
    </row>
    <row r="307" spans="1:78" x14ac:dyDescent="0.25">
      <c r="A307" t="s">
        <v>296</v>
      </c>
      <c r="B307" t="s">
        <v>333</v>
      </c>
      <c r="H307" t="s">
        <v>77</v>
      </c>
      <c r="I307" t="s">
        <v>65</v>
      </c>
      <c r="J307" t="s">
        <v>2318</v>
      </c>
      <c r="K307" t="s">
        <v>2319</v>
      </c>
      <c r="L307" t="s">
        <v>2320</v>
      </c>
      <c r="M307" t="s">
        <v>2321</v>
      </c>
      <c r="N307" s="1">
        <v>43368</v>
      </c>
      <c r="P307">
        <v>1</v>
      </c>
      <c r="Q307" t="s">
        <v>66</v>
      </c>
      <c r="S307" t="s">
        <v>208</v>
      </c>
      <c r="U307" t="s">
        <v>85</v>
      </c>
      <c r="W307" t="s">
        <v>100</v>
      </c>
      <c r="Y307" t="s">
        <v>367</v>
      </c>
      <c r="AA307" t="s">
        <v>2274</v>
      </c>
      <c r="AC307" t="s">
        <v>68</v>
      </c>
      <c r="AE307" t="s">
        <v>69</v>
      </c>
      <c r="AF307">
        <v>0</v>
      </c>
      <c r="AG307">
        <v>0</v>
      </c>
      <c r="AH307">
        <v>0</v>
      </c>
      <c r="AI307">
        <v>1</v>
      </c>
      <c r="AJ307">
        <v>0</v>
      </c>
      <c r="AK307">
        <v>0</v>
      </c>
      <c r="AL307">
        <v>0</v>
      </c>
      <c r="AM307" t="s">
        <v>208</v>
      </c>
      <c r="AO307">
        <v>13</v>
      </c>
      <c r="AZ307" t="s">
        <v>196</v>
      </c>
      <c r="BA307">
        <v>0</v>
      </c>
      <c r="BB307">
        <v>5</v>
      </c>
      <c r="BC307">
        <v>0</v>
      </c>
      <c r="BD307">
        <v>8</v>
      </c>
      <c r="BE307" s="5">
        <v>13</v>
      </c>
      <c r="BG307" t="s">
        <v>80</v>
      </c>
      <c r="BH307" t="s">
        <v>296</v>
      </c>
      <c r="BI307" t="s">
        <v>2355</v>
      </c>
      <c r="BJ307" t="s">
        <v>2356</v>
      </c>
      <c r="BK307" s="1">
        <v>43374</v>
      </c>
      <c r="BL307" t="s">
        <v>137</v>
      </c>
      <c r="BM307" t="s">
        <v>298</v>
      </c>
      <c r="BN307" t="s">
        <v>140</v>
      </c>
      <c r="BO307" t="s">
        <v>141</v>
      </c>
      <c r="BQ307" t="s">
        <v>2357</v>
      </c>
      <c r="BR307" t="s">
        <v>2358</v>
      </c>
      <c r="BS307">
        <v>734455</v>
      </c>
      <c r="BT307" t="s">
        <v>2359</v>
      </c>
      <c r="BU307" t="s">
        <v>2360</v>
      </c>
      <c r="BV307">
        <v>1142</v>
      </c>
      <c r="BX307">
        <v>-1</v>
      </c>
      <c r="BY307" t="s">
        <v>75</v>
      </c>
      <c r="BZ307" t="s">
        <v>75</v>
      </c>
    </row>
    <row r="308" spans="1:78" x14ac:dyDescent="0.25">
      <c r="A308" t="s">
        <v>296</v>
      </c>
      <c r="B308" t="s">
        <v>333</v>
      </c>
      <c r="H308" t="s">
        <v>77</v>
      </c>
      <c r="I308" t="s">
        <v>65</v>
      </c>
      <c r="J308" t="s">
        <v>2318</v>
      </c>
      <c r="K308" t="s">
        <v>2319</v>
      </c>
      <c r="L308" t="s">
        <v>2320</v>
      </c>
      <c r="M308" t="s">
        <v>2321</v>
      </c>
      <c r="N308" s="1">
        <v>43368</v>
      </c>
      <c r="P308">
        <v>2</v>
      </c>
      <c r="Q308" t="s">
        <v>66</v>
      </c>
      <c r="S308" t="s">
        <v>1586</v>
      </c>
      <c r="U308" t="s">
        <v>78</v>
      </c>
      <c r="V308" t="s">
        <v>334</v>
      </c>
      <c r="W308" t="s">
        <v>78</v>
      </c>
      <c r="X308" t="s">
        <v>198</v>
      </c>
      <c r="Y308" t="s">
        <v>207</v>
      </c>
      <c r="AA308" t="s">
        <v>76</v>
      </c>
      <c r="AC308" t="s">
        <v>77</v>
      </c>
      <c r="AE308" t="s">
        <v>83</v>
      </c>
      <c r="AF308">
        <v>0</v>
      </c>
      <c r="AG308">
        <v>0</v>
      </c>
      <c r="AH308">
        <v>0</v>
      </c>
      <c r="AI308">
        <v>0</v>
      </c>
      <c r="AJ308">
        <v>1</v>
      </c>
      <c r="AK308">
        <v>0</v>
      </c>
      <c r="AL308">
        <v>0</v>
      </c>
      <c r="AM308" t="s">
        <v>1586</v>
      </c>
      <c r="AO308">
        <v>10</v>
      </c>
      <c r="AZ308" t="s">
        <v>95</v>
      </c>
      <c r="BA308">
        <v>0</v>
      </c>
      <c r="BB308">
        <v>5</v>
      </c>
      <c r="BC308">
        <v>0</v>
      </c>
      <c r="BD308">
        <v>5</v>
      </c>
      <c r="BE308" s="5">
        <v>10</v>
      </c>
      <c r="BG308" t="s">
        <v>80</v>
      </c>
      <c r="BH308" t="s">
        <v>296</v>
      </c>
      <c r="BI308" t="s">
        <v>2361</v>
      </c>
      <c r="BJ308" t="s">
        <v>2362</v>
      </c>
      <c r="BK308" s="1">
        <v>43374</v>
      </c>
      <c r="BL308" t="s">
        <v>137</v>
      </c>
      <c r="BM308" t="s">
        <v>298</v>
      </c>
      <c r="BN308" t="s">
        <v>140</v>
      </c>
      <c r="BO308" t="s">
        <v>141</v>
      </c>
      <c r="BQ308" t="s">
        <v>2363</v>
      </c>
      <c r="BR308" t="s">
        <v>2364</v>
      </c>
      <c r="BS308">
        <v>734456</v>
      </c>
      <c r="BT308" t="s">
        <v>2365</v>
      </c>
      <c r="BU308" t="s">
        <v>2366</v>
      </c>
      <c r="BV308">
        <v>1143</v>
      </c>
      <c r="BX308">
        <v>-1</v>
      </c>
      <c r="BY308" t="s">
        <v>75</v>
      </c>
      <c r="BZ308" t="s">
        <v>75</v>
      </c>
    </row>
    <row r="309" spans="1:78" x14ac:dyDescent="0.25">
      <c r="A309" t="s">
        <v>296</v>
      </c>
      <c r="B309" t="s">
        <v>333</v>
      </c>
      <c r="H309" t="s">
        <v>77</v>
      </c>
      <c r="I309" t="s">
        <v>65</v>
      </c>
      <c r="J309" t="s">
        <v>2318</v>
      </c>
      <c r="K309" t="s">
        <v>2319</v>
      </c>
      <c r="L309" t="s">
        <v>2320</v>
      </c>
      <c r="M309" t="s">
        <v>2321</v>
      </c>
      <c r="N309" s="1">
        <v>43369</v>
      </c>
      <c r="P309">
        <v>1</v>
      </c>
      <c r="Q309" t="s">
        <v>66</v>
      </c>
      <c r="S309" t="s">
        <v>208</v>
      </c>
      <c r="U309" t="s">
        <v>105</v>
      </c>
      <c r="W309" t="s">
        <v>106</v>
      </c>
      <c r="Y309" t="s">
        <v>2287</v>
      </c>
      <c r="AA309" t="s">
        <v>68</v>
      </c>
      <c r="AC309" t="s">
        <v>68</v>
      </c>
      <c r="AE309" t="s">
        <v>69</v>
      </c>
      <c r="AF309">
        <v>0</v>
      </c>
      <c r="AG309">
        <v>0</v>
      </c>
      <c r="AH309">
        <v>0</v>
      </c>
      <c r="AI309">
        <v>1</v>
      </c>
      <c r="AJ309">
        <v>0</v>
      </c>
      <c r="AK309">
        <v>0</v>
      </c>
      <c r="AL309">
        <v>0</v>
      </c>
      <c r="AM309" t="s">
        <v>208</v>
      </c>
      <c r="AO309">
        <v>9</v>
      </c>
      <c r="AZ309" t="s">
        <v>134</v>
      </c>
      <c r="BA309">
        <v>0</v>
      </c>
      <c r="BB309">
        <v>0</v>
      </c>
      <c r="BC309">
        <v>0</v>
      </c>
      <c r="BD309">
        <v>9</v>
      </c>
      <c r="BE309" s="5">
        <v>9</v>
      </c>
      <c r="BG309" t="s">
        <v>80</v>
      </c>
      <c r="BH309" t="s">
        <v>296</v>
      </c>
      <c r="BI309" t="s">
        <v>2367</v>
      </c>
      <c r="BJ309" t="s">
        <v>2368</v>
      </c>
      <c r="BK309" s="1">
        <v>43374</v>
      </c>
      <c r="BL309" t="s">
        <v>137</v>
      </c>
      <c r="BM309" t="s">
        <v>298</v>
      </c>
      <c r="BN309" t="s">
        <v>140</v>
      </c>
      <c r="BO309" t="s">
        <v>141</v>
      </c>
      <c r="BQ309" t="s">
        <v>2369</v>
      </c>
      <c r="BR309" t="s">
        <v>2370</v>
      </c>
      <c r="BS309">
        <v>734462</v>
      </c>
      <c r="BT309" t="s">
        <v>2371</v>
      </c>
      <c r="BU309" t="s">
        <v>2372</v>
      </c>
      <c r="BV309">
        <v>1144</v>
      </c>
      <c r="BX309">
        <v>-1</v>
      </c>
      <c r="BY309" t="s">
        <v>75</v>
      </c>
      <c r="BZ309" t="s">
        <v>75</v>
      </c>
    </row>
    <row r="310" spans="1:78" x14ac:dyDescent="0.25">
      <c r="A310" t="s">
        <v>296</v>
      </c>
      <c r="B310" t="s">
        <v>333</v>
      </c>
      <c r="H310" t="s">
        <v>77</v>
      </c>
      <c r="I310" t="s">
        <v>65</v>
      </c>
      <c r="J310" t="s">
        <v>2318</v>
      </c>
      <c r="K310" t="s">
        <v>2319</v>
      </c>
      <c r="L310" t="s">
        <v>2320</v>
      </c>
      <c r="M310" t="s">
        <v>2321</v>
      </c>
      <c r="N310" s="1">
        <v>43369</v>
      </c>
      <c r="P310">
        <v>2</v>
      </c>
      <c r="Q310" t="s">
        <v>66</v>
      </c>
      <c r="S310" t="s">
        <v>208</v>
      </c>
      <c r="U310" t="s">
        <v>85</v>
      </c>
      <c r="W310" t="s">
        <v>445</v>
      </c>
      <c r="Y310" t="s">
        <v>2373</v>
      </c>
      <c r="AA310" t="s">
        <v>68</v>
      </c>
      <c r="AC310" t="s">
        <v>68</v>
      </c>
      <c r="AE310" t="s">
        <v>69</v>
      </c>
      <c r="AF310">
        <v>0</v>
      </c>
      <c r="AG310">
        <v>0</v>
      </c>
      <c r="AH310">
        <v>0</v>
      </c>
      <c r="AI310">
        <v>1</v>
      </c>
      <c r="AJ310">
        <v>0</v>
      </c>
      <c r="AK310">
        <v>0</v>
      </c>
      <c r="AL310">
        <v>0</v>
      </c>
      <c r="AM310" t="s">
        <v>208</v>
      </c>
      <c r="AO310">
        <v>11</v>
      </c>
      <c r="AZ310" t="s">
        <v>193</v>
      </c>
      <c r="BA310">
        <v>0</v>
      </c>
      <c r="BB310">
        <v>0</v>
      </c>
      <c r="BC310">
        <v>0</v>
      </c>
      <c r="BD310">
        <v>11</v>
      </c>
      <c r="BE310" s="5">
        <v>11</v>
      </c>
      <c r="BG310" t="s">
        <v>80</v>
      </c>
      <c r="BH310" t="s">
        <v>296</v>
      </c>
      <c r="BI310" t="s">
        <v>2374</v>
      </c>
      <c r="BJ310" t="s">
        <v>2375</v>
      </c>
      <c r="BK310" s="1">
        <v>43374</v>
      </c>
      <c r="BL310" t="s">
        <v>137</v>
      </c>
      <c r="BM310" t="s">
        <v>298</v>
      </c>
      <c r="BN310" t="s">
        <v>140</v>
      </c>
      <c r="BO310" t="s">
        <v>141</v>
      </c>
      <c r="BQ310" t="s">
        <v>2376</v>
      </c>
      <c r="BR310" t="s">
        <v>2377</v>
      </c>
      <c r="BS310">
        <v>734464</v>
      </c>
      <c r="BT310" t="s">
        <v>2378</v>
      </c>
      <c r="BU310" t="s">
        <v>2379</v>
      </c>
      <c r="BV310">
        <v>1145</v>
      </c>
      <c r="BX310">
        <v>-1</v>
      </c>
      <c r="BY310" t="s">
        <v>75</v>
      </c>
      <c r="BZ310" t="s">
        <v>75</v>
      </c>
    </row>
    <row r="311" spans="1:78" x14ac:dyDescent="0.25">
      <c r="A311" t="s">
        <v>296</v>
      </c>
      <c r="B311" t="s">
        <v>333</v>
      </c>
      <c r="H311" t="s">
        <v>77</v>
      </c>
      <c r="I311" t="s">
        <v>65</v>
      </c>
      <c r="J311" t="s">
        <v>2318</v>
      </c>
      <c r="K311" t="s">
        <v>2319</v>
      </c>
      <c r="L311" t="s">
        <v>2320</v>
      </c>
      <c r="M311" t="s">
        <v>2321</v>
      </c>
      <c r="N311" s="1">
        <v>43370</v>
      </c>
      <c r="P311">
        <v>1</v>
      </c>
      <c r="Q311" t="s">
        <v>66</v>
      </c>
      <c r="S311" t="s">
        <v>1586</v>
      </c>
      <c r="U311" t="s">
        <v>78</v>
      </c>
      <c r="V311" t="s">
        <v>243</v>
      </c>
      <c r="W311" t="s">
        <v>78</v>
      </c>
      <c r="X311" t="s">
        <v>334</v>
      </c>
      <c r="Y311" t="s">
        <v>207</v>
      </c>
      <c r="AA311" t="s">
        <v>76</v>
      </c>
      <c r="AC311" t="s">
        <v>77</v>
      </c>
      <c r="AE311" t="s">
        <v>83</v>
      </c>
      <c r="AF311">
        <v>0</v>
      </c>
      <c r="AG311">
        <v>0</v>
      </c>
      <c r="AH311">
        <v>0</v>
      </c>
      <c r="AI311">
        <v>0</v>
      </c>
      <c r="AJ311">
        <v>1</v>
      </c>
      <c r="AK311">
        <v>0</v>
      </c>
      <c r="AL311">
        <v>0</v>
      </c>
      <c r="AM311" t="s">
        <v>1586</v>
      </c>
      <c r="AO311">
        <v>14</v>
      </c>
      <c r="AZ311" t="s">
        <v>192</v>
      </c>
      <c r="BA311">
        <v>0</v>
      </c>
      <c r="BB311">
        <v>6</v>
      </c>
      <c r="BC311">
        <v>0</v>
      </c>
      <c r="BD311">
        <v>8</v>
      </c>
      <c r="BE311" s="5">
        <v>14</v>
      </c>
      <c r="BG311" t="s">
        <v>80</v>
      </c>
      <c r="BH311" t="s">
        <v>296</v>
      </c>
      <c r="BI311" t="s">
        <v>2380</v>
      </c>
      <c r="BJ311" t="s">
        <v>2381</v>
      </c>
      <c r="BK311" s="1">
        <v>43374</v>
      </c>
      <c r="BL311" t="s">
        <v>137</v>
      </c>
      <c r="BM311" t="s">
        <v>298</v>
      </c>
      <c r="BN311" t="s">
        <v>140</v>
      </c>
      <c r="BO311" t="s">
        <v>141</v>
      </c>
      <c r="BQ311" t="s">
        <v>2382</v>
      </c>
      <c r="BR311" t="s">
        <v>2383</v>
      </c>
      <c r="BS311">
        <v>734469</v>
      </c>
      <c r="BT311" t="s">
        <v>2384</v>
      </c>
      <c r="BU311" t="s">
        <v>2385</v>
      </c>
      <c r="BV311">
        <v>1146</v>
      </c>
      <c r="BX311">
        <v>-1</v>
      </c>
      <c r="BY311" t="s">
        <v>75</v>
      </c>
      <c r="BZ311" t="s">
        <v>75</v>
      </c>
    </row>
    <row r="312" spans="1:78" x14ac:dyDescent="0.25">
      <c r="A312" t="s">
        <v>296</v>
      </c>
      <c r="B312" t="s">
        <v>333</v>
      </c>
      <c r="H312" t="s">
        <v>77</v>
      </c>
      <c r="I312" t="s">
        <v>65</v>
      </c>
      <c r="J312" t="s">
        <v>2318</v>
      </c>
      <c r="K312" t="s">
        <v>2319</v>
      </c>
      <c r="L312" t="s">
        <v>2320</v>
      </c>
      <c r="M312" t="s">
        <v>2321</v>
      </c>
      <c r="N312" s="1">
        <v>43370</v>
      </c>
      <c r="P312">
        <v>2</v>
      </c>
      <c r="Q312" t="s">
        <v>316</v>
      </c>
      <c r="S312" t="s">
        <v>207</v>
      </c>
      <c r="U312" t="s">
        <v>76</v>
      </c>
      <c r="W312" t="s">
        <v>77</v>
      </c>
      <c r="Y312" t="s">
        <v>208</v>
      </c>
      <c r="AA312" t="s">
        <v>78</v>
      </c>
      <c r="AB312" t="s">
        <v>2300</v>
      </c>
      <c r="AC312" t="s">
        <v>78</v>
      </c>
      <c r="AD312" t="s">
        <v>2301</v>
      </c>
      <c r="AE312" t="s">
        <v>139</v>
      </c>
      <c r="AF312">
        <v>0</v>
      </c>
      <c r="AG312">
        <v>0</v>
      </c>
      <c r="AH312">
        <v>0</v>
      </c>
      <c r="AI312">
        <v>0</v>
      </c>
      <c r="AJ312">
        <v>0</v>
      </c>
      <c r="AK312">
        <v>1</v>
      </c>
      <c r="AL312">
        <v>0</v>
      </c>
      <c r="AM312" t="s">
        <v>207</v>
      </c>
      <c r="AO312">
        <v>540</v>
      </c>
      <c r="AZ312" t="s">
        <v>2302</v>
      </c>
      <c r="BA312">
        <v>15</v>
      </c>
      <c r="BB312">
        <v>200</v>
      </c>
      <c r="BC312">
        <v>25</v>
      </c>
      <c r="BD312">
        <v>300</v>
      </c>
      <c r="BE312" s="5">
        <v>540</v>
      </c>
      <c r="BG312" t="s">
        <v>80</v>
      </c>
      <c r="BH312" t="s">
        <v>296</v>
      </c>
      <c r="BI312" t="s">
        <v>2386</v>
      </c>
      <c r="BJ312" t="s">
        <v>2387</v>
      </c>
      <c r="BK312" s="1">
        <v>43374</v>
      </c>
      <c r="BL312" t="s">
        <v>137</v>
      </c>
      <c r="BM312" t="s">
        <v>298</v>
      </c>
      <c r="BN312" t="s">
        <v>140</v>
      </c>
      <c r="BO312" t="s">
        <v>141</v>
      </c>
      <c r="BQ312" t="s">
        <v>2388</v>
      </c>
      <c r="BR312" t="s">
        <v>2389</v>
      </c>
      <c r="BS312">
        <v>734472</v>
      </c>
      <c r="BT312" t="s">
        <v>2390</v>
      </c>
      <c r="BU312" t="s">
        <v>2391</v>
      </c>
      <c r="BV312">
        <v>1147</v>
      </c>
      <c r="BX312">
        <v>-1</v>
      </c>
      <c r="BY312" t="s">
        <v>75</v>
      </c>
      <c r="BZ312" t="s">
        <v>75</v>
      </c>
    </row>
    <row r="313" spans="1:78" x14ac:dyDescent="0.25">
      <c r="A313" t="s">
        <v>296</v>
      </c>
      <c r="B313" t="s">
        <v>333</v>
      </c>
      <c r="H313" t="s">
        <v>77</v>
      </c>
      <c r="I313" t="s">
        <v>65</v>
      </c>
      <c r="J313" t="s">
        <v>2318</v>
      </c>
      <c r="K313" t="s">
        <v>2319</v>
      </c>
      <c r="L313" t="s">
        <v>2320</v>
      </c>
      <c r="M313" t="s">
        <v>2321</v>
      </c>
      <c r="N313" s="1">
        <v>43370</v>
      </c>
      <c r="P313">
        <v>3</v>
      </c>
      <c r="Q313" t="s">
        <v>316</v>
      </c>
      <c r="S313" t="s">
        <v>207</v>
      </c>
      <c r="U313" t="s">
        <v>76</v>
      </c>
      <c r="W313" t="s">
        <v>77</v>
      </c>
      <c r="Y313" t="s">
        <v>1586</v>
      </c>
      <c r="AA313" t="s">
        <v>78</v>
      </c>
      <c r="AB313" t="s">
        <v>2309</v>
      </c>
      <c r="AC313" t="s">
        <v>78</v>
      </c>
      <c r="AD313" t="s">
        <v>2310</v>
      </c>
      <c r="AE313" t="s">
        <v>139</v>
      </c>
      <c r="AF313">
        <v>0</v>
      </c>
      <c r="AG313">
        <v>0</v>
      </c>
      <c r="AH313">
        <v>0</v>
      </c>
      <c r="AI313">
        <v>0</v>
      </c>
      <c r="AJ313">
        <v>0</v>
      </c>
      <c r="AK313">
        <v>1</v>
      </c>
      <c r="AL313">
        <v>0</v>
      </c>
      <c r="AM313" t="s">
        <v>207</v>
      </c>
      <c r="AO313">
        <v>350</v>
      </c>
      <c r="AZ313" t="s">
        <v>2311</v>
      </c>
      <c r="BA313">
        <v>20</v>
      </c>
      <c r="BB313">
        <v>100</v>
      </c>
      <c r="BC313">
        <v>30</v>
      </c>
      <c r="BD313">
        <v>200</v>
      </c>
      <c r="BE313" s="5">
        <v>350</v>
      </c>
      <c r="BG313" t="s">
        <v>80</v>
      </c>
      <c r="BH313" t="s">
        <v>296</v>
      </c>
      <c r="BI313" t="s">
        <v>2392</v>
      </c>
      <c r="BJ313" t="s">
        <v>2393</v>
      </c>
      <c r="BK313" s="1">
        <v>43374</v>
      </c>
      <c r="BL313" t="s">
        <v>137</v>
      </c>
      <c r="BM313" t="s">
        <v>298</v>
      </c>
      <c r="BN313" t="s">
        <v>140</v>
      </c>
      <c r="BO313" t="s">
        <v>141</v>
      </c>
      <c r="BQ313" t="s">
        <v>2394</v>
      </c>
      <c r="BR313" t="s">
        <v>2395</v>
      </c>
      <c r="BS313">
        <v>734474</v>
      </c>
      <c r="BT313" t="s">
        <v>2396</v>
      </c>
      <c r="BU313" t="s">
        <v>2397</v>
      </c>
      <c r="BV313">
        <v>1148</v>
      </c>
      <c r="BX313">
        <v>-1</v>
      </c>
      <c r="BY313" t="s">
        <v>75</v>
      </c>
      <c r="BZ313" t="s">
        <v>75</v>
      </c>
    </row>
    <row r="314" spans="1:78" x14ac:dyDescent="0.25">
      <c r="A314" t="s">
        <v>296</v>
      </c>
      <c r="B314" t="s">
        <v>333</v>
      </c>
      <c r="H314" t="s">
        <v>77</v>
      </c>
      <c r="I314" t="s">
        <v>65</v>
      </c>
      <c r="J314" t="s">
        <v>2318</v>
      </c>
      <c r="K314" t="s">
        <v>2319</v>
      </c>
      <c r="L314" t="s">
        <v>2320</v>
      </c>
      <c r="M314" t="s">
        <v>2321</v>
      </c>
      <c r="N314" s="1">
        <v>43373</v>
      </c>
      <c r="P314">
        <v>1</v>
      </c>
      <c r="Q314" t="s">
        <v>66</v>
      </c>
      <c r="S314" t="s">
        <v>208</v>
      </c>
      <c r="U314" t="s">
        <v>105</v>
      </c>
      <c r="W314" t="s">
        <v>106</v>
      </c>
      <c r="Y314" t="s">
        <v>367</v>
      </c>
      <c r="AA314" t="s">
        <v>1566</v>
      </c>
      <c r="AC314" t="s">
        <v>68</v>
      </c>
      <c r="AE314" t="s">
        <v>69</v>
      </c>
      <c r="AF314">
        <v>0</v>
      </c>
      <c r="AG314">
        <v>0</v>
      </c>
      <c r="AH314">
        <v>0</v>
      </c>
      <c r="AI314">
        <v>1</v>
      </c>
      <c r="AJ314">
        <v>0</v>
      </c>
      <c r="AK314">
        <v>0</v>
      </c>
      <c r="AL314">
        <v>0</v>
      </c>
      <c r="AM314" t="s">
        <v>208</v>
      </c>
      <c r="AO314">
        <v>13</v>
      </c>
      <c r="AZ314" t="s">
        <v>196</v>
      </c>
      <c r="BA314">
        <v>0</v>
      </c>
      <c r="BB314">
        <v>0</v>
      </c>
      <c r="BC314">
        <v>0</v>
      </c>
      <c r="BD314">
        <v>13</v>
      </c>
      <c r="BE314" s="5">
        <v>13</v>
      </c>
      <c r="BG314" t="s">
        <v>80</v>
      </c>
      <c r="BH314" t="s">
        <v>296</v>
      </c>
      <c r="BI314" t="s">
        <v>2398</v>
      </c>
      <c r="BJ314" t="s">
        <v>2399</v>
      </c>
      <c r="BK314" s="1">
        <v>43374</v>
      </c>
      <c r="BL314" t="s">
        <v>137</v>
      </c>
      <c r="BM314" t="s">
        <v>298</v>
      </c>
      <c r="BN314" t="s">
        <v>140</v>
      </c>
      <c r="BO314" t="s">
        <v>141</v>
      </c>
      <c r="BQ314" t="s">
        <v>2400</v>
      </c>
      <c r="BR314" t="s">
        <v>2401</v>
      </c>
      <c r="BS314">
        <v>734477</v>
      </c>
      <c r="BT314" t="s">
        <v>2402</v>
      </c>
      <c r="BU314" t="s">
        <v>2403</v>
      </c>
      <c r="BV314">
        <v>1149</v>
      </c>
      <c r="BX314">
        <v>-1</v>
      </c>
      <c r="BY314" t="s">
        <v>75</v>
      </c>
      <c r="BZ314" t="s">
        <v>75</v>
      </c>
    </row>
    <row r="315" spans="1:78" x14ac:dyDescent="0.25">
      <c r="A315" t="s">
        <v>296</v>
      </c>
      <c r="B315" t="s">
        <v>333</v>
      </c>
      <c r="H315" t="s">
        <v>77</v>
      </c>
      <c r="I315" t="s">
        <v>65</v>
      </c>
      <c r="J315" t="s">
        <v>2318</v>
      </c>
      <c r="K315" t="s">
        <v>2319</v>
      </c>
      <c r="L315" t="s">
        <v>2320</v>
      </c>
      <c r="M315" t="s">
        <v>2321</v>
      </c>
      <c r="N315" s="1">
        <v>43373</v>
      </c>
      <c r="P315">
        <v>2</v>
      </c>
      <c r="Q315" t="s">
        <v>66</v>
      </c>
      <c r="S315" t="s">
        <v>1586</v>
      </c>
      <c r="U315" t="s">
        <v>78</v>
      </c>
      <c r="V315" t="s">
        <v>334</v>
      </c>
      <c r="W315" t="s">
        <v>78</v>
      </c>
      <c r="X315" t="s">
        <v>347</v>
      </c>
      <c r="Y315" t="s">
        <v>207</v>
      </c>
      <c r="AA315" t="s">
        <v>76</v>
      </c>
      <c r="AC315" t="s">
        <v>77</v>
      </c>
      <c r="AE315" t="s">
        <v>83</v>
      </c>
      <c r="AF315">
        <v>0</v>
      </c>
      <c r="AG315">
        <v>0</v>
      </c>
      <c r="AH315">
        <v>0</v>
      </c>
      <c r="AI315">
        <v>0</v>
      </c>
      <c r="AJ315">
        <v>1</v>
      </c>
      <c r="AK315">
        <v>0</v>
      </c>
      <c r="AL315">
        <v>0</v>
      </c>
      <c r="AM315" t="s">
        <v>1586</v>
      </c>
      <c r="AO315">
        <v>7</v>
      </c>
      <c r="AZ315" t="s">
        <v>81</v>
      </c>
      <c r="BA315">
        <v>0</v>
      </c>
      <c r="BB315">
        <v>2</v>
      </c>
      <c r="BC315">
        <v>0</v>
      </c>
      <c r="BD315">
        <v>5</v>
      </c>
      <c r="BE315" s="5">
        <v>7</v>
      </c>
      <c r="BG315" t="s">
        <v>80</v>
      </c>
      <c r="BH315" t="s">
        <v>296</v>
      </c>
      <c r="BI315" t="s">
        <v>2404</v>
      </c>
      <c r="BJ315" t="s">
        <v>2405</v>
      </c>
      <c r="BK315" s="1">
        <v>43374</v>
      </c>
      <c r="BL315" t="s">
        <v>137</v>
      </c>
      <c r="BM315" t="s">
        <v>298</v>
      </c>
      <c r="BN315" t="s">
        <v>140</v>
      </c>
      <c r="BO315" t="s">
        <v>141</v>
      </c>
      <c r="BQ315" t="s">
        <v>2406</v>
      </c>
      <c r="BR315" t="s">
        <v>2407</v>
      </c>
      <c r="BS315">
        <v>734479</v>
      </c>
      <c r="BT315" t="s">
        <v>2408</v>
      </c>
      <c r="BU315" t="s">
        <v>2409</v>
      </c>
      <c r="BV315">
        <v>1150</v>
      </c>
      <c r="BX315">
        <v>-1</v>
      </c>
      <c r="BY315" t="s">
        <v>75</v>
      </c>
      <c r="BZ315" t="s">
        <v>75</v>
      </c>
    </row>
    <row r="316" spans="1:78" x14ac:dyDescent="0.25">
      <c r="A316" t="s">
        <v>296</v>
      </c>
      <c r="B316" t="s">
        <v>329</v>
      </c>
      <c r="H316" t="s">
        <v>108</v>
      </c>
      <c r="I316" t="s">
        <v>65</v>
      </c>
      <c r="J316" t="s">
        <v>2168</v>
      </c>
      <c r="K316" t="s">
        <v>326</v>
      </c>
      <c r="L316" t="s">
        <v>2169</v>
      </c>
      <c r="M316" t="s">
        <v>327</v>
      </c>
      <c r="N316" s="1">
        <v>43373</v>
      </c>
      <c r="P316">
        <v>1</v>
      </c>
      <c r="Q316" t="s">
        <v>107</v>
      </c>
      <c r="S316" t="s">
        <v>208</v>
      </c>
      <c r="U316" t="s">
        <v>87</v>
      </c>
      <c r="W316" t="s">
        <v>68</v>
      </c>
      <c r="Y316" t="s">
        <v>367</v>
      </c>
      <c r="AA316" t="s">
        <v>68</v>
      </c>
      <c r="AC316" t="s">
        <v>68</v>
      </c>
      <c r="AE316" t="s">
        <v>69</v>
      </c>
      <c r="AF316">
        <v>0</v>
      </c>
      <c r="AG316">
        <v>0</v>
      </c>
      <c r="AH316">
        <v>0</v>
      </c>
      <c r="AI316">
        <v>1</v>
      </c>
      <c r="AJ316">
        <v>0</v>
      </c>
      <c r="AK316">
        <v>0</v>
      </c>
      <c r="AL316">
        <v>0</v>
      </c>
      <c r="AM316" t="s">
        <v>208</v>
      </c>
      <c r="AO316">
        <v>137</v>
      </c>
      <c r="AZ316" t="s">
        <v>865</v>
      </c>
      <c r="BA316">
        <v>13</v>
      </c>
      <c r="BB316">
        <v>22</v>
      </c>
      <c r="BC316">
        <v>31</v>
      </c>
      <c r="BD316">
        <v>71</v>
      </c>
      <c r="BE316" s="5">
        <v>137</v>
      </c>
      <c r="BG316" t="s">
        <v>80</v>
      </c>
      <c r="BH316" t="s">
        <v>296</v>
      </c>
      <c r="BI316" t="s">
        <v>2410</v>
      </c>
      <c r="BJ316" t="s">
        <v>2411</v>
      </c>
      <c r="BK316" s="1">
        <v>43373</v>
      </c>
      <c r="BL316" t="s">
        <v>109</v>
      </c>
      <c r="BM316" t="s">
        <v>298</v>
      </c>
      <c r="BN316" t="s">
        <v>110</v>
      </c>
      <c r="BO316" t="s">
        <v>111</v>
      </c>
      <c r="BQ316" t="s">
        <v>2412</v>
      </c>
      <c r="BR316" t="s">
        <v>2413</v>
      </c>
      <c r="BS316">
        <v>738358</v>
      </c>
      <c r="BT316" t="s">
        <v>2414</v>
      </c>
      <c r="BU316" t="s">
        <v>2415</v>
      </c>
      <c r="BV316">
        <v>1152</v>
      </c>
      <c r="BX316">
        <v>-1</v>
      </c>
      <c r="BY316" t="s">
        <v>75</v>
      </c>
      <c r="BZ316" t="s">
        <v>75</v>
      </c>
    </row>
  </sheetData>
  <conditionalFormatting sqref="BT1:BT1048576">
    <cfRule type="duplicateValues" dxfId="3" priority="6"/>
  </conditionalFormatting>
  <conditionalFormatting sqref="BS1:BS1048576">
    <cfRule type="duplicateValues" dxfId="2" priority="5"/>
  </conditionalFormatting>
  <conditionalFormatting sqref="BS2:BS316">
    <cfRule type="duplicateValues" dxfId="1" priority="2"/>
  </conditionalFormatting>
  <conditionalFormatting sqref="BT2:BT31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115"/>
  <sheetViews>
    <sheetView zoomScale="103" workbookViewId="0">
      <selection activeCell="B7" sqref="B7"/>
    </sheetView>
  </sheetViews>
  <sheetFormatPr defaultColWidth="8.85546875" defaultRowHeight="15" x14ac:dyDescent="0.25"/>
  <cols>
    <col min="1" max="1" width="59.42578125" bestFit="1" customWidth="1"/>
    <col min="2" max="2" width="62.28515625" bestFit="1" customWidth="1"/>
    <col min="3" max="3" width="16.140625" bestFit="1" customWidth="1"/>
    <col min="4" max="4" width="7.85546875" bestFit="1" customWidth="1"/>
    <col min="5" max="5" width="11.28515625" bestFit="1" customWidth="1"/>
    <col min="6" max="6" width="22" customWidth="1"/>
    <col min="7" max="7" width="26.7109375" customWidth="1"/>
    <col min="8" max="8" width="13.42578125" customWidth="1"/>
    <col min="9" max="100" width="16.28515625" bestFit="1" customWidth="1"/>
    <col min="101" max="101" width="11.28515625" bestFit="1" customWidth="1"/>
  </cols>
  <sheetData>
    <row r="1" spans="1:11" s="2" customFormat="1" ht="18.75" x14ac:dyDescent="0.3">
      <c r="A1" s="2" t="s">
        <v>142</v>
      </c>
      <c r="C1" s="2" t="s">
        <v>143</v>
      </c>
    </row>
    <row r="3" spans="1:11" x14ac:dyDescent="0.25">
      <c r="A3" s="3" t="s">
        <v>144</v>
      </c>
      <c r="B3" t="s">
        <v>285</v>
      </c>
    </row>
    <row r="4" spans="1:11" x14ac:dyDescent="0.25">
      <c r="A4" s="4" t="s">
        <v>129</v>
      </c>
      <c r="B4" s="5">
        <v>773</v>
      </c>
      <c r="D4" s="6"/>
      <c r="E4" s="7" t="s">
        <v>129</v>
      </c>
      <c r="F4" s="7" t="s">
        <v>66</v>
      </c>
      <c r="G4" s="7" t="s">
        <v>107</v>
      </c>
      <c r="H4" s="14" t="s">
        <v>286</v>
      </c>
      <c r="I4" s="14" t="s">
        <v>163</v>
      </c>
      <c r="J4" s="14" t="s">
        <v>316</v>
      </c>
      <c r="K4" s="14" t="s">
        <v>178</v>
      </c>
    </row>
    <row r="5" spans="1:11" x14ac:dyDescent="0.25">
      <c r="A5" s="4" t="s">
        <v>66</v>
      </c>
      <c r="B5" s="5">
        <v>7446</v>
      </c>
      <c r="D5" s="6"/>
      <c r="E5" s="30">
        <f>GETPIVOTDATA("_16_DISAG_BY_SEX_and_AGE/_16_3_total_number_persons",$A$3,"_10_MEAN_OF_TRANSPORT","bus")/GETPIVOTDATA("_16_DISAG_BY_SEX_and_AGE/_16_3_total_number_persons",$A$3)</f>
        <v>4.698516897641624E-2</v>
      </c>
      <c r="F5" s="30">
        <f>GETPIVOTDATA("_16_DISAG_BY_SEX_and_AGE/_16_3_total_number_persons",$A$3,"_10_MEAN_OF_TRANSPORT","foot")/GETPIVOTDATA("_16_DISAG_BY_SEX_and_AGE/_16_3_total_number_persons",$A$3)</f>
        <v>0.45258935083880381</v>
      </c>
      <c r="G5" s="30">
        <f>GETPIVOTDATA("_16_DISAG_BY_SEX_and_AGE/_16_3_total_number_persons",$A$3,"_10_MEAN_OF_TRANSPORT","taxi_or_car")/GETPIVOTDATA("_16_DISAG_BY_SEX_and_AGE/_16_3_total_number_persons",$A$3)</f>
        <v>0.36919523462193049</v>
      </c>
      <c r="H5" s="13">
        <f>GETPIVOTDATA("_16_DISAG_BY_SEX_and_AGE/_16_3_total_number_persons",$A$3,"_10_MEAN_OF_TRANSPORT","animals")/GETPIVOTDATA("_16_DISAG_BY_SEX_and_AGE/_16_3_total_number_persons",$A$3)</f>
        <v>7.2939460247994166E-4</v>
      </c>
      <c r="I5" s="13">
        <f>GETPIVOTDATA("_16_DISAG_BY_SEX_and_AGE/_16_3_total_number_persons",$A$3,"_10_MEAN_OF_TRANSPORT","train")/GETPIVOTDATA("_16_DISAG_BY_SEX_and_AGE/_16_3_total_number_persons",$A$3)</f>
        <v>2.2307318259178217E-2</v>
      </c>
      <c r="J5" s="21">
        <f>GETPIVOTDATA("_16_DISAG_BY_SEX_and_AGE/_16_3_total_number_persons",$A$3,"_10_MEAN_OF_TRANSPORT","truck")/GETPIVOTDATA("_16_DISAG_BY_SEX_and_AGE/_16_3_total_number_persons",$A$3)</f>
        <v>0.10819353270119135</v>
      </c>
      <c r="K5" s="10">
        <f>SUM(E5:J5)</f>
        <v>1</v>
      </c>
    </row>
    <row r="6" spans="1:11" x14ac:dyDescent="0.25">
      <c r="A6" s="4" t="s">
        <v>107</v>
      </c>
      <c r="B6" s="5">
        <v>6074</v>
      </c>
      <c r="K6" t="s">
        <v>358</v>
      </c>
    </row>
    <row r="7" spans="1:11" x14ac:dyDescent="0.25">
      <c r="A7" s="4" t="s">
        <v>316</v>
      </c>
      <c r="B7" s="5">
        <v>1780</v>
      </c>
      <c r="E7" s="9"/>
      <c r="H7" t="s">
        <v>316</v>
      </c>
    </row>
    <row r="8" spans="1:11" x14ac:dyDescent="0.25">
      <c r="A8" s="4" t="s">
        <v>163</v>
      </c>
      <c r="B8" s="5">
        <v>367</v>
      </c>
      <c r="D8" t="s">
        <v>129</v>
      </c>
      <c r="E8" s="13">
        <f>GETPIVOTDATA("_16_DISAG_BY_SEX_and_AGE/_16_3_total_number_persons",$A$3,"_10_MEAN_OF_TRANSPORT","bus")/GETPIVOTDATA("_16_DISAG_BY_SEX_and_AGE/_16_3_total_number_persons",$A$3)</f>
        <v>4.698516897641624E-2</v>
      </c>
    </row>
    <row r="9" spans="1:11" x14ac:dyDescent="0.25">
      <c r="A9" s="4" t="s">
        <v>256</v>
      </c>
      <c r="B9" s="5">
        <v>12</v>
      </c>
      <c r="D9" t="s">
        <v>66</v>
      </c>
      <c r="E9" s="13">
        <f>GETPIVOTDATA("_16_DISAG_BY_SEX_and_AGE/_16_3_total_number_persons",$A$3,"_10_MEAN_OF_TRANSPORT","foot")/GETPIVOTDATA("_16_DISAG_BY_SEX_and_AGE/_16_3_total_number_persons",$A$3)</f>
        <v>0.45258935083880381</v>
      </c>
    </row>
    <row r="10" spans="1:11" x14ac:dyDescent="0.25">
      <c r="A10" s="4" t="s">
        <v>145</v>
      </c>
      <c r="B10" s="5">
        <v>16452</v>
      </c>
      <c r="D10" t="s">
        <v>107</v>
      </c>
      <c r="E10" s="13">
        <f>GETPIVOTDATA("_16_DISAG_BY_SEX_and_AGE/_16_3_total_number_persons",$A$3,"_10_MEAN_OF_TRANSPORT","taxi_or_car")/GETPIVOTDATA("_16_DISAG_BY_SEX_and_AGE/_16_3_total_number_persons",$A$3)</f>
        <v>0.36919523462193049</v>
      </c>
    </row>
    <row r="11" spans="1:11" x14ac:dyDescent="0.25">
      <c r="D11" t="s">
        <v>176</v>
      </c>
      <c r="E11" s="15">
        <f>GETPIVOTDATA("_16_DISAG_BY_SEX_and_AGE/_16_3_total_number_persons",$A$3,"_10_MEAN_OF_TRANSPORT","animals")/GETPIVOTDATA("_16_DISAG_BY_SEX_and_AGE/_16_3_total_number_persons",$A$3)</f>
        <v>7.2939460247994166E-4</v>
      </c>
      <c r="G11" s="10"/>
    </row>
    <row r="12" spans="1:11" x14ac:dyDescent="0.25">
      <c r="D12" t="s">
        <v>177</v>
      </c>
      <c r="E12" s="15">
        <f>GETPIVOTDATA("_16_DISAG_BY_SEX_and_AGE/_16_3_total_number_persons",$A$3,"_10_MEAN_OF_TRANSPORT","train")/GETPIVOTDATA("_16_DISAG_BY_SEX_and_AGE/_16_3_total_number_persons",$A$3)</f>
        <v>2.2307318259178217E-2</v>
      </c>
    </row>
    <row r="13" spans="1:11" s="2" customFormat="1" ht="18.75" x14ac:dyDescent="0.3">
      <c r="C13" s="2" t="s">
        <v>209</v>
      </c>
    </row>
    <row r="16" spans="1:11" x14ac:dyDescent="0.25">
      <c r="A16" s="3" t="s">
        <v>144</v>
      </c>
      <c r="B16" t="s">
        <v>285</v>
      </c>
    </row>
    <row r="17" spans="1:14" x14ac:dyDescent="0.25">
      <c r="A17" s="4" t="s">
        <v>207</v>
      </c>
      <c r="B17" s="5">
        <v>2529</v>
      </c>
    </row>
    <row r="18" spans="1:14" x14ac:dyDescent="0.25">
      <c r="A18" s="4" t="s">
        <v>208</v>
      </c>
      <c r="B18" s="5">
        <v>13665</v>
      </c>
      <c r="D18" s="3"/>
      <c r="E18" s="3" t="s">
        <v>207</v>
      </c>
      <c r="F18" s="15">
        <f>GETPIVOTDATA("_16_DISAG_BY_SEX_and_AGE/_16_3_total_number_persons",$A$16,"_11_DEPARTED_FranceOM/_11_1_DEPARTURE_COUNTRY","Djibouti")/GETPIVOTDATA("_16_DISAG_BY_SEX_and_AGE/_16_3_total_number_persons",$A$16)</f>
        <v>0.15371991247264771</v>
      </c>
      <c r="H18" s="3"/>
      <c r="I18" s="3"/>
      <c r="J18" s="3"/>
      <c r="K18" s="3"/>
      <c r="L18" s="3"/>
    </row>
    <row r="19" spans="1:14" x14ac:dyDescent="0.25">
      <c r="A19" s="4" t="s">
        <v>1586</v>
      </c>
      <c r="B19" s="5">
        <v>258</v>
      </c>
      <c r="E19" t="s">
        <v>200</v>
      </c>
      <c r="F19" s="15">
        <f>GETPIVOTDATA("_16_DISAG_BY_SEX_and_AGE/_16_3_total_number_persons",$A$16,"_11_DEPARTED_FranceOM/_11_1_DEPARTURE_COUNTRY","Somalie")/GETPIVOTDATA("_16_DISAG_BY_SEX_and_AGE/_16_3_total_number_persons",$A$16)</f>
        <v>1.5681983953318747E-2</v>
      </c>
    </row>
    <row r="20" spans="1:14" x14ac:dyDescent="0.25">
      <c r="A20" s="4" t="s">
        <v>145</v>
      </c>
      <c r="B20" s="5">
        <v>16452</v>
      </c>
      <c r="E20" t="s">
        <v>199</v>
      </c>
      <c r="F20" s="15">
        <f>GETPIVOTDATA("_16_DISAG_BY_SEX_and_AGE/_16_3_total_number_persons",$A$16,"_11_DEPARTED_FranceOM/_11_1_DEPARTURE_COUNTRY","Ethiopie")/GETPIVOTDATA("_16_DISAG_BY_SEX_and_AGE/_16_3_total_number_persons",$A$16)</f>
        <v>0.83059810357403352</v>
      </c>
    </row>
    <row r="23" spans="1:14" x14ac:dyDescent="0.25">
      <c r="E23" s="9" t="e">
        <f>GETPIVOTDATA("_16_DISAG_BY_SEX_and_AGE/_16_3_total_number_persons",$A$16,"_11_DEPARTED_FranceOM/_11_1_DEPARTURE_COUNTRY","TURKISH")/GETPIVOTDATA("_16_DISAG_BY_SEX_and_AGE/_16_3_total_number_persons",$A$16)</f>
        <v>#REF!</v>
      </c>
    </row>
    <row r="24" spans="1:14" x14ac:dyDescent="0.25">
      <c r="E24" s="9" t="e">
        <f>GETPIVOTDATA("_16_DISAG_BY_SEX_and_AGE/_16_3_total_number_persons",$A$16,"_11_DEPARTED_FranceOM/_11_1_DEPARTURE_COUNTRY","FRANCE")/GETPIVOTDATA("_16_DISAG_BY_SEX_and_AGE/_16_3_total_number_persons",$A$16)</f>
        <v>#REF!</v>
      </c>
    </row>
    <row r="25" spans="1:14" x14ac:dyDescent="0.25">
      <c r="C25" s="15">
        <f>GETPIVOTDATA("_16_DISAG_BY_SEX_and_AGE/_16_3_total_number_persons",$A$16,"_11_DEPARTED_FranceOM/_11_1_DEPARTURE_COUNTRY","Ethiopie")/GETPIVOTDATA("_16_DISAG_BY_SEX_and_AGE/_16_3_total_number_persons",$A$16)</f>
        <v>0.83059810357403352</v>
      </c>
    </row>
    <row r="27" spans="1:14" s="11" customFormat="1" ht="21" x14ac:dyDescent="0.35">
      <c r="A27" s="11" t="s">
        <v>147</v>
      </c>
    </row>
    <row r="29" spans="1:14" x14ac:dyDescent="0.25">
      <c r="C29" s="3"/>
      <c r="D29" s="3"/>
      <c r="E29" s="3"/>
      <c r="F29" s="3"/>
      <c r="G29" s="3"/>
      <c r="H29" s="3"/>
      <c r="I29" s="3"/>
      <c r="J29" s="3"/>
      <c r="K29" s="3"/>
      <c r="L29" s="3"/>
      <c r="M29" t="str">
        <f>F45</f>
        <v>Casastrophe Nat.</v>
      </c>
      <c r="N29" s="9">
        <f>G45</f>
        <v>7.2939460247994166E-4</v>
      </c>
    </row>
    <row r="30" spans="1:14" x14ac:dyDescent="0.25">
      <c r="M30" t="s">
        <v>362</v>
      </c>
      <c r="N30" s="9">
        <f>G48</f>
        <v>0</v>
      </c>
    </row>
    <row r="31" spans="1:14" x14ac:dyDescent="0.25">
      <c r="A31" s="3" t="s">
        <v>144</v>
      </c>
      <c r="B31" t="s">
        <v>285</v>
      </c>
      <c r="J31" t="s">
        <v>210</v>
      </c>
      <c r="K31" t="s">
        <v>211</v>
      </c>
      <c r="M31" t="s">
        <v>360</v>
      </c>
      <c r="N31" s="9">
        <f>G46</f>
        <v>0</v>
      </c>
    </row>
    <row r="32" spans="1:14" x14ac:dyDescent="0.25">
      <c r="A32" s="4" t="s">
        <v>68</v>
      </c>
      <c r="B32" s="5">
        <v>67</v>
      </c>
      <c r="F32" s="15">
        <f>GETPIVOTDATA("_16_DISAG_BY_SEX_and_AGE/_16_3_total_number_persons",$A$31,"_12_DESTINATION/_12_1_DESTINATION_COUNTRY","Ethiopie")/GETPIVOTDATA("_16_DISAG_BY_SEX_and_AGE/_16_3_total_number_persons",$A$31)</f>
        <v>8.9533187454412841E-2</v>
      </c>
      <c r="J32" t="str">
        <f>D33</f>
        <v>Arabie Saoudite</v>
      </c>
      <c r="K32" s="22" t="e">
        <f>GETPIVOTDATA("_16_DISAG_BY_SEX_and_AGE/_16_3_total_number_persons",$A$31,"_12_DESTINATION/_12_1_DESTINATION_COUNTRY","SAUDI ARABIA")</f>
        <v>#REF!</v>
      </c>
      <c r="M32" t="str">
        <f>F51</f>
        <v>Econ (+6 mois)</v>
      </c>
      <c r="N32" s="9">
        <f>G51</f>
        <v>0.78373450036469727</v>
      </c>
    </row>
    <row r="33" spans="1:14" x14ac:dyDescent="0.25">
      <c r="A33" s="4" t="s">
        <v>207</v>
      </c>
      <c r="B33" s="5">
        <v>2032</v>
      </c>
      <c r="D33" t="s">
        <v>2417</v>
      </c>
      <c r="E33" s="15">
        <f>GETPIVOTDATA("_16_DISAG_BY_SEX_and_AGE/_16_3_total_number_persons",$A$31,"_12_DESTINATION/_12_1_DESTINATION_COUNTRY","Arabie saoudite")/GETPIVOTDATA("_16_DISAG_BY_SEX_and_AGE/_16_3_total_number_persons",$A$31)</f>
        <v>0.69912472647702406</v>
      </c>
      <c r="J33" t="str">
        <f>D34</f>
        <v>DJIBOUTI</v>
      </c>
      <c r="K33" s="22" t="e">
        <f>GETPIVOTDATA("_16_DISAG_BY_SEX_and_AGE/_16_3_total_number_persons",$A$31,"_12_DESTINATION/_12_1_DESTINATION_COUNTRY","DJIBOUTII")</f>
        <v>#REF!</v>
      </c>
      <c r="M33" t="str">
        <f>F49</f>
        <v>Econ (-6 mois)</v>
      </c>
      <c r="N33" s="9">
        <f>G49</f>
        <v>0.10345246778507172</v>
      </c>
    </row>
    <row r="34" spans="1:14" x14ac:dyDescent="0.25">
      <c r="A34" s="4" t="s">
        <v>208</v>
      </c>
      <c r="B34" s="5">
        <v>1473</v>
      </c>
      <c r="D34" t="s">
        <v>302</v>
      </c>
      <c r="E34" s="15">
        <f>GETPIVOTDATA("_16_DISAG_BY_SEX_and_AGE/_16_3_total_number_persons",$A$31,"_12_DESTINATION/_12_1_DESTINATION_COUNTRY","Djibouti")/GETPIVOTDATA("_16_DISAG_BY_SEX_and_AGE/_16_3_total_number_persons",$A$31)</f>
        <v>0.12351081935327012</v>
      </c>
      <c r="J34" t="str">
        <f>D35</f>
        <v>Djibouti</v>
      </c>
      <c r="K34" s="22" t="e">
        <f>GETPIVOTDATA("_16_DISAG_BY_SEX_and_AGE/_16_3_total_number_persons",$A$31,"_12_DESTINATION/_12_1_DESTINATION_COUNTRY","ETHIOPIA")</f>
        <v>#REF!</v>
      </c>
      <c r="M34" t="s">
        <v>361</v>
      </c>
      <c r="N34" s="9" t="e">
        <f>#REF!</f>
        <v>#REF!</v>
      </c>
    </row>
    <row r="35" spans="1:14" x14ac:dyDescent="0.25">
      <c r="A35" s="4" t="s">
        <v>367</v>
      </c>
      <c r="B35" s="5">
        <v>11502</v>
      </c>
      <c r="D35" t="str">
        <f>A33</f>
        <v>Djibouti</v>
      </c>
      <c r="E35" s="15">
        <f>GETPIVOTDATA("_16_DISAG_BY_SEX_and_AGE/_16_3_total_number_persons",$A$31,"_12_DESTINATION/_12_1_DESTINATION_COUNTRY","Ethiopie")/GETPIVOTDATA("_16_DISAG_BY_SEX_and_AGE/_16_3_total_number_persons",$A$31)</f>
        <v>8.9533187454412841E-2</v>
      </c>
      <c r="M35" t="str">
        <f>F47</f>
        <v>Saisonal</v>
      </c>
      <c r="N35" s="9">
        <f>G47</f>
        <v>6.078288353999514E-4</v>
      </c>
    </row>
    <row r="36" spans="1:14" x14ac:dyDescent="0.25">
      <c r="A36" s="4" t="s">
        <v>1586</v>
      </c>
      <c r="B36" s="5">
        <v>1349</v>
      </c>
      <c r="D36" t="s">
        <v>1586</v>
      </c>
      <c r="E36" s="15">
        <f>GETPIVOTDATA("_16_DISAG_BY_SEX_and_AGE/_16_3_total_number_persons",$A$31,"_12_DESTINATION/_12_1_DESTINATION_COUNTRY","Somalie")/GETPIVOTDATA("_16_DISAG_BY_SEX_and_AGE/_16_3_total_number_persons",$A$31)</f>
        <v>8.1996109895453445E-2</v>
      </c>
      <c r="N36" s="9"/>
    </row>
    <row r="37" spans="1:14" x14ac:dyDescent="0.25">
      <c r="A37" s="4" t="s">
        <v>2287</v>
      </c>
      <c r="B37" s="5">
        <v>18</v>
      </c>
      <c r="D37" t="s">
        <v>2287</v>
      </c>
      <c r="E37" s="15">
        <f>GETPIVOTDATA("_16_DISAG_BY_SEX_and_AGE/_16_3_total_number_persons",$A$31,"_12_DESTINATION/_12_1_DESTINATION_COUNTRY","Qatar")/GETPIVOTDATA("_16_DISAG_BY_SEX_and_AGE/_16_3_total_number_persons",$A$31)</f>
        <v>1.0940919037199124E-3</v>
      </c>
    </row>
    <row r="38" spans="1:14" x14ac:dyDescent="0.25">
      <c r="A38" s="4" t="s">
        <v>2373</v>
      </c>
      <c r="B38" s="5">
        <v>11</v>
      </c>
      <c r="D38" t="s">
        <v>2416</v>
      </c>
      <c r="E38" s="15">
        <f>GETPIVOTDATA("_16_DISAG_BY_SEX_and_AGE/_16_3_total_number_persons",$A$31,"_12_DESTINATION/_12_1_DESTINATION_COUNTRY"," Libye")/GETPIVOTDATA("_16_DISAG_BY_SEX_and_AGE/_16_3_total_number_persons",$A$31)</f>
        <v>6.6861171893994647E-4</v>
      </c>
    </row>
    <row r="39" spans="1:14" x14ac:dyDescent="0.25">
      <c r="A39" s="4" t="s">
        <v>145</v>
      </c>
      <c r="B39" s="5">
        <v>16452</v>
      </c>
      <c r="E39" s="22">
        <f>GETPIVOTDATA("_16_DISAG_BY_SEX_and_AGE/_16_3_total_number_persons",$A$31,"_12_DESTINATION/_12_1_DESTINATION_COUNTRY","Qatar")+GETPIVOTDATA("_16_DISAG_BY_SEX_and_AGE/_16_3_total_number_persons",$A$31,"_12_DESTINATION/_12_1_DESTINATION_COUNTRY"," Libye")</f>
        <v>29</v>
      </c>
    </row>
    <row r="40" spans="1:14" x14ac:dyDescent="0.25">
      <c r="D40" s="15">
        <f>GETPIVOTDATA("_16_DISAG_BY_SEX_and_AGE/_16_3_total_number_persons",$A$31,"_12_DESTINATION/_12_1_DESTINATION_COUNTRY","Arabie saoudite")/GETPIVOTDATA("_16_DISAG_BY_SEX_and_AGE/_16_3_total_number_persons",$A$31)</f>
        <v>0.69912472647702406</v>
      </c>
      <c r="E40" s="15">
        <f>E39/GETPIVOTDATA("_16_DISAG_BY_SEX_and_AGE/_16_3_total_number_persons",$A$31)</f>
        <v>1.762703622659859E-3</v>
      </c>
    </row>
    <row r="42" spans="1:14" s="2" customFormat="1" ht="21" x14ac:dyDescent="0.35">
      <c r="A42" s="11" t="s">
        <v>148</v>
      </c>
      <c r="B42" s="2" t="s">
        <v>149</v>
      </c>
    </row>
    <row r="44" spans="1:14" x14ac:dyDescent="0.25">
      <c r="A44" s="3" t="s">
        <v>144</v>
      </c>
      <c r="B44" t="s">
        <v>285</v>
      </c>
    </row>
    <row r="45" spans="1:14" x14ac:dyDescent="0.25">
      <c r="A45" s="4" t="s">
        <v>69</v>
      </c>
      <c r="B45" s="5">
        <v>12894</v>
      </c>
      <c r="D45" t="s">
        <v>152</v>
      </c>
      <c r="E45" s="13">
        <f>GETPIVOTDATA("_16_DISAG_BY_SEX_and_AGE/_16_3_total_number_persons",$A$44,"_13_TYPE_OF_FLOW_max_3_choice","economic_migration_6_months")/GETPIVOTDATA("_16_DISAG_BY_SEX_and_AGE/_16_3_total_number_persons",$A$44)</f>
        <v>0.78373450036469727</v>
      </c>
      <c r="F45" t="str">
        <f>D47</f>
        <v>Casastrophe Nat.</v>
      </c>
      <c r="G45" s="13">
        <f>E47</f>
        <v>7.2939460247994166E-4</v>
      </c>
      <c r="H45" s="3"/>
      <c r="I45" s="3"/>
      <c r="J45" s="3"/>
      <c r="K45" s="3"/>
      <c r="L45" s="3"/>
    </row>
    <row r="46" spans="1:14" x14ac:dyDescent="0.25">
      <c r="A46" s="4" t="s">
        <v>83</v>
      </c>
      <c r="B46" s="5">
        <v>1702</v>
      </c>
      <c r="D46" t="s">
        <v>153</v>
      </c>
      <c r="E46" s="13">
        <v>0</v>
      </c>
      <c r="F46" t="s">
        <v>360</v>
      </c>
      <c r="G46" s="13">
        <f>E51</f>
        <v>0</v>
      </c>
    </row>
    <row r="47" spans="1:14" x14ac:dyDescent="0.25">
      <c r="A47" s="4" t="s">
        <v>139</v>
      </c>
      <c r="B47" s="5">
        <v>1834</v>
      </c>
      <c r="D47" t="s">
        <v>154</v>
      </c>
      <c r="E47" s="13">
        <f>GETPIVOTDATA("_16_DISAG_BY_SEX_and_AGE/_16_3_total_number_persons",$A$44,"_13_TYPE_OF_FLOW_max_3_choice","forced_movement_due_to_N_D economic_migration_6_months")/GETPIVOTDATA("_16_DISAG_BY_SEX_and_AGE/_16_3_total_number_persons",$A$44)</f>
        <v>7.2939460247994166E-4</v>
      </c>
      <c r="F47" t="s">
        <v>155</v>
      </c>
      <c r="G47" s="13">
        <f>E48</f>
        <v>6.078288353999514E-4</v>
      </c>
    </row>
    <row r="48" spans="1:14" x14ac:dyDescent="0.25">
      <c r="A48" s="4" t="s">
        <v>162</v>
      </c>
      <c r="B48" s="5">
        <v>10</v>
      </c>
      <c r="D48" t="s">
        <v>155</v>
      </c>
      <c r="E48" s="13">
        <f>GETPIVOTDATA("_16_DISAG_BY_SEX_and_AGE/_16_3_total_number_persons",$A$44,"_13_TYPE_OF_FLOW_max_3_choice","seasonal")/GETPIVOTDATA("_16_DISAG_BY_SEX_and_AGE/_16_3_total_number_persons",$A$44)</f>
        <v>6.078288353999514E-4</v>
      </c>
      <c r="F48" t="s">
        <v>153</v>
      </c>
      <c r="G48" s="13">
        <v>0</v>
      </c>
    </row>
    <row r="49" spans="1:12" x14ac:dyDescent="0.25">
      <c r="A49" s="4" t="s">
        <v>1541</v>
      </c>
      <c r="B49" s="5">
        <v>12</v>
      </c>
      <c r="D49" t="s">
        <v>156</v>
      </c>
      <c r="E49" s="13">
        <f>GETPIVOTDATA("_16_DISAG_BY_SEX_and_AGE/_16_3_total_number_persons",$A$44,"_13_TYPE_OF_FLOW_max_3_choice","short_term_local_movement_6_months")/GETPIVOTDATA("_16_DISAG_BY_SEX_and_AGE/_16_3_total_number_persons",$A$44)</f>
        <v>0.10345246778507172</v>
      </c>
      <c r="F49" t="str">
        <f>D49</f>
        <v>Econ (-6 mois)</v>
      </c>
      <c r="G49" s="13">
        <f>E49</f>
        <v>0.10345246778507172</v>
      </c>
    </row>
    <row r="50" spans="1:12" x14ac:dyDescent="0.25">
      <c r="A50" s="4" t="s">
        <v>145</v>
      </c>
      <c r="B50" s="5">
        <v>16452</v>
      </c>
      <c r="D50" t="s">
        <v>157</v>
      </c>
      <c r="E50" s="13">
        <f>GETPIVOTDATA("_16_DISAG_BY_SEX_and_AGE/_16_3_total_number_persons",$A$44,"_13_TYPE_OF_FLOW_max_3_choice","tourism")/GETPIVOTDATA("_16_DISAG_BY_SEX_and_AGE/_16_3_total_number_persons",$A$44)</f>
        <v>0.11147580841235108</v>
      </c>
      <c r="F50" t="str">
        <f>D50</f>
        <v>Tourisme</v>
      </c>
      <c r="G50" s="21">
        <f>E50</f>
        <v>0.11147580841235108</v>
      </c>
    </row>
    <row r="51" spans="1:12" x14ac:dyDescent="0.25">
      <c r="B51">
        <f>SUM(B45:B49)</f>
        <v>16452</v>
      </c>
      <c r="D51" t="s">
        <v>359</v>
      </c>
      <c r="E51" s="9">
        <v>0</v>
      </c>
      <c r="F51" t="str">
        <f>D45</f>
        <v>Econ (+6 mois)</v>
      </c>
      <c r="G51" s="13">
        <f>E45</f>
        <v>0.78373450036469727</v>
      </c>
    </row>
    <row r="52" spans="1:12" x14ac:dyDescent="0.25">
      <c r="E52" s="10"/>
      <c r="F52" t="s">
        <v>156</v>
      </c>
      <c r="G52" s="13">
        <v>0.70499999999999996</v>
      </c>
    </row>
    <row r="53" spans="1:12" s="28" customFormat="1" ht="23.25" x14ac:dyDescent="0.35">
      <c r="A53" s="27"/>
      <c r="B53" s="27"/>
      <c r="E53" s="12" t="s">
        <v>289</v>
      </c>
    </row>
    <row r="55" spans="1:12" x14ac:dyDescent="0.25">
      <c r="C55" s="3"/>
      <c r="D55" s="3"/>
      <c r="E55" s="3"/>
      <c r="F55" s="3"/>
      <c r="G55" s="3"/>
      <c r="H55" s="3"/>
      <c r="I55" s="3"/>
      <c r="J55" s="3"/>
      <c r="K55" s="3"/>
      <c r="L55" s="3"/>
    </row>
    <row r="56" spans="1:12" x14ac:dyDescent="0.25">
      <c r="A56" s="3" t="s">
        <v>144</v>
      </c>
      <c r="B56" t="s">
        <v>285</v>
      </c>
    </row>
    <row r="57" spans="1:12" x14ac:dyDescent="0.25">
      <c r="A57" s="4" t="s">
        <v>207</v>
      </c>
      <c r="B57" s="5">
        <v>1810</v>
      </c>
      <c r="E57" t="s">
        <v>2418</v>
      </c>
      <c r="F57" s="13">
        <f>GETPIVOTDATA("_16_DISAG_BY_SEX_and_AGE/_16_3_total_number_persons",$A$56,"_14_1_NATIONALITY/_14_a_NATIONALITY","Ethiopie")/GETPIVOTDATA("_16_DISAG_BY_SEX_and_AGE/_16_3_total_number_persons",$A$56)</f>
        <v>0.88050085096036956</v>
      </c>
    </row>
    <row r="58" spans="1:12" x14ac:dyDescent="0.25">
      <c r="A58" s="4" t="s">
        <v>208</v>
      </c>
      <c r="B58" s="5">
        <v>14486</v>
      </c>
      <c r="D58" t="e">
        <f>GETPIVOTDATA("_16_DISAG_BY_SEX_and_AGE/_16_3_t0tal_number_pers0ns",$A$56,"_14_1_NATIONALITY/_14_a_NATIONALITY","other")+GETPIVOTDATA("_16_DISAG_BY_SEX_and_AGE/_16_3_t0tal_number_pers0ns",$A$56,"_14_1_NATIONALITY/_14_a_NATIONALITY","SOM")+GETPIVOTDATA("_16_DISAG_BY_SEX_and_AGE/_16_3_t0tal_number_pers0ns",$A$56,"_14_1_NATIONALITY/_14_a_NATIONALITY","DJI")+GETPIVOTDATA("_16_DISAG_BY_SEX_and_AGE/_16_3_t0tal_number_pers0ns",$A$56,"_14_1_NATIONALITY/_14_a_NATIONALITY","unknown")</f>
        <v>#REF!</v>
      </c>
      <c r="E58" s="4" t="s">
        <v>2420</v>
      </c>
      <c r="F58" s="13">
        <f>GETPIVOTDATA("_16_DISAG_BY_SEX_and_AGE/_16_3_total_number_persons",$A$56,"_14_1_NATIONALITY/_14_a_NATIONALITY","Somalie")/GETPIVOTDATA("_16_DISAG_BY_SEX_and_AGE/_16_3_total_number_persons",$A$56)</f>
        <v>8.023340627279359E-3</v>
      </c>
      <c r="G58" t="e">
        <f>GETPIVOTDATA("_16_DISAG_BY_SEX_and_AGE/_16_3_total_number_persons",$A$56,"_14_1_NATIONALITY/_14_a_NATIONALITY","SOMALIA")+GETPIVOTDATA("_16_DISAG_BY_SEX_and_AGE/_16_3_total_number_persons",$A$56,"_14_1_NATIONALITY/_14_a_NATIONALITY","TURKISHKISH")+GETPIVOTDATA("_16_DISAG_BY_SEX_and_AGE/_16_3_total_number_persons",$A$56,"_14_1_NATIONALITY/_14_a_NATIONALITY","FRANCE")</f>
        <v>#REF!</v>
      </c>
    </row>
    <row r="59" spans="1:12" x14ac:dyDescent="0.25">
      <c r="A59" s="4" t="s">
        <v>1573</v>
      </c>
      <c r="B59" s="5">
        <v>24</v>
      </c>
      <c r="E59" s="4" t="s">
        <v>2419</v>
      </c>
      <c r="F59" s="15">
        <f>GETPIVOTDATA("_16_DISAG_BY_SEX_and_AGE/_16_3_total_number_persons",$A$56,"_14_1_NATIONALITY/_14_a_NATIONALITY","Djibouti")/GETPIVOTDATA("_16_DISAG_BY_SEX_and_AGE/_16_3_total_number_persons",$A$56)</f>
        <v>0.1100170192073912</v>
      </c>
    </row>
    <row r="60" spans="1:12" x14ac:dyDescent="0.25">
      <c r="A60" s="4" t="s">
        <v>1586</v>
      </c>
      <c r="B60" s="5">
        <v>132</v>
      </c>
      <c r="E60" t="str">
        <f>A59</f>
        <v>France</v>
      </c>
      <c r="F60" s="15">
        <f>GETPIVOTDATA("_16_DISAG_BY_SEX_and_AGE/_16_3_total_number_persons",$A$56,"_14_1_NATIONALITY/_14_a_NATIONALITY","France")/GETPIVOTDATA("_16_DISAG_BY_SEX_and_AGE/_16_3_total_number_persons",$A$56)</f>
        <v>1.4587892049598833E-3</v>
      </c>
    </row>
    <row r="61" spans="1:12" x14ac:dyDescent="0.25">
      <c r="A61" s="4" t="s">
        <v>145</v>
      </c>
      <c r="B61" s="5">
        <v>16452</v>
      </c>
      <c r="E61" s="4"/>
      <c r="F61" s="22" t="e">
        <f>GETPIVOTDATA("_16_DISAG_BY_SEX_and_AGE/_16_3_total_number_persons",$A$56,"_14_1_NATIONALITY/_14_a_NATIONALITY","SOM")+GETPIVOTDATA("_16_DISAG_BY_SEX_and_AGE/_16_3_total_number_persons",$A$56,"_14_1_NATIONALITY/_14_a_NATIONALITY","DJI")</f>
        <v>#REF!</v>
      </c>
    </row>
    <row r="62" spans="1:12" x14ac:dyDescent="0.25">
      <c r="F62" s="22" t="e">
        <f>GETPIVOTDATA("_16_DISAG_BY_SEX_and_AGE/_16_3_total_number_persons",$A$56,"_14_1_NATIONALITY/_14_a_NATIONALITY","SOMALIA")+GETPIVOTDATA("_16_DISAG_BY_SEX_and_AGE/_16_3_total_number_persons",$A$56,"_14_1_NATIONALITY/_14_a_NATIONALITY","FRANCE")+GETPIVOTDATA("_16_DISAG_BY_SEX_and_AGE/_16_3_total_number_persons",$A$56,"_14_1_NATIONALITY/_14_a_NATIONALITY","TURKISHKISH")</f>
        <v>#REF!</v>
      </c>
    </row>
    <row r="63" spans="1:12" x14ac:dyDescent="0.25">
      <c r="D63">
        <f>23+20+134+138</f>
        <v>315</v>
      </c>
      <c r="F63" t="e">
        <f>F62/GETPIVOTDATA("_16_DISAG_BY_SEX_and_AGE/_16_3_total_number_persons",$A$56)</f>
        <v>#REF!</v>
      </c>
    </row>
    <row r="64" spans="1:12" s="12" customFormat="1" ht="23.25" x14ac:dyDescent="0.35">
      <c r="A64" s="12" t="s">
        <v>150</v>
      </c>
      <c r="B64" s="11" t="s">
        <v>151</v>
      </c>
    </row>
    <row r="66" spans="1:8" x14ac:dyDescent="0.25">
      <c r="A66" t="s">
        <v>158</v>
      </c>
      <c r="B66" t="s">
        <v>159</v>
      </c>
      <c r="C66" t="s">
        <v>160</v>
      </c>
      <c r="D66" t="s">
        <v>288</v>
      </c>
    </row>
    <row r="67" spans="1:8" x14ac:dyDescent="0.25">
      <c r="A67" s="5">
        <v>3883</v>
      </c>
      <c r="B67" s="5">
        <v>1766</v>
      </c>
      <c r="C67" s="5">
        <v>1028</v>
      </c>
      <c r="D67" s="5">
        <v>9775</v>
      </c>
      <c r="E67">
        <f>SUM(A67:D67)</f>
        <v>16452</v>
      </c>
      <c r="G67" s="21">
        <f>SUM(G68:G71)</f>
        <v>1</v>
      </c>
      <c r="H67" s="15"/>
    </row>
    <row r="68" spans="1:8" x14ac:dyDescent="0.25">
      <c r="F68" t="s">
        <v>185</v>
      </c>
      <c r="G68" s="13">
        <f>GETPIVOTDATA("Female Belwo 18",$A$66)/D71</f>
        <v>6.2484804279115E-2</v>
      </c>
      <c r="H68" s="15">
        <f>GETPIVOTDATA("Female Belwo 18",$A$66)/E67</f>
        <v>6.2484804279115E-2</v>
      </c>
    </row>
    <row r="69" spans="1:8" x14ac:dyDescent="0.25">
      <c r="F69" t="s">
        <v>187</v>
      </c>
      <c r="G69" s="13">
        <f>GETPIVOTDATA("Male Below 18",$A$66)/D71</f>
        <v>0.10734257233163141</v>
      </c>
      <c r="H69" s="15">
        <f>GETPIVOTDATA("Male Below 18",$A$66)/E67</f>
        <v>0.10734257233163141</v>
      </c>
    </row>
    <row r="70" spans="1:8" x14ac:dyDescent="0.25">
      <c r="F70" t="s">
        <v>184</v>
      </c>
      <c r="G70" s="13">
        <f>GETPIVOTDATA("Female Above 18",$A$66)/D71</f>
        <v>0.23601993678580113</v>
      </c>
      <c r="H70" s="15">
        <f>GETPIVOTDATA("Female Above 18",$A$66)/E67</f>
        <v>0.23601993678580113</v>
      </c>
    </row>
    <row r="71" spans="1:8" x14ac:dyDescent="0.25">
      <c r="C71" t="s">
        <v>178</v>
      </c>
      <c r="D71">
        <f>SUM(A67:D67)</f>
        <v>16452</v>
      </c>
      <c r="F71" t="s">
        <v>186</v>
      </c>
      <c r="G71" s="13">
        <f>GETPIVOTDATA("M adult",$A$66)/D71</f>
        <v>0.59415268660345244</v>
      </c>
    </row>
    <row r="72" spans="1:8" s="12" customFormat="1" ht="23.25" x14ac:dyDescent="0.35">
      <c r="A72" s="12" t="s">
        <v>161</v>
      </c>
      <c r="B72" s="11"/>
    </row>
    <row r="74" spans="1:8" x14ac:dyDescent="0.25">
      <c r="A74" t="s">
        <v>180</v>
      </c>
      <c r="B74" t="s">
        <v>181</v>
      </c>
      <c r="C74" t="s">
        <v>182</v>
      </c>
      <c r="D74" t="s">
        <v>183</v>
      </c>
    </row>
    <row r="75" spans="1:8" x14ac:dyDescent="0.25">
      <c r="A75" s="5">
        <v>77</v>
      </c>
      <c r="B75" s="5">
        <v>110</v>
      </c>
      <c r="C75" s="5">
        <v>15</v>
      </c>
      <c r="D75" s="5">
        <v>301</v>
      </c>
      <c r="F75">
        <f>SUM(A75:E75)</f>
        <v>503</v>
      </c>
    </row>
    <row r="78" spans="1:8" x14ac:dyDescent="0.25">
      <c r="A78" s="15" t="e">
        <f>GETPIVOTDATA("Pregnant ",$A$74)/GETPIVOTDATA("_16_DISAG_BY_SEX_and_AGE/_16_3_t0tal_number_pers0ns",$A$85)</f>
        <v>#REF!</v>
      </c>
      <c r="B78" s="15" t="e">
        <f>114/GETPIVOTDATA("_16_DISAG_BY_SEX_and_AGE/_16_3_t0tal_number_pers0ns",$A$85)</f>
        <v>#REF!</v>
      </c>
      <c r="C78" s="15" t="e">
        <f>GETPIVOTDATA("Unaccomp Child",$A$74)/GETPIVOTDATA("_16_DISAG_BY_SEX_and_AGE/_16_3_t0tal_number_pers0ns",$A$85)</f>
        <v>#REF!</v>
      </c>
      <c r="D78" s="15" t="e">
        <f>GETPIVOTDATA("PHYSICAL_DISABILITY",$A$74)/GETPIVOTDATA("_16_DISAG_BY_SEX_and_AGE/_16_3_t0tal_number_pers0ns",$A$85)</f>
        <v>#REF!</v>
      </c>
      <c r="E78" s="15" t="e">
        <f>242/GETPIVOTDATA("_16_DISAG_BY_SEX_and_AGE/_16_3_t0tal_number_pers0ns",$A$85)</f>
        <v>#REF!</v>
      </c>
    </row>
    <row r="81" spans="1:81" x14ac:dyDescent="0.25">
      <c r="F81">
        <f>SUM(A75:F75)</f>
        <v>1006</v>
      </c>
      <c r="G81" s="15">
        <f>F75/GETPIVOTDATA("_16_DISAG_BY_SEX_and_AGE/_16_3_total_number_persons",$A$85)</f>
        <v>3.0573790420617555E-2</v>
      </c>
      <c r="H81" s="15">
        <f>F75/GETPIVOTDATA("_16_DISAG_BY_SEX_and_AGE/_16_3_total_number_persons",$A$85)</f>
        <v>3.0573790420617555E-2</v>
      </c>
    </row>
    <row r="82" spans="1:81" s="12" customFormat="1" ht="23.25" x14ac:dyDescent="0.35">
      <c r="A82" s="12" t="s">
        <v>179</v>
      </c>
      <c r="B82" s="11"/>
    </row>
    <row r="85" spans="1:81" x14ac:dyDescent="0.25">
      <c r="A85" t="s">
        <v>285</v>
      </c>
      <c r="D85" s="3"/>
      <c r="E85" s="3"/>
      <c r="F85" s="3"/>
      <c r="G85" s="26">
        <f>56/2606</f>
        <v>2.1488871834228703E-2</v>
      </c>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row>
    <row r="86" spans="1:81" x14ac:dyDescent="0.25">
      <c r="A86" s="5">
        <v>16452</v>
      </c>
    </row>
    <row r="90" spans="1:81" x14ac:dyDescent="0.25">
      <c r="B90" s="3" t="s">
        <v>146</v>
      </c>
      <c r="C90" t="s">
        <v>2421</v>
      </c>
    </row>
    <row r="91" spans="1:81" x14ac:dyDescent="0.25">
      <c r="H91" s="21">
        <f>H81</f>
        <v>3.0573790420617555E-2</v>
      </c>
      <c r="K91">
        <v>1003</v>
      </c>
    </row>
    <row r="92" spans="1:81" x14ac:dyDescent="0.25">
      <c r="H92" s="13">
        <f>100%-H91</f>
        <v>0.96942620957938241</v>
      </c>
    </row>
    <row r="94" spans="1:81" x14ac:dyDescent="0.25">
      <c r="H94" s="21"/>
    </row>
    <row r="115" spans="7:7" x14ac:dyDescent="0.25">
      <c r="G115" s="29"/>
    </row>
  </sheetData>
  <pageMargins left="0.7" right="0.7" top="0.75" bottom="0.75" header="0.3" footer="0.3"/>
  <pageSetup orientation="portrait" horizontalDpi="0" verticalDpi="0"/>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L62"/>
  <sheetViews>
    <sheetView topLeftCell="A46" workbookViewId="0">
      <selection activeCell="J62" sqref="J62"/>
    </sheetView>
  </sheetViews>
  <sheetFormatPr defaultColWidth="9.140625" defaultRowHeight="15" x14ac:dyDescent="0.25"/>
  <cols>
    <col min="1" max="1" width="5.7109375" style="8" bestFit="1" customWidth="1"/>
    <col min="2" max="2" width="7.140625" style="8" bestFit="1" customWidth="1"/>
    <col min="3" max="3" width="9.85546875" style="8" bestFit="1" customWidth="1"/>
    <col min="4" max="4" width="6" style="8" bestFit="1" customWidth="1"/>
    <col min="5" max="5" width="7.85546875" style="8" customWidth="1"/>
    <col min="6" max="8" width="16.28515625" style="8" bestFit="1" customWidth="1"/>
    <col min="9" max="9" width="13.140625" style="8" bestFit="1" customWidth="1"/>
    <col min="10" max="10" width="4.140625" style="8" bestFit="1" customWidth="1"/>
    <col min="11" max="11" width="10.85546875" style="8" customWidth="1"/>
    <col min="12" max="100" width="16.28515625" style="8" bestFit="1" customWidth="1"/>
    <col min="101" max="101" width="11.28515625" style="8" bestFit="1" customWidth="1"/>
    <col min="102" max="16384" width="9.140625" style="8"/>
  </cols>
  <sheetData>
    <row r="3" spans="1:9" x14ac:dyDescent="0.25">
      <c r="A3" s="3" t="s">
        <v>146</v>
      </c>
      <c r="B3" t="s">
        <v>2421</v>
      </c>
      <c r="D3" s="23" t="s">
        <v>287</v>
      </c>
      <c r="E3" s="23"/>
      <c r="F3" s="23"/>
      <c r="G3" s="8">
        <v>21310</v>
      </c>
    </row>
    <row r="4" spans="1:9" x14ac:dyDescent="0.25">
      <c r="D4" s="24">
        <v>16452</v>
      </c>
      <c r="E4" s="23"/>
      <c r="F4" s="23"/>
    </row>
    <row r="5" spans="1:9" x14ac:dyDescent="0.25">
      <c r="D5" s="23"/>
      <c r="E5" s="23"/>
      <c r="F5" s="23"/>
      <c r="I5" s="16" t="s">
        <v>174</v>
      </c>
    </row>
    <row r="6" spans="1:9" x14ac:dyDescent="0.25">
      <c r="D6" s="23"/>
      <c r="E6" s="23"/>
      <c r="F6" s="23"/>
    </row>
    <row r="7" spans="1:9" x14ac:dyDescent="0.25">
      <c r="D7" s="23"/>
      <c r="E7" s="23"/>
      <c r="F7" s="23"/>
    </row>
    <row r="8" spans="1:9" x14ac:dyDescent="0.25">
      <c r="D8" s="23"/>
      <c r="E8" s="23"/>
      <c r="F8" s="23"/>
    </row>
    <row r="9" spans="1:9" x14ac:dyDescent="0.25">
      <c r="D9" s="23"/>
      <c r="E9" s="23"/>
      <c r="F9" s="23"/>
    </row>
    <row r="10" spans="1:9" x14ac:dyDescent="0.25">
      <c r="D10" s="23"/>
      <c r="E10" s="23"/>
      <c r="F10" s="23"/>
    </row>
    <row r="11" spans="1:9" x14ac:dyDescent="0.25">
      <c r="D11" s="23"/>
      <c r="E11" s="23"/>
      <c r="F11" s="23"/>
    </row>
    <row r="12" spans="1:9" x14ac:dyDescent="0.25">
      <c r="D12" s="23"/>
      <c r="E12" s="23"/>
      <c r="F12" s="23"/>
    </row>
    <row r="13" spans="1:9" x14ac:dyDescent="0.25">
      <c r="D13" s="23"/>
      <c r="E13" s="23"/>
      <c r="F13" s="23"/>
    </row>
    <row r="14" spans="1:9" x14ac:dyDescent="0.25">
      <c r="C14" s="19">
        <f>Pivot!$E$9</f>
        <v>0.45258935083880381</v>
      </c>
      <c r="E14" s="25">
        <f>Pivot!$E$10</f>
        <v>0.36919523462193049</v>
      </c>
      <c r="F14" s="23"/>
      <c r="G14" s="20">
        <f>Pivot!$E$11</f>
        <v>7.2939460247994166E-4</v>
      </c>
      <c r="H14" s="20">
        <f>Pivot!$E$12</f>
        <v>2.2307318259178217E-2</v>
      </c>
    </row>
    <row r="15" spans="1:9" x14ac:dyDescent="0.25">
      <c r="D15" s="23"/>
      <c r="E15" s="23"/>
      <c r="F15" s="23"/>
    </row>
    <row r="16" spans="1:9" x14ac:dyDescent="0.25">
      <c r="D16" s="23"/>
      <c r="E16" s="23"/>
      <c r="F16" s="23"/>
      <c r="I16" s="15"/>
    </row>
    <row r="17" spans="3:8" x14ac:dyDescent="0.25">
      <c r="D17" s="23"/>
      <c r="E17" s="23"/>
      <c r="F17" s="23"/>
    </row>
    <row r="18" spans="3:8" x14ac:dyDescent="0.25">
      <c r="C18" s="16" t="s">
        <v>169</v>
      </c>
      <c r="D18" s="23"/>
      <c r="E18" s="23"/>
      <c r="F18" s="23"/>
      <c r="H18" s="16" t="s">
        <v>170</v>
      </c>
    </row>
    <row r="19" spans="3:8" x14ac:dyDescent="0.25">
      <c r="D19" s="23"/>
      <c r="E19" s="23"/>
      <c r="F19" s="23"/>
    </row>
    <row r="20" spans="3:8" x14ac:dyDescent="0.25">
      <c r="D20" s="23"/>
      <c r="E20" s="23"/>
      <c r="F20" s="23"/>
    </row>
    <row r="36" spans="4:9" x14ac:dyDescent="0.25">
      <c r="D36" s="16" t="s">
        <v>171</v>
      </c>
      <c r="I36" s="16" t="s">
        <v>172</v>
      </c>
    </row>
    <row r="54" spans="4:12" x14ac:dyDescent="0.25">
      <c r="D54" s="16" t="s">
        <v>175</v>
      </c>
    </row>
    <row r="55" spans="4:12" x14ac:dyDescent="0.25">
      <c r="I55" s="16" t="s">
        <v>173</v>
      </c>
    </row>
    <row r="62" spans="4:12" x14ac:dyDescent="0.25">
      <c r="H62" s="5">
        <f>Pivot!$A$75</f>
        <v>77</v>
      </c>
      <c r="I62" s="17">
        <f>Pivot!$B$75</f>
        <v>110</v>
      </c>
      <c r="J62" s="18">
        <f>Pivot!$C$75</f>
        <v>15</v>
      </c>
      <c r="K62" s="17">
        <f>Pivot!$D$75</f>
        <v>301</v>
      </c>
      <c r="L62" s="18">
        <f>Pivot!$E$75</f>
        <v>0</v>
      </c>
    </row>
  </sheetData>
  <pageMargins left="0.7" right="0.7" top="0.75" bottom="0.75" header="0.3" footer="0.3"/>
  <pageSetup orientation="portrait" horizontalDpi="0" verticalDpi="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Annexe_C_FMR_Djibouti_v4</vt:lpstr>
      <vt:lpstr>Pivot</vt:lpstr>
      <vt:lpstr>ByPoints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ZONG-NABA Issa</cp:lastModifiedBy>
  <dcterms:created xsi:type="dcterms:W3CDTF">2018-04-25T01:43:52Z</dcterms:created>
  <dcterms:modified xsi:type="dcterms:W3CDTF">2018-11-26T10:15:29Z</dcterms:modified>
  <cp:category/>
</cp:coreProperties>
</file>