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G:\내 드라이브\5G-NR-V2X\Tx-Rx 실험\"/>
    </mc:Choice>
  </mc:AlternateContent>
  <xr:revisionPtr revIDLastSave="0" documentId="13_ncr:1_{2D0AE95D-4E4F-4D04-A9E4-8000A40E31E2}" xr6:coauthVersionLast="47" xr6:coauthVersionMax="47" xr10:uidLastSave="{00000000-0000-0000-0000-000000000000}"/>
  <bookViews>
    <workbookView xWindow="15000" yWindow="2780" windowWidth="18270" windowHeight="15370" xr2:uid="{00000000-000D-0000-FFFF-FFFF00000000}"/>
  </bookViews>
  <sheets>
    <sheet name="DB 종합" sheetId="1" r:id="rId1"/>
    <sheet name="2023_12" sheetId="2" r:id="rId2"/>
    <sheet name="2023_11" sheetId="3" r:id="rId3"/>
    <sheet name="2023_10" sheetId="4" r:id="rId4"/>
    <sheet name="2023_09" sheetId="5" r:id="rId5"/>
    <sheet name="2023_08" sheetId="6" r:id="rId6"/>
    <sheet name="2023_07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2" i="7" l="1"/>
  <c r="K102" i="7" s="1"/>
  <c r="F102" i="7"/>
  <c r="L101" i="7"/>
  <c r="K101" i="7" s="1"/>
  <c r="F101" i="7"/>
  <c r="L100" i="7"/>
  <c r="K100" i="7"/>
  <c r="F100" i="7"/>
  <c r="L99" i="7"/>
  <c r="K99" i="7" s="1"/>
  <c r="F99" i="7"/>
  <c r="F16" i="1" s="1"/>
  <c r="L98" i="7"/>
  <c r="K98" i="7"/>
  <c r="F98" i="7"/>
  <c r="L97" i="7"/>
  <c r="K97" i="7" s="1"/>
  <c r="F97" i="7"/>
  <c r="L96" i="7"/>
  <c r="K96" i="7" s="1"/>
  <c r="F96" i="7"/>
  <c r="L95" i="7"/>
  <c r="K95" i="7"/>
  <c r="F95" i="7"/>
  <c r="L94" i="7"/>
  <c r="K94" i="7"/>
  <c r="F94" i="7"/>
  <c r="L93" i="7"/>
  <c r="K93" i="7" s="1"/>
  <c r="F93" i="7"/>
  <c r="L92" i="7"/>
  <c r="K92" i="7"/>
  <c r="F92" i="7"/>
  <c r="L91" i="7"/>
  <c r="K91" i="7" s="1"/>
  <c r="F91" i="7"/>
  <c r="L90" i="7"/>
  <c r="K90" i="7"/>
  <c r="F90" i="7"/>
  <c r="L89" i="7"/>
  <c r="K89" i="7"/>
  <c r="F89" i="7"/>
  <c r="L88" i="7"/>
  <c r="K88" i="7" s="1"/>
  <c r="F88" i="7"/>
  <c r="L87" i="7"/>
  <c r="K87" i="7" s="1"/>
  <c r="F87" i="7"/>
  <c r="L86" i="7"/>
  <c r="K86" i="7"/>
  <c r="F86" i="7"/>
  <c r="L85" i="7"/>
  <c r="K85" i="7" s="1"/>
  <c r="F85" i="7"/>
  <c r="L84" i="7"/>
  <c r="K84" i="7"/>
  <c r="F84" i="7"/>
  <c r="L83" i="7"/>
  <c r="K83" i="7" s="1"/>
  <c r="F83" i="7"/>
  <c r="L82" i="7"/>
  <c r="K82" i="7" s="1"/>
  <c r="F82" i="7"/>
  <c r="L81" i="7"/>
  <c r="K81" i="7" s="1"/>
  <c r="F81" i="7"/>
  <c r="L80" i="7"/>
  <c r="K80" i="7"/>
  <c r="F80" i="7"/>
  <c r="L79" i="7"/>
  <c r="K79" i="7" s="1"/>
  <c r="F79" i="7"/>
  <c r="L78" i="7"/>
  <c r="K78" i="7"/>
  <c r="F78" i="7"/>
  <c r="L77" i="7"/>
  <c r="K77" i="7" s="1"/>
  <c r="F77" i="7"/>
  <c r="L76" i="7"/>
  <c r="K76" i="7" s="1"/>
  <c r="F76" i="7"/>
  <c r="L75" i="7"/>
  <c r="K75" i="7"/>
  <c r="F75" i="7"/>
  <c r="L74" i="7"/>
  <c r="K74" i="7"/>
  <c r="F74" i="7"/>
  <c r="L73" i="7"/>
  <c r="K73" i="7" s="1"/>
  <c r="F73" i="7"/>
  <c r="L72" i="7"/>
  <c r="K72" i="7"/>
  <c r="F72" i="7"/>
  <c r="L71" i="7"/>
  <c r="K71" i="7" s="1"/>
  <c r="F71" i="7"/>
  <c r="L70" i="7"/>
  <c r="K70" i="7"/>
  <c r="F70" i="7"/>
  <c r="L69" i="7"/>
  <c r="K69" i="7"/>
  <c r="F69" i="7"/>
  <c r="L68" i="7"/>
  <c r="K68" i="7" s="1"/>
  <c r="F68" i="7"/>
  <c r="L67" i="7"/>
  <c r="K67" i="7" s="1"/>
  <c r="F67" i="7"/>
  <c r="L66" i="7"/>
  <c r="K66" i="7"/>
  <c r="F66" i="7"/>
  <c r="L65" i="7"/>
  <c r="K65" i="7" s="1"/>
  <c r="F65" i="7"/>
  <c r="L64" i="7"/>
  <c r="K64" i="7"/>
  <c r="F64" i="7"/>
  <c r="L63" i="7"/>
  <c r="K63" i="7" s="1"/>
  <c r="F63" i="7"/>
  <c r="L62" i="7"/>
  <c r="K62" i="7" s="1"/>
  <c r="F62" i="7"/>
  <c r="L61" i="7"/>
  <c r="K61" i="7" s="1"/>
  <c r="F61" i="7"/>
  <c r="L60" i="7"/>
  <c r="K60" i="7"/>
  <c r="F60" i="7"/>
  <c r="L59" i="7"/>
  <c r="K59" i="7" s="1"/>
  <c r="F59" i="7"/>
  <c r="L58" i="7"/>
  <c r="K58" i="7"/>
  <c r="F58" i="7"/>
  <c r="L57" i="7"/>
  <c r="K57" i="7" s="1"/>
  <c r="F57" i="7"/>
  <c r="L56" i="7"/>
  <c r="K56" i="7" s="1"/>
  <c r="F56" i="7"/>
  <c r="L55" i="7"/>
  <c r="K55" i="7"/>
  <c r="F55" i="7"/>
  <c r="L54" i="7"/>
  <c r="K54" i="7"/>
  <c r="F54" i="7"/>
  <c r="L53" i="7"/>
  <c r="K53" i="7" s="1"/>
  <c r="F53" i="7"/>
  <c r="L52" i="7"/>
  <c r="K52" i="7"/>
  <c r="F52" i="7"/>
  <c r="L51" i="7"/>
  <c r="K51" i="7" s="1"/>
  <c r="F51" i="7"/>
  <c r="L50" i="7"/>
  <c r="K50" i="7"/>
  <c r="F50" i="7"/>
  <c r="L49" i="7"/>
  <c r="K49" i="7"/>
  <c r="F49" i="7"/>
  <c r="L48" i="7"/>
  <c r="K48" i="7" s="1"/>
  <c r="F48" i="7"/>
  <c r="L47" i="7"/>
  <c r="K47" i="7" s="1"/>
  <c r="F47" i="7"/>
  <c r="L46" i="7"/>
  <c r="K46" i="7"/>
  <c r="F46" i="7"/>
  <c r="L45" i="7"/>
  <c r="K45" i="7" s="1"/>
  <c r="F45" i="7"/>
  <c r="L44" i="7"/>
  <c r="K44" i="7"/>
  <c r="F44" i="7"/>
  <c r="L43" i="7"/>
  <c r="K43" i="7" s="1"/>
  <c r="F43" i="7"/>
  <c r="L42" i="7"/>
  <c r="K42" i="7" s="1"/>
  <c r="F42" i="7"/>
  <c r="L41" i="7"/>
  <c r="K41" i="7" s="1"/>
  <c r="F41" i="7"/>
  <c r="L40" i="7"/>
  <c r="K40" i="7"/>
  <c r="F40" i="7"/>
  <c r="L39" i="7"/>
  <c r="K39" i="7" s="1"/>
  <c r="F39" i="7"/>
  <c r="L38" i="7"/>
  <c r="K38" i="7"/>
  <c r="F38" i="7"/>
  <c r="L37" i="7"/>
  <c r="K37" i="7" s="1"/>
  <c r="F37" i="7"/>
  <c r="L36" i="7"/>
  <c r="K36" i="7" s="1"/>
  <c r="F36" i="7"/>
  <c r="L35" i="7"/>
  <c r="K35" i="7"/>
  <c r="F35" i="7"/>
  <c r="L34" i="7"/>
  <c r="K34" i="7"/>
  <c r="F34" i="7"/>
  <c r="L33" i="7"/>
  <c r="K33" i="7" s="1"/>
  <c r="F33" i="7"/>
  <c r="L32" i="7"/>
  <c r="K32" i="7"/>
  <c r="F32" i="7"/>
  <c r="L31" i="7"/>
  <c r="K31" i="7" s="1"/>
  <c r="F31" i="7"/>
  <c r="L30" i="7"/>
  <c r="K30" i="7"/>
  <c r="F30" i="7"/>
  <c r="L29" i="7"/>
  <c r="K29" i="7"/>
  <c r="F29" i="7"/>
  <c r="L28" i="7"/>
  <c r="K28" i="7" s="1"/>
  <c r="F28" i="7"/>
  <c r="L27" i="7"/>
  <c r="K27" i="7" s="1"/>
  <c r="F27" i="7"/>
  <c r="L26" i="7"/>
  <c r="K26" i="7"/>
  <c r="F26" i="7"/>
  <c r="L25" i="7"/>
  <c r="K25" i="7" s="1"/>
  <c r="F25" i="7"/>
  <c r="L24" i="7"/>
  <c r="K24" i="7"/>
  <c r="F24" i="7"/>
  <c r="L23" i="7"/>
  <c r="K23" i="7" s="1"/>
  <c r="F23" i="7"/>
  <c r="L22" i="7"/>
  <c r="K22" i="7" s="1"/>
  <c r="F22" i="7"/>
  <c r="L21" i="7"/>
  <c r="K21" i="7" s="1"/>
  <c r="F21" i="7"/>
  <c r="L20" i="7"/>
  <c r="K20" i="7"/>
  <c r="F20" i="7"/>
  <c r="L19" i="7"/>
  <c r="K19" i="7" s="1"/>
  <c r="F19" i="7"/>
  <c r="F18" i="1" s="1"/>
  <c r="L18" i="7"/>
  <c r="K18" i="7"/>
  <c r="F18" i="7"/>
  <c r="L17" i="7"/>
  <c r="K17" i="7" s="1"/>
  <c r="F17" i="7"/>
  <c r="L16" i="7"/>
  <c r="K16" i="7" s="1"/>
  <c r="F16" i="7"/>
  <c r="L15" i="7"/>
  <c r="K15" i="7"/>
  <c r="F15" i="7"/>
  <c r="L14" i="7"/>
  <c r="K14" i="7"/>
  <c r="F14" i="7"/>
  <c r="L13" i="7"/>
  <c r="K13" i="7" s="1"/>
  <c r="F13" i="7"/>
  <c r="L12" i="7"/>
  <c r="K12" i="7"/>
  <c r="F12" i="7"/>
  <c r="L11" i="7"/>
  <c r="K11" i="7" s="1"/>
  <c r="F11" i="7"/>
  <c r="L10" i="7"/>
  <c r="K10" i="7"/>
  <c r="F10" i="7"/>
  <c r="L9" i="7"/>
  <c r="K9" i="7"/>
  <c r="F9" i="7"/>
  <c r="L8" i="7"/>
  <c r="K8" i="7" s="1"/>
  <c r="F8" i="7"/>
  <c r="L7" i="7"/>
  <c r="K7" i="7" s="1"/>
  <c r="F7" i="7"/>
  <c r="L56" i="6"/>
  <c r="K56" i="6"/>
  <c r="F56" i="6"/>
  <c r="L55" i="6"/>
  <c r="K55" i="6" s="1"/>
  <c r="F55" i="6"/>
  <c r="L54" i="6"/>
  <c r="K54" i="6" s="1"/>
  <c r="F54" i="6"/>
  <c r="L53" i="6"/>
  <c r="K53" i="6"/>
  <c r="F53" i="6"/>
  <c r="L52" i="6"/>
  <c r="K52" i="6"/>
  <c r="F52" i="6"/>
  <c r="L51" i="6"/>
  <c r="K51" i="6" s="1"/>
  <c r="F51" i="6"/>
  <c r="L50" i="6"/>
  <c r="K50" i="6"/>
  <c r="F50" i="6"/>
  <c r="L49" i="6"/>
  <c r="K49" i="6" s="1"/>
  <c r="F49" i="6"/>
  <c r="L48" i="6"/>
  <c r="K48" i="6"/>
  <c r="F48" i="6"/>
  <c r="L47" i="6"/>
  <c r="K47" i="6"/>
  <c r="F47" i="6"/>
  <c r="L46" i="6"/>
  <c r="K46" i="6"/>
  <c r="F46" i="6"/>
  <c r="L45" i="6"/>
  <c r="K45" i="6"/>
  <c r="F45" i="6"/>
  <c r="K44" i="6"/>
  <c r="L44" i="6" s="1"/>
  <c r="F44" i="6"/>
  <c r="L43" i="6"/>
  <c r="K43" i="6"/>
  <c r="F43" i="6"/>
  <c r="L42" i="6"/>
  <c r="K42" i="6"/>
  <c r="F42" i="6"/>
  <c r="L41" i="6"/>
  <c r="K41" i="6" s="1"/>
  <c r="F41" i="6"/>
  <c r="L40" i="6"/>
  <c r="K40" i="6" s="1"/>
  <c r="F40" i="6"/>
  <c r="L39" i="6"/>
  <c r="K39" i="6" s="1"/>
  <c r="F39" i="6"/>
  <c r="L38" i="6"/>
  <c r="K38" i="6"/>
  <c r="F38" i="6"/>
  <c r="L37" i="6"/>
  <c r="K37" i="6" s="1"/>
  <c r="F37" i="6"/>
  <c r="L36" i="6"/>
  <c r="K36" i="6"/>
  <c r="F36" i="6"/>
  <c r="L35" i="6"/>
  <c r="K35" i="6" s="1"/>
  <c r="F35" i="6"/>
  <c r="L34" i="6"/>
  <c r="K34" i="6" s="1"/>
  <c r="F34" i="6"/>
  <c r="L33" i="6"/>
  <c r="K33" i="6"/>
  <c r="F33" i="6"/>
  <c r="L32" i="6"/>
  <c r="K32" i="6"/>
  <c r="F32" i="6"/>
  <c r="L31" i="6"/>
  <c r="K31" i="6" s="1"/>
  <c r="F31" i="6"/>
  <c r="L30" i="6"/>
  <c r="K30" i="6"/>
  <c r="F30" i="6"/>
  <c r="L29" i="6"/>
  <c r="K29" i="6" s="1"/>
  <c r="F29" i="6"/>
  <c r="L28" i="6"/>
  <c r="K28" i="6"/>
  <c r="F28" i="6"/>
  <c r="L27" i="6"/>
  <c r="K27" i="6"/>
  <c r="F27" i="6"/>
  <c r="L26" i="6"/>
  <c r="K26" i="6" s="1"/>
  <c r="F26" i="6"/>
  <c r="L25" i="6"/>
  <c r="K25" i="6" s="1"/>
  <c r="F25" i="6"/>
  <c r="L24" i="6"/>
  <c r="K24" i="6"/>
  <c r="F24" i="6"/>
  <c r="L23" i="6"/>
  <c r="G26" i="1" s="1"/>
  <c r="G27" i="1" s="1"/>
  <c r="F23" i="6"/>
  <c r="L22" i="6"/>
  <c r="K22" i="6"/>
  <c r="F22" i="6"/>
  <c r="L21" i="6"/>
  <c r="K21" i="6" s="1"/>
  <c r="F21" i="6"/>
  <c r="L20" i="6"/>
  <c r="K20" i="6" s="1"/>
  <c r="F20" i="6"/>
  <c r="L19" i="6"/>
  <c r="K19" i="6" s="1"/>
  <c r="F19" i="6"/>
  <c r="L18" i="6"/>
  <c r="K18" i="6"/>
  <c r="F18" i="6"/>
  <c r="L17" i="6"/>
  <c r="K17" i="6" s="1"/>
  <c r="F17" i="6"/>
  <c r="G20" i="1" s="1"/>
  <c r="G21" i="1" s="1"/>
  <c r="L16" i="6"/>
  <c r="K16" i="6"/>
  <c r="F16" i="6"/>
  <c r="L15" i="6"/>
  <c r="K15" i="6" s="1"/>
  <c r="F15" i="6"/>
  <c r="L14" i="6"/>
  <c r="K14" i="6" s="1"/>
  <c r="F14" i="6"/>
  <c r="L13" i="6"/>
  <c r="K13" i="6"/>
  <c r="F13" i="6"/>
  <c r="L12" i="6"/>
  <c r="K12" i="6"/>
  <c r="F12" i="6"/>
  <c r="L11" i="6"/>
  <c r="K11" i="6" s="1"/>
  <c r="F11" i="6"/>
  <c r="L10" i="6"/>
  <c r="K10" i="6"/>
  <c r="F10" i="6"/>
  <c r="L9" i="6"/>
  <c r="K9" i="6" s="1"/>
  <c r="F9" i="6"/>
  <c r="L8" i="6"/>
  <c r="K8" i="6"/>
  <c r="F8" i="6"/>
  <c r="L7" i="6"/>
  <c r="K7" i="6"/>
  <c r="F7" i="6"/>
  <c r="K162" i="5"/>
  <c r="L162" i="5" s="1"/>
  <c r="I162" i="5"/>
  <c r="F162" i="5"/>
  <c r="C162" i="5"/>
  <c r="B162" i="5"/>
  <c r="K161" i="5"/>
  <c r="L161" i="5" s="1"/>
  <c r="I161" i="5"/>
  <c r="F161" i="5"/>
  <c r="C161" i="5"/>
  <c r="B161" i="5"/>
  <c r="L160" i="5"/>
  <c r="K160" i="5"/>
  <c r="I160" i="5"/>
  <c r="F160" i="5"/>
  <c r="C160" i="5"/>
  <c r="B160" i="5"/>
  <c r="K159" i="5"/>
  <c r="L159" i="5" s="1"/>
  <c r="I159" i="5"/>
  <c r="F159" i="5"/>
  <c r="C159" i="5"/>
  <c r="B159" i="5"/>
  <c r="K158" i="5"/>
  <c r="L158" i="5" s="1"/>
  <c r="I158" i="5"/>
  <c r="F158" i="5"/>
  <c r="C158" i="5"/>
  <c r="B158" i="5"/>
  <c r="K157" i="5"/>
  <c r="L157" i="5" s="1"/>
  <c r="I157" i="5"/>
  <c r="F157" i="5"/>
  <c r="C157" i="5"/>
  <c r="B157" i="5"/>
  <c r="L156" i="5"/>
  <c r="K156" i="5"/>
  <c r="I156" i="5"/>
  <c r="F156" i="5"/>
  <c r="C156" i="5"/>
  <c r="B156" i="5"/>
  <c r="K155" i="5"/>
  <c r="L155" i="5" s="1"/>
  <c r="I155" i="5"/>
  <c r="F155" i="5"/>
  <c r="C155" i="5"/>
  <c r="B155" i="5"/>
  <c r="K154" i="5"/>
  <c r="L154" i="5" s="1"/>
  <c r="I154" i="5"/>
  <c r="F154" i="5"/>
  <c r="C154" i="5"/>
  <c r="B154" i="5"/>
  <c r="L153" i="5"/>
  <c r="K153" i="5"/>
  <c r="I153" i="5"/>
  <c r="F153" i="5"/>
  <c r="C153" i="5"/>
  <c r="B153" i="5"/>
  <c r="K152" i="5"/>
  <c r="L152" i="5" s="1"/>
  <c r="I152" i="5"/>
  <c r="F152" i="5"/>
  <c r="C152" i="5"/>
  <c r="B152" i="5"/>
  <c r="K151" i="5"/>
  <c r="L151" i="5" s="1"/>
  <c r="I151" i="5"/>
  <c r="F151" i="5"/>
  <c r="C151" i="5"/>
  <c r="B151" i="5"/>
  <c r="L150" i="5"/>
  <c r="K150" i="5"/>
  <c r="I150" i="5"/>
  <c r="F150" i="5"/>
  <c r="C150" i="5"/>
  <c r="B150" i="5"/>
  <c r="K149" i="5"/>
  <c r="L149" i="5" s="1"/>
  <c r="I149" i="5"/>
  <c r="F149" i="5"/>
  <c r="C149" i="5"/>
  <c r="B149" i="5"/>
  <c r="K148" i="5"/>
  <c r="L148" i="5" s="1"/>
  <c r="I148" i="5"/>
  <c r="F148" i="5"/>
  <c r="C148" i="5"/>
  <c r="B148" i="5"/>
  <c r="K147" i="5"/>
  <c r="L147" i="5" s="1"/>
  <c r="I147" i="5"/>
  <c r="F147" i="5"/>
  <c r="C147" i="5"/>
  <c r="B147" i="5"/>
  <c r="L146" i="5"/>
  <c r="K146" i="5"/>
  <c r="I146" i="5"/>
  <c r="F146" i="5"/>
  <c r="C146" i="5"/>
  <c r="B146" i="5"/>
  <c r="K145" i="5"/>
  <c r="L145" i="5" s="1"/>
  <c r="I145" i="5"/>
  <c r="F145" i="5"/>
  <c r="C145" i="5"/>
  <c r="B145" i="5"/>
  <c r="K144" i="5"/>
  <c r="L144" i="5" s="1"/>
  <c r="I144" i="5"/>
  <c r="F144" i="5"/>
  <c r="C144" i="5"/>
  <c r="B144" i="5"/>
  <c r="L143" i="5"/>
  <c r="K143" i="5"/>
  <c r="I143" i="5"/>
  <c r="F143" i="5"/>
  <c r="C143" i="5"/>
  <c r="B143" i="5"/>
  <c r="K142" i="5"/>
  <c r="L142" i="5" s="1"/>
  <c r="I142" i="5"/>
  <c r="F142" i="5"/>
  <c r="C142" i="5"/>
  <c r="B142" i="5"/>
  <c r="K141" i="5"/>
  <c r="L141" i="5" s="1"/>
  <c r="I141" i="5"/>
  <c r="F141" i="5"/>
  <c r="C141" i="5"/>
  <c r="B141" i="5"/>
  <c r="L140" i="5"/>
  <c r="K140" i="5"/>
  <c r="I140" i="5"/>
  <c r="F140" i="5"/>
  <c r="C140" i="5"/>
  <c r="B140" i="5"/>
  <c r="K139" i="5"/>
  <c r="L139" i="5" s="1"/>
  <c r="I139" i="5"/>
  <c r="F139" i="5"/>
  <c r="C139" i="5"/>
  <c r="B139" i="5"/>
  <c r="K138" i="5"/>
  <c r="L138" i="5" s="1"/>
  <c r="I138" i="5"/>
  <c r="F138" i="5"/>
  <c r="C138" i="5"/>
  <c r="B138" i="5"/>
  <c r="K137" i="5"/>
  <c r="L137" i="5" s="1"/>
  <c r="I137" i="5"/>
  <c r="F137" i="5"/>
  <c r="C137" i="5"/>
  <c r="B137" i="5"/>
  <c r="L136" i="5"/>
  <c r="K136" i="5"/>
  <c r="I136" i="5"/>
  <c r="F136" i="5"/>
  <c r="C136" i="5"/>
  <c r="B136" i="5"/>
  <c r="K135" i="5"/>
  <c r="L135" i="5" s="1"/>
  <c r="I135" i="5"/>
  <c r="F135" i="5"/>
  <c r="C135" i="5"/>
  <c r="B135" i="5"/>
  <c r="K134" i="5"/>
  <c r="L134" i="5" s="1"/>
  <c r="I134" i="5"/>
  <c r="F134" i="5"/>
  <c r="C134" i="5"/>
  <c r="B134" i="5"/>
  <c r="L133" i="5"/>
  <c r="K133" i="5"/>
  <c r="I133" i="5"/>
  <c r="F133" i="5"/>
  <c r="C133" i="5"/>
  <c r="B133" i="5"/>
  <c r="K132" i="5"/>
  <c r="L132" i="5" s="1"/>
  <c r="I132" i="5"/>
  <c r="F132" i="5"/>
  <c r="C132" i="5"/>
  <c r="B132" i="5"/>
  <c r="K131" i="5"/>
  <c r="L131" i="5" s="1"/>
  <c r="I131" i="5"/>
  <c r="F131" i="5"/>
  <c r="C131" i="5"/>
  <c r="B131" i="5"/>
  <c r="L130" i="5"/>
  <c r="K130" i="5"/>
  <c r="I130" i="5"/>
  <c r="F130" i="5"/>
  <c r="C130" i="5"/>
  <c r="B130" i="5"/>
  <c r="K129" i="5"/>
  <c r="L129" i="5" s="1"/>
  <c r="I129" i="5"/>
  <c r="F129" i="5"/>
  <c r="C129" i="5"/>
  <c r="B129" i="5"/>
  <c r="K128" i="5"/>
  <c r="L128" i="5" s="1"/>
  <c r="I128" i="5"/>
  <c r="F128" i="5"/>
  <c r="C128" i="5"/>
  <c r="B128" i="5"/>
  <c r="K127" i="5"/>
  <c r="L127" i="5" s="1"/>
  <c r="I127" i="5"/>
  <c r="F127" i="5"/>
  <c r="C127" i="5"/>
  <c r="B127" i="5"/>
  <c r="L126" i="5"/>
  <c r="K126" i="5"/>
  <c r="I126" i="5"/>
  <c r="F126" i="5"/>
  <c r="C126" i="5"/>
  <c r="B126" i="5"/>
  <c r="K125" i="5"/>
  <c r="L125" i="5" s="1"/>
  <c r="I125" i="5"/>
  <c r="F125" i="5"/>
  <c r="C125" i="5"/>
  <c r="B125" i="5"/>
  <c r="K124" i="5"/>
  <c r="L124" i="5" s="1"/>
  <c r="I124" i="5"/>
  <c r="F124" i="5"/>
  <c r="C124" i="5"/>
  <c r="B124" i="5"/>
  <c r="L123" i="5"/>
  <c r="K123" i="5"/>
  <c r="I123" i="5"/>
  <c r="F123" i="5"/>
  <c r="C123" i="5"/>
  <c r="B123" i="5"/>
  <c r="K122" i="5"/>
  <c r="L122" i="5" s="1"/>
  <c r="I122" i="5"/>
  <c r="F122" i="5"/>
  <c r="C122" i="5"/>
  <c r="B122" i="5"/>
  <c r="K121" i="5"/>
  <c r="L121" i="5" s="1"/>
  <c r="I121" i="5"/>
  <c r="F121" i="5"/>
  <c r="C121" i="5"/>
  <c r="B121" i="5"/>
  <c r="L120" i="5"/>
  <c r="K120" i="5"/>
  <c r="I120" i="5"/>
  <c r="F120" i="5"/>
  <c r="C120" i="5"/>
  <c r="B120" i="5"/>
  <c r="K119" i="5"/>
  <c r="L119" i="5" s="1"/>
  <c r="I119" i="5"/>
  <c r="F119" i="5"/>
  <c r="C119" i="5"/>
  <c r="B119" i="5"/>
  <c r="K118" i="5"/>
  <c r="L118" i="5" s="1"/>
  <c r="I118" i="5"/>
  <c r="F118" i="5"/>
  <c r="C118" i="5"/>
  <c r="B118" i="5"/>
  <c r="K117" i="5"/>
  <c r="L117" i="5" s="1"/>
  <c r="I117" i="5"/>
  <c r="F117" i="5"/>
  <c r="C117" i="5"/>
  <c r="B117" i="5"/>
  <c r="L116" i="5"/>
  <c r="K116" i="5"/>
  <c r="I116" i="5"/>
  <c r="F116" i="5"/>
  <c r="C116" i="5"/>
  <c r="B116" i="5"/>
  <c r="K115" i="5"/>
  <c r="L115" i="5" s="1"/>
  <c r="I115" i="5"/>
  <c r="F115" i="5"/>
  <c r="C115" i="5"/>
  <c r="B115" i="5"/>
  <c r="K114" i="5"/>
  <c r="L114" i="5" s="1"/>
  <c r="I114" i="5"/>
  <c r="F114" i="5"/>
  <c r="C114" i="5"/>
  <c r="B114" i="5"/>
  <c r="L113" i="5"/>
  <c r="K113" i="5"/>
  <c r="I113" i="5"/>
  <c r="F113" i="5"/>
  <c r="C113" i="5"/>
  <c r="B113" i="5"/>
  <c r="K112" i="5"/>
  <c r="L112" i="5" s="1"/>
  <c r="I112" i="5"/>
  <c r="F112" i="5"/>
  <c r="C112" i="5"/>
  <c r="B112" i="5"/>
  <c r="K111" i="5"/>
  <c r="L111" i="5" s="1"/>
  <c r="I111" i="5"/>
  <c r="F111" i="5"/>
  <c r="C111" i="5"/>
  <c r="B111" i="5"/>
  <c r="K110" i="5"/>
  <c r="L110" i="5" s="1"/>
  <c r="I110" i="5"/>
  <c r="F110" i="5"/>
  <c r="C110" i="5"/>
  <c r="B110" i="5"/>
  <c r="K109" i="5"/>
  <c r="L109" i="5" s="1"/>
  <c r="I109" i="5"/>
  <c r="F109" i="5"/>
  <c r="C109" i="5"/>
  <c r="B109" i="5"/>
  <c r="K108" i="5"/>
  <c r="L108" i="5" s="1"/>
  <c r="I108" i="5"/>
  <c r="F108" i="5"/>
  <c r="C108" i="5"/>
  <c r="B108" i="5"/>
  <c r="K107" i="5"/>
  <c r="L107" i="5" s="1"/>
  <c r="I107" i="5"/>
  <c r="F107" i="5"/>
  <c r="C107" i="5"/>
  <c r="B107" i="5"/>
  <c r="L106" i="5"/>
  <c r="K106" i="5"/>
  <c r="I106" i="5"/>
  <c r="F106" i="5"/>
  <c r="C106" i="5"/>
  <c r="B106" i="5"/>
  <c r="K105" i="5"/>
  <c r="L105" i="5" s="1"/>
  <c r="I105" i="5"/>
  <c r="F105" i="5"/>
  <c r="C105" i="5"/>
  <c r="B105" i="5"/>
  <c r="K104" i="5"/>
  <c r="L104" i="5" s="1"/>
  <c r="I104" i="5"/>
  <c r="F104" i="5"/>
  <c r="C104" i="5"/>
  <c r="B104" i="5"/>
  <c r="L103" i="5"/>
  <c r="K103" i="5"/>
  <c r="I103" i="5"/>
  <c r="F103" i="5"/>
  <c r="C103" i="5"/>
  <c r="B103" i="5"/>
  <c r="K102" i="5"/>
  <c r="L102" i="5" s="1"/>
  <c r="I102" i="5"/>
  <c r="F102" i="5"/>
  <c r="C102" i="5"/>
  <c r="B102" i="5"/>
  <c r="K101" i="5"/>
  <c r="L101" i="5" s="1"/>
  <c r="I101" i="5"/>
  <c r="F101" i="5"/>
  <c r="C101" i="5"/>
  <c r="B101" i="5"/>
  <c r="K100" i="5"/>
  <c r="L100" i="5" s="1"/>
  <c r="I100" i="5"/>
  <c r="F100" i="5"/>
  <c r="C100" i="5"/>
  <c r="B100" i="5"/>
  <c r="K99" i="5"/>
  <c r="L99" i="5" s="1"/>
  <c r="I99" i="5"/>
  <c r="F99" i="5"/>
  <c r="C99" i="5"/>
  <c r="B99" i="5"/>
  <c r="K98" i="5"/>
  <c r="L98" i="5" s="1"/>
  <c r="I98" i="5"/>
  <c r="F98" i="5"/>
  <c r="C98" i="5"/>
  <c r="B98" i="5"/>
  <c r="K97" i="5"/>
  <c r="L97" i="5" s="1"/>
  <c r="I97" i="5"/>
  <c r="F97" i="5"/>
  <c r="C97" i="5"/>
  <c r="B97" i="5"/>
  <c r="L96" i="5"/>
  <c r="K96" i="5"/>
  <c r="I96" i="5"/>
  <c r="F96" i="5"/>
  <c r="C96" i="5"/>
  <c r="B96" i="5"/>
  <c r="K95" i="5"/>
  <c r="L95" i="5" s="1"/>
  <c r="I95" i="5"/>
  <c r="F95" i="5"/>
  <c r="C95" i="5"/>
  <c r="B95" i="5"/>
  <c r="K94" i="5"/>
  <c r="L94" i="5" s="1"/>
  <c r="I94" i="5"/>
  <c r="F94" i="5"/>
  <c r="C94" i="5"/>
  <c r="B94" i="5"/>
  <c r="L93" i="5"/>
  <c r="K93" i="5"/>
  <c r="I93" i="5"/>
  <c r="F93" i="5"/>
  <c r="C93" i="5"/>
  <c r="B93" i="5"/>
  <c r="K92" i="5"/>
  <c r="L92" i="5" s="1"/>
  <c r="I92" i="5"/>
  <c r="F92" i="5"/>
  <c r="C92" i="5"/>
  <c r="B92" i="5"/>
  <c r="K91" i="5"/>
  <c r="L91" i="5" s="1"/>
  <c r="I91" i="5"/>
  <c r="F91" i="5"/>
  <c r="C91" i="5"/>
  <c r="B91" i="5"/>
  <c r="K90" i="5"/>
  <c r="L90" i="5" s="1"/>
  <c r="I90" i="5"/>
  <c r="F90" i="5"/>
  <c r="C90" i="5"/>
  <c r="B90" i="5"/>
  <c r="K89" i="5"/>
  <c r="L89" i="5" s="1"/>
  <c r="I89" i="5"/>
  <c r="F89" i="5"/>
  <c r="C89" i="5"/>
  <c r="B89" i="5"/>
  <c r="K88" i="5"/>
  <c r="L88" i="5" s="1"/>
  <c r="I88" i="5"/>
  <c r="F88" i="5"/>
  <c r="C88" i="5"/>
  <c r="B88" i="5"/>
  <c r="K87" i="5"/>
  <c r="L87" i="5" s="1"/>
  <c r="I87" i="5"/>
  <c r="F87" i="5"/>
  <c r="C87" i="5"/>
  <c r="B87" i="5"/>
  <c r="L86" i="5"/>
  <c r="K86" i="5"/>
  <c r="I86" i="5"/>
  <c r="F86" i="5"/>
  <c r="C86" i="5"/>
  <c r="B86" i="5"/>
  <c r="K85" i="5"/>
  <c r="L85" i="5" s="1"/>
  <c r="I85" i="5"/>
  <c r="F85" i="5"/>
  <c r="C85" i="5"/>
  <c r="B85" i="5"/>
  <c r="K84" i="5"/>
  <c r="L84" i="5" s="1"/>
  <c r="I84" i="5"/>
  <c r="F84" i="5"/>
  <c r="C84" i="5"/>
  <c r="B84" i="5"/>
  <c r="L83" i="5"/>
  <c r="K83" i="5"/>
  <c r="I83" i="5"/>
  <c r="F83" i="5"/>
  <c r="C83" i="5"/>
  <c r="B83" i="5"/>
  <c r="K82" i="5"/>
  <c r="L82" i="5" s="1"/>
  <c r="I82" i="5"/>
  <c r="F82" i="5"/>
  <c r="C82" i="5"/>
  <c r="B82" i="5"/>
  <c r="K81" i="5"/>
  <c r="L81" i="5" s="1"/>
  <c r="I81" i="5"/>
  <c r="F81" i="5"/>
  <c r="C81" i="5"/>
  <c r="B81" i="5"/>
  <c r="K80" i="5"/>
  <c r="L80" i="5" s="1"/>
  <c r="I80" i="5"/>
  <c r="F80" i="5"/>
  <c r="C80" i="5"/>
  <c r="B80" i="5"/>
  <c r="K79" i="5"/>
  <c r="L79" i="5" s="1"/>
  <c r="I79" i="5"/>
  <c r="F79" i="5"/>
  <c r="C79" i="5"/>
  <c r="B79" i="5"/>
  <c r="K78" i="5"/>
  <c r="L78" i="5" s="1"/>
  <c r="I78" i="5"/>
  <c r="F78" i="5"/>
  <c r="C78" i="5"/>
  <c r="B78" i="5"/>
  <c r="K77" i="5"/>
  <c r="L77" i="5" s="1"/>
  <c r="I77" i="5"/>
  <c r="F77" i="5"/>
  <c r="C77" i="5"/>
  <c r="B77" i="5"/>
  <c r="L76" i="5"/>
  <c r="K76" i="5"/>
  <c r="I76" i="5"/>
  <c r="F76" i="5"/>
  <c r="C76" i="5"/>
  <c r="B76" i="5"/>
  <c r="K75" i="5"/>
  <c r="L75" i="5" s="1"/>
  <c r="I75" i="5"/>
  <c r="F75" i="5"/>
  <c r="C75" i="5"/>
  <c r="B75" i="5"/>
  <c r="K74" i="5"/>
  <c r="L74" i="5" s="1"/>
  <c r="I74" i="5"/>
  <c r="F74" i="5"/>
  <c r="C74" i="5"/>
  <c r="B74" i="5"/>
  <c r="L73" i="5"/>
  <c r="K73" i="5"/>
  <c r="I73" i="5"/>
  <c r="F73" i="5"/>
  <c r="C73" i="5"/>
  <c r="B73" i="5"/>
  <c r="K72" i="5"/>
  <c r="L72" i="5" s="1"/>
  <c r="I72" i="5"/>
  <c r="F72" i="5"/>
  <c r="C72" i="5"/>
  <c r="B72" i="5"/>
  <c r="K71" i="5"/>
  <c r="L71" i="5" s="1"/>
  <c r="I71" i="5"/>
  <c r="F71" i="5"/>
  <c r="C71" i="5"/>
  <c r="B71" i="5"/>
  <c r="K70" i="5"/>
  <c r="L70" i="5" s="1"/>
  <c r="I70" i="5"/>
  <c r="F70" i="5"/>
  <c r="C70" i="5"/>
  <c r="B70" i="5"/>
  <c r="K69" i="5"/>
  <c r="L69" i="5" s="1"/>
  <c r="I69" i="5"/>
  <c r="F69" i="5"/>
  <c r="C69" i="5"/>
  <c r="B69" i="5"/>
  <c r="K68" i="5"/>
  <c r="L68" i="5" s="1"/>
  <c r="I68" i="5"/>
  <c r="F68" i="5"/>
  <c r="C68" i="5"/>
  <c r="B68" i="5"/>
  <c r="K67" i="5"/>
  <c r="L67" i="5" s="1"/>
  <c r="I67" i="5"/>
  <c r="F67" i="5"/>
  <c r="C67" i="5"/>
  <c r="B67" i="5"/>
  <c r="L66" i="5"/>
  <c r="K66" i="5"/>
  <c r="I66" i="5"/>
  <c r="F66" i="5"/>
  <c r="C66" i="5"/>
  <c r="B66" i="5"/>
  <c r="K65" i="5"/>
  <c r="L65" i="5" s="1"/>
  <c r="I65" i="5"/>
  <c r="F65" i="5"/>
  <c r="C65" i="5"/>
  <c r="B65" i="5"/>
  <c r="K64" i="5"/>
  <c r="L64" i="5" s="1"/>
  <c r="I64" i="5"/>
  <c r="F64" i="5"/>
  <c r="C64" i="5"/>
  <c r="B64" i="5"/>
  <c r="L63" i="5"/>
  <c r="K63" i="5"/>
  <c r="I63" i="5"/>
  <c r="F63" i="5"/>
  <c r="C63" i="5"/>
  <c r="B63" i="5"/>
  <c r="K62" i="5"/>
  <c r="L62" i="5" s="1"/>
  <c r="I62" i="5"/>
  <c r="F62" i="5"/>
  <c r="C62" i="5"/>
  <c r="B62" i="5"/>
  <c r="K61" i="5"/>
  <c r="L61" i="5" s="1"/>
  <c r="I61" i="5"/>
  <c r="F61" i="5"/>
  <c r="C61" i="5"/>
  <c r="B61" i="5"/>
  <c r="K60" i="5"/>
  <c r="L60" i="5" s="1"/>
  <c r="I60" i="5"/>
  <c r="F60" i="5"/>
  <c r="C60" i="5"/>
  <c r="B60" i="5"/>
  <c r="K59" i="5"/>
  <c r="L59" i="5" s="1"/>
  <c r="I59" i="5"/>
  <c r="F59" i="5"/>
  <c r="C59" i="5"/>
  <c r="B59" i="5"/>
  <c r="K58" i="5"/>
  <c r="L58" i="5" s="1"/>
  <c r="I58" i="5"/>
  <c r="F58" i="5"/>
  <c r="C58" i="5"/>
  <c r="B58" i="5"/>
  <c r="K57" i="5"/>
  <c r="L57" i="5" s="1"/>
  <c r="I57" i="5"/>
  <c r="F57" i="5"/>
  <c r="C57" i="5"/>
  <c r="B57" i="5"/>
  <c r="L56" i="5"/>
  <c r="K56" i="5"/>
  <c r="I56" i="5"/>
  <c r="F56" i="5"/>
  <c r="C56" i="5"/>
  <c r="B56" i="5"/>
  <c r="K55" i="5"/>
  <c r="L55" i="5" s="1"/>
  <c r="I55" i="5"/>
  <c r="F55" i="5"/>
  <c r="C55" i="5"/>
  <c r="B55" i="5"/>
  <c r="K54" i="5"/>
  <c r="L54" i="5" s="1"/>
  <c r="I54" i="5"/>
  <c r="F54" i="5"/>
  <c r="C54" i="5"/>
  <c r="B54" i="5"/>
  <c r="L53" i="5"/>
  <c r="K53" i="5"/>
  <c r="I53" i="5"/>
  <c r="F53" i="5"/>
  <c r="C53" i="5"/>
  <c r="B53" i="5"/>
  <c r="K52" i="5"/>
  <c r="L52" i="5" s="1"/>
  <c r="I52" i="5"/>
  <c r="F52" i="5"/>
  <c r="C52" i="5"/>
  <c r="B52" i="5"/>
  <c r="K51" i="5"/>
  <c r="L51" i="5" s="1"/>
  <c r="I51" i="5"/>
  <c r="F51" i="5"/>
  <c r="C51" i="5"/>
  <c r="B51" i="5"/>
  <c r="K50" i="5"/>
  <c r="L50" i="5" s="1"/>
  <c r="I50" i="5"/>
  <c r="F50" i="5"/>
  <c r="C50" i="5"/>
  <c r="B50" i="5"/>
  <c r="K49" i="5"/>
  <c r="L49" i="5" s="1"/>
  <c r="I49" i="5"/>
  <c r="F49" i="5"/>
  <c r="C49" i="5"/>
  <c r="B49" i="5"/>
  <c r="K48" i="5"/>
  <c r="L48" i="5" s="1"/>
  <c r="I48" i="5"/>
  <c r="F48" i="5"/>
  <c r="C48" i="5"/>
  <c r="B48" i="5"/>
  <c r="K47" i="5"/>
  <c r="L47" i="5" s="1"/>
  <c r="I47" i="5"/>
  <c r="F47" i="5"/>
  <c r="C47" i="5"/>
  <c r="B47" i="5"/>
  <c r="L46" i="5"/>
  <c r="K46" i="5"/>
  <c r="I46" i="5"/>
  <c r="F46" i="5"/>
  <c r="C46" i="5"/>
  <c r="B46" i="5"/>
  <c r="K45" i="5"/>
  <c r="L45" i="5" s="1"/>
  <c r="I45" i="5"/>
  <c r="F45" i="5"/>
  <c r="C45" i="5"/>
  <c r="B45" i="5"/>
  <c r="K44" i="5"/>
  <c r="L44" i="5" s="1"/>
  <c r="I44" i="5"/>
  <c r="F44" i="5"/>
  <c r="C44" i="5"/>
  <c r="B44" i="5"/>
  <c r="L43" i="5"/>
  <c r="K43" i="5"/>
  <c r="I43" i="5"/>
  <c r="F43" i="5"/>
  <c r="C43" i="5"/>
  <c r="B43" i="5"/>
  <c r="K42" i="5"/>
  <c r="L42" i="5" s="1"/>
  <c r="I42" i="5"/>
  <c r="F42" i="5"/>
  <c r="C42" i="5"/>
  <c r="B42" i="5"/>
  <c r="K41" i="5"/>
  <c r="L41" i="5" s="1"/>
  <c r="I41" i="5"/>
  <c r="F41" i="5"/>
  <c r="C41" i="5"/>
  <c r="B41" i="5"/>
  <c r="K40" i="5"/>
  <c r="L40" i="5" s="1"/>
  <c r="I40" i="5"/>
  <c r="F40" i="5"/>
  <c r="C40" i="5"/>
  <c r="B40" i="5"/>
  <c r="K39" i="5"/>
  <c r="L39" i="5" s="1"/>
  <c r="I39" i="5"/>
  <c r="F39" i="5"/>
  <c r="C39" i="5"/>
  <c r="B39" i="5"/>
  <c r="K38" i="5"/>
  <c r="L38" i="5" s="1"/>
  <c r="I38" i="5"/>
  <c r="F38" i="5"/>
  <c r="C38" i="5"/>
  <c r="B38" i="5"/>
  <c r="K37" i="5"/>
  <c r="L37" i="5" s="1"/>
  <c r="I37" i="5"/>
  <c r="F37" i="5"/>
  <c r="C37" i="5"/>
  <c r="B37" i="5"/>
  <c r="L36" i="5"/>
  <c r="K36" i="5"/>
  <c r="I36" i="5"/>
  <c r="F36" i="5"/>
  <c r="C36" i="5"/>
  <c r="B36" i="5"/>
  <c r="K35" i="5"/>
  <c r="L35" i="5" s="1"/>
  <c r="I35" i="5"/>
  <c r="F35" i="5"/>
  <c r="C35" i="5"/>
  <c r="B35" i="5"/>
  <c r="K34" i="5"/>
  <c r="L34" i="5" s="1"/>
  <c r="I34" i="5"/>
  <c r="F34" i="5"/>
  <c r="C34" i="5"/>
  <c r="B34" i="5"/>
  <c r="L33" i="5"/>
  <c r="K33" i="5"/>
  <c r="I33" i="5"/>
  <c r="F33" i="5"/>
  <c r="C33" i="5"/>
  <c r="B33" i="5"/>
  <c r="K32" i="5"/>
  <c r="L32" i="5" s="1"/>
  <c r="I32" i="5"/>
  <c r="F32" i="5"/>
  <c r="C32" i="5"/>
  <c r="B32" i="5"/>
  <c r="K31" i="5"/>
  <c r="L31" i="5" s="1"/>
  <c r="I31" i="5"/>
  <c r="F31" i="5"/>
  <c r="C31" i="5"/>
  <c r="B31" i="5"/>
  <c r="K30" i="5"/>
  <c r="L30" i="5" s="1"/>
  <c r="I30" i="5"/>
  <c r="F30" i="5"/>
  <c r="C30" i="5"/>
  <c r="B30" i="5"/>
  <c r="K29" i="5"/>
  <c r="L29" i="5" s="1"/>
  <c r="I29" i="5"/>
  <c r="F29" i="5"/>
  <c r="C29" i="5"/>
  <c r="B29" i="5"/>
  <c r="K28" i="5"/>
  <c r="L28" i="5" s="1"/>
  <c r="I28" i="5"/>
  <c r="F28" i="5"/>
  <c r="C28" i="5"/>
  <c r="B28" i="5"/>
  <c r="K27" i="5"/>
  <c r="L27" i="5" s="1"/>
  <c r="I27" i="5"/>
  <c r="F27" i="5"/>
  <c r="C27" i="5"/>
  <c r="B27" i="5"/>
  <c r="L26" i="5"/>
  <c r="K26" i="5"/>
  <c r="I26" i="5"/>
  <c r="F26" i="5"/>
  <c r="C26" i="5"/>
  <c r="B26" i="5"/>
  <c r="K25" i="5"/>
  <c r="L25" i="5" s="1"/>
  <c r="I25" i="5"/>
  <c r="F25" i="5"/>
  <c r="C25" i="5"/>
  <c r="B25" i="5"/>
  <c r="K24" i="5"/>
  <c r="L24" i="5" s="1"/>
  <c r="I24" i="5"/>
  <c r="F24" i="5"/>
  <c r="C24" i="5"/>
  <c r="B24" i="5"/>
  <c r="L23" i="5"/>
  <c r="K23" i="5"/>
  <c r="I23" i="5"/>
  <c r="F23" i="5"/>
  <c r="C23" i="5"/>
  <c r="B23" i="5"/>
  <c r="K22" i="5"/>
  <c r="L22" i="5" s="1"/>
  <c r="I22" i="5"/>
  <c r="F22" i="5"/>
  <c r="C22" i="5"/>
  <c r="B22" i="5"/>
  <c r="K21" i="5"/>
  <c r="L21" i="5" s="1"/>
  <c r="I21" i="5"/>
  <c r="F21" i="5"/>
  <c r="C21" i="5"/>
  <c r="B21" i="5"/>
  <c r="K20" i="5"/>
  <c r="L20" i="5" s="1"/>
  <c r="I20" i="5"/>
  <c r="F20" i="5"/>
  <c r="C20" i="5"/>
  <c r="B20" i="5"/>
  <c r="K19" i="5"/>
  <c r="L19" i="5" s="1"/>
  <c r="I19" i="5"/>
  <c r="F19" i="5"/>
  <c r="C19" i="5"/>
  <c r="B19" i="5"/>
  <c r="K18" i="5"/>
  <c r="L18" i="5" s="1"/>
  <c r="I18" i="5"/>
  <c r="F18" i="5"/>
  <c r="C18" i="5"/>
  <c r="B18" i="5"/>
  <c r="K17" i="5"/>
  <c r="L17" i="5" s="1"/>
  <c r="I17" i="5"/>
  <c r="F17" i="5"/>
  <c r="C17" i="5"/>
  <c r="B17" i="5"/>
  <c r="L16" i="5"/>
  <c r="K16" i="5"/>
  <c r="I16" i="5"/>
  <c r="F16" i="5"/>
  <c r="C16" i="5"/>
  <c r="B16" i="5"/>
  <c r="K15" i="5"/>
  <c r="L15" i="5" s="1"/>
  <c r="I15" i="5"/>
  <c r="F15" i="5"/>
  <c r="C15" i="5"/>
  <c r="B15" i="5"/>
  <c r="K14" i="5"/>
  <c r="L14" i="5" s="1"/>
  <c r="I14" i="5"/>
  <c r="F14" i="5"/>
  <c r="C14" i="5"/>
  <c r="B14" i="5"/>
  <c r="L13" i="5"/>
  <c r="K13" i="5"/>
  <c r="I13" i="5"/>
  <c r="F13" i="5"/>
  <c r="C13" i="5"/>
  <c r="B13" i="5"/>
  <c r="K12" i="5"/>
  <c r="L12" i="5" s="1"/>
  <c r="I12" i="5"/>
  <c r="F12" i="5"/>
  <c r="C12" i="5"/>
  <c r="B12" i="5"/>
  <c r="K11" i="5"/>
  <c r="L11" i="5" s="1"/>
  <c r="I11" i="5"/>
  <c r="F11" i="5"/>
  <c r="C11" i="5"/>
  <c r="B11" i="5"/>
  <c r="K10" i="5"/>
  <c r="L10" i="5" s="1"/>
  <c r="I10" i="5"/>
  <c r="F10" i="5"/>
  <c r="C10" i="5"/>
  <c r="B10" i="5"/>
  <c r="K9" i="5"/>
  <c r="L9" i="5" s="1"/>
  <c r="I9" i="5"/>
  <c r="F9" i="5"/>
  <c r="C9" i="5"/>
  <c r="B9" i="5"/>
  <c r="K8" i="5"/>
  <c r="L8" i="5" s="1"/>
  <c r="I8" i="5"/>
  <c r="F8" i="5"/>
  <c r="C8" i="5"/>
  <c r="B8" i="5"/>
  <c r="K7" i="5"/>
  <c r="K6" i="5" s="1"/>
  <c r="I7" i="5"/>
  <c r="F7" i="5"/>
  <c r="C7" i="5"/>
  <c r="B7" i="5"/>
  <c r="K14" i="4"/>
  <c r="L14" i="4" s="1"/>
  <c r="I14" i="4"/>
  <c r="F14" i="4"/>
  <c r="C14" i="4"/>
  <c r="B14" i="4"/>
  <c r="K13" i="4"/>
  <c r="L13" i="4" s="1"/>
  <c r="I13" i="4"/>
  <c r="F13" i="4"/>
  <c r="C13" i="4"/>
  <c r="B13" i="4"/>
  <c r="K12" i="4"/>
  <c r="L12" i="4" s="1"/>
  <c r="I12" i="4"/>
  <c r="F12" i="4"/>
  <c r="C12" i="4"/>
  <c r="B12" i="4"/>
  <c r="K11" i="4"/>
  <c r="L11" i="4" s="1"/>
  <c r="I11" i="4"/>
  <c r="F11" i="4"/>
  <c r="C11" i="4"/>
  <c r="B11" i="4"/>
  <c r="K10" i="4"/>
  <c r="L10" i="4" s="1"/>
  <c r="I10" i="4"/>
  <c r="F10" i="4"/>
  <c r="C10" i="4"/>
  <c r="B10" i="4"/>
  <c r="K9" i="4"/>
  <c r="L9" i="4" s="1"/>
  <c r="I9" i="4"/>
  <c r="F9" i="4"/>
  <c r="C9" i="4"/>
  <c r="B9" i="4"/>
  <c r="L8" i="4"/>
  <c r="K8" i="4"/>
  <c r="I8" i="4"/>
  <c r="F8" i="4"/>
  <c r="C8" i="4"/>
  <c r="B8" i="4"/>
  <c r="K7" i="4"/>
  <c r="L7" i="4" s="1"/>
  <c r="I7" i="4"/>
  <c r="F7" i="4"/>
  <c r="I16" i="1" s="1"/>
  <c r="I17" i="1" s="1"/>
  <c r="C7" i="4"/>
  <c r="B7" i="4"/>
  <c r="K242" i="3"/>
  <c r="L242" i="3" s="1"/>
  <c r="I242" i="3"/>
  <c r="F242" i="3"/>
  <c r="C242" i="3"/>
  <c r="B242" i="3"/>
  <c r="K241" i="3"/>
  <c r="L241" i="3" s="1"/>
  <c r="I241" i="3"/>
  <c r="F241" i="3"/>
  <c r="C241" i="3"/>
  <c r="B241" i="3"/>
  <c r="K240" i="3"/>
  <c r="L240" i="3" s="1"/>
  <c r="I240" i="3"/>
  <c r="F240" i="3"/>
  <c r="C240" i="3"/>
  <c r="B240" i="3"/>
  <c r="K239" i="3"/>
  <c r="L239" i="3" s="1"/>
  <c r="I239" i="3"/>
  <c r="F239" i="3"/>
  <c r="C239" i="3"/>
  <c r="B239" i="3"/>
  <c r="L238" i="3"/>
  <c r="K238" i="3"/>
  <c r="I238" i="3"/>
  <c r="F238" i="3"/>
  <c r="C238" i="3"/>
  <c r="B238" i="3"/>
  <c r="K237" i="3"/>
  <c r="L237" i="3" s="1"/>
  <c r="I237" i="3"/>
  <c r="F237" i="3"/>
  <c r="C237" i="3"/>
  <c r="B237" i="3"/>
  <c r="K236" i="3"/>
  <c r="L236" i="3" s="1"/>
  <c r="I236" i="3"/>
  <c r="F236" i="3"/>
  <c r="C236" i="3"/>
  <c r="B236" i="3"/>
  <c r="L235" i="3"/>
  <c r="K235" i="3"/>
  <c r="I235" i="3"/>
  <c r="F235" i="3"/>
  <c r="C235" i="3"/>
  <c r="B235" i="3"/>
  <c r="K234" i="3"/>
  <c r="L234" i="3" s="1"/>
  <c r="I234" i="3"/>
  <c r="F234" i="3"/>
  <c r="C234" i="3"/>
  <c r="B234" i="3"/>
  <c r="K233" i="3"/>
  <c r="L233" i="3" s="1"/>
  <c r="I233" i="3"/>
  <c r="F233" i="3"/>
  <c r="C233" i="3"/>
  <c r="B233" i="3"/>
  <c r="K232" i="3"/>
  <c r="L232" i="3" s="1"/>
  <c r="I232" i="3"/>
  <c r="F232" i="3"/>
  <c r="C232" i="3"/>
  <c r="B232" i="3"/>
  <c r="K231" i="3"/>
  <c r="L231" i="3" s="1"/>
  <c r="I231" i="3"/>
  <c r="F231" i="3"/>
  <c r="C231" i="3"/>
  <c r="B231" i="3"/>
  <c r="K230" i="3"/>
  <c r="L230" i="3" s="1"/>
  <c r="I230" i="3"/>
  <c r="F230" i="3"/>
  <c r="C230" i="3"/>
  <c r="B230" i="3"/>
  <c r="K229" i="3"/>
  <c r="L229" i="3" s="1"/>
  <c r="I229" i="3"/>
  <c r="F229" i="3"/>
  <c r="C229" i="3"/>
  <c r="B229" i="3"/>
  <c r="L228" i="3"/>
  <c r="K228" i="3"/>
  <c r="I228" i="3"/>
  <c r="F228" i="3"/>
  <c r="C228" i="3"/>
  <c r="B228" i="3"/>
  <c r="K227" i="3"/>
  <c r="L227" i="3" s="1"/>
  <c r="I227" i="3"/>
  <c r="F227" i="3"/>
  <c r="C227" i="3"/>
  <c r="B227" i="3"/>
  <c r="K226" i="3"/>
  <c r="L226" i="3" s="1"/>
  <c r="I226" i="3"/>
  <c r="F226" i="3"/>
  <c r="C226" i="3"/>
  <c r="B226" i="3"/>
  <c r="L225" i="3"/>
  <c r="K225" i="3"/>
  <c r="I225" i="3"/>
  <c r="F225" i="3"/>
  <c r="C225" i="3"/>
  <c r="B225" i="3"/>
  <c r="K224" i="3"/>
  <c r="L224" i="3" s="1"/>
  <c r="I224" i="3"/>
  <c r="F224" i="3"/>
  <c r="C224" i="3"/>
  <c r="B224" i="3"/>
  <c r="K223" i="3"/>
  <c r="L223" i="3" s="1"/>
  <c r="I223" i="3"/>
  <c r="F223" i="3"/>
  <c r="C223" i="3"/>
  <c r="B223" i="3"/>
  <c r="K222" i="3"/>
  <c r="L222" i="3" s="1"/>
  <c r="I222" i="3"/>
  <c r="F222" i="3"/>
  <c r="C222" i="3"/>
  <c r="B222" i="3"/>
  <c r="K221" i="3"/>
  <c r="L221" i="3" s="1"/>
  <c r="I221" i="3"/>
  <c r="F221" i="3"/>
  <c r="C221" i="3"/>
  <c r="B221" i="3"/>
  <c r="K220" i="3"/>
  <c r="L220" i="3" s="1"/>
  <c r="I220" i="3"/>
  <c r="F220" i="3"/>
  <c r="C220" i="3"/>
  <c r="B220" i="3"/>
  <c r="K219" i="3"/>
  <c r="L219" i="3" s="1"/>
  <c r="I219" i="3"/>
  <c r="F219" i="3"/>
  <c r="C219" i="3"/>
  <c r="B219" i="3"/>
  <c r="L218" i="3"/>
  <c r="K218" i="3"/>
  <c r="I218" i="3"/>
  <c r="F218" i="3"/>
  <c r="C218" i="3"/>
  <c r="B218" i="3"/>
  <c r="K217" i="3"/>
  <c r="L217" i="3" s="1"/>
  <c r="I217" i="3"/>
  <c r="F217" i="3"/>
  <c r="C217" i="3"/>
  <c r="B217" i="3"/>
  <c r="K216" i="3"/>
  <c r="L216" i="3" s="1"/>
  <c r="I216" i="3"/>
  <c r="F216" i="3"/>
  <c r="C216" i="3"/>
  <c r="B216" i="3"/>
  <c r="L215" i="3"/>
  <c r="K215" i="3"/>
  <c r="I215" i="3"/>
  <c r="F215" i="3"/>
  <c r="C215" i="3"/>
  <c r="B215" i="3"/>
  <c r="K214" i="3"/>
  <c r="L214" i="3" s="1"/>
  <c r="I214" i="3"/>
  <c r="F214" i="3"/>
  <c r="C214" i="3"/>
  <c r="B214" i="3"/>
  <c r="K213" i="3"/>
  <c r="L213" i="3" s="1"/>
  <c r="I213" i="3"/>
  <c r="F213" i="3"/>
  <c r="C213" i="3"/>
  <c r="B213" i="3"/>
  <c r="K212" i="3"/>
  <c r="L212" i="3" s="1"/>
  <c r="I212" i="3"/>
  <c r="F212" i="3"/>
  <c r="C212" i="3"/>
  <c r="B212" i="3"/>
  <c r="K211" i="3"/>
  <c r="L211" i="3" s="1"/>
  <c r="I211" i="3"/>
  <c r="F211" i="3"/>
  <c r="C211" i="3"/>
  <c r="B211" i="3"/>
  <c r="K210" i="3"/>
  <c r="L210" i="3" s="1"/>
  <c r="I210" i="3"/>
  <c r="F210" i="3"/>
  <c r="C210" i="3"/>
  <c r="B210" i="3"/>
  <c r="K209" i="3"/>
  <c r="L209" i="3" s="1"/>
  <c r="I209" i="3"/>
  <c r="F209" i="3"/>
  <c r="C209" i="3"/>
  <c r="B209" i="3"/>
  <c r="L208" i="3"/>
  <c r="K208" i="3"/>
  <c r="I208" i="3"/>
  <c r="F208" i="3"/>
  <c r="C208" i="3"/>
  <c r="B208" i="3"/>
  <c r="K207" i="3"/>
  <c r="L207" i="3" s="1"/>
  <c r="I207" i="3"/>
  <c r="F207" i="3"/>
  <c r="C207" i="3"/>
  <c r="B207" i="3"/>
  <c r="K206" i="3"/>
  <c r="L206" i="3" s="1"/>
  <c r="I206" i="3"/>
  <c r="F206" i="3"/>
  <c r="C206" i="3"/>
  <c r="B206" i="3"/>
  <c r="L205" i="3"/>
  <c r="K205" i="3"/>
  <c r="I205" i="3"/>
  <c r="F205" i="3"/>
  <c r="C205" i="3"/>
  <c r="B205" i="3"/>
  <c r="K204" i="3"/>
  <c r="L204" i="3" s="1"/>
  <c r="I204" i="3"/>
  <c r="F204" i="3"/>
  <c r="C204" i="3"/>
  <c r="B204" i="3"/>
  <c r="K203" i="3"/>
  <c r="L203" i="3" s="1"/>
  <c r="I203" i="3"/>
  <c r="F203" i="3"/>
  <c r="C203" i="3"/>
  <c r="B203" i="3"/>
  <c r="K202" i="3"/>
  <c r="L202" i="3" s="1"/>
  <c r="I202" i="3"/>
  <c r="F202" i="3"/>
  <c r="C202" i="3"/>
  <c r="B202" i="3"/>
  <c r="K201" i="3"/>
  <c r="L201" i="3" s="1"/>
  <c r="I201" i="3"/>
  <c r="F201" i="3"/>
  <c r="C201" i="3"/>
  <c r="B201" i="3"/>
  <c r="K200" i="3"/>
  <c r="L200" i="3" s="1"/>
  <c r="I200" i="3"/>
  <c r="F200" i="3"/>
  <c r="C200" i="3"/>
  <c r="B200" i="3"/>
  <c r="K199" i="3"/>
  <c r="L199" i="3" s="1"/>
  <c r="I199" i="3"/>
  <c r="F199" i="3"/>
  <c r="C199" i="3"/>
  <c r="B199" i="3"/>
  <c r="L198" i="3"/>
  <c r="K198" i="3"/>
  <c r="I198" i="3"/>
  <c r="F198" i="3"/>
  <c r="C198" i="3"/>
  <c r="B198" i="3"/>
  <c r="K197" i="3"/>
  <c r="L197" i="3" s="1"/>
  <c r="I197" i="3"/>
  <c r="F197" i="3"/>
  <c r="C197" i="3"/>
  <c r="B197" i="3"/>
  <c r="K196" i="3"/>
  <c r="L196" i="3" s="1"/>
  <c r="I196" i="3"/>
  <c r="F196" i="3"/>
  <c r="C196" i="3"/>
  <c r="B196" i="3"/>
  <c r="L195" i="3"/>
  <c r="K195" i="3"/>
  <c r="I195" i="3"/>
  <c r="F195" i="3"/>
  <c r="C195" i="3"/>
  <c r="B195" i="3"/>
  <c r="K194" i="3"/>
  <c r="L194" i="3" s="1"/>
  <c r="I194" i="3"/>
  <c r="F194" i="3"/>
  <c r="C194" i="3"/>
  <c r="B194" i="3"/>
  <c r="K193" i="3"/>
  <c r="L193" i="3" s="1"/>
  <c r="I193" i="3"/>
  <c r="F193" i="3"/>
  <c r="C193" i="3"/>
  <c r="B193" i="3"/>
  <c r="K192" i="3"/>
  <c r="L192" i="3" s="1"/>
  <c r="I192" i="3"/>
  <c r="F192" i="3"/>
  <c r="C192" i="3"/>
  <c r="B192" i="3"/>
  <c r="K191" i="3"/>
  <c r="L191" i="3" s="1"/>
  <c r="I191" i="3"/>
  <c r="F191" i="3"/>
  <c r="C191" i="3"/>
  <c r="B191" i="3"/>
  <c r="K190" i="3"/>
  <c r="L190" i="3" s="1"/>
  <c r="I190" i="3"/>
  <c r="F190" i="3"/>
  <c r="C190" i="3"/>
  <c r="B190" i="3"/>
  <c r="K189" i="3"/>
  <c r="L189" i="3" s="1"/>
  <c r="I189" i="3"/>
  <c r="F189" i="3"/>
  <c r="C189" i="3"/>
  <c r="B189" i="3"/>
  <c r="L188" i="3"/>
  <c r="K188" i="3"/>
  <c r="I188" i="3"/>
  <c r="F188" i="3"/>
  <c r="C188" i="3"/>
  <c r="B188" i="3"/>
  <c r="K187" i="3"/>
  <c r="L187" i="3" s="1"/>
  <c r="I187" i="3"/>
  <c r="F187" i="3"/>
  <c r="C187" i="3"/>
  <c r="B187" i="3"/>
  <c r="K186" i="3"/>
  <c r="L186" i="3" s="1"/>
  <c r="I186" i="3"/>
  <c r="F186" i="3"/>
  <c r="C186" i="3"/>
  <c r="B186" i="3"/>
  <c r="L185" i="3"/>
  <c r="K185" i="3"/>
  <c r="I185" i="3"/>
  <c r="F185" i="3"/>
  <c r="C185" i="3"/>
  <c r="B185" i="3"/>
  <c r="K184" i="3"/>
  <c r="L184" i="3" s="1"/>
  <c r="I184" i="3"/>
  <c r="F184" i="3"/>
  <c r="C184" i="3"/>
  <c r="B184" i="3"/>
  <c r="K183" i="3"/>
  <c r="L183" i="3" s="1"/>
  <c r="I183" i="3"/>
  <c r="F183" i="3"/>
  <c r="C183" i="3"/>
  <c r="B183" i="3"/>
  <c r="K182" i="3"/>
  <c r="L182" i="3" s="1"/>
  <c r="I182" i="3"/>
  <c r="F182" i="3"/>
  <c r="C182" i="3"/>
  <c r="B182" i="3"/>
  <c r="K181" i="3"/>
  <c r="L181" i="3" s="1"/>
  <c r="I181" i="3"/>
  <c r="F181" i="3"/>
  <c r="C181" i="3"/>
  <c r="B181" i="3"/>
  <c r="K180" i="3"/>
  <c r="L180" i="3" s="1"/>
  <c r="I180" i="3"/>
  <c r="F180" i="3"/>
  <c r="C180" i="3"/>
  <c r="B180" i="3"/>
  <c r="K179" i="3"/>
  <c r="L179" i="3" s="1"/>
  <c r="I179" i="3"/>
  <c r="F179" i="3"/>
  <c r="C179" i="3"/>
  <c r="B179" i="3"/>
  <c r="L178" i="3"/>
  <c r="K178" i="3"/>
  <c r="I178" i="3"/>
  <c r="F178" i="3"/>
  <c r="C178" i="3"/>
  <c r="B178" i="3"/>
  <c r="K177" i="3"/>
  <c r="L177" i="3" s="1"/>
  <c r="I177" i="3"/>
  <c r="F177" i="3"/>
  <c r="C177" i="3"/>
  <c r="B177" i="3"/>
  <c r="K176" i="3"/>
  <c r="L176" i="3" s="1"/>
  <c r="I176" i="3"/>
  <c r="F176" i="3"/>
  <c r="C176" i="3"/>
  <c r="B176" i="3"/>
  <c r="L175" i="3"/>
  <c r="K175" i="3"/>
  <c r="I175" i="3"/>
  <c r="F175" i="3"/>
  <c r="C175" i="3"/>
  <c r="B175" i="3"/>
  <c r="K174" i="3"/>
  <c r="L174" i="3" s="1"/>
  <c r="I174" i="3"/>
  <c r="F174" i="3"/>
  <c r="C174" i="3"/>
  <c r="B174" i="3"/>
  <c r="K173" i="3"/>
  <c r="L173" i="3" s="1"/>
  <c r="I173" i="3"/>
  <c r="F173" i="3"/>
  <c r="C173" i="3"/>
  <c r="B173" i="3"/>
  <c r="K172" i="3"/>
  <c r="L172" i="3" s="1"/>
  <c r="I172" i="3"/>
  <c r="F172" i="3"/>
  <c r="C172" i="3"/>
  <c r="B172" i="3"/>
  <c r="K171" i="3"/>
  <c r="L171" i="3" s="1"/>
  <c r="I171" i="3"/>
  <c r="F171" i="3"/>
  <c r="C171" i="3"/>
  <c r="B171" i="3"/>
  <c r="K170" i="3"/>
  <c r="L170" i="3" s="1"/>
  <c r="I170" i="3"/>
  <c r="F170" i="3"/>
  <c r="C170" i="3"/>
  <c r="B170" i="3"/>
  <c r="K169" i="3"/>
  <c r="L169" i="3" s="1"/>
  <c r="I169" i="3"/>
  <c r="F169" i="3"/>
  <c r="C169" i="3"/>
  <c r="B169" i="3"/>
  <c r="L168" i="3"/>
  <c r="K168" i="3"/>
  <c r="I168" i="3"/>
  <c r="F168" i="3"/>
  <c r="C168" i="3"/>
  <c r="B168" i="3"/>
  <c r="K167" i="3"/>
  <c r="L167" i="3" s="1"/>
  <c r="I167" i="3"/>
  <c r="F167" i="3"/>
  <c r="C167" i="3"/>
  <c r="B167" i="3"/>
  <c r="K166" i="3"/>
  <c r="L166" i="3" s="1"/>
  <c r="I166" i="3"/>
  <c r="F166" i="3"/>
  <c r="C166" i="3"/>
  <c r="B166" i="3"/>
  <c r="L165" i="3"/>
  <c r="K165" i="3"/>
  <c r="I165" i="3"/>
  <c r="F165" i="3"/>
  <c r="C165" i="3"/>
  <c r="B165" i="3"/>
  <c r="K164" i="3"/>
  <c r="L164" i="3" s="1"/>
  <c r="I164" i="3"/>
  <c r="F164" i="3"/>
  <c r="C164" i="3"/>
  <c r="B164" i="3"/>
  <c r="K163" i="3"/>
  <c r="L163" i="3" s="1"/>
  <c r="I163" i="3"/>
  <c r="F163" i="3"/>
  <c r="C163" i="3"/>
  <c r="B163" i="3"/>
  <c r="K162" i="3"/>
  <c r="L162" i="3" s="1"/>
  <c r="I162" i="3"/>
  <c r="F162" i="3"/>
  <c r="C162" i="3"/>
  <c r="B162" i="3"/>
  <c r="K161" i="3"/>
  <c r="L161" i="3" s="1"/>
  <c r="I161" i="3"/>
  <c r="F161" i="3"/>
  <c r="C161" i="3"/>
  <c r="B161" i="3"/>
  <c r="K160" i="3"/>
  <c r="L160" i="3" s="1"/>
  <c r="I160" i="3"/>
  <c r="F160" i="3"/>
  <c r="C160" i="3"/>
  <c r="B160" i="3"/>
  <c r="K159" i="3"/>
  <c r="L159" i="3" s="1"/>
  <c r="I159" i="3"/>
  <c r="F159" i="3"/>
  <c r="C159" i="3"/>
  <c r="B159" i="3"/>
  <c r="L158" i="3"/>
  <c r="K158" i="3"/>
  <c r="I158" i="3"/>
  <c r="F158" i="3"/>
  <c r="C158" i="3"/>
  <c r="B158" i="3"/>
  <c r="K157" i="3"/>
  <c r="L157" i="3" s="1"/>
  <c r="I157" i="3"/>
  <c r="F157" i="3"/>
  <c r="C157" i="3"/>
  <c r="B157" i="3"/>
  <c r="K156" i="3"/>
  <c r="L156" i="3" s="1"/>
  <c r="I156" i="3"/>
  <c r="F156" i="3"/>
  <c r="C156" i="3"/>
  <c r="B156" i="3"/>
  <c r="L155" i="3"/>
  <c r="K155" i="3"/>
  <c r="I155" i="3"/>
  <c r="F155" i="3"/>
  <c r="C155" i="3"/>
  <c r="B155" i="3"/>
  <c r="K154" i="3"/>
  <c r="L154" i="3" s="1"/>
  <c r="I154" i="3"/>
  <c r="F154" i="3"/>
  <c r="C154" i="3"/>
  <c r="B154" i="3"/>
  <c r="K153" i="3"/>
  <c r="L153" i="3" s="1"/>
  <c r="I153" i="3"/>
  <c r="F153" i="3"/>
  <c r="C153" i="3"/>
  <c r="B153" i="3"/>
  <c r="K152" i="3"/>
  <c r="L152" i="3" s="1"/>
  <c r="I152" i="3"/>
  <c r="F152" i="3"/>
  <c r="C152" i="3"/>
  <c r="B152" i="3"/>
  <c r="K151" i="3"/>
  <c r="L151" i="3" s="1"/>
  <c r="I151" i="3"/>
  <c r="F151" i="3"/>
  <c r="C151" i="3"/>
  <c r="B151" i="3"/>
  <c r="K150" i="3"/>
  <c r="L150" i="3" s="1"/>
  <c r="I150" i="3"/>
  <c r="F150" i="3"/>
  <c r="C150" i="3"/>
  <c r="B150" i="3"/>
  <c r="K149" i="3"/>
  <c r="L149" i="3" s="1"/>
  <c r="I149" i="3"/>
  <c r="F149" i="3"/>
  <c r="C149" i="3"/>
  <c r="B149" i="3"/>
  <c r="L148" i="3"/>
  <c r="K148" i="3"/>
  <c r="I148" i="3"/>
  <c r="F148" i="3"/>
  <c r="C148" i="3"/>
  <c r="B148" i="3"/>
  <c r="K147" i="3"/>
  <c r="L147" i="3" s="1"/>
  <c r="I147" i="3"/>
  <c r="F147" i="3"/>
  <c r="C147" i="3"/>
  <c r="B147" i="3"/>
  <c r="K146" i="3"/>
  <c r="L146" i="3" s="1"/>
  <c r="I146" i="3"/>
  <c r="F146" i="3"/>
  <c r="C146" i="3"/>
  <c r="B146" i="3"/>
  <c r="L145" i="3"/>
  <c r="K145" i="3"/>
  <c r="I145" i="3"/>
  <c r="F145" i="3"/>
  <c r="C145" i="3"/>
  <c r="B145" i="3"/>
  <c r="K144" i="3"/>
  <c r="L144" i="3" s="1"/>
  <c r="I144" i="3"/>
  <c r="F144" i="3"/>
  <c r="C144" i="3"/>
  <c r="B144" i="3"/>
  <c r="K143" i="3"/>
  <c r="L143" i="3" s="1"/>
  <c r="I143" i="3"/>
  <c r="F143" i="3"/>
  <c r="C143" i="3"/>
  <c r="B143" i="3"/>
  <c r="K142" i="3"/>
  <c r="L142" i="3" s="1"/>
  <c r="I142" i="3"/>
  <c r="F142" i="3"/>
  <c r="C142" i="3"/>
  <c r="B142" i="3"/>
  <c r="K141" i="3"/>
  <c r="L141" i="3" s="1"/>
  <c r="I141" i="3"/>
  <c r="F141" i="3"/>
  <c r="C141" i="3"/>
  <c r="B141" i="3"/>
  <c r="K140" i="3"/>
  <c r="L140" i="3" s="1"/>
  <c r="I140" i="3"/>
  <c r="F140" i="3"/>
  <c r="C140" i="3"/>
  <c r="B140" i="3"/>
  <c r="K139" i="3"/>
  <c r="L139" i="3" s="1"/>
  <c r="I139" i="3"/>
  <c r="F139" i="3"/>
  <c r="C139" i="3"/>
  <c r="B139" i="3"/>
  <c r="L138" i="3"/>
  <c r="K138" i="3"/>
  <c r="I138" i="3"/>
  <c r="F138" i="3"/>
  <c r="C138" i="3"/>
  <c r="B138" i="3"/>
  <c r="K137" i="3"/>
  <c r="L137" i="3" s="1"/>
  <c r="I137" i="3"/>
  <c r="F137" i="3"/>
  <c r="C137" i="3"/>
  <c r="B137" i="3"/>
  <c r="K136" i="3"/>
  <c r="L136" i="3" s="1"/>
  <c r="I136" i="3"/>
  <c r="F136" i="3"/>
  <c r="C136" i="3"/>
  <c r="B136" i="3"/>
  <c r="L135" i="3"/>
  <c r="K135" i="3"/>
  <c r="I135" i="3"/>
  <c r="F135" i="3"/>
  <c r="C135" i="3"/>
  <c r="B135" i="3"/>
  <c r="K134" i="3"/>
  <c r="L134" i="3" s="1"/>
  <c r="I134" i="3"/>
  <c r="F134" i="3"/>
  <c r="C134" i="3"/>
  <c r="B134" i="3"/>
  <c r="K133" i="3"/>
  <c r="L133" i="3" s="1"/>
  <c r="I133" i="3"/>
  <c r="F133" i="3"/>
  <c r="C133" i="3"/>
  <c r="B133" i="3"/>
  <c r="K132" i="3"/>
  <c r="L132" i="3" s="1"/>
  <c r="I132" i="3"/>
  <c r="F132" i="3"/>
  <c r="C132" i="3"/>
  <c r="B132" i="3"/>
  <c r="K131" i="3"/>
  <c r="L131" i="3" s="1"/>
  <c r="I131" i="3"/>
  <c r="F131" i="3"/>
  <c r="C131" i="3"/>
  <c r="B131" i="3"/>
  <c r="K130" i="3"/>
  <c r="L130" i="3" s="1"/>
  <c r="I130" i="3"/>
  <c r="F130" i="3"/>
  <c r="C130" i="3"/>
  <c r="B130" i="3"/>
  <c r="K129" i="3"/>
  <c r="L129" i="3" s="1"/>
  <c r="I129" i="3"/>
  <c r="F129" i="3"/>
  <c r="C129" i="3"/>
  <c r="B129" i="3"/>
  <c r="L128" i="3"/>
  <c r="K128" i="3"/>
  <c r="I128" i="3"/>
  <c r="F128" i="3"/>
  <c r="C128" i="3"/>
  <c r="B128" i="3"/>
  <c r="K127" i="3"/>
  <c r="L127" i="3" s="1"/>
  <c r="I127" i="3"/>
  <c r="F127" i="3"/>
  <c r="C127" i="3"/>
  <c r="B127" i="3"/>
  <c r="K126" i="3"/>
  <c r="L126" i="3" s="1"/>
  <c r="I126" i="3"/>
  <c r="F126" i="3"/>
  <c r="C126" i="3"/>
  <c r="B126" i="3"/>
  <c r="L125" i="3"/>
  <c r="K125" i="3"/>
  <c r="I125" i="3"/>
  <c r="F125" i="3"/>
  <c r="C125" i="3"/>
  <c r="B125" i="3"/>
  <c r="K124" i="3"/>
  <c r="L124" i="3" s="1"/>
  <c r="I124" i="3"/>
  <c r="F124" i="3"/>
  <c r="C124" i="3"/>
  <c r="B124" i="3"/>
  <c r="K123" i="3"/>
  <c r="L123" i="3" s="1"/>
  <c r="I123" i="3"/>
  <c r="F123" i="3"/>
  <c r="C123" i="3"/>
  <c r="B123" i="3"/>
  <c r="K122" i="3"/>
  <c r="L122" i="3" s="1"/>
  <c r="I122" i="3"/>
  <c r="F122" i="3"/>
  <c r="C122" i="3"/>
  <c r="B122" i="3"/>
  <c r="K121" i="3"/>
  <c r="L121" i="3" s="1"/>
  <c r="I121" i="3"/>
  <c r="F121" i="3"/>
  <c r="C121" i="3"/>
  <c r="B121" i="3"/>
  <c r="K120" i="3"/>
  <c r="L120" i="3" s="1"/>
  <c r="I120" i="3"/>
  <c r="F120" i="3"/>
  <c r="C120" i="3"/>
  <c r="B120" i="3"/>
  <c r="K119" i="3"/>
  <c r="L119" i="3" s="1"/>
  <c r="I119" i="3"/>
  <c r="F119" i="3"/>
  <c r="C119" i="3"/>
  <c r="B119" i="3"/>
  <c r="L118" i="3"/>
  <c r="K118" i="3"/>
  <c r="I118" i="3"/>
  <c r="F118" i="3"/>
  <c r="C118" i="3"/>
  <c r="B118" i="3"/>
  <c r="K117" i="3"/>
  <c r="L117" i="3" s="1"/>
  <c r="I117" i="3"/>
  <c r="F117" i="3"/>
  <c r="C117" i="3"/>
  <c r="B117" i="3"/>
  <c r="K116" i="3"/>
  <c r="L116" i="3" s="1"/>
  <c r="I116" i="3"/>
  <c r="F116" i="3"/>
  <c r="C116" i="3"/>
  <c r="B116" i="3"/>
  <c r="L115" i="3"/>
  <c r="K115" i="3"/>
  <c r="I115" i="3"/>
  <c r="F115" i="3"/>
  <c r="C115" i="3"/>
  <c r="B115" i="3"/>
  <c r="K114" i="3"/>
  <c r="L114" i="3" s="1"/>
  <c r="I114" i="3"/>
  <c r="F114" i="3"/>
  <c r="C114" i="3"/>
  <c r="B114" i="3"/>
  <c r="K113" i="3"/>
  <c r="L113" i="3" s="1"/>
  <c r="I113" i="3"/>
  <c r="F113" i="3"/>
  <c r="C113" i="3"/>
  <c r="B113" i="3"/>
  <c r="K112" i="3"/>
  <c r="L112" i="3" s="1"/>
  <c r="I112" i="3"/>
  <c r="F112" i="3"/>
  <c r="C112" i="3"/>
  <c r="B112" i="3"/>
  <c r="K111" i="3"/>
  <c r="L111" i="3" s="1"/>
  <c r="I111" i="3"/>
  <c r="F111" i="3"/>
  <c r="C111" i="3"/>
  <c r="B111" i="3"/>
  <c r="K110" i="3"/>
  <c r="L110" i="3" s="1"/>
  <c r="I110" i="3"/>
  <c r="F110" i="3"/>
  <c r="C110" i="3"/>
  <c r="B110" i="3"/>
  <c r="K109" i="3"/>
  <c r="L109" i="3" s="1"/>
  <c r="I109" i="3"/>
  <c r="F109" i="3"/>
  <c r="C109" i="3"/>
  <c r="B109" i="3"/>
  <c r="L108" i="3"/>
  <c r="K108" i="3"/>
  <c r="I108" i="3"/>
  <c r="F108" i="3"/>
  <c r="C108" i="3"/>
  <c r="B108" i="3"/>
  <c r="K107" i="3"/>
  <c r="L107" i="3" s="1"/>
  <c r="I107" i="3"/>
  <c r="F107" i="3"/>
  <c r="C107" i="3"/>
  <c r="B107" i="3"/>
  <c r="K106" i="3"/>
  <c r="L106" i="3" s="1"/>
  <c r="I106" i="3"/>
  <c r="F106" i="3"/>
  <c r="C106" i="3"/>
  <c r="B106" i="3"/>
  <c r="L105" i="3"/>
  <c r="K105" i="3"/>
  <c r="I105" i="3"/>
  <c r="F105" i="3"/>
  <c r="C105" i="3"/>
  <c r="B105" i="3"/>
  <c r="K104" i="3"/>
  <c r="L104" i="3" s="1"/>
  <c r="I104" i="3"/>
  <c r="F104" i="3"/>
  <c r="C104" i="3"/>
  <c r="B104" i="3"/>
  <c r="K103" i="3"/>
  <c r="L103" i="3" s="1"/>
  <c r="I103" i="3"/>
  <c r="F103" i="3"/>
  <c r="C103" i="3"/>
  <c r="B103" i="3"/>
  <c r="K102" i="3"/>
  <c r="L102" i="3" s="1"/>
  <c r="I102" i="3"/>
  <c r="F102" i="3"/>
  <c r="C102" i="3"/>
  <c r="B102" i="3"/>
  <c r="K101" i="3"/>
  <c r="L101" i="3" s="1"/>
  <c r="I101" i="3"/>
  <c r="F101" i="3"/>
  <c r="C101" i="3"/>
  <c r="B101" i="3"/>
  <c r="K100" i="3"/>
  <c r="L100" i="3" s="1"/>
  <c r="I100" i="3"/>
  <c r="F100" i="3"/>
  <c r="C100" i="3"/>
  <c r="B100" i="3"/>
  <c r="K99" i="3"/>
  <c r="L99" i="3" s="1"/>
  <c r="I99" i="3"/>
  <c r="F99" i="3"/>
  <c r="C99" i="3"/>
  <c r="B99" i="3"/>
  <c r="L98" i="3"/>
  <c r="K98" i="3"/>
  <c r="I98" i="3"/>
  <c r="F98" i="3"/>
  <c r="C98" i="3"/>
  <c r="B98" i="3"/>
  <c r="K97" i="3"/>
  <c r="L97" i="3" s="1"/>
  <c r="I97" i="3"/>
  <c r="F97" i="3"/>
  <c r="C97" i="3"/>
  <c r="B97" i="3"/>
  <c r="K96" i="3"/>
  <c r="L96" i="3" s="1"/>
  <c r="I96" i="3"/>
  <c r="F96" i="3"/>
  <c r="C96" i="3"/>
  <c r="B96" i="3"/>
  <c r="L95" i="3"/>
  <c r="K95" i="3"/>
  <c r="I95" i="3"/>
  <c r="F95" i="3"/>
  <c r="C95" i="3"/>
  <c r="B95" i="3"/>
  <c r="K94" i="3"/>
  <c r="L94" i="3" s="1"/>
  <c r="I94" i="3"/>
  <c r="F94" i="3"/>
  <c r="C94" i="3"/>
  <c r="B94" i="3"/>
  <c r="K93" i="3"/>
  <c r="L93" i="3" s="1"/>
  <c r="I93" i="3"/>
  <c r="F93" i="3"/>
  <c r="C93" i="3"/>
  <c r="B93" i="3"/>
  <c r="K92" i="3"/>
  <c r="L92" i="3" s="1"/>
  <c r="I92" i="3"/>
  <c r="F92" i="3"/>
  <c r="C92" i="3"/>
  <c r="B92" i="3"/>
  <c r="K91" i="3"/>
  <c r="L91" i="3" s="1"/>
  <c r="I91" i="3"/>
  <c r="F91" i="3"/>
  <c r="C91" i="3"/>
  <c r="B91" i="3"/>
  <c r="K90" i="3"/>
  <c r="L90" i="3" s="1"/>
  <c r="I90" i="3"/>
  <c r="F90" i="3"/>
  <c r="C90" i="3"/>
  <c r="B90" i="3"/>
  <c r="K89" i="3"/>
  <c r="L89" i="3" s="1"/>
  <c r="I89" i="3"/>
  <c r="F89" i="3"/>
  <c r="C89" i="3"/>
  <c r="B89" i="3"/>
  <c r="L88" i="3"/>
  <c r="K88" i="3"/>
  <c r="I88" i="3"/>
  <c r="F88" i="3"/>
  <c r="C88" i="3"/>
  <c r="B88" i="3"/>
  <c r="K87" i="3"/>
  <c r="L87" i="3" s="1"/>
  <c r="I87" i="3"/>
  <c r="F87" i="3"/>
  <c r="C87" i="3"/>
  <c r="B87" i="3"/>
  <c r="K86" i="3"/>
  <c r="L86" i="3" s="1"/>
  <c r="I86" i="3"/>
  <c r="F86" i="3"/>
  <c r="C86" i="3"/>
  <c r="B86" i="3"/>
  <c r="L85" i="3"/>
  <c r="K85" i="3"/>
  <c r="I85" i="3"/>
  <c r="F85" i="3"/>
  <c r="C85" i="3"/>
  <c r="B85" i="3"/>
  <c r="K84" i="3"/>
  <c r="L84" i="3" s="1"/>
  <c r="I84" i="3"/>
  <c r="F84" i="3"/>
  <c r="C84" i="3"/>
  <c r="B84" i="3"/>
  <c r="K83" i="3"/>
  <c r="L83" i="3" s="1"/>
  <c r="I83" i="3"/>
  <c r="F83" i="3"/>
  <c r="C83" i="3"/>
  <c r="B83" i="3"/>
  <c r="K82" i="3"/>
  <c r="L82" i="3" s="1"/>
  <c r="I82" i="3"/>
  <c r="F82" i="3"/>
  <c r="C82" i="3"/>
  <c r="B82" i="3"/>
  <c r="K81" i="3"/>
  <c r="L81" i="3" s="1"/>
  <c r="I81" i="3"/>
  <c r="F81" i="3"/>
  <c r="C81" i="3"/>
  <c r="B81" i="3"/>
  <c r="K80" i="3"/>
  <c r="L80" i="3" s="1"/>
  <c r="I80" i="3"/>
  <c r="F80" i="3"/>
  <c r="C80" i="3"/>
  <c r="B80" i="3"/>
  <c r="K79" i="3"/>
  <c r="L79" i="3" s="1"/>
  <c r="I79" i="3"/>
  <c r="F79" i="3"/>
  <c r="C79" i="3"/>
  <c r="B79" i="3"/>
  <c r="L78" i="3"/>
  <c r="K78" i="3"/>
  <c r="I78" i="3"/>
  <c r="F78" i="3"/>
  <c r="C78" i="3"/>
  <c r="B78" i="3"/>
  <c r="K77" i="3"/>
  <c r="L77" i="3" s="1"/>
  <c r="I77" i="3"/>
  <c r="F77" i="3"/>
  <c r="C77" i="3"/>
  <c r="B77" i="3"/>
  <c r="K76" i="3"/>
  <c r="L76" i="3" s="1"/>
  <c r="I76" i="3"/>
  <c r="F76" i="3"/>
  <c r="C76" i="3"/>
  <c r="B76" i="3"/>
  <c r="L75" i="3"/>
  <c r="K75" i="3"/>
  <c r="I75" i="3"/>
  <c r="F75" i="3"/>
  <c r="C75" i="3"/>
  <c r="B75" i="3"/>
  <c r="K74" i="3"/>
  <c r="L74" i="3" s="1"/>
  <c r="I74" i="3"/>
  <c r="F74" i="3"/>
  <c r="C74" i="3"/>
  <c r="B74" i="3"/>
  <c r="K73" i="3"/>
  <c r="L73" i="3" s="1"/>
  <c r="I73" i="3"/>
  <c r="F73" i="3"/>
  <c r="C73" i="3"/>
  <c r="B73" i="3"/>
  <c r="K72" i="3"/>
  <c r="L72" i="3" s="1"/>
  <c r="I72" i="3"/>
  <c r="F72" i="3"/>
  <c r="C72" i="3"/>
  <c r="B72" i="3"/>
  <c r="K71" i="3"/>
  <c r="L71" i="3" s="1"/>
  <c r="I71" i="3"/>
  <c r="F71" i="3"/>
  <c r="C71" i="3"/>
  <c r="B71" i="3"/>
  <c r="K70" i="3"/>
  <c r="L70" i="3" s="1"/>
  <c r="I70" i="3"/>
  <c r="F70" i="3"/>
  <c r="C70" i="3"/>
  <c r="B70" i="3"/>
  <c r="K69" i="3"/>
  <c r="L69" i="3" s="1"/>
  <c r="I69" i="3"/>
  <c r="F69" i="3"/>
  <c r="C69" i="3"/>
  <c r="B69" i="3"/>
  <c r="L68" i="3"/>
  <c r="K68" i="3"/>
  <c r="I68" i="3"/>
  <c r="F68" i="3"/>
  <c r="C68" i="3"/>
  <c r="B68" i="3"/>
  <c r="K67" i="3"/>
  <c r="L67" i="3" s="1"/>
  <c r="I67" i="3"/>
  <c r="F67" i="3"/>
  <c r="C67" i="3"/>
  <c r="B67" i="3"/>
  <c r="K66" i="3"/>
  <c r="L66" i="3" s="1"/>
  <c r="I66" i="3"/>
  <c r="F66" i="3"/>
  <c r="C66" i="3"/>
  <c r="B66" i="3"/>
  <c r="L65" i="3"/>
  <c r="K65" i="3"/>
  <c r="I65" i="3"/>
  <c r="F65" i="3"/>
  <c r="C65" i="3"/>
  <c r="B65" i="3"/>
  <c r="K64" i="3"/>
  <c r="L64" i="3" s="1"/>
  <c r="I64" i="3"/>
  <c r="F64" i="3"/>
  <c r="C64" i="3"/>
  <c r="B64" i="3"/>
  <c r="K63" i="3"/>
  <c r="L63" i="3" s="1"/>
  <c r="I63" i="3"/>
  <c r="F63" i="3"/>
  <c r="C63" i="3"/>
  <c r="B63" i="3"/>
  <c r="K62" i="3"/>
  <c r="L62" i="3" s="1"/>
  <c r="I62" i="3"/>
  <c r="F62" i="3"/>
  <c r="C62" i="3"/>
  <c r="B62" i="3"/>
  <c r="K61" i="3"/>
  <c r="L61" i="3" s="1"/>
  <c r="I61" i="3"/>
  <c r="F61" i="3"/>
  <c r="C61" i="3"/>
  <c r="B61" i="3"/>
  <c r="K60" i="3"/>
  <c r="L60" i="3" s="1"/>
  <c r="I60" i="3"/>
  <c r="F60" i="3"/>
  <c r="C60" i="3"/>
  <c r="B60" i="3"/>
  <c r="K59" i="3"/>
  <c r="L59" i="3" s="1"/>
  <c r="I59" i="3"/>
  <c r="F59" i="3"/>
  <c r="C59" i="3"/>
  <c r="B59" i="3"/>
  <c r="L58" i="3"/>
  <c r="K58" i="3"/>
  <c r="I58" i="3"/>
  <c r="F58" i="3"/>
  <c r="C58" i="3"/>
  <c r="B58" i="3"/>
  <c r="K57" i="3"/>
  <c r="L57" i="3" s="1"/>
  <c r="I57" i="3"/>
  <c r="F57" i="3"/>
  <c r="C57" i="3"/>
  <c r="B57" i="3"/>
  <c r="K56" i="3"/>
  <c r="L56" i="3" s="1"/>
  <c r="I56" i="3"/>
  <c r="F56" i="3"/>
  <c r="C56" i="3"/>
  <c r="B56" i="3"/>
  <c r="L55" i="3"/>
  <c r="K55" i="3"/>
  <c r="I55" i="3"/>
  <c r="F55" i="3"/>
  <c r="C55" i="3"/>
  <c r="B55" i="3"/>
  <c r="K54" i="3"/>
  <c r="L54" i="3" s="1"/>
  <c r="I54" i="3"/>
  <c r="F54" i="3"/>
  <c r="C54" i="3"/>
  <c r="B54" i="3"/>
  <c r="K53" i="3"/>
  <c r="L53" i="3" s="1"/>
  <c r="I53" i="3"/>
  <c r="F53" i="3"/>
  <c r="C53" i="3"/>
  <c r="B53" i="3"/>
  <c r="K52" i="3"/>
  <c r="L52" i="3" s="1"/>
  <c r="I52" i="3"/>
  <c r="F52" i="3"/>
  <c r="C52" i="3"/>
  <c r="B52" i="3"/>
  <c r="K51" i="3"/>
  <c r="L51" i="3" s="1"/>
  <c r="I51" i="3"/>
  <c r="F51" i="3"/>
  <c r="C51" i="3"/>
  <c r="B51" i="3"/>
  <c r="K50" i="3"/>
  <c r="L50" i="3" s="1"/>
  <c r="I50" i="3"/>
  <c r="F50" i="3"/>
  <c r="C50" i="3"/>
  <c r="B50" i="3"/>
  <c r="K49" i="3"/>
  <c r="L49" i="3" s="1"/>
  <c r="I49" i="3"/>
  <c r="F49" i="3"/>
  <c r="C49" i="3"/>
  <c r="B49" i="3"/>
  <c r="L48" i="3"/>
  <c r="K48" i="3"/>
  <c r="I48" i="3"/>
  <c r="F48" i="3"/>
  <c r="C48" i="3"/>
  <c r="B48" i="3"/>
  <c r="K47" i="3"/>
  <c r="L47" i="3" s="1"/>
  <c r="I47" i="3"/>
  <c r="F47" i="3"/>
  <c r="C47" i="3"/>
  <c r="B47" i="3"/>
  <c r="K46" i="3"/>
  <c r="L46" i="3" s="1"/>
  <c r="I46" i="3"/>
  <c r="F46" i="3"/>
  <c r="C46" i="3"/>
  <c r="B46" i="3"/>
  <c r="L45" i="3"/>
  <c r="K45" i="3"/>
  <c r="I45" i="3"/>
  <c r="F45" i="3"/>
  <c r="C45" i="3"/>
  <c r="B45" i="3"/>
  <c r="K44" i="3"/>
  <c r="L44" i="3" s="1"/>
  <c r="I44" i="3"/>
  <c r="F44" i="3"/>
  <c r="C44" i="3"/>
  <c r="B44" i="3"/>
  <c r="K43" i="3"/>
  <c r="L43" i="3" s="1"/>
  <c r="I43" i="3"/>
  <c r="F43" i="3"/>
  <c r="C43" i="3"/>
  <c r="B43" i="3"/>
  <c r="K42" i="3"/>
  <c r="L42" i="3" s="1"/>
  <c r="I42" i="3"/>
  <c r="F42" i="3"/>
  <c r="C42" i="3"/>
  <c r="B42" i="3"/>
  <c r="K41" i="3"/>
  <c r="L41" i="3" s="1"/>
  <c r="I41" i="3"/>
  <c r="F41" i="3"/>
  <c r="C41" i="3"/>
  <c r="B41" i="3"/>
  <c r="K40" i="3"/>
  <c r="L40" i="3" s="1"/>
  <c r="I40" i="3"/>
  <c r="F40" i="3"/>
  <c r="C40" i="3"/>
  <c r="B40" i="3"/>
  <c r="K39" i="3"/>
  <c r="L39" i="3" s="1"/>
  <c r="I39" i="3"/>
  <c r="F39" i="3"/>
  <c r="C39" i="3"/>
  <c r="B39" i="3"/>
  <c r="L38" i="3"/>
  <c r="K38" i="3"/>
  <c r="I38" i="3"/>
  <c r="F38" i="3"/>
  <c r="C38" i="3"/>
  <c r="B38" i="3"/>
  <c r="K37" i="3"/>
  <c r="L37" i="3" s="1"/>
  <c r="I37" i="3"/>
  <c r="F37" i="3"/>
  <c r="C37" i="3"/>
  <c r="B37" i="3"/>
  <c r="K36" i="3"/>
  <c r="L36" i="3" s="1"/>
  <c r="I36" i="3"/>
  <c r="F36" i="3"/>
  <c r="C36" i="3"/>
  <c r="B36" i="3"/>
  <c r="L35" i="3"/>
  <c r="K35" i="3"/>
  <c r="I35" i="3"/>
  <c r="F35" i="3"/>
  <c r="C35" i="3"/>
  <c r="B35" i="3"/>
  <c r="K34" i="3"/>
  <c r="L34" i="3" s="1"/>
  <c r="I34" i="3"/>
  <c r="F34" i="3"/>
  <c r="C34" i="3"/>
  <c r="B34" i="3"/>
  <c r="K33" i="3"/>
  <c r="L33" i="3" s="1"/>
  <c r="I33" i="3"/>
  <c r="F33" i="3"/>
  <c r="C33" i="3"/>
  <c r="B33" i="3"/>
  <c r="K32" i="3"/>
  <c r="L32" i="3" s="1"/>
  <c r="I32" i="3"/>
  <c r="F32" i="3"/>
  <c r="C32" i="3"/>
  <c r="B32" i="3"/>
  <c r="K31" i="3"/>
  <c r="L31" i="3" s="1"/>
  <c r="I31" i="3"/>
  <c r="F31" i="3"/>
  <c r="C31" i="3"/>
  <c r="B31" i="3"/>
  <c r="K30" i="3"/>
  <c r="L30" i="3" s="1"/>
  <c r="I30" i="3"/>
  <c r="F30" i="3"/>
  <c r="C30" i="3"/>
  <c r="B30" i="3"/>
  <c r="K29" i="3"/>
  <c r="L29" i="3" s="1"/>
  <c r="I29" i="3"/>
  <c r="F29" i="3"/>
  <c r="C29" i="3"/>
  <c r="B29" i="3"/>
  <c r="L28" i="3"/>
  <c r="K28" i="3"/>
  <c r="I28" i="3"/>
  <c r="F28" i="3"/>
  <c r="C28" i="3"/>
  <c r="B28" i="3"/>
  <c r="K27" i="3"/>
  <c r="L27" i="3" s="1"/>
  <c r="I27" i="3"/>
  <c r="F27" i="3"/>
  <c r="C27" i="3"/>
  <c r="B27" i="3"/>
  <c r="K26" i="3"/>
  <c r="L26" i="3" s="1"/>
  <c r="I26" i="3"/>
  <c r="F26" i="3"/>
  <c r="C26" i="3"/>
  <c r="B26" i="3"/>
  <c r="L25" i="3"/>
  <c r="K25" i="3"/>
  <c r="I25" i="3"/>
  <c r="F25" i="3"/>
  <c r="C25" i="3"/>
  <c r="B25" i="3"/>
  <c r="K24" i="3"/>
  <c r="L24" i="3" s="1"/>
  <c r="I24" i="3"/>
  <c r="F24" i="3"/>
  <c r="C24" i="3"/>
  <c r="B24" i="3"/>
  <c r="K23" i="3"/>
  <c r="L23" i="3" s="1"/>
  <c r="I23" i="3"/>
  <c r="F23" i="3"/>
  <c r="C23" i="3"/>
  <c r="B23" i="3"/>
  <c r="K22" i="3"/>
  <c r="L22" i="3" s="1"/>
  <c r="I22" i="3"/>
  <c r="F22" i="3"/>
  <c r="C22" i="3"/>
  <c r="B22" i="3"/>
  <c r="K21" i="3"/>
  <c r="L21" i="3" s="1"/>
  <c r="I21" i="3"/>
  <c r="F21" i="3"/>
  <c r="C21" i="3"/>
  <c r="B21" i="3"/>
  <c r="K20" i="3"/>
  <c r="L20" i="3" s="1"/>
  <c r="I20" i="3"/>
  <c r="F20" i="3"/>
  <c r="C20" i="3"/>
  <c r="B20" i="3"/>
  <c r="K19" i="3"/>
  <c r="L19" i="3" s="1"/>
  <c r="I19" i="3"/>
  <c r="F19" i="3"/>
  <c r="C19" i="3"/>
  <c r="B19" i="3"/>
  <c r="L18" i="3"/>
  <c r="K18" i="3"/>
  <c r="I18" i="3"/>
  <c r="F18" i="3"/>
  <c r="C18" i="3"/>
  <c r="B18" i="3"/>
  <c r="K17" i="3"/>
  <c r="L17" i="3" s="1"/>
  <c r="I17" i="3"/>
  <c r="F17" i="3"/>
  <c r="C17" i="3"/>
  <c r="B17" i="3"/>
  <c r="K16" i="3"/>
  <c r="L16" i="3" s="1"/>
  <c r="I16" i="3"/>
  <c r="F16" i="3"/>
  <c r="C16" i="3"/>
  <c r="B16" i="3"/>
  <c r="L15" i="3"/>
  <c r="K15" i="3"/>
  <c r="I15" i="3"/>
  <c r="F15" i="3"/>
  <c r="C15" i="3"/>
  <c r="B15" i="3"/>
  <c r="K14" i="3"/>
  <c r="L14" i="3" s="1"/>
  <c r="I14" i="3"/>
  <c r="F14" i="3"/>
  <c r="C14" i="3"/>
  <c r="B14" i="3"/>
  <c r="K13" i="3"/>
  <c r="L13" i="3" s="1"/>
  <c r="I13" i="3"/>
  <c r="F13" i="3"/>
  <c r="C13" i="3"/>
  <c r="B13" i="3"/>
  <c r="K12" i="3"/>
  <c r="L12" i="3" s="1"/>
  <c r="I12" i="3"/>
  <c r="F12" i="3"/>
  <c r="C12" i="3"/>
  <c r="B12" i="3"/>
  <c r="K11" i="3"/>
  <c r="L11" i="3" s="1"/>
  <c r="I11" i="3"/>
  <c r="F11" i="3"/>
  <c r="C11" i="3"/>
  <c r="B11" i="3"/>
  <c r="K10" i="3"/>
  <c r="L10" i="3" s="1"/>
  <c r="I10" i="3"/>
  <c r="F10" i="3"/>
  <c r="C10" i="3"/>
  <c r="B10" i="3"/>
  <c r="K9" i="3"/>
  <c r="L9" i="3" s="1"/>
  <c r="I9" i="3"/>
  <c r="F9" i="3"/>
  <c r="C9" i="3"/>
  <c r="B9" i="3"/>
  <c r="L8" i="3"/>
  <c r="K8" i="3"/>
  <c r="I8" i="3"/>
  <c r="F8" i="3"/>
  <c r="C8" i="3"/>
  <c r="B8" i="3"/>
  <c r="K7" i="3"/>
  <c r="L7" i="3" s="1"/>
  <c r="I7" i="3"/>
  <c r="F7" i="3"/>
  <c r="J18" i="1" s="1"/>
  <c r="J19" i="1" s="1"/>
  <c r="C7" i="3"/>
  <c r="B7" i="3"/>
  <c r="K118" i="2"/>
  <c r="L118" i="2" s="1"/>
  <c r="I118" i="2"/>
  <c r="F118" i="2"/>
  <c r="C118" i="2"/>
  <c r="B118" i="2"/>
  <c r="K117" i="2"/>
  <c r="L117" i="2" s="1"/>
  <c r="I117" i="2"/>
  <c r="F117" i="2"/>
  <c r="C117" i="2"/>
  <c r="B117" i="2"/>
  <c r="K116" i="2"/>
  <c r="L116" i="2" s="1"/>
  <c r="I116" i="2"/>
  <c r="F116" i="2"/>
  <c r="C116" i="2"/>
  <c r="B116" i="2"/>
  <c r="K115" i="2"/>
  <c r="L115" i="2" s="1"/>
  <c r="I115" i="2"/>
  <c r="F115" i="2"/>
  <c r="C115" i="2"/>
  <c r="B115" i="2"/>
  <c r="L114" i="2"/>
  <c r="K114" i="2"/>
  <c r="I114" i="2"/>
  <c r="F114" i="2"/>
  <c r="C114" i="2"/>
  <c r="B114" i="2"/>
  <c r="K113" i="2"/>
  <c r="L113" i="2" s="1"/>
  <c r="I113" i="2"/>
  <c r="F113" i="2"/>
  <c r="C113" i="2"/>
  <c r="B113" i="2"/>
  <c r="K112" i="2"/>
  <c r="L112" i="2" s="1"/>
  <c r="I112" i="2"/>
  <c r="F112" i="2"/>
  <c r="C112" i="2"/>
  <c r="B112" i="2"/>
  <c r="L111" i="2"/>
  <c r="K111" i="2"/>
  <c r="I111" i="2"/>
  <c r="F111" i="2"/>
  <c r="C111" i="2"/>
  <c r="B111" i="2"/>
  <c r="K110" i="2"/>
  <c r="L110" i="2" s="1"/>
  <c r="I110" i="2"/>
  <c r="F110" i="2"/>
  <c r="C110" i="2"/>
  <c r="B110" i="2"/>
  <c r="K109" i="2"/>
  <c r="L109" i="2" s="1"/>
  <c r="I109" i="2"/>
  <c r="F109" i="2"/>
  <c r="C109" i="2"/>
  <c r="B109" i="2"/>
  <c r="K108" i="2"/>
  <c r="L108" i="2" s="1"/>
  <c r="I108" i="2"/>
  <c r="F108" i="2"/>
  <c r="C108" i="2"/>
  <c r="B108" i="2"/>
  <c r="K107" i="2"/>
  <c r="L107" i="2" s="1"/>
  <c r="I107" i="2"/>
  <c r="F107" i="2"/>
  <c r="C107" i="2"/>
  <c r="B107" i="2"/>
  <c r="K106" i="2"/>
  <c r="L106" i="2" s="1"/>
  <c r="I106" i="2"/>
  <c r="F106" i="2"/>
  <c r="C106" i="2"/>
  <c r="B106" i="2"/>
  <c r="K105" i="2"/>
  <c r="L105" i="2" s="1"/>
  <c r="I105" i="2"/>
  <c r="F105" i="2"/>
  <c r="C105" i="2"/>
  <c r="B105" i="2"/>
  <c r="L104" i="2"/>
  <c r="K104" i="2"/>
  <c r="I104" i="2"/>
  <c r="F104" i="2"/>
  <c r="C104" i="2"/>
  <c r="B104" i="2"/>
  <c r="K103" i="2"/>
  <c r="L103" i="2" s="1"/>
  <c r="I103" i="2"/>
  <c r="F103" i="2"/>
  <c r="C103" i="2"/>
  <c r="B103" i="2"/>
  <c r="K102" i="2"/>
  <c r="L102" i="2" s="1"/>
  <c r="I102" i="2"/>
  <c r="F102" i="2"/>
  <c r="C102" i="2"/>
  <c r="B102" i="2"/>
  <c r="L101" i="2"/>
  <c r="K101" i="2"/>
  <c r="I101" i="2"/>
  <c r="F101" i="2"/>
  <c r="C101" i="2"/>
  <c r="B101" i="2"/>
  <c r="K100" i="2"/>
  <c r="L100" i="2" s="1"/>
  <c r="I100" i="2"/>
  <c r="F100" i="2"/>
  <c r="C100" i="2"/>
  <c r="B100" i="2"/>
  <c r="K99" i="2"/>
  <c r="L99" i="2" s="1"/>
  <c r="I99" i="2"/>
  <c r="F99" i="2"/>
  <c r="C99" i="2"/>
  <c r="B99" i="2"/>
  <c r="K98" i="2"/>
  <c r="L98" i="2" s="1"/>
  <c r="I98" i="2"/>
  <c r="F98" i="2"/>
  <c r="C98" i="2"/>
  <c r="B98" i="2"/>
  <c r="K97" i="2"/>
  <c r="L97" i="2" s="1"/>
  <c r="I97" i="2"/>
  <c r="F97" i="2"/>
  <c r="C97" i="2"/>
  <c r="B97" i="2"/>
  <c r="K96" i="2"/>
  <c r="L96" i="2" s="1"/>
  <c r="I96" i="2"/>
  <c r="F96" i="2"/>
  <c r="C96" i="2"/>
  <c r="B96" i="2"/>
  <c r="K95" i="2"/>
  <c r="L95" i="2" s="1"/>
  <c r="I95" i="2"/>
  <c r="F95" i="2"/>
  <c r="C95" i="2"/>
  <c r="B95" i="2"/>
  <c r="L94" i="2"/>
  <c r="K94" i="2"/>
  <c r="I94" i="2"/>
  <c r="F94" i="2"/>
  <c r="C94" i="2"/>
  <c r="B94" i="2"/>
  <c r="K93" i="2"/>
  <c r="L93" i="2" s="1"/>
  <c r="I93" i="2"/>
  <c r="F93" i="2"/>
  <c r="C93" i="2"/>
  <c r="B93" i="2"/>
  <c r="K92" i="2"/>
  <c r="L92" i="2" s="1"/>
  <c r="I92" i="2"/>
  <c r="F92" i="2"/>
  <c r="C92" i="2"/>
  <c r="B92" i="2"/>
  <c r="L91" i="2"/>
  <c r="K91" i="2"/>
  <c r="I91" i="2"/>
  <c r="F91" i="2"/>
  <c r="C91" i="2"/>
  <c r="B91" i="2"/>
  <c r="K90" i="2"/>
  <c r="L90" i="2" s="1"/>
  <c r="I90" i="2"/>
  <c r="F90" i="2"/>
  <c r="C90" i="2"/>
  <c r="B90" i="2"/>
  <c r="K89" i="2"/>
  <c r="L89" i="2" s="1"/>
  <c r="I89" i="2"/>
  <c r="F89" i="2"/>
  <c r="C89" i="2"/>
  <c r="B89" i="2"/>
  <c r="K88" i="2"/>
  <c r="L88" i="2" s="1"/>
  <c r="I88" i="2"/>
  <c r="F88" i="2"/>
  <c r="C88" i="2"/>
  <c r="B88" i="2"/>
  <c r="K87" i="2"/>
  <c r="L87" i="2" s="1"/>
  <c r="I87" i="2"/>
  <c r="F87" i="2"/>
  <c r="C87" i="2"/>
  <c r="B87" i="2"/>
  <c r="K86" i="2"/>
  <c r="L86" i="2" s="1"/>
  <c r="I86" i="2"/>
  <c r="F86" i="2"/>
  <c r="C86" i="2"/>
  <c r="B86" i="2"/>
  <c r="K85" i="2"/>
  <c r="L85" i="2" s="1"/>
  <c r="I85" i="2"/>
  <c r="F85" i="2"/>
  <c r="C85" i="2"/>
  <c r="B85" i="2"/>
  <c r="L84" i="2"/>
  <c r="K84" i="2"/>
  <c r="I84" i="2"/>
  <c r="F84" i="2"/>
  <c r="C84" i="2"/>
  <c r="B84" i="2"/>
  <c r="K83" i="2"/>
  <c r="L83" i="2" s="1"/>
  <c r="I83" i="2"/>
  <c r="F83" i="2"/>
  <c r="C83" i="2"/>
  <c r="B83" i="2"/>
  <c r="K82" i="2"/>
  <c r="L82" i="2" s="1"/>
  <c r="I82" i="2"/>
  <c r="F82" i="2"/>
  <c r="C82" i="2"/>
  <c r="B82" i="2"/>
  <c r="L81" i="2"/>
  <c r="K81" i="2"/>
  <c r="I81" i="2"/>
  <c r="F81" i="2"/>
  <c r="C81" i="2"/>
  <c r="B81" i="2"/>
  <c r="K80" i="2"/>
  <c r="L80" i="2" s="1"/>
  <c r="I80" i="2"/>
  <c r="F80" i="2"/>
  <c r="C80" i="2"/>
  <c r="B80" i="2"/>
  <c r="K79" i="2"/>
  <c r="L79" i="2" s="1"/>
  <c r="I79" i="2"/>
  <c r="F79" i="2"/>
  <c r="C79" i="2"/>
  <c r="B79" i="2"/>
  <c r="K78" i="2"/>
  <c r="L78" i="2" s="1"/>
  <c r="I78" i="2"/>
  <c r="F78" i="2"/>
  <c r="C78" i="2"/>
  <c r="B78" i="2"/>
  <c r="K77" i="2"/>
  <c r="L77" i="2" s="1"/>
  <c r="I77" i="2"/>
  <c r="F77" i="2"/>
  <c r="C77" i="2"/>
  <c r="B77" i="2"/>
  <c r="K76" i="2"/>
  <c r="L76" i="2" s="1"/>
  <c r="I76" i="2"/>
  <c r="F76" i="2"/>
  <c r="C76" i="2"/>
  <c r="B76" i="2"/>
  <c r="K75" i="2"/>
  <c r="L75" i="2" s="1"/>
  <c r="I75" i="2"/>
  <c r="F75" i="2"/>
  <c r="C75" i="2"/>
  <c r="B75" i="2"/>
  <c r="L74" i="2"/>
  <c r="K74" i="2"/>
  <c r="I74" i="2"/>
  <c r="F74" i="2"/>
  <c r="C74" i="2"/>
  <c r="B74" i="2"/>
  <c r="K73" i="2"/>
  <c r="L73" i="2" s="1"/>
  <c r="I73" i="2"/>
  <c r="F73" i="2"/>
  <c r="C73" i="2"/>
  <c r="B73" i="2"/>
  <c r="K72" i="2"/>
  <c r="L72" i="2" s="1"/>
  <c r="I72" i="2"/>
  <c r="F72" i="2"/>
  <c r="C72" i="2"/>
  <c r="B72" i="2"/>
  <c r="L71" i="2"/>
  <c r="K71" i="2"/>
  <c r="I71" i="2"/>
  <c r="F71" i="2"/>
  <c r="C71" i="2"/>
  <c r="B71" i="2"/>
  <c r="K70" i="2"/>
  <c r="L70" i="2" s="1"/>
  <c r="I70" i="2"/>
  <c r="F70" i="2"/>
  <c r="C70" i="2"/>
  <c r="B70" i="2"/>
  <c r="K69" i="2"/>
  <c r="L69" i="2" s="1"/>
  <c r="I69" i="2"/>
  <c r="F69" i="2"/>
  <c r="C69" i="2"/>
  <c r="B69" i="2"/>
  <c r="K68" i="2"/>
  <c r="L68" i="2" s="1"/>
  <c r="I68" i="2"/>
  <c r="F68" i="2"/>
  <c r="C68" i="2"/>
  <c r="B68" i="2"/>
  <c r="K67" i="2"/>
  <c r="L67" i="2" s="1"/>
  <c r="I67" i="2"/>
  <c r="F67" i="2"/>
  <c r="C67" i="2"/>
  <c r="B67" i="2"/>
  <c r="K66" i="2"/>
  <c r="L66" i="2" s="1"/>
  <c r="I66" i="2"/>
  <c r="F66" i="2"/>
  <c r="C66" i="2"/>
  <c r="B66" i="2"/>
  <c r="K65" i="2"/>
  <c r="L65" i="2" s="1"/>
  <c r="I65" i="2"/>
  <c r="F65" i="2"/>
  <c r="C65" i="2"/>
  <c r="B65" i="2"/>
  <c r="L64" i="2"/>
  <c r="K64" i="2"/>
  <c r="I64" i="2"/>
  <c r="F64" i="2"/>
  <c r="C64" i="2"/>
  <c r="B64" i="2"/>
  <c r="K63" i="2"/>
  <c r="L63" i="2" s="1"/>
  <c r="I63" i="2"/>
  <c r="F63" i="2"/>
  <c r="C63" i="2"/>
  <c r="B63" i="2"/>
  <c r="K62" i="2"/>
  <c r="L62" i="2" s="1"/>
  <c r="I62" i="2"/>
  <c r="F62" i="2"/>
  <c r="C62" i="2"/>
  <c r="B62" i="2"/>
  <c r="L61" i="2"/>
  <c r="K61" i="2"/>
  <c r="I61" i="2"/>
  <c r="F61" i="2"/>
  <c r="C61" i="2"/>
  <c r="B61" i="2"/>
  <c r="K60" i="2"/>
  <c r="L60" i="2" s="1"/>
  <c r="I60" i="2"/>
  <c r="F60" i="2"/>
  <c r="C60" i="2"/>
  <c r="B60" i="2"/>
  <c r="K59" i="2"/>
  <c r="L59" i="2" s="1"/>
  <c r="I59" i="2"/>
  <c r="F59" i="2"/>
  <c r="C59" i="2"/>
  <c r="B59" i="2"/>
  <c r="K58" i="2"/>
  <c r="L58" i="2" s="1"/>
  <c r="I58" i="2"/>
  <c r="F58" i="2"/>
  <c r="C58" i="2"/>
  <c r="B58" i="2"/>
  <c r="K57" i="2"/>
  <c r="L57" i="2" s="1"/>
  <c r="I57" i="2"/>
  <c r="F57" i="2"/>
  <c r="C57" i="2"/>
  <c r="B57" i="2"/>
  <c r="K56" i="2"/>
  <c r="L56" i="2" s="1"/>
  <c r="I56" i="2"/>
  <c r="F56" i="2"/>
  <c r="C56" i="2"/>
  <c r="B56" i="2"/>
  <c r="K55" i="2"/>
  <c r="L55" i="2" s="1"/>
  <c r="I55" i="2"/>
  <c r="F55" i="2"/>
  <c r="C55" i="2"/>
  <c r="B55" i="2"/>
  <c r="L54" i="2"/>
  <c r="K54" i="2"/>
  <c r="I54" i="2"/>
  <c r="F54" i="2"/>
  <c r="C54" i="2"/>
  <c r="B54" i="2"/>
  <c r="K53" i="2"/>
  <c r="L53" i="2" s="1"/>
  <c r="I53" i="2"/>
  <c r="F53" i="2"/>
  <c r="C53" i="2"/>
  <c r="B53" i="2"/>
  <c r="K52" i="2"/>
  <c r="L52" i="2" s="1"/>
  <c r="I52" i="2"/>
  <c r="F52" i="2"/>
  <c r="C52" i="2"/>
  <c r="B52" i="2"/>
  <c r="L51" i="2"/>
  <c r="K51" i="2"/>
  <c r="I51" i="2"/>
  <c r="F51" i="2"/>
  <c r="C51" i="2"/>
  <c r="B51" i="2"/>
  <c r="K50" i="2"/>
  <c r="L50" i="2" s="1"/>
  <c r="I50" i="2"/>
  <c r="F50" i="2"/>
  <c r="C50" i="2"/>
  <c r="B50" i="2"/>
  <c r="K49" i="2"/>
  <c r="L49" i="2" s="1"/>
  <c r="I49" i="2"/>
  <c r="F49" i="2"/>
  <c r="C49" i="2"/>
  <c r="B49" i="2"/>
  <c r="K48" i="2"/>
  <c r="L48" i="2" s="1"/>
  <c r="I48" i="2"/>
  <c r="F48" i="2"/>
  <c r="C48" i="2"/>
  <c r="B48" i="2"/>
  <c r="K47" i="2"/>
  <c r="L47" i="2" s="1"/>
  <c r="I47" i="2"/>
  <c r="F47" i="2"/>
  <c r="C47" i="2"/>
  <c r="B47" i="2"/>
  <c r="K46" i="2"/>
  <c r="L46" i="2" s="1"/>
  <c r="I46" i="2"/>
  <c r="F46" i="2"/>
  <c r="C46" i="2"/>
  <c r="B46" i="2"/>
  <c r="K45" i="2"/>
  <c r="L45" i="2" s="1"/>
  <c r="I45" i="2"/>
  <c r="F45" i="2"/>
  <c r="C45" i="2"/>
  <c r="B45" i="2"/>
  <c r="L44" i="2"/>
  <c r="K44" i="2"/>
  <c r="I44" i="2"/>
  <c r="F44" i="2"/>
  <c r="C44" i="2"/>
  <c r="B44" i="2"/>
  <c r="K43" i="2"/>
  <c r="L43" i="2" s="1"/>
  <c r="I43" i="2"/>
  <c r="F43" i="2"/>
  <c r="C43" i="2"/>
  <c r="B43" i="2"/>
  <c r="K42" i="2"/>
  <c r="L42" i="2" s="1"/>
  <c r="I42" i="2"/>
  <c r="F42" i="2"/>
  <c r="C42" i="2"/>
  <c r="B42" i="2"/>
  <c r="L41" i="2"/>
  <c r="K41" i="2"/>
  <c r="I41" i="2"/>
  <c r="F41" i="2"/>
  <c r="C41" i="2"/>
  <c r="B41" i="2"/>
  <c r="K40" i="2"/>
  <c r="L40" i="2" s="1"/>
  <c r="I40" i="2"/>
  <c r="F40" i="2"/>
  <c r="C40" i="2"/>
  <c r="B40" i="2"/>
  <c r="K39" i="2"/>
  <c r="L39" i="2" s="1"/>
  <c r="I39" i="2"/>
  <c r="F39" i="2"/>
  <c r="C39" i="2"/>
  <c r="B39" i="2"/>
  <c r="K38" i="2"/>
  <c r="L38" i="2" s="1"/>
  <c r="I38" i="2"/>
  <c r="F38" i="2"/>
  <c r="C38" i="2"/>
  <c r="B38" i="2"/>
  <c r="K37" i="2"/>
  <c r="L37" i="2" s="1"/>
  <c r="I37" i="2"/>
  <c r="F37" i="2"/>
  <c r="C37" i="2"/>
  <c r="B37" i="2"/>
  <c r="K36" i="2"/>
  <c r="L36" i="2" s="1"/>
  <c r="I36" i="2"/>
  <c r="F36" i="2"/>
  <c r="C36" i="2"/>
  <c r="B36" i="2"/>
  <c r="K35" i="2"/>
  <c r="L35" i="2" s="1"/>
  <c r="I35" i="2"/>
  <c r="F35" i="2"/>
  <c r="C35" i="2"/>
  <c r="B35" i="2"/>
  <c r="L34" i="2"/>
  <c r="K34" i="2"/>
  <c r="I34" i="2"/>
  <c r="F34" i="2"/>
  <c r="C34" i="2"/>
  <c r="B34" i="2"/>
  <c r="K33" i="2"/>
  <c r="L33" i="2" s="1"/>
  <c r="I33" i="2"/>
  <c r="F33" i="2"/>
  <c r="C33" i="2"/>
  <c r="B33" i="2"/>
  <c r="K32" i="2"/>
  <c r="L32" i="2" s="1"/>
  <c r="I32" i="2"/>
  <c r="F32" i="2"/>
  <c r="C32" i="2"/>
  <c r="B32" i="2"/>
  <c r="L31" i="2"/>
  <c r="K31" i="2"/>
  <c r="I31" i="2"/>
  <c r="F31" i="2"/>
  <c r="C31" i="2"/>
  <c r="B31" i="2"/>
  <c r="K30" i="2"/>
  <c r="L30" i="2" s="1"/>
  <c r="I30" i="2"/>
  <c r="F30" i="2"/>
  <c r="C30" i="2"/>
  <c r="B30" i="2"/>
  <c r="K29" i="2"/>
  <c r="L29" i="2" s="1"/>
  <c r="I29" i="2"/>
  <c r="F29" i="2"/>
  <c r="C29" i="2"/>
  <c r="B29" i="2"/>
  <c r="K28" i="2"/>
  <c r="L28" i="2" s="1"/>
  <c r="I28" i="2"/>
  <c r="F28" i="2"/>
  <c r="C28" i="2"/>
  <c r="B28" i="2"/>
  <c r="K27" i="2"/>
  <c r="L27" i="2" s="1"/>
  <c r="I27" i="2"/>
  <c r="F27" i="2"/>
  <c r="C27" i="2"/>
  <c r="B27" i="2"/>
  <c r="K26" i="2"/>
  <c r="L26" i="2" s="1"/>
  <c r="I26" i="2"/>
  <c r="F26" i="2"/>
  <c r="C26" i="2"/>
  <c r="B26" i="2"/>
  <c r="K25" i="2"/>
  <c r="L25" i="2" s="1"/>
  <c r="I25" i="2"/>
  <c r="F25" i="2"/>
  <c r="C25" i="2"/>
  <c r="B25" i="2"/>
  <c r="L24" i="2"/>
  <c r="K24" i="2"/>
  <c r="I24" i="2"/>
  <c r="F24" i="2"/>
  <c r="C24" i="2"/>
  <c r="B24" i="2"/>
  <c r="K23" i="2"/>
  <c r="L23" i="2" s="1"/>
  <c r="I23" i="2"/>
  <c r="F23" i="2"/>
  <c r="C23" i="2"/>
  <c r="B23" i="2"/>
  <c r="K22" i="2"/>
  <c r="L22" i="2" s="1"/>
  <c r="I22" i="2"/>
  <c r="F22" i="2"/>
  <c r="C22" i="2"/>
  <c r="B22" i="2"/>
  <c r="L21" i="2"/>
  <c r="K21" i="2"/>
  <c r="I21" i="2"/>
  <c r="F21" i="2"/>
  <c r="C21" i="2"/>
  <c r="B21" i="2"/>
  <c r="K20" i="2"/>
  <c r="L20" i="2" s="1"/>
  <c r="I20" i="2"/>
  <c r="F20" i="2"/>
  <c r="C20" i="2"/>
  <c r="B20" i="2"/>
  <c r="K19" i="2"/>
  <c r="L19" i="2" s="1"/>
  <c r="I19" i="2"/>
  <c r="F19" i="2"/>
  <c r="C19" i="2"/>
  <c r="B19" i="2"/>
  <c r="K18" i="2"/>
  <c r="L18" i="2" s="1"/>
  <c r="I18" i="2"/>
  <c r="F18" i="2"/>
  <c r="C18" i="2"/>
  <c r="B18" i="2"/>
  <c r="K17" i="2"/>
  <c r="L17" i="2" s="1"/>
  <c r="I17" i="2"/>
  <c r="F17" i="2"/>
  <c r="C17" i="2"/>
  <c r="B17" i="2"/>
  <c r="K16" i="2"/>
  <c r="L16" i="2" s="1"/>
  <c r="I16" i="2"/>
  <c r="F16" i="2"/>
  <c r="C16" i="2"/>
  <c r="B16" i="2"/>
  <c r="K15" i="2"/>
  <c r="L15" i="2" s="1"/>
  <c r="I15" i="2"/>
  <c r="F15" i="2"/>
  <c r="C15" i="2"/>
  <c r="B15" i="2"/>
  <c r="L14" i="2"/>
  <c r="K14" i="2"/>
  <c r="I14" i="2"/>
  <c r="F14" i="2"/>
  <c r="C14" i="2"/>
  <c r="B14" i="2"/>
  <c r="K13" i="2"/>
  <c r="L13" i="2" s="1"/>
  <c r="I13" i="2"/>
  <c r="F13" i="2"/>
  <c r="C13" i="2"/>
  <c r="B13" i="2"/>
  <c r="K12" i="2"/>
  <c r="L12" i="2" s="1"/>
  <c r="I12" i="2"/>
  <c r="F12" i="2"/>
  <c r="C12" i="2"/>
  <c r="B12" i="2"/>
  <c r="L11" i="2"/>
  <c r="K11" i="2"/>
  <c r="I11" i="2"/>
  <c r="F11" i="2"/>
  <c r="C11" i="2"/>
  <c r="B11" i="2"/>
  <c r="K10" i="2"/>
  <c r="L10" i="2" s="1"/>
  <c r="I10" i="2"/>
  <c r="F10" i="2"/>
  <c r="C10" i="2"/>
  <c r="B10" i="2"/>
  <c r="K9" i="2"/>
  <c r="L9" i="2" s="1"/>
  <c r="I9" i="2"/>
  <c r="F9" i="2"/>
  <c r="C9" i="2"/>
  <c r="B9" i="2"/>
  <c r="K8" i="2"/>
  <c r="L8" i="2" s="1"/>
  <c r="I8" i="2"/>
  <c r="F8" i="2"/>
  <c r="C8" i="2"/>
  <c r="B8" i="2"/>
  <c r="K7" i="2"/>
  <c r="L7" i="2" s="1"/>
  <c r="I7" i="2"/>
  <c r="F7" i="2"/>
  <c r="C7" i="2"/>
  <c r="B7" i="2"/>
  <c r="F39" i="1"/>
  <c r="I38" i="1"/>
  <c r="I39" i="1" s="1"/>
  <c r="G38" i="1"/>
  <c r="F38" i="1"/>
  <c r="J37" i="1"/>
  <c r="K36" i="1"/>
  <c r="K37" i="1" s="1"/>
  <c r="J36" i="1"/>
  <c r="F36" i="1"/>
  <c r="K31" i="1"/>
  <c r="H31" i="1"/>
  <c r="K30" i="1"/>
  <c r="I30" i="1"/>
  <c r="I31" i="1" s="1"/>
  <c r="H30" i="1"/>
  <c r="G30" i="1"/>
  <c r="G31" i="1" s="1"/>
  <c r="F30" i="1"/>
  <c r="F31" i="1" s="1"/>
  <c r="K28" i="1"/>
  <c r="K29" i="1" s="1"/>
  <c r="J28" i="1"/>
  <c r="J29" i="1" s="1"/>
  <c r="I28" i="1"/>
  <c r="I29" i="1" s="1"/>
  <c r="G28" i="1"/>
  <c r="F28" i="1"/>
  <c r="F29" i="1" s="1"/>
  <c r="F26" i="1"/>
  <c r="K20" i="1"/>
  <c r="K21" i="1" s="1"/>
  <c r="K18" i="1"/>
  <c r="K19" i="1" s="1"/>
  <c r="G18" i="1"/>
  <c r="G19" i="1" s="1"/>
  <c r="F7" i="1"/>
  <c r="F6" i="1"/>
  <c r="G5" i="1"/>
  <c r="G4" i="1"/>
  <c r="F4" i="1"/>
  <c r="F8" i="1" s="1"/>
  <c r="F9" i="1" s="1"/>
  <c r="J4" i="1" l="1"/>
  <c r="K4" i="1"/>
  <c r="J6" i="1"/>
  <c r="J7" i="1" s="1"/>
  <c r="L6" i="3"/>
  <c r="D3" i="3" s="1"/>
  <c r="E3" i="3" s="1"/>
  <c r="J26" i="1"/>
  <c r="J27" i="1" s="1"/>
  <c r="J38" i="1"/>
  <c r="J39" i="1" s="1"/>
  <c r="H18" i="1"/>
  <c r="H19" i="1" s="1"/>
  <c r="H4" i="1"/>
  <c r="H38" i="1"/>
  <c r="H39" i="1" s="1"/>
  <c r="H28" i="1"/>
  <c r="H29" i="1" s="1"/>
  <c r="K6" i="7"/>
  <c r="F17" i="1"/>
  <c r="G6" i="1"/>
  <c r="G16" i="1"/>
  <c r="G17" i="1" s="1"/>
  <c r="G36" i="1"/>
  <c r="G37" i="1" s="1"/>
  <c r="F19" i="1"/>
  <c r="K14" i="1"/>
  <c r="K15" i="1" s="1"/>
  <c r="I4" i="1"/>
  <c r="H16" i="1"/>
  <c r="H17" i="1" s="1"/>
  <c r="I6" i="1"/>
  <c r="I7" i="1" s="1"/>
  <c r="L6" i="4"/>
  <c r="D3" i="4" s="1"/>
  <c r="E3" i="4" s="1"/>
  <c r="I36" i="1"/>
  <c r="I37" i="1" s="1"/>
  <c r="I26" i="1"/>
  <c r="I27" i="1" s="1"/>
  <c r="I21" i="1" s="1"/>
  <c r="K38" i="1"/>
  <c r="K39" i="1" s="1"/>
  <c r="K6" i="1"/>
  <c r="K7" i="1" s="1"/>
  <c r="L6" i="2"/>
  <c r="D3" i="2" s="1"/>
  <c r="E3" i="2" s="1"/>
  <c r="K26" i="1"/>
  <c r="K27" i="1" s="1"/>
  <c r="J30" i="1"/>
  <c r="J31" i="1" s="1"/>
  <c r="J16" i="1"/>
  <c r="J17" i="1" s="1"/>
  <c r="G29" i="1"/>
  <c r="G39" i="1"/>
  <c r="K6" i="2"/>
  <c r="K16" i="1"/>
  <c r="K17" i="1" s="1"/>
  <c r="F14" i="1"/>
  <c r="G14" i="1"/>
  <c r="G15" i="1" s="1"/>
  <c r="L7" i="5"/>
  <c r="F20" i="1"/>
  <c r="F5" i="1"/>
  <c r="I14" i="1"/>
  <c r="I15" i="1" s="1"/>
  <c r="F27" i="1"/>
  <c r="K6" i="3"/>
  <c r="K6" i="4"/>
  <c r="J14" i="1"/>
  <c r="J15" i="1" s="1"/>
  <c r="F37" i="1"/>
  <c r="H20" i="1"/>
  <c r="H21" i="1" s="1"/>
  <c r="I20" i="1"/>
  <c r="J20" i="1"/>
  <c r="J21" i="1" s="1"/>
  <c r="K23" i="6"/>
  <c r="K6" i="6" s="1"/>
  <c r="L6" i="7"/>
  <c r="D3" i="7" s="1"/>
  <c r="E3" i="7" s="1"/>
  <c r="I18" i="1"/>
  <c r="I19" i="1" s="1"/>
  <c r="L6" i="6"/>
  <c r="D3" i="6" s="1"/>
  <c r="E3" i="6" s="1"/>
  <c r="E28" i="1" l="1"/>
  <c r="E29" i="1" s="1"/>
  <c r="E16" i="1"/>
  <c r="E17" i="1" s="1"/>
  <c r="E38" i="1"/>
  <c r="E39" i="1" s="1"/>
  <c r="E30" i="1"/>
  <c r="E31" i="1" s="1"/>
  <c r="H5" i="1"/>
  <c r="E4" i="1"/>
  <c r="F21" i="1"/>
  <c r="E20" i="1"/>
  <c r="E21" i="1" s="1"/>
  <c r="I8" i="1"/>
  <c r="I9" i="1" s="1"/>
  <c r="I5" i="1"/>
  <c r="L6" i="5"/>
  <c r="D3" i="5" s="1"/>
  <c r="E3" i="5" s="1"/>
  <c r="H6" i="1"/>
  <c r="H7" i="1" s="1"/>
  <c r="H14" i="1"/>
  <c r="H15" i="1" s="1"/>
  <c r="H26" i="1"/>
  <c r="H36" i="1"/>
  <c r="H37" i="1" s="1"/>
  <c r="G8" i="1"/>
  <c r="G9" i="1" s="1"/>
  <c r="G7" i="1"/>
  <c r="F15" i="1"/>
  <c r="E18" i="1"/>
  <c r="E19" i="1" s="1"/>
  <c r="K8" i="1"/>
  <c r="K9" i="1" s="1"/>
  <c r="K5" i="1"/>
  <c r="J5" i="1"/>
  <c r="J8" i="1"/>
  <c r="J9" i="1" s="1"/>
  <c r="E6" i="1" l="1"/>
  <c r="E7" i="1" s="1"/>
  <c r="H8" i="1"/>
  <c r="H9" i="1" s="1"/>
  <c r="E8" i="1"/>
  <c r="E9" i="1" s="1"/>
  <c r="E5" i="1"/>
  <c r="H27" i="1"/>
  <c r="E26" i="1"/>
  <c r="E27" i="1" s="1"/>
  <c r="E14" i="1"/>
  <c r="E15" i="1" s="1"/>
  <c r="O4" i="1"/>
  <c r="E36" i="1"/>
  <c r="E37" i="1" s="1"/>
  <c r="O5" i="1" l="1"/>
  <c r="P4" i="1"/>
  <c r="P5" i="1" s="1"/>
</calcChain>
</file>

<file path=xl/sharedStrings.xml><?xml version="1.0" encoding="utf-8"?>
<sst xmlns="http://schemas.openxmlformats.org/spreadsheetml/2006/main" count="2815" uniqueCount="735">
  <si>
    <t>(tx)OBU_CKCOX23040014_2307311346571_2307311428445_40m.db</t>
  </si>
  <si>
    <t>(tx)OBU_CKCOX23040014_2307261015263_2307261048527_30m.csv</t>
  </si>
  <si>
    <t>(tx)OBU_CKCOX23040014_2307281440230_2307281522105_40m.db</t>
  </si>
  <si>
    <t>(tx)OBU_CKCOX23040014_2307261435320_2307261517202_40m.csv</t>
  </si>
  <si>
    <t>(tx)OBU_CKCOX23040015_2307271350209_2307271432083_40m.csv</t>
  </si>
  <si>
    <t>(tx)OBU_CKCOX23040014_2307261104284_2307261137546_30m.csv</t>
  </si>
  <si>
    <t>(rx)OBU_CKCOX23040015_2307311106029_2307311147499_40m.db</t>
  </si>
  <si>
    <t>(tx)OBU_CKCOX23040015_2307261651275_2307261733149_40m.csv</t>
  </si>
  <si>
    <t>(tx)OBU_CKCOX23040015_2307261435317_2307261517192_40m.csv</t>
  </si>
  <si>
    <t>(tx)OBU_CKCOX23040014_2307251655302_2307251728566_30m.csv</t>
  </si>
  <si>
    <t>(tx)OBU_CKCOX23040014_2307271710201_2307271743462_30m.csv</t>
  </si>
  <si>
    <t>(tx)OBU_CKCOX23040015_2307251514417_2307251548077_30m.csv</t>
  </si>
  <si>
    <t>Rx_OBU_CKCOX23040001_20230913-17-21-33_20230913-17-31-24_591secs.csv</t>
  </si>
  <si>
    <t>Rx_OBU_CKCOX23040002_20230913-14-28-49_20230913-14-37-12_503secs.csv</t>
  </si>
  <si>
    <t>Tx_OBU_CKCOX23040002_20230912-17-50-35_20230912-17-55-27_292secs.csv</t>
  </si>
  <si>
    <t>Tx_OBU_CKCOX23040001_20230915-11-41-52_20230915-11-49-21_449secs.csv</t>
  </si>
  <si>
    <t>Rx_OBU_CKCOX23040001_20230915-11-41-52_20230915-11-49-21_449secs.csv</t>
  </si>
  <si>
    <t>Tx_OBU_CKCOX23040002_20230912-17-58-03_20230912-18-00-06_123secs.csv</t>
  </si>
  <si>
    <t>Rx_OBU_CKCOX23040001_20230913-17-34-39_20230913-17-44-10_571secs.csv</t>
  </si>
  <si>
    <t>Rx_OBU_CKCOX23040001_20230915-11-30-17_20230915-11-38-02_465secs.csv</t>
  </si>
  <si>
    <t>Tx_OBU_CKCOX23040002_20230912-17-44-58_20230912-17-48-14_196secs.csv</t>
  </si>
  <si>
    <t>Tx_OBU_CKCOX23040002_20230913-16-39-36_20230913-16-47-08_452secs.csv</t>
  </si>
  <si>
    <t>Rx_OBU_CKCOX23040001_20230913-15-43-29_20230913-15-48-10_281secs.csv</t>
  </si>
  <si>
    <t>Tx_OBU_CKCOX23040002_20230913-17-21-33_20230913-17-31-24_591secs.csv</t>
  </si>
  <si>
    <t>Rx_OBU_CKCOX23040014_20231205-11-18-40_20231205-12-18-51_3611secs.csv</t>
  </si>
  <si>
    <t>Tx_OBU_CKCOX23040014_20231012-16-34-18_20231012-17-09-06_2088secs.csv</t>
  </si>
  <si>
    <t>Tx_OBU_CKCOX23040015_20231012-16-34-16_20231012-17-09-07_2091secs.csv</t>
  </si>
  <si>
    <t>Tx_OBU_CKCOX23040002_20230914-16-16-15_20230914-16-20-04_229secs.csv</t>
  </si>
  <si>
    <t>(tx)OBU_CKCOX23040014_2308021400530_2308021442403_40m.db</t>
  </si>
  <si>
    <t>(tx)OBU_CKCOX23040015_2307250958324_2307251031584_30m.csv</t>
  </si>
  <si>
    <t>(tx)OBU_CKCOX23040014_2307281035223_2307281117103_40m.csv</t>
  </si>
  <si>
    <t>(tx)OBU_CKCOX23040015_2307311106026_2307311147496_40m.db</t>
  </si>
  <si>
    <t>(tx)OBU_CKCOX23040014_2308021117241_2308021159116_40m.db</t>
  </si>
  <si>
    <t>(rx)OBU_CKCOX23040014_2308021550436_2308021632306_40m.db</t>
  </si>
  <si>
    <t>(rx)OBU_CKCOX23040015_2307311346571_2307311428445_40m.db</t>
  </si>
  <si>
    <t>(tx)OBU_CKCOX23040015_2308021550436_2308021632306_40m.db</t>
  </si>
  <si>
    <t>(tx)OBU_CKCOX23040015_2307271613440_2307271655315_40m.csv</t>
  </si>
  <si>
    <t>(tx)OBU_CKCOX23040014_2307250958322_2307251031583_30m.csv</t>
  </si>
  <si>
    <t>(tx)OBU_CKCOX23040014_2308141427377_2308141517448_50m.csv</t>
  </si>
  <si>
    <t>(tx)OBU_CKCOX23040015_2307270952241_2307271034116_40m.csv</t>
  </si>
  <si>
    <t>(tx)OBU_CKCOX23040015_2308021307224_2308021349095_40m.db</t>
  </si>
  <si>
    <t>(tx)OBU_CKCOX23040014_2307270952244_2307271034123_40m.csv</t>
  </si>
  <si>
    <t>(tx)OBU_CKCOX23040015_2307251607082_2307251640343_30m.csv</t>
  </si>
  <si>
    <t>(tx)OBU_CKCOX23040015_2307281128238_2307281210114_40m.csv</t>
  </si>
  <si>
    <t>(rx)OBU_CKCOX23040014_2307281128238_2307281210114_40m.csv</t>
  </si>
  <si>
    <t>(rx)OBU_CKCOX23040014_2308141427528_2308141517598_50m.csv</t>
  </si>
  <si>
    <t>(tx)OBU_CKCOX23040014_2307271350214_2307271432091_40m.csv</t>
  </si>
  <si>
    <t>(rx)OBU_CKCOX23040014_2307311346568_2307311428440_40m.db</t>
  </si>
  <si>
    <t>(tx)OBU_CKCOX23040015_2307281035221_2307281117098_40m.csv</t>
  </si>
  <si>
    <t>(tx)OBU_CKCOX23040015_2308011512545_2308011554417_40m.db</t>
  </si>
  <si>
    <t>(tx)OBU_CKCOX23040015_2308011700443_2308011742316_40m.db</t>
  </si>
  <si>
    <t>(tx)OBU_CKCOX23040015_2308021025163_2308021107035_40m.db</t>
  </si>
  <si>
    <t>(tx)OBU_CKCOX23040015_2307311346568_2307311428440_40m.db</t>
  </si>
  <si>
    <t>(tx)OBU_CKCOX23040015_2307261015267_2307261048526_30m.csv</t>
  </si>
  <si>
    <t>(rx)OBU_CKCOX23040014_2308161141309_2308161231378_50m.csv</t>
  </si>
  <si>
    <t>환경</t>
  </si>
  <si>
    <t>PG</t>
  </si>
  <si>
    <t>2일</t>
  </si>
  <si>
    <t>Rx</t>
  </si>
  <si>
    <t>Tx</t>
  </si>
  <si>
    <t>구분</t>
  </si>
  <si>
    <t>목표</t>
  </si>
  <si>
    <t>ID</t>
  </si>
  <si>
    <t>한달</t>
  </si>
  <si>
    <t>LAB</t>
  </si>
  <si>
    <t>장비</t>
  </si>
  <si>
    <t>1주</t>
  </si>
  <si>
    <t>정보</t>
  </si>
  <si>
    <t>지역</t>
  </si>
  <si>
    <t>Average
Distance</t>
  </si>
  <si>
    <t>20231101~20231130</t>
  </si>
  <si>
    <t>Tx_OBU_CKCOX23040002_20230913-14-28-49_20230913-14-37-12_503secs.csv</t>
  </si>
  <si>
    <t>Tx_OBU_CKCOX23040002_20230913-14-43-49_20230913-14-53-20_571secs.csv</t>
  </si>
  <si>
    <t>Tx_OBU_CKCOX23040002_20230913-15-03-33_20230913-15-08-04_271secs.csv</t>
  </si>
  <si>
    <t>Tx_OBU_CKCOX23040001_20230915-11-54-22_20230915-12-05-06_644secs.csv</t>
  </si>
  <si>
    <t>Tx_OBU_CKCOX23040001_20230914-12-58-46_20230914-13-08-16_570secs.csv</t>
  </si>
  <si>
    <t>Tx_OBU_CKCOX23040015_20231115-12-52-55_20231115-13-02-35_580secs.csv</t>
  </si>
  <si>
    <t>Rx_OBU_CKCOX23040014_20231130-12-27-19_20231130-13-53-41_5182secs.csv</t>
  </si>
  <si>
    <t>Tx_OBU_CKCOX23040015_20231219-14-34-30_20231219-16-38-40_7450secs.csv</t>
  </si>
  <si>
    <t>Tx_OBU_CKCOX23040001_20230914-16-50-54_20230914-16-57-07_373secs.csv</t>
  </si>
  <si>
    <t>Rx_OBU_CKCOX23040015_20231124-12-19-01_20231124-14-33-11_8050secs.csv</t>
  </si>
  <si>
    <t>Rx_OBU_CKCOX23040015_20231219-12-13-52_20231219-14-33-11_8359secs.csv</t>
  </si>
  <si>
    <t>Rx_OBU_CKCOX23040002_20230912-17-58-03_20230912-18-00-06_123secs.csv</t>
  </si>
  <si>
    <t>Rx_OBU_CKCOX23040015_20231124-10-41-56_20231124-11-25-42_2721secs.csv</t>
  </si>
  <si>
    <t>Rx_OBU_CKCOX23040001_20230915-11-54-22_20230915-12-05-06_644secs.csv</t>
  </si>
  <si>
    <t>Rx_OBU_CKCOX23040014_20231219-12-13-52_20231219-14-33-11_8359secs.csv</t>
  </si>
  <si>
    <t>Tx_OBU_CKCOX23040015_20231115-13-28-21_20231115-13-48-20_1199secs.csv</t>
  </si>
  <si>
    <t>Tx_OBU_CKCOX23040015_20231219-12-13-52_20231219-14-33-11_8359secs.csv</t>
  </si>
  <si>
    <t>Tx_OBU_CKCOX23040014_20231219-12-13-52_20231219-14-33-11_8359secs.csv</t>
  </si>
  <si>
    <t>Rx_OBU_CKCOX23040014_20231219-14-34-30_20231219-16-38-40_7450secs.csv</t>
  </si>
  <si>
    <t>Rx_OBU_CKCOX23040015_20231219-14-34-30_20231219-16-38-40_7450secs.csv</t>
  </si>
  <si>
    <t>Tx_OBU_CKCOX23040014_20231219-14-34-30_20231219-16-38-40_7450secs.csv</t>
  </si>
  <si>
    <t>Tx_OBU_CKCOX23040014_20231123-15-03-54_20231123-16-15-02_4268secs.csv</t>
  </si>
  <si>
    <t>Tx_OBU_CKCOX23040001_20230914-15-58-02_20230914-16-00-52_170secs.csv</t>
  </si>
  <si>
    <t>Rx_OBU_CKCOX23040001_20230914-16-16-15_20230914-16-20-06_231secs.csv</t>
  </si>
  <si>
    <t>Rx_OBU_CKCOX23040014_20231123-14-16-34_20231123-15-03-29_2815secs.csv</t>
  </si>
  <si>
    <t>Rx_OBU_CKCOX23040014_20231114-17-25-39_20231114-17-26-23_44secs.csv</t>
  </si>
  <si>
    <t>Rx_OBU_CKCOX23040014_20231115-12-41-00_20231115-12-41-10_10secs.csv</t>
  </si>
  <si>
    <t>Rx_OBU_CKCOX23040002_20230912-18-01-34_20230912-18-03-01_87secs.csv</t>
  </si>
  <si>
    <t>Rx_OBU_CKCOX23040015_20231114-12-19-47_20231114-12-20-17_30secs.csv</t>
  </si>
  <si>
    <t>Tx_OBU_CKCOX23040001_20230912-17-31-45_20230912-17-32-16_31secs.csv</t>
  </si>
  <si>
    <t>Tx_OBU_CKCOX23040015_20231114-17-13-16_20231114-17-13-43_27secs.csv</t>
  </si>
  <si>
    <t>Tx_OBU_CKCOX23040014_20231115-11-14-21_20231115-11-14-58_37secs.csv</t>
  </si>
  <si>
    <t>Tx_OBU_CKCOX23040001_20230912-18-01-33_20230912-18-03-02_89secs.csv</t>
  </si>
  <si>
    <t>Tx_OBU_CKCOX23040015_20231205-10-40-40_20231205-10-42-00_80secs.csv</t>
  </si>
  <si>
    <t>Rx_OBU_CKCOX23040014_20231201-13-45-10_20231201-13-45-44_34secs.csv</t>
  </si>
  <si>
    <t>Tx_OBU_CKCOX23040002_20230912-18-01-34_20230912-18-03-01_87secs.csv</t>
  </si>
  <si>
    <t>Tx_OBU_CKCOX23040015_20231122-15-06-06_20231122-15-06-09_3secs.csv</t>
  </si>
  <si>
    <t>Rx_OBU_CKCOX23040001_20230912-17-31-45_20230912-17-32-16_31secs.csv</t>
  </si>
  <si>
    <t>Tx_OBU_CKCOX23040015_20231201-13-45-00_20231201-13-45-43_43secs.csv</t>
  </si>
  <si>
    <t>Rx_OBU_CKCOX23040014_20231115-13-03-05_20231115-13-04-05_60secs.csv</t>
  </si>
  <si>
    <t>Tx_OBU_CKCOX23040014_20231115-13-03-05_20231115-13-04-05_60secs.csv</t>
  </si>
  <si>
    <t>Tx_OBU_CKCOX23040015_20231114-12-19-47_20231114-12-20-17_30secs.csv</t>
  </si>
  <si>
    <t>Tx_OBU_CKCOX23040014_20231115-12-02-57_20231115-12-03-25_28secs.csv</t>
  </si>
  <si>
    <t>Rx_OBU_CKCOX23040014_20231115-12-28-20_20231115-12-29-05_45secs.csv</t>
  </si>
  <si>
    <t>Tx_OBU_CKCOX23040014_20231115-12-28-20_20231115-12-29-05_45secs.csv</t>
  </si>
  <si>
    <t>Rx_OBU_CKCOX23040014_20231115-12-16-02_20231115-12-16-48_46secs.csv</t>
  </si>
  <si>
    <t>Rx_OBU_CKCOX23040014_20231115-12-02-57_20231115-12-03-25_28secs.csv</t>
  </si>
  <si>
    <t>Tx_OBU_CKCOX23040014_20231115-12-16-02_20231115-12-16-48_46secs.csv</t>
  </si>
  <si>
    <t>Rx_OBU_CKCOX23040001_20230912-18-01-33_20230912-18-03-02_89secs.csv</t>
  </si>
  <si>
    <t>Rx_OBU_CKCOX23040014_20231115-12-51-55_20231115-12-52-23_28secs.csv</t>
  </si>
  <si>
    <t>Rx_OBU_CKCOX23040002_20230912-17-31-46_20230912-17-32-18_32secs.csv</t>
  </si>
  <si>
    <t>Tx_OBU_CKCOX23040014_20231115-11-00-15_20231115-11-01-42_87secs.csv</t>
  </si>
  <si>
    <t>Rx_OBU_CKCOX23040015_20231201-13-45-00_20231201-13-45-43_43secs.csv</t>
  </si>
  <si>
    <t>Rx_OBU_CKCOX23040014_20231115-11-14-21_20231115-11-14-58_37secs.csv</t>
  </si>
  <si>
    <t>Rx_OBU_CKCOX23040014_20231115-11-00-15_20231115-11-01-42_87secs.csv</t>
  </si>
  <si>
    <t>Rx_OBU_CKCOX23040015_20231205-10-40-40_20231205-10-42-00_80secs.csv</t>
  </si>
  <si>
    <t>Rx_OBU_CKCOX23040015_20231122-15-06-06_20231122-15-06-09_3secs.csv</t>
  </si>
  <si>
    <t>Rx_OBU_CKCOX23040014_20231106-14-48-34_20231106-14-49-52_78secs.csv</t>
  </si>
  <si>
    <t>Tx_OBU_CKCOX23040002_20230912-17-31-46_20230912-17-32-18_32secs.csv</t>
  </si>
  <si>
    <t>Tx_OBU_CKCOX23040014_20231106-14-48-34_20231106-14-49-52_78secs.csv</t>
  </si>
  <si>
    <t>Tx_OBU_CKCOX23040014_20231201-13-45-10_20231201-13-45-44_34secs.csv</t>
  </si>
  <si>
    <t>Tx_OBU_CKCOX23040014_20231115-12-41-00_20231115-12-41-10_10secs.csv</t>
  </si>
  <si>
    <t>Rx_OBU_CKCOX23040015_20231114-17-13-16_20231114-17-13-43_27secs.csv</t>
  </si>
  <si>
    <t>Tx_OBU_CKCOX23040014_20231115-12-51-55_20231115-12-52-23_28secs.csv</t>
  </si>
  <si>
    <t>Tx_OBU_CKCOX23040014_20231114-17-25-39_20231114-17-26-23_44secs.csv</t>
  </si>
  <si>
    <t>(tx)OBU_CKCOX23040014_2307281340171_2307281422044_40m.db</t>
  </si>
  <si>
    <t>(Rx)OBU_CKCOX23040015_2307261553327_2307261635208_40m.csv</t>
  </si>
  <si>
    <t>(tx)OBU_CKCOX23040014_2307251514422_2307251548081_30m.csv</t>
  </si>
  <si>
    <t>(tx)OBU_CKCOX23040015_2307280939531_2307281021407_40m.csv</t>
  </si>
  <si>
    <t>(tx)OBU_CKCOX23040014_2307261651278_2307261733153_40m.csv</t>
  </si>
  <si>
    <t>(tx)OBU_CKCOX23040014_2307311444322_2307311526192_40m.db</t>
  </si>
  <si>
    <t>(rx)OBU_CKCOX23040015_2307281537359_2307281619232_40m.db</t>
  </si>
  <si>
    <t>(tx)OBU_CKCOX23040014_2308161141317_2308161231389_50m.csv</t>
  </si>
  <si>
    <t>(rx)OBU_CKCOX23040014_2308021400529_2308021444540_40m.db</t>
  </si>
  <si>
    <t>Tx_OBU_CKCOX23040015_20231206-16-30-41_20231206-16-48-19_1058secs.csv</t>
  </si>
  <si>
    <t>Rx_OBU_CKCOX23040014_20231114-16-40-35_20231114-16-51-55_680secs.csv</t>
  </si>
  <si>
    <t>Tx_OBU_CKCOX23040014_20231127-13-50-02_20231127-15-05-44_4542secs.csv</t>
  </si>
  <si>
    <t>Rx_OBU_CKCOX23040015_20231201-12-15-44_20231201-13-44-31_5327secs.csv</t>
  </si>
  <si>
    <t>Rx_OBU_CKCOX23040015_20231130-11-15-17_20231130-11-45-26_1809secs.csv</t>
  </si>
  <si>
    <t>Rx_OBU_CKCOX23040014_20231201-10-38-56_20231201-12-14-09_5713secs.csv</t>
  </si>
  <si>
    <t>Tx_OBU_CKCOX23040015_20231127-13-51-08_20231127-15-05-06_4438secs.csv</t>
  </si>
  <si>
    <t>Rx_OBU_CKCOX23040015_20231201-13-46-14_20231201-16-41-43_10529secs.csv</t>
  </si>
  <si>
    <t>Tx_OBU_CKCOX23040014_20231114-16-40-35_20231114-16-51-55_680secs.csv</t>
  </si>
  <si>
    <t>Tx_OBU_CKCOX23040015_20231201-10-38-46_20231201-11-00-44_1318secs.csv</t>
  </si>
  <si>
    <t>Rx_OBU_CKCOX23040015_20231114-16-40-47_20231114-16-52-01_674secs.csv</t>
  </si>
  <si>
    <t>Rx_OBU_CKCOX23040015_20231114-11-02-44_20231114-12-16-56_4452secs.csv</t>
  </si>
  <si>
    <t>Rx_OBU_CKCOX23040015_20231205-14-33-39_20231205-15-33-30_3591secs.csv</t>
  </si>
  <si>
    <t>Tx_OBU_CKCOX23040014_20231127-16-18-07_20231127-16-44-28_1581secs.csv</t>
  </si>
  <si>
    <t>Rx_OBU_CKCOX23040015_20231115-12-29-42_20231115-12-40-02_620secs.csv</t>
  </si>
  <si>
    <t>Tx_OBU_CKCOX23040002_20230914-16-58-34_20230914-17-06-11_457secs.csv</t>
  </si>
  <si>
    <t>Tx_OBU_CKCOX23040015_20231130-11-15-17_20231130-11-45-26_1809secs.csv</t>
  </si>
  <si>
    <t>Rx_OBU_CKCOX23040015_20231128-16-05-30_20231128-16-55-59_3029secs.csv</t>
  </si>
  <si>
    <t>Tx_OBU_CKCOX23040015_20231127-15-05-28_20231127-16-16-38_4270secs.csv</t>
  </si>
  <si>
    <t>Tx_OBU_CKCOX23040014_20231128-16-06-05_20231128-16-56-17_3012secs.csv</t>
  </si>
  <si>
    <t>Rx_OBU_CKCOX23040001_20230914-16-31-37_20230914-16-38-43_426secs.csv</t>
  </si>
  <si>
    <t>Tx_OBU_CKCOX23040015_20231205-15-36-47_20231205-17-11-53_5706secs.csv</t>
  </si>
  <si>
    <t>Rx_OBU_CKCOX23040015_20231130-12-27-19_20231130-13-53-41_5182secs.csv</t>
  </si>
  <si>
    <t>Tx_OBU_CKCOX23040014_20231201-10-38-56_20231201-12-14-09_5713secs.csv</t>
  </si>
  <si>
    <t>Rx_OBU_CKCOX23040014_20231114-11-02-57_20231114-12-16-56_4439secs.csv</t>
  </si>
  <si>
    <t>Rx_OBU_CKCOX23040014_20231114-16-54-22_20231114-17-03-58_576secs.csv</t>
  </si>
  <si>
    <t>Tx_OBU_CKCOX23040015_20231205-13-20-10_20231205-14-33-08_4378secs.csv</t>
  </si>
  <si>
    <t>Tx_OBU_CKCOX23040014_20231130-12-27-19_20231130-13-53-41_5182secs.csv</t>
  </si>
  <si>
    <t>Rx_OBU_CKCOX23040015_20231127-15-05-28_20231127-16-16-38_4270secs.csv</t>
  </si>
  <si>
    <t>Tx_OBU_CKCOX23040014_20231206-12-14-51_20231206-15-08-10_10399secs.csv</t>
  </si>
  <si>
    <t>Tx_OBU_CKCOX23040015_20231127-16-16-59_20231127-16-43-33_1594secs.csv</t>
  </si>
  <si>
    <t>Rx_OBU_CKCOX23040015_20231130-16-22-49_20231130-16-58-47_2158secs.csv</t>
  </si>
  <si>
    <t>Tx_OBU_CKCOX23040014_20231115-12-17-23_20231115-12-27-13_590secs.csv</t>
  </si>
  <si>
    <t>Rx_OBU_CKCOX23040001_20230913-16-39-35_20230913-16-46-59_444secs.csv</t>
  </si>
  <si>
    <t>Rx_OBU_CKCOX23040002_20230913-14-43-49_20230913-14-53-20_571secs.csv</t>
  </si>
  <si>
    <t>Tx_OBU_CKCOX23040015_20231205-10-43-04_20231205-10-51-04_480secs.csv</t>
  </si>
  <si>
    <t>Tx_OBU_CKCOX23040014_20231115-13-12-41_20231115-13-25-10_749secs.csv</t>
  </si>
  <si>
    <t>Tx_OBU_CKCOX23040015_20231201-13-46-14_20231201-16-41-43_10529secs.csv</t>
  </si>
  <si>
    <t>Rx_OBU_CKCOX23040014_20231204-15-56-01_20231204-16-41-32_2731secs.csv</t>
  </si>
  <si>
    <t>Tx_OBU_CKCOX23040015_20230908-13-19-11_20230908-14-18-09_3538secs.csv</t>
  </si>
  <si>
    <t>Tx_OBU_CKCOX23040002_20230914-13-13-33_20230914-15-47-00_9207secs.csv</t>
  </si>
  <si>
    <t>Tx_OBU_CKCOX23040002_20230914-15-58-04_20230914-16-00-53_169secs.csv</t>
  </si>
  <si>
    <t>Rx_OBU_CKCOX23040014_20231204-14-12-15_20231204-15-55-29_6194secs.csv</t>
  </si>
  <si>
    <t>Rx_OBU_CKCOX23040015_20231115-12-17-23_20231115-12-27-15_592secs.csv</t>
  </si>
  <si>
    <t>Tx_OBU_CKCOX23040014_20231115-11-15-57_20231115-11-26-19_622secs.csv</t>
  </si>
  <si>
    <t>Rx_OBU_CKCOX23040001_20230913-15-37-22_20230913-15-41-58_276secs.csv</t>
  </si>
  <si>
    <t>Tx_OBU_CKCOX23040015_20231201-12-15-44_20231201-13-44-31_5327secs.csv</t>
  </si>
  <si>
    <t>Rx_OBU_CKCOX23040015_20231115-11-43-05_20231115-11-49-32_387secs.csv</t>
  </si>
  <si>
    <t>Tx_OBU_CKCOX23040014_20231114-16-54-22_20231114-17-03-58_576secs.csv</t>
  </si>
  <si>
    <t>Rx_OBU_CKCOX23040001_20230913-15-54-07_20230913-16-04-12_605secs.csv</t>
  </si>
  <si>
    <t>Tx_OBU_CKCOX23040002_20230915-12-21-15_20230915-12-30-31_556secs.csv</t>
  </si>
  <si>
    <t>Tx_OBU_CKCOX23040014_20231201-13-46-24_20231201-16-41-44_10520secs.csv</t>
  </si>
  <si>
    <t>Rx_OBU_CKCOX23040014_20231012-16-34-18_20231012-17-09-06_2088secs.csv</t>
  </si>
  <si>
    <t>Rx_OBU_CKCOX23040002_20230913-15-37-22_20230913-15-42-09_287secs.csv</t>
  </si>
  <si>
    <t>Rx_OBU_CKCOX23040002_20230913-16-39-36_20230913-16-47-08_452secs.csv</t>
  </si>
  <si>
    <t>Rx_OBU_CKCOX23040002_20230913-15-11-44_20230913-15-21-36_592secs.csv</t>
  </si>
  <si>
    <t>Tx_OBU_CKCOX23040002_20230914-16-31-36_20230914-16-38-40_424secs.csv</t>
  </si>
  <si>
    <t>Tx_OBU_CKCOX23040015_20231113-13-59-30_20231113-15-36-06_5796secs.csv</t>
  </si>
  <si>
    <t>Tx_OBU_CKCOX23040014_20231114-12-38-27_20231114-12-51-38_791secs.csv</t>
  </si>
  <si>
    <t>Rx_OBU_CKCOX23040001_20230915-12-31-29_20230915-12-46-08_879secs.csv</t>
  </si>
  <si>
    <t>Rx_OBU_CKCOX23040014_20231107-13-54-59_20231107-14-31-12_2173secs.csv</t>
  </si>
  <si>
    <t>Tx_OBU_CKCOX23040002_20230914-16-03-45_20230914-16-05-56_131secs.csv</t>
  </si>
  <si>
    <t>Tx_OBU_CKCOX23040002_20230915-11-30-17_20230915-11-38-07_470secs.csv</t>
  </si>
  <si>
    <t>Rx_OBU_CKCOX23040015_20231115-11-15-57_20231115-11-26-02_605secs.csv</t>
  </si>
  <si>
    <t>Rx_OBU_CKCOX23040015_20231107-14-31-23_20231107-15-04-51_2008secs.csv</t>
  </si>
  <si>
    <t>Tx_OBU_CKCOX23040015_20231114-17-10-05_20231114-17-12-30_145secs.csv</t>
  </si>
  <si>
    <t>Tx_OBU_CKCOX23040014_20231106-14-51-12_20231106-15-27-48_2160secs.csv</t>
  </si>
  <si>
    <t>Rx_OBU_CKCOX23040014_20231107-15-09-16_20231107-15-15-28_372secs.csv</t>
  </si>
  <si>
    <t>Tx_OBU_CKCOX23040014_20231114-12-21-58_20231114-12-35-34_816secs.csv</t>
  </si>
  <si>
    <t>Tx_OBU_CKCOX23040015_20231117-10-56-24_20231117-12-52-32_6968secs.csv</t>
  </si>
  <si>
    <t>Tx_OBU_CKCOX23040002_20230914-16-50-55_20230914-16-57-07_372secs.csv</t>
  </si>
  <si>
    <t>Tx_OBU_CKCOX23040001_20230913-16-39-35_20230913-16-46-59_444secs.csv</t>
  </si>
  <si>
    <t>Tx_OBU_CKCOX23040001_20230913-15-03-32_20230913-15-07-58_266secs.csv</t>
  </si>
  <si>
    <t>Rx_OBU_CKCOX23040014_20231107-15-16-38_20231107-15-33-49_1031secs.csv</t>
  </si>
  <si>
    <t>Rx_OBU_CKCOX23040002_20230913-17-21-33_20230913-17-31-24_591secs.csv</t>
  </si>
  <si>
    <t>Rx_OBU_CKCOX23040014_20231106-16-02-10_20231106-16-43-37_2487secs.csv</t>
  </si>
  <si>
    <t>Tx_OBU_CKCOX23040002_20230914-12-58-47_20230914-13-08-17_570secs.csv</t>
  </si>
  <si>
    <t>Tx_OBU_CKCOX23040002_20230915-12-07-55_20230915-12-17-12_557secs.csv</t>
  </si>
  <si>
    <t>Tx_OBU_CKCOX23040015_20231115-12-29-42_20231115-12-40-02_620secs.csv</t>
  </si>
  <si>
    <t>Tx_OBU_CKCOX23040001_20230913-15-37-22_20230913-15-41-58_276secs.csv</t>
  </si>
  <si>
    <t>Tx_OBU_CKCOX23040014_20231115-12-41-45_20231115-12-51-12_567secs.csv</t>
  </si>
  <si>
    <t>Rx_OBU_CKCOX23040014_20231122-14-27-11_20231122-15-06-17_2346secs.csv</t>
  </si>
  <si>
    <t>Rx_OBU_CKCOX23040014_20231107-11-15-52_20231107-11-37-36_1304secs.csv</t>
  </si>
  <si>
    <t>Rx_OBU_CKCOX23040014_20231115-13-28-22_20231115-13-48-14_1192secs.csv</t>
  </si>
  <si>
    <t>Rx_OBU_CKCOX23040002_20230915-12-21-15_20230915-12-30-31_556secs.csv</t>
  </si>
  <si>
    <t>Tx_OBU_CKCOX23040014_20231211-14-36-41_20231211-15-46-06_4165secs.csv</t>
  </si>
  <si>
    <t>Tx_OBU_CKCOX23040015_20231215-10-42-41_20231215-16-05-26_19365secs.csv</t>
  </si>
  <si>
    <t>Tx_OBU_CKCOX23040015_20231117-12-54-09_20231117-14-31-14_5825secs.csv</t>
  </si>
  <si>
    <t>Tx_OBU_CKCOX23040015_20231115-12-04-01_20231115-12-15-02_661secs.csv</t>
  </si>
  <si>
    <t>Rx_OBU_CKCOX23040015_20231107-15-16-38_20231107-15-33-49_1031secs.csv</t>
  </si>
  <si>
    <t>Rx_OBU_CKCOX23040014_20231110-10-41-02_20231110-11-47-50_4008secs.csv</t>
  </si>
  <si>
    <t>Rx_OBU_CKCOX23040015_20231117-10-56-24_20231117-12-52-32_6968secs.csv</t>
  </si>
  <si>
    <t>Tx_OBU_CKCOX23040015_20231107-11-15-52_20231107-11-37-36_1304secs.csv</t>
  </si>
  <si>
    <t>Tx_OBU_CKCOX23040001_20230913-17-21-33_20230913-17-31-24_591secs.csv</t>
  </si>
  <si>
    <t>Rx_OBU_CKCOX23040014_20231107-15-36-19_20231107-16-43-22_4023secs.csv</t>
  </si>
  <si>
    <t>Tx_OBU_CKCOX23040001_20230913-15-43-29_20230913-15-48-10_281secs.csv</t>
  </si>
  <si>
    <t>Tx_OBU_CKCOX23040015_20231114-17-15-13_20231114-17-20-13_300secs.csv</t>
  </si>
  <si>
    <t>Tx_OBU_CKCOX23040001_20230913-16-58-50_20230913-17-17-20_1110secs.csv</t>
  </si>
  <si>
    <t>Tx_OBU_CKCOX23040015_20231213-15-44-29_20231213-16-01-25_1016secs.csv</t>
  </si>
  <si>
    <t>Rx_OBU_CKCOX23040002_20230914-15-58-04_20230914-16-00-53_169secs.csv</t>
  </si>
  <si>
    <t>Rx_OBU_CKCOX23040014_20231215-10-42-55_20231215-16-04-22_19287secs.csv</t>
  </si>
  <si>
    <t>Tx_OBU_CKCOX23040002_20230915-12-31-28_20230915-12-46-09_881secs.csv</t>
  </si>
  <si>
    <t>Rx_OBU_CKCOX23040002_20230914-12-58-47_20230914-13-08-17_570secs.csv</t>
  </si>
  <si>
    <t>Rx_OBU_CKCOX23040015_20231211-14-07-02_20231211-14-30-44_1422secs.csv</t>
  </si>
  <si>
    <t>Tx_OBU_CKCOX23040002_20230915-11-41-53_20230915-11-49-22_449secs.csv</t>
  </si>
  <si>
    <t>Tx_OBU_CKCOX23040015_20231213-15-14-30_20231213-15-35-36_1266secs.csv</t>
  </si>
  <si>
    <t>Rx_OBU_CKCOX23040014_20231128-16-06-05_20231128-16-56-17_3012secs.csv</t>
  </si>
  <si>
    <t>Rx_OBU_CKCOX23040014_20231123-10-43-13_20231123-10-52-05_532secs.csv</t>
  </si>
  <si>
    <t>Rx_OBU_CKCOX23040014_20231124-12-19-23_20231124-14-35-31_8168secs.csv</t>
  </si>
  <si>
    <t>Tx_OBU_CKCOX23040014_20231122-15-10-12_20231122-15-41-57_1905secs.csv</t>
  </si>
  <si>
    <t>Tx_OBU_CKCOX23040014_20231123-10-43-13_20231123-10-52-05_532secs.csv</t>
  </si>
  <si>
    <t>Tx_OBU_CKCOX23040002_20230913-17-34-41_20230913-17-44-09_568secs.csv</t>
  </si>
  <si>
    <t>Rx_OBU_CKCOX23040014_20231130-13-55-30_20231130-14-21-38_1568secs.csv</t>
  </si>
  <si>
    <t>Rx_OBU_CKCOX23040014_20231123-16-15-52_20231123-16-58-07_2535secs.csv</t>
  </si>
  <si>
    <t>Rx_OBU_CKCOX23040014_20231122-15-42-58_20231122-16-06-00_1420secs.csv</t>
  </si>
  <si>
    <t>Tx_OBU_CKCOX23040002_20230914-12-26-32_20230914-12-54-14_1662secs.csv</t>
  </si>
  <si>
    <t>Rx_OBU_CKCOX23040014_20231107-14-31-23_20231107-15-04-51_2008secs.csv</t>
  </si>
  <si>
    <t>Tx_OBU_CKCOX23040015_20231123-14-17-41_20231123-15-03-16_2735secs.csv</t>
  </si>
  <si>
    <t>Tx_OBU_CKCOX23040001_20230914-12-26-31_20230914-12-54-14_1663secs.csv</t>
  </si>
  <si>
    <t>Tx_OBU_CKCOX23040015_20230906-21-27-49_20230906-21-41-42_833secs.csv</t>
  </si>
  <si>
    <t>Rx_OBU_CKCOX23040002_20230913-17-34-41_20230913-17-44-09_568secs.csv</t>
  </si>
  <si>
    <t>Tx_OBU_CKCOX23040015_20230901-13-48-46_20230901-15-11-30_4964secs.csv</t>
  </si>
  <si>
    <t>Tx_OBU_CKCOX23040014_20231124-11-27-42_20231124-12-19-03_3081secs.csv</t>
  </si>
  <si>
    <t>Tx_OBU_CKCOX23040015_20231123-10-43-06_20231123-10-48-20_314secs.csv</t>
  </si>
  <si>
    <t>Tx_OBU_CKCOX23040014_20231114-15-08-51_20231114-15-27-35_1124secs.csv</t>
  </si>
  <si>
    <t>Rx_OBU_CKCOX23040015_20231124-15-44-47_20231124-17-03-49_4742secs.csv</t>
  </si>
  <si>
    <t>Rx_OBU_CKCOX23040014_20230906-21-27-50_20230906-21-41-43_833secs.csv</t>
  </si>
  <si>
    <t>Tx_OBU_CKCOX23040015_20231124-12-19-01_20231124-14-33-11_8050secs.csv</t>
  </si>
  <si>
    <t>Rx_OBU_CKCOX23040015_20230906-21-27-49_20230906-21-41-42_833secs.csv</t>
  </si>
  <si>
    <t>Rx_OBU_CKCOX23040015_20231123-16-16-15_20231123-16-58-07_2512secs.csv</t>
  </si>
  <si>
    <t>Rx_OBU_CKCOX23040015_20230908-13-19-11_20230908-14-18-09_3538secs.csv</t>
  </si>
  <si>
    <t>Tx_OBU_CKCOX23040015_20231124-14-34-36_20231124-15-44-22_4186secs.csv</t>
  </si>
  <si>
    <t>Tx_OBU_CKCOX23040014_20231124-12-19-34_20231124-15-45-25_12351secs.csv</t>
  </si>
  <si>
    <t>Tx_OBU_CKCOX23040014_20231124-10-41-56_20231124-11-26-42_2686secs.csv</t>
  </si>
  <si>
    <t>Tx_OBU_CKCOX23040014_20231114-18-25-52_20231114-18-39-17_805secs.csv</t>
  </si>
  <si>
    <t>Tx_OBU_CKCOX23040014_20231123-16-15-52_20231123-16-58-07_2535secs.csv</t>
  </si>
  <si>
    <t>Rx_OBU_CKCOX23040014_20231130-11-15-54_20231130-11-45-30_1776secs.csv</t>
  </si>
  <si>
    <t>Rx_OBU_CKCOX23040001_20230913-14-21-41_20230913-14-24-41_180secs.csv</t>
  </si>
  <si>
    <t>Rx_OBU_CKCOX23040014_20231123-12-38-54_20231123-13-56-25_4658secs.csv</t>
  </si>
  <si>
    <t>Rx_OBU_CKCOX23040015_20231122-15-42-58_20231122-16-46-59_3841secs.csv</t>
  </si>
  <si>
    <t>Tx_OBU_CKCOX23040014_20231123-12-38-51_20231123-13-56-29_4658secs.csv</t>
  </si>
  <si>
    <t>Rx_OBU_CKCOX23040015_20231123-12-38-54_20231123-14-17-14_5900secs.csv</t>
  </si>
  <si>
    <t>Rx_OBU_CKCOX23040015_20231123-14-17-41_20231123-15-03-16_2735secs.csv</t>
  </si>
  <si>
    <t>Rx_OBU_CKCOX23040014_20231127-15-06-17_20231127-16-17-40_4283secs.csv</t>
  </si>
  <si>
    <t>Tx_OBU_CKCOX23040001_20230914-16-40-41_20230914-16-47-33_412secs.csv</t>
  </si>
  <si>
    <t>Rx_OBU_CKCOX23040014_20231123-15-03-54_20231123-16-15-02_4268secs.csv</t>
  </si>
  <si>
    <t>Rx_OBU_CKCOX23040001_20230913-14-28-48_20230913-14-37-09_501secs.csv</t>
  </si>
  <si>
    <t>Rx_OBU_CKCOX23040015_20231124-11-27-44_20231124-12-18-27_3043secs.csv</t>
  </si>
  <si>
    <t>Rx_OBU_CKCOX23040001_20230912-17-50-36_20230912-17-54-09_213secs.csv</t>
  </si>
  <si>
    <t>Rx_OBU_CKCOX23040015_20231123-10-43-13_20231123-10-48-17_314secs.csv</t>
  </si>
  <si>
    <t>Rx_OBU_CKCOX23040015_20231127-13-51-08_20231127-15-05-06_4438secs.csv</t>
  </si>
  <si>
    <t>Tx_OBU_CKCOX23040014_20230901-15-27-48_20230901-17-38-21_7833secs.csv</t>
  </si>
  <si>
    <t>Rx_OBU_CKCOX23040014_20231124-11-27-42_20231124-12-19-03_3081secs.csv</t>
  </si>
  <si>
    <t>Rx_OBU_CKCOX23040015_20230904-14-59-31_20230904-16-14-07_4476secs.csv</t>
  </si>
  <si>
    <t>Tx_OBU_CKCOX23040014_20230901-13-48-48_20230901-15-11-33_4965secs.csv</t>
  </si>
  <si>
    <t>Rx_OBU_CKCOX23040014_20231124-10-41-56_20231124-11-26-42_2686secs.csv</t>
  </si>
  <si>
    <t>Tx_OBU_CKCOX23040015_20231123-12-38-54_20231123-14-17-14_5900secs.csv</t>
  </si>
  <si>
    <t>Tx_OBU_CKCOX23040015_20230901-15-27-47_20230901-17-38-23_7836secs.csv</t>
  </si>
  <si>
    <t>Tx_OBU_CKCOX23040014_20230906-21-27-50_20230906-21-41-43_833secs.csv</t>
  </si>
  <si>
    <t>PG / 실도로</t>
  </si>
  <si>
    <t>판교, 대구, 청주</t>
  </si>
  <si>
    <t>P-S1</t>
  </si>
  <si>
    <t>남은 시간</t>
  </si>
  <si>
    <t xml:space="preserve">P-S2 </t>
  </si>
  <si>
    <t>Etc2</t>
  </si>
  <si>
    <t>Region</t>
  </si>
  <si>
    <t>Total</t>
  </si>
  <si>
    <t>2023_08</t>
  </si>
  <si>
    <t>Tx/Rx</t>
  </si>
  <si>
    <t>2023_07</t>
  </si>
  <si>
    <t>RANDOM</t>
  </si>
  <si>
    <t>수집 기간</t>
  </si>
  <si>
    <t>Pangyo</t>
  </si>
  <si>
    <t>약 2주</t>
  </si>
  <si>
    <t>2023_10</t>
  </si>
  <si>
    <t>rain</t>
  </si>
  <si>
    <t>Speed</t>
  </si>
  <si>
    <t>WAVE On</t>
  </si>
  <si>
    <t>Etc1</t>
  </si>
  <si>
    <t>Hour</t>
  </si>
  <si>
    <t>2023_12</t>
  </si>
  <si>
    <t>P-S4</t>
  </si>
  <si>
    <t>Year</t>
  </si>
  <si>
    <t>OBU 2대</t>
  </si>
  <si>
    <t>2023_09</t>
  </si>
  <si>
    <t>Daegu</t>
  </si>
  <si>
    <t>2023_11</t>
  </si>
  <si>
    <t>P-S3</t>
  </si>
  <si>
    <t>Weather</t>
  </si>
  <si>
    <t>총 모은 시간</t>
  </si>
  <si>
    <t>Month</t>
  </si>
  <si>
    <t>OBU1-rev0.4</t>
  </si>
  <si>
    <t>Static Distance</t>
  </si>
  <si>
    <t>ioniq_moving_2</t>
  </si>
  <si>
    <t>CKCOX23040001</t>
  </si>
  <si>
    <t>CKCOX23040014</t>
  </si>
  <si>
    <t>Lab, PG / 실도로</t>
  </si>
  <si>
    <t>CKCOX23040015</t>
  </si>
  <si>
    <t>CKCOX23040002</t>
  </si>
  <si>
    <t>ioniq_moving_1</t>
  </si>
  <si>
    <t>Tx_OBU_CKCOX23040014_20231206-15-09-02_20231206-16-29-41_4839secs.csv</t>
  </si>
  <si>
    <t>Tx_OBU_CKCOX23040002_20230914-16-40-41_20230914-16-47-35_414secs.csv</t>
  </si>
  <si>
    <t>Rx_OBU_CKCOX23040015_20231206-15-09-02_20231206-16-29-41_4839secs.csv</t>
  </si>
  <si>
    <t>Rx_OBU_CKCOX23040001_20230914-15-58-02_20230914-16-00-52_170secs.csv</t>
  </si>
  <si>
    <t>Rx_OBU_CKCOX23040001_20230914-16-58-35_20230914-17-06-12_457secs.csv</t>
  </si>
  <si>
    <t>Rx_OBU_CKCOX23040014_20231206-16-30-29_20231206-16-48-25_1076secs.csv</t>
  </si>
  <si>
    <t>Rx_OBU_CKCOX23040015_20231206-16-30-41_20231206-16-48-19_1058secs.csv</t>
  </si>
  <si>
    <t>Rx_OBU_CKCOX23040001_20230914-16-40-41_20230914-16-47-33_412secs.csv</t>
  </si>
  <si>
    <t>Rx_OBU_CKCOX23040001_20230914-16-50-54_20230914-16-57-07_373secs.csv</t>
  </si>
  <si>
    <t>Rx_OBU_CKCOX23040015_20231204-15-56-00_20231204-16-41-16_2716secs.csv</t>
  </si>
  <si>
    <t>Rx_OBU_CKCOX23040015_20231124-14-34-36_20231124-15-44-22_4186secs.csv</t>
  </si>
  <si>
    <t>Rx_OBU_CKCOX23040015_20230901-13-48-46_20230901-15-11-30_4964secs.csv</t>
  </si>
  <si>
    <t>Tx_OBU_CKCOX23040015_20230904-14-59-31_20230904-16-14-07_4476secs.csv</t>
  </si>
  <si>
    <t>Rx_OBU_CKCOX23040014_20231017-13-16-22_20231017-16-56-23_13201secs.csv</t>
  </si>
  <si>
    <t>Tx_OBU_CKCOX23040001_20230914-16-16-15_20230914-16-20-06_231secs.csv</t>
  </si>
  <si>
    <t>Rx_OBU_CKCOX23040015_20231206-12-14-57_20231206-15-07-18_10341secs.csv</t>
  </si>
  <si>
    <t>Rx_OBU_CKCOX23040001_20230914-12-58-46_20230914-13-08-16_570secs.csv</t>
  </si>
  <si>
    <t>Rx_OBU_CKCOX23040014_20231127-16-18-07_20231127-16-44-28_1581secs.csv</t>
  </si>
  <si>
    <t>Rx_OBU_CKCOX23040002_20230914-16-40-41_20230914-16-47-35_414secs.csv</t>
  </si>
  <si>
    <t>Rx_OBU_CKCOX23040001_20230913-16-53-16_20230913-16-56-58_222secs.csv</t>
  </si>
  <si>
    <t>Tx_OBU_CKCOX23040002_20230913-16-58-51_20230913-17-17-19_1108secs.csv</t>
  </si>
  <si>
    <t>Tx_OBU_CKCOX23040015_20231115-12-41-44_20231115-12-51-10_566secs.csv</t>
  </si>
  <si>
    <t>Tx_OBU_CKCOX23040001_20230914-16-03-45_20230914-16-05-55_130secs.csv</t>
  </si>
  <si>
    <t>Rx_OBU_CKCOX23040001_20230914-16-24-34_20230914-16-28-41_247secs.csv</t>
  </si>
  <si>
    <t>Rx_OBU_CKCOX23040001_20230914-16-03-45_20230914-16-05-55_130secs.csv</t>
  </si>
  <si>
    <t>Rx_OBU_CKCOX23040015_20231017-13-16-20_20231017-16-56-28_13208secs.csv</t>
  </si>
  <si>
    <t>Rx_OBU_CKCOX23040014_20231124-15-45-57_20231124-17-07-41_4904secs.csv</t>
  </si>
  <si>
    <t>Tx_OBU_CKCOX23040001_20230914-16-58-35_20230914-17-06-12_457secs.csv</t>
  </si>
  <si>
    <t>Rx_OBU_CKCOX23040001_20230915-12-08-01_20230915-12-17-09_548secs.csv</t>
  </si>
  <si>
    <t>Tx_OBU_CKCOX23040014_20231017-13-16-22_20231017-16-56-23_13201secs.csv</t>
  </si>
  <si>
    <t>Tx_OBU_CKCOX23040002_20230915-11-54-23_20230915-12-05-06_643secs.csv</t>
  </si>
  <si>
    <t>Rx_OBU_CKCOX23040001_20230914-12-26-31_20230914-12-54-14_1663secs.csv</t>
  </si>
  <si>
    <t>Tx_OBU_CKCOX23040014_20231115-11-43-06_20231115-11-49-13_367secs.csv</t>
  </si>
  <si>
    <t>Rx_OBU_CKCOX23040014_20231206-12-14-51_20231206-15-08-10_10399secs.csv</t>
  </si>
  <si>
    <t>Rx_OBU_CKCOX23040002_20230913-15-54-07_20230913-16-04-12_605secs.csv</t>
  </si>
  <si>
    <t>Rx_OBU_CKCOX23040001_20230913-14-43-44_20230913-14-53-19_575secs.csv</t>
  </si>
  <si>
    <t>Rx_OBU_CKCOX23040002_20230913-16-53-18_20230913-16-57-11_233secs.csv</t>
  </si>
  <si>
    <t>Tx_OBU_CKCOX23040015_20231204-15-56-00_20231204-16-41-16_2716secs.csv</t>
  </si>
  <si>
    <t>Tx_OBU_CKCOX23040002_20230913-16-53-18_20230913-16-57-11_233secs.csv</t>
  </si>
  <si>
    <t>Rx_OBU_CKCOX23040014_20231108-13-42-30_20231108-14-52-04_4174secs.csv</t>
  </si>
  <si>
    <t>Tx_OBU_CKCOX23040014_20231205-10-43-07_20231205-11-17-10_2043secs.csv</t>
  </si>
  <si>
    <t>Rx_OBU_CKCOX23040015_20231205-13-20-10_20231205-14-33-08_4378secs.csv</t>
  </si>
  <si>
    <t>Tx_OBU_CKCOX23040015_20231017-13-16-20_20231017-16-56-28_13208secs.csv</t>
  </si>
  <si>
    <t>Tx_OBU_CKCOX23040001_20230913-14-43-44_20230913-14-53-19_575secs.csv</t>
  </si>
  <si>
    <t>Rx_OBU_CKCOX23040002_20230912-17-50-35_20230912-17-55-27_292secs.csv</t>
  </si>
  <si>
    <t>Rx_OBU_CKCOX23040002_20230915-11-30-17_20230915-11-38-07_470secs.csv</t>
  </si>
  <si>
    <t>Rx_OBU_CKCOX23040014_20231206-15-09-02_20231206-16-29-41_4839secs.csv</t>
  </si>
  <si>
    <t>Rx_OBU_CKCOX23040001_20230913-16-58-50_20230913-17-17-20_1110secs.csv</t>
  </si>
  <si>
    <t>Rx_OBU_CKCOX23040015_20231012-16-34-16_20231012-17-09-07_2091secs.csv</t>
  </si>
  <si>
    <t>Tx_OBU_CKCOX23040014_20231206-10-55-33_20231206-11-06-41_668secs.csv</t>
  </si>
  <si>
    <t>Rx_OBU_CKCOX23040014_20231206-10-55-33_20231206-11-06-41_668secs.csv</t>
  </si>
  <si>
    <t>Tx_OBU_CKCOX23040014_20230809-13-46-40_20230809-14-31-48_2708secs.csv</t>
  </si>
  <si>
    <t>Tx_OBU_CKCOX23040001_20230915-12-08-01_20230915-12-17-09_548secs.csv</t>
  </si>
  <si>
    <t>Tx_OBU_CKCOX23040001_20230915-11-30-17_20230915-11-38-02_465secs.csv</t>
  </si>
  <si>
    <t>Rx_OBU_CKCOX23040015_20231205-15-36-47_20231205-17-11-53_5706secs.csv</t>
  </si>
  <si>
    <t>Tx_OBU_CKCOX23040002_20230913-15-54-07_20230913-16-04-12_605secs.csv</t>
  </si>
  <si>
    <t>Tx_OBU_CKCOX23040002_20230913-15-43-30_20230913-15-48-13_283secs.csv</t>
  </si>
  <si>
    <t>Rx_OBU_CKCOX23040001_20230914-13-13-33_20230914-15-47-00_9207secs.csv</t>
  </si>
  <si>
    <t>Rx_OBU_CKCOX23040014_20231206-11-10-59_20231206-12-14-22_3803secs.csv</t>
  </si>
  <si>
    <t>Tx_OBU_CKCOX23040001_20230915-12-31-29_20230915-12-46-08_879secs.csv</t>
  </si>
  <si>
    <t>Rx_OBU_CKCOX23040015_20231205-12-19-48_20231205-12-26-46_418secs.csv</t>
  </si>
  <si>
    <t>Tx_OBU_CKCOX23040014_20231107-11-15-52_20231107-11-37-36_1304secs.csv</t>
  </si>
  <si>
    <t>Tx_OBU_CKCOX23040014_20231114-15-28-01_20231114-15-52-13_1452secs.csv</t>
  </si>
  <si>
    <t>Rx_OBU_CKCOX23040014_20231108-14-52-41_20231108-16-24-17_5496secs.csv</t>
  </si>
  <si>
    <t>Tx_OBU_CKCOX23040001_20230912-17-44-56_20230912-17-48-17_201secs.csv</t>
  </si>
  <si>
    <t>Tx_OBU_CKCOX23040001_20230913-14-21-41_20230913-14-24-41_180secs.csv</t>
  </si>
  <si>
    <t>Tx_OBU_CKCOX23040015_20231114-12-17-18_20231114-12-19-28_130secs.csv</t>
  </si>
  <si>
    <t>Tx_OBU_CKCOX23040014_20231122-14-27-11_20231122-15-06-17_2346secs.csv</t>
  </si>
  <si>
    <t>Tx_OBU_CKCOX23040015_20231108-14-52-40_20231108-16-23-52_5472secs.csv</t>
  </si>
  <si>
    <t>Tx_OBU_CKCOX23040015_20231114-15-00-49_20231114-15-18-15_1046secs.csv</t>
  </si>
  <si>
    <t>Tx_OBU_CKCOX23040014_20231114-14-51-33_20231114-15-00-04_511secs.csv</t>
  </si>
  <si>
    <t>Tx_OBU_CKCOX23040015_20231110-10-40-31_20231110-11-47-34_4023secs.csv</t>
  </si>
  <si>
    <t>Rx_OBU_CKCOX23040015_20231115-11-30-07_20231115-11-40-54_647secs.csv</t>
  </si>
  <si>
    <t>Rx_OBU_CKCOX23040014_20231205-15-36-47_20231205-17-12-06_5719secs.csv</t>
  </si>
  <si>
    <t>Tx_OBU_CKCOX23040014_20231115-13-28-22_20231115-13-48-14_1192secs.csv</t>
  </si>
  <si>
    <t>Rx_OBU_CKCOX23040014_20231114-14-51-33_20231114-15-00-04_511secs.csv</t>
  </si>
  <si>
    <t>Tx_OBU_CKCOX23040014_20231108-14-52-41_20231108-16-24-17_5496secs.csv</t>
  </si>
  <si>
    <t>Tx_OBU_CKCOX23040002_20230913-14-21-49_20230913-14-24-53_184secs.csv</t>
  </si>
  <si>
    <t>Tx_OBU_CKCOX23040014_20231205-14-33-40_20231205-15-34-38_3658secs.csv</t>
  </si>
  <si>
    <t>Rx_OBU_CKCOX23040015_20231108-14-52-40_20231108-16-23-52_5472secs.csv</t>
  </si>
  <si>
    <t>Rx_OBU_CKCOX23040015_20231117-12-54-09_20231117-14-31-14_5825secs.csv</t>
  </si>
  <si>
    <t>Rx_OBU_CKCOX23040015_20231107-13-54-56_20231107-14-31-02_2166secs.csv</t>
  </si>
  <si>
    <t>Rx_OBU_CKCOX23040015_20231115-12-52-55_20231115-13-02-35_580secs.csv</t>
  </si>
  <si>
    <t>Tx_OBU_CKCOX23040015_20231115-13-12-40_20231115-13-25-13_753secs.csv</t>
  </si>
  <si>
    <t>Tx_OBU_CKCOX23040001_20230913-17-34-39_20230913-17-44-10_571secs.csv</t>
  </si>
  <si>
    <t>Rx_OBU_CKCOX23040015_20231205-11-18-33_20231205-12-18-44_3611secs.csv</t>
  </si>
  <si>
    <t>Tx_OBU_CKCOX23040014_20231107-13-54-59_20231107-14-31-12_2173secs.csv</t>
  </si>
  <si>
    <t>Rx_OBU_CKCOX23040014_20231115-11-43-06_20231115-11-49-13_367secs.csv</t>
  </si>
  <si>
    <t>Tx_OBU_CKCOX23040015_20231107-15-09-16_20231107-15-15-28_372secs.csv</t>
  </si>
  <si>
    <t>Rx_OBU_CKCOX23040015_20231114-16-32-34_20231114-16-35-55_201secs.csv</t>
  </si>
  <si>
    <t>Rx_OBU_CKCOX23040014_20231114-17-15-12_20231114-17-20-11_299secs.csv</t>
  </si>
  <si>
    <t>Rx_OBU_CKCOX23040015_20231107-15-09-16_20231107-15-15-28_372secs.csv</t>
  </si>
  <si>
    <t>Tx_OBU_CKCOX23040015_20231114-16-32-34_20231114-16-35-55_201secs.csv</t>
  </si>
  <si>
    <t>Tx_OBU_CKCOX23040014_20231114-17-15-12_20231114-17-20-11_299secs.csv</t>
  </si>
  <si>
    <t>Rx_OBU_CKCOX23040002_20230914-13-13-33_20230914-15-47-00_9207secs.csv</t>
  </si>
  <si>
    <t>Tx_OBU_CKCOX23040002_20230913-15-11-44_20230913-15-21-36_592secs.csv</t>
  </si>
  <si>
    <t>Rx_OBU_CKCOX23040001_20230913-15-03-32_20230913-15-07-58_266secs.csv</t>
  </si>
  <si>
    <t>Rx_OBU_CKCOX23040015_20230809-13-46-40_20230809-14-36-47_3007secs.csv</t>
  </si>
  <si>
    <t>Rx_OBU_CKCOX23040001_20230913-15-11-43_20230913-15-21-35_592secs.csv</t>
  </si>
  <si>
    <t>Rx_OBU_CKCOX23040002_20230915-12-31-28_20230915-12-46-09_881secs.csv</t>
  </si>
  <si>
    <t>Rx_OBU_CKCOX23040014_20230901-15-27-48_20230901-17-38-21_7833secs.csv</t>
  </si>
  <si>
    <t>Rx_OBU_CKCOX23040002_20230914-16-24-35_20230914-16-28-42_247secs.csv</t>
  </si>
  <si>
    <t>Rx_OBU_CKCOX23040015_20231205-10-43-04_20231205-10-51-04_480secs.csv</t>
  </si>
  <si>
    <t>Tx_OBU_CKCOX23040001_20230914-16-24-34_20230914-16-28-41_247secs.csv</t>
  </si>
  <si>
    <t>Tx_OBU_CKCOX23040001_20230913-14-28-48_20230913-14-37-09_501secs.csv</t>
  </si>
  <si>
    <t>Rx_OBU_CKCOX23040014_20231205-14-33-40_20231205-15-34-38_3658secs.csv</t>
  </si>
  <si>
    <t>Rx_OBU_CKCOX23040002_20230915-12-07-55_20230915-12-17-12_557secs.csv</t>
  </si>
  <si>
    <t>(rx)OBU_CKCOX23040015_2307261104284_2307261137546_30m.csv</t>
  </si>
  <si>
    <t>(rx)OBU_CKCOX23040014_2307270952241_2307271034116_40m.csv</t>
  </si>
  <si>
    <t>(tx)OBU_CKCOX23040014_2308011512548_2308011554422_40m.db</t>
  </si>
  <si>
    <t>(rx)OBU_CKCOX23040015_2307250958322_2307251031583_30m.csv</t>
  </si>
  <si>
    <t>(tx)OBU_CKCOX23040015_2308021458482_2308021540354_40m.db</t>
  </si>
  <si>
    <t>(tx)OBU_CKCOX23040015_2308141427528_2308141517598_50m.csv</t>
  </si>
  <si>
    <t>(rx)OBU_CKCOX23040015_2307311444322_2307311526011_40m.db</t>
  </si>
  <si>
    <t>(rx)OBU_CKCOX23040015_2308021117241_2308021159116_40m.db</t>
  </si>
  <si>
    <t>(rx)OBU_CKCOX23040015_2308021550439_2308021632312_40m.db</t>
  </si>
  <si>
    <t>(tx)OBU_CKCOX23040014_2308021025167_2308021107039_40m.db</t>
  </si>
  <si>
    <t>(tx)OBU_CKCOX23040014_2308021642352_2308021724224_40m.db</t>
  </si>
  <si>
    <t>(tx)OBU_CKCOX23040014_2308011700443_2308011742316_40m.db</t>
  </si>
  <si>
    <t>(rx)OBU_CKCOX23040014_2308021025163_2308021107035_40m.db</t>
  </si>
  <si>
    <t>(tx)OBU_CKCOX23040015_2307251655298_2307251728560_30m.csv</t>
  </si>
  <si>
    <t>(rx)OBU_CKCOX23040015_2307261015263_2307261048527_30m.csv</t>
  </si>
  <si>
    <t>(rx)OBU_CKCOX23040014_2307251655298_2307251728560_30m.csv</t>
  </si>
  <si>
    <t>(tx)OBU_CKCOX23040014_2307281128241_2307281210118_40m.csv</t>
  </si>
  <si>
    <t>(tx)OBU_CKCOX23040014_2307281537359_2307281619232_40m.db</t>
  </si>
  <si>
    <t>(rx)OBU_CKCOX23040015_2308011700446_2308011742321_40m.db</t>
  </si>
  <si>
    <t>(tx)OBU_CKCOX23040014_2307271613442_2307271655319_40m.csv</t>
  </si>
  <si>
    <t>(rx)OBU_CKCOX23040015_2307281128241_2307281210118_40m.csv</t>
  </si>
  <si>
    <t>(tx)OBU_CKCOX23040014_2307261329038_2307261410516_40m.csv</t>
  </si>
  <si>
    <t>(tx)OBU_CKCOX23040015_2307281340169_2307281422040_40m.db</t>
  </si>
  <si>
    <t>(rx)OBU_CKCOX23040014_2308011512545_2308011554417_40m.db</t>
  </si>
  <si>
    <t>(tx)OBU_CKCOX23040014_2307271512256_2307271554130_40m.csv</t>
  </si>
  <si>
    <t>(rx)OBU_CKCOX23040015_2308021025167_2308021107039_40m.db</t>
  </si>
  <si>
    <t>(rx)OBU_CKCOX23040014_2307280939531_2307281021407_40m.csv</t>
  </si>
  <si>
    <t>(rx)OBU_CKCOX23040015_2307271350214_2307271432091_40m.csv</t>
  </si>
  <si>
    <t>(rx)OBU_CKCOX23040015_2307251607088_2307251640350_30m.csv</t>
  </si>
  <si>
    <t>(rx)OBU_CKCOX23040015_2307281035223_2307281117103_40m.csv</t>
  </si>
  <si>
    <t>(tx)OBU_CKCOX23040015_2307261104280_2307261137538_30m.csv</t>
  </si>
  <si>
    <t>Cheongju</t>
  </si>
  <si>
    <t>Scenario</t>
  </si>
  <si>
    <t>File Name</t>
  </si>
  <si>
    <t>OBU1-rev0.5</t>
  </si>
  <si>
    <t>OBU1-rev0.6</t>
  </si>
  <si>
    <t>Time (m)</t>
  </si>
  <si>
    <t>Time (s)</t>
  </si>
  <si>
    <t>Environment</t>
  </si>
  <si>
    <t>240 to 5</t>
  </si>
  <si>
    <t>(tx)OBU_CKCOX23040015_2307271512253_2307271554131_40m.csv</t>
  </si>
  <si>
    <t>(rx)OBU_CKCOX23040015_2307261435320_2307261517202_40m.csv</t>
  </si>
  <si>
    <t>(tx)OBU_CKCOX23040014_2308021307227_2308021349097_40m.db</t>
  </si>
  <si>
    <t>(tx)OBU_CKCOX23040015_2308021400529_2308021442401_40m.db</t>
  </si>
  <si>
    <t>(tx)OBU_CKCOX23040015_2308021642349_2308021724220_40m.db</t>
  </si>
  <si>
    <t>(Tx)OBU_CKCOX23040015_2307261553324_2307261635200_40m.csv</t>
  </si>
  <si>
    <t>(Tx)OBU_CKCOX23040014_2307261553327_2307261635208_40m.csv</t>
  </si>
  <si>
    <t>(rx)OBU_CKCOX23040014_2307281440227_2307281522099_40m.db</t>
  </si>
  <si>
    <t>(tx)OBU_CKCOX23040014_2308021458485_2308021540355_40m.db</t>
  </si>
  <si>
    <t>(tx)OBU_CKCOX23040015_2307281537355_2307281619226_40m.db</t>
  </si>
  <si>
    <t>(rx)OBU_CKCOX23040015_2307281340171_2307281422044_40m.db</t>
  </si>
  <si>
    <t>(rx)OBU_CKCOX23040015_2307261651278_2307261733153_40m.csv</t>
  </si>
  <si>
    <t>(tx)OBU_CKCOX23040015_2307271710198_2307271743459_30m.csv</t>
  </si>
  <si>
    <t>(rx)OBU_CKCOX23040015_2308161635326_2308161725415_50m.csv</t>
  </si>
  <si>
    <t>(tx)OBU_CKCOX23040015_2308161141309_2308161231378_50m.csv</t>
  </si>
  <si>
    <t>(tx)OBU_CKCOX23040014_2308021550439_2308021632312_40m.db</t>
  </si>
  <si>
    <t>(rx)OBU_CKCOX23040015_2307261329038_2307261410516_40m.csv</t>
  </si>
  <si>
    <t>(tx)OBU_CKCOX23040014_2307311106029_2307311147499_40m.db</t>
  </si>
  <si>
    <t>(tx)OBU_CKCOX23040015_2307261329041_2307261410516_40m.csv</t>
  </si>
  <si>
    <t>(rx)OBU_CKCOX23040014_2307281035221_2307281117098_40m.csv</t>
  </si>
  <si>
    <t>(tx)OBU_CKCOX23040014_2307251607088_2307251640350_30m.csv</t>
  </si>
  <si>
    <t>(rx)OBU_CKCOX23040015_2308021307227_2308021349097_40m.db</t>
  </si>
  <si>
    <t>(rx)OBU_CKCOX23040014_2307311106026_2307311147497_40m.db</t>
  </si>
  <si>
    <t>(tx)OBU_CKCOX23040015_2308021117238_2308021159110_40m.db</t>
  </si>
  <si>
    <t>(rx)OBU_CKCOX23040015_2308141427377_2308141517448_50m.csv</t>
  </si>
  <si>
    <t>(tx)OBU_CKCOX23040014_2308161635326_2308161725415_50m.csv</t>
  </si>
  <si>
    <t>(Rx)OBU_CKCOX23040014_2307261553324_2307261635200_40m.csv</t>
  </si>
  <si>
    <t>(tx)OBU_CKCOX23040014_2307280939533_2307281021413_40m.csv</t>
  </si>
  <si>
    <t>(rx)OBU_CKCOX23040015_2308011512548_2308011554422_40m.db</t>
  </si>
  <si>
    <t>(rx)OBU_CKCOX23040014_2308021307224_2308021349095_40m.db</t>
  </si>
  <si>
    <t>(rx)OBU_CKCOX23040014_2308021642349_2308021724220_40m.db</t>
  </si>
  <si>
    <t>(rx)OBU_CKCOX23040014_2307250958324_2307251031584_30m.csv</t>
  </si>
  <si>
    <t>(rx)OBU_CKCOX23040015_2308021400530_2308021442403_40m.db</t>
  </si>
  <si>
    <t>(rx)OBU_CKCOX23040014_2307271512253_2307271554131_40m.csv</t>
  </si>
  <si>
    <t>(tx)OBU_CKCOX23040015_2307281440227_2307281522099_40m.db</t>
  </si>
  <si>
    <t>(rx)OBU_CKCOX23040014_2307271613440_2307271655315_40m.csv</t>
  </si>
  <si>
    <t>(rx)OBU_CKCOX23040014_2307261104280_2307261137538_30m.csv</t>
  </si>
  <si>
    <t>(rx)OBU_CKCOX23040014_2307261435317_2307261517192_40m.csv</t>
  </si>
  <si>
    <t>(tx)oBU_CKCOX23040015_2307311444319_2307311526191_40m.db</t>
  </si>
  <si>
    <t>(rx)OBU_CKCOX23040014_2308011700443_2308011742316_40m.db</t>
  </si>
  <si>
    <t>(rx)OBU_CKCOX23040015_2307280939533_2307281021413_40m.csv</t>
  </si>
  <si>
    <t>(rx)OBU_CKCOX23040015_2308021458485_2308021540355_40m.db</t>
  </si>
  <si>
    <t>(rx)OBU_CKCOX23040015_2307251655302_2307251728566_30m.csv</t>
  </si>
  <si>
    <t>(rx)OBU_CKCOX23040015_2307271613442_2307271655319_40m.csv</t>
  </si>
  <si>
    <t>(rx)OBU_CKCOX23040014_2307261651275_2307261733149_40m.csv</t>
  </si>
  <si>
    <t>(rx)OBU_CKCOX23040015_2307271710201_2307271743462_30m.csv</t>
  </si>
  <si>
    <t>(rx)OBU_CKCOX23040014_2307281537355_2307281619226_40m.db</t>
  </si>
  <si>
    <t>(rx)OBU_CKCOX23040015_2307270952244_2307271034123_40m.csv</t>
  </si>
  <si>
    <t>(rx)OBU_CKCOX23040014_2307281340169_2307281422040_40m.db</t>
  </si>
  <si>
    <t>(rx)OBU_CKCOX23040015_2308021642352_2308021724224_40m.db</t>
  </si>
  <si>
    <t>(rx)OBU_CKCOX23040014_2307251514417_2307251548077_30m.csv</t>
  </si>
  <si>
    <t>(rx)OBU_CKCOX23040015_2307281440230_2307281522105_40m.db</t>
  </si>
  <si>
    <t>(rx)OBU_CKCOX23040014_2307311444319_2307311526191_40m.db</t>
  </si>
  <si>
    <t>(rx)OBU_CKCOX23040015_2307271512256_2307271554130_40m.csv</t>
  </si>
  <si>
    <t>(rx)OBU_CKCOX23040014_2307261015267_2307261048526_30m.csv</t>
  </si>
  <si>
    <t>(rx)OBU_CKCOX23040014_2308021458482_2308021540354_40m.db</t>
  </si>
  <si>
    <t>(rx)OBU_CKCOX23040015_2308161141317_2308161231389_50m.csv</t>
  </si>
  <si>
    <t>(rx)OBU_CKCOX23040014_2307271350209_2307271432083_40m.csv</t>
  </si>
  <si>
    <t>(rx)OBU_CKCOX23040015_2307251514422_2307251548081_30m.csv</t>
  </si>
  <si>
    <t>(rx)OBU_CKCOX23040014_2307251607082_2307251640343_30m.csv</t>
  </si>
  <si>
    <t>(rx)OBU_CKCOX23040014_2307271710198_2307271743459_30m.csv</t>
  </si>
  <si>
    <t>(rx)OBU_CKCOX23040014_2307261327041_2307261410516_40m.csv</t>
  </si>
  <si>
    <t>(rx)OBU_CKCOX23040014_2308021117238_2308021159110_40m.db</t>
  </si>
  <si>
    <t>Tx_OBU_CKCOX23040015_20231124-10-40-25_20231124-11-25-46_2721secs.csv</t>
  </si>
  <si>
    <t>Tx_OBU_CKCOX23040014_20231122-15-42-24_20231122-16-06-04_1420secs.csv</t>
  </si>
  <si>
    <t>Rx_OBU_CKCOX23040002_20230913-16-58-51_20230913-17-17-19_1108secs.csv</t>
  </si>
  <si>
    <t>Rx_OBU_CKCOX23040002_20230915-11-54-23_20230915-12-05-06_643secs.csv</t>
  </si>
  <si>
    <t>Rx_OBU_CKCOX23040002_20230914-16-03-45_20230914-16-05-56_131secs.csv</t>
  </si>
  <si>
    <t>Tx_OBU_CKCOX23040014_20231107-15-16-38_20231107-15-33-49_1031secs.csv</t>
  </si>
  <si>
    <t>Tx_OBU_CKCOX23040002_20230913-15-37-22_20230913-15-42-09_287secs.csv</t>
  </si>
  <si>
    <t>Tx_OBU_CKCOX23040001_20230914-13-13-33_20230914-15-47-00_9207secs.csv</t>
  </si>
  <si>
    <t>Rx_OBU_CKCOX23040014_20231114-15-08-51_20231114-15-27-35_1124secs.csv</t>
  </si>
  <si>
    <t>Rx_OBU_CKCOX23040015_20231115-12-04-01_20231115-12-15-02_661secs.csv</t>
  </si>
  <si>
    <t>Rx_OBU_CKCOX23040015_20231115-12-41-44_20231115-12-51-10_566secs.csv</t>
  </si>
  <si>
    <t>Tx_OBU_CKCOX23040014_20231124-15-45-57_20231124-17-07-41_4904secs.csv</t>
  </si>
  <si>
    <t>Tx_OBU_CKCOX23040001_20230913-16-53-16_20230913-16-56-58_222secs.csv</t>
  </si>
  <si>
    <t>Rx_OBU_CKCOX23040002_20230914-16-16-15_20230914-16-20-04_229secs.csv</t>
  </si>
  <si>
    <t>Rx_OBU_CKCOX23040014_20231127-13-50-02_20231127-15-05-44_4542secs.csv</t>
  </si>
  <si>
    <t>Rx_OBU_CKCOX23040014_20230809-13-46-40_20230809-14-31-48_2708secs.csv</t>
  </si>
  <si>
    <t>Tx_OBU_CKCOX23040015_20231114-14-51-28_20231114-14-59-40_492secs.csv</t>
  </si>
  <si>
    <t>Rx_OBU_CKCOX23040014_20231128-15-19-33_20231128-16-05-30_2757secs.csv</t>
  </si>
  <si>
    <t>Tx_OBU_CKCOX23040015_20231115-11-30-07_20231115-11-40-54_647secs.csv</t>
  </si>
  <si>
    <t>Rx_OBU_CKCOX23040015_20231114-14-51-28_20231114-14-59-40_492secs.csv</t>
  </si>
  <si>
    <t>Tx_OBU_CKCOX23040015_20231115-12-17-23_20231115-12-27-15_592secs.csv</t>
  </si>
  <si>
    <t>Tx_OBU_CKCOX23040001_20230912-17-58-03_20230912-18-00-09_126secs.csv</t>
  </si>
  <si>
    <t>Rx_OBU_CKCOX23040001_20230912-17-44-56_20230912-17-48-17_201secs.csv</t>
  </si>
  <si>
    <t>Tx_OBU_CKCOX23040015_20230809-13-46-40_20230809-14-36-47_3007secs.csv</t>
  </si>
  <si>
    <t>Rx_OBU_CKCOX23040014_20231114-15-28-01_20231114-15-52-13_1452secs.csv</t>
  </si>
  <si>
    <t>Tx_OBU_CKCOX23040015_20231124-15-44-47_20231124-17-03-49_4742secs.csv</t>
  </si>
  <si>
    <t>Tx_OBU_CKCOX23040015_20231122-15-42-58_20231122-16-46-59_3841secs.csv</t>
  </si>
  <si>
    <t>Rx_OBU_CKCOX23040002_20230914-16-50-55_20230914-16-57-07_372secs.csv</t>
  </si>
  <si>
    <t>Tx_OBU_CKCOX23040015_20231124-11-27-44_20231124-12-18-27_3043secs.csv</t>
  </si>
  <si>
    <t>Rx_OBU_CKCOX23040002_20230914-16-31-36_20230914-16-38-40_424secs.csv</t>
  </si>
  <si>
    <t>Tx_OBU_CKCOX23040014_20231123-14-16-34_20231123-15-03-29_2815secs.csv</t>
  </si>
  <si>
    <t>Tx_OBU_CKCOX23040001_20230914-16-31-37_20230914-16-38-43_426secs.csv</t>
  </si>
  <si>
    <t>Rx_OBU_CKCOX23040014_20231114-18-25-52_20231114-18-39-17_805secs.csv</t>
  </si>
  <si>
    <t>Tx_OBU_CKCOX23040001_20230913-15-54-07_20230913-16-04-12_605secs.csv</t>
  </si>
  <si>
    <t>Rx_OBU_CKCOX23040002_20230914-12-26-32_20230914-12-54-14_1662secs.csv</t>
  </si>
  <si>
    <t>Rx_OBU_CKCOX23040001_20230915-12-21-15_20230915-12-30-30_555secs.csv</t>
  </si>
  <si>
    <t>Tx_OBU_CKCOX23040014_20231107-15-36-19_20231107-16-43-22_4023secs.csv</t>
  </si>
  <si>
    <t>Tx_OBU_CKCOX23040001_20230913-15-11-43_20230913-15-21-35_592secs.csv</t>
  </si>
  <si>
    <t>Rx_OBU_CKCOX23040002_20230913-15-03-33_20230913-15-08-04_271secs.csv</t>
  </si>
  <si>
    <t>Rx_OBU_CKCOX23040015_20231114-17-15-13_20231114-17-20-13_300secs.csv</t>
  </si>
  <si>
    <t>Rx_OBU_CKCOX23040014_20231114-12-38-27_20231114-12-51-38_791secs.csv</t>
  </si>
  <si>
    <t>Rx_OBU_CKCOX23040002_20230913-14-21-49_20230913-14-24-53_184secs.csv</t>
  </si>
  <si>
    <t>Rx_OBU_CKCOX23040015_20231115-13-28-21_20231115-13-48-20_1199secs.csv</t>
  </si>
  <si>
    <t>Tx_OBU_CKCOX23040002_20230914-16-24-35_20230914-16-28-42_247secs.csv</t>
  </si>
  <si>
    <t>Rx_OBU_CKCOX23040015_20231108-13-42-30_20231108-14-52-11_4181secs.csv</t>
  </si>
  <si>
    <t>Rx_OBU_CKCOX23040015_20231114-12-17-18_20231114-12-19-28_130secs.csv</t>
  </si>
  <si>
    <t>Rx_OBU_CKCOX23040002_20230912-17-44-58_20230912-17-48-14_196secs.csv</t>
  </si>
  <si>
    <t>Rx_OBU_CKCOX23040002_20230915-11-41-53_20230915-11-49-22_449secs.csv</t>
  </si>
  <si>
    <t>Tx_OBU_CKCOX23040001_20230912-17-50-36_20230912-17-54-09_213secs.csv</t>
  </si>
  <si>
    <t>Rx_OBU_CKCOX23040002_20230913-15-43-30_20230913-15-48-13_283secs.csv</t>
  </si>
  <si>
    <t>Tx_OBU_CKCOX23040001_20230915-12-21-15_20230915-12-30-30_555secs.csv</t>
  </si>
  <si>
    <t>Rx_OBU_CKCOX23040015_20230901-15-27-47_20230901-17-38-23_7836secs.csv</t>
  </si>
  <si>
    <t>Rx_OBU_CKCOX23040002_20230914-16-58-34_20230914-17-06-11_457secs.csv</t>
  </si>
  <si>
    <t>Tx_OBU_CKCOX23040014_20231206-16-30-29_20231206-16-48-25_1076secs.csv</t>
  </si>
  <si>
    <t>Rx_OBU_CKCOX23040014_20230901-13-48-48_20230901-15-11-33_4965secs.csv</t>
  </si>
  <si>
    <t>Tx_OBU_CKCOX23040014_20231107-14-31-23_20231107-15-04-51_2008secs.csv</t>
  </si>
  <si>
    <t>Tx_OBU_CKCOX23040015_20231123-16-16-15_20231123-16-58-07_2512secs.csv</t>
  </si>
  <si>
    <t>Rx_OBU_CKCOX23040001_20230912-17-58-03_20230912-18-00-09_126secs.csv</t>
  </si>
  <si>
    <t>2023-10-12, 2023-10-17</t>
  </si>
  <si>
    <t>2023/08/01~2023/08/16</t>
  </si>
  <si>
    <t>2023/07/25~2023/07/31</t>
  </si>
  <si>
    <t>2023/09/01~2023/09/15</t>
  </si>
  <si>
    <t xml:space="preserve">□ 5G-NR-V2X Tx/Rx별 DB 수집 현황 </t>
  </si>
  <si>
    <t>□ 5G-NR-V2X OBU_ID별 DB 수집 현황</t>
  </si>
  <si>
    <t>□ 5G-NR-V2X DB 수집용 장비 / 지역 / 환경</t>
  </si>
  <si>
    <t>Rx_OBU_CKCOX23040015_20231215-10-42-41_20231215-16-05-26_19365secs.csv</t>
  </si>
  <si>
    <t>Rx_OBU_CKCOX23040015_20231213-13-40-08_20231213-15-14-14_5646secs.csv</t>
  </si>
  <si>
    <t>Rx_OBU_CKCOX23040014_20231213-12-53-46_20231213-13-33-33_2400secs.csv</t>
  </si>
  <si>
    <t>Rx_OBU_CKCOX23040015_20231213-15-44-29_20231213-16-01-25_1016secs.csv</t>
  </si>
  <si>
    <t>Tx_OBU_CKCOX23040015_20231213-13-40-08_20231213-15-14-14_5646secs.csv</t>
  </si>
  <si>
    <t>Rx_OBU_CKCOX23040014_20231213-13-40-08_20231213-15-14-16_5648secs.csv</t>
  </si>
  <si>
    <t>Tx_OBU_CKCOX23040015_20231206-15-09-02_20231206-16-29-41_4839secs.csv</t>
  </si>
  <si>
    <t>Tx_OBU_CKCOX23040015_20231211-14-36-40_20231211-15-46-03_4163secs.csv</t>
  </si>
  <si>
    <t>Tx_OBU_CKCOX23040014_20231213-13-40-08_20231213-15-14-16_5648secs.csv</t>
  </si>
  <si>
    <t>Tx_OBU_CKCOX23040014_20231213-16-04-05_20231213-16-58-45_3280secs.csv</t>
  </si>
  <si>
    <t>Tx_OBU_CKCOX23040015_20231213-16-03-19_20231213-16-58-17_3298secs.csv</t>
  </si>
  <si>
    <t>Rx_OBU_CKCOX23040014_20231211-14-36-41_20231211-15-46-06_4165secs.csv</t>
  </si>
  <si>
    <t>Tx_OBU_CKCOX23040014_20231115-12-29-43_20231115-12-40-03_620secs.csv</t>
  </si>
  <si>
    <t>Rx_OBU_CKCOX23040014_20231211-16-18-42_20231211-16-37-49_1147secs.csv</t>
  </si>
  <si>
    <t>Tx_OBU_CKCOX23040014_20231213-12-53-46_20231213-13-33-33_2400secs.csv</t>
  </si>
  <si>
    <t>Tx_OBU_CKCOX23040015_20231213-12-53-46_20231213-13-33-33_2400secs.csv</t>
  </si>
  <si>
    <t>Tx_OBU_CKCOX23040014_20231215-10-42-55_20231215-16-04-22_19287secs.csv</t>
  </si>
  <si>
    <t>Tx_OBU_CKCOX23040014_20231211-16-18-42_20231211-16-37-49_1147secs.csv</t>
  </si>
  <si>
    <t>Tx_OBU_CKCOX23040014_20231213-15-14-30_20231213-15-35-36_1266secs.csv</t>
  </si>
  <si>
    <t>Rx_OBU_CKCOX23040015_20231213-15-14-30_20231213-15-35-36_1266secs.csv</t>
  </si>
  <si>
    <t>Rx_OBU_CKCOX23040015_20231213-16-03-19_20231213-16-58-17_3298secs.csv</t>
  </si>
  <si>
    <t>Rx_OBU_CKCOX23040014_20231115-13-12-41_20231115-13-25-10_749secs.csv</t>
  </si>
  <si>
    <t>Rx_OBU_CKCOX23040014_20231213-15-14-30_20231213-15-35-36_1266secs.csv</t>
  </si>
  <si>
    <t>Tx_OBU_CKCOX23040015_20231211-14-07-02_20231211-14-30-44_1422secs.csv</t>
  </si>
  <si>
    <t>Rx_OBU_CKCOX23040015_20231211-14-36-40_20231211-15-46-03_4163secs.csv</t>
  </si>
  <si>
    <t>Rx_OBU_CKCOX23040014_20231213-16-04-05_20231213-16-58-45_3280secs.csv</t>
  </si>
  <si>
    <t>Tx_OBU_CKCOX23040015_20231211-15-46-38_20231211-16-15-25_1727secs.csv</t>
  </si>
  <si>
    <t>Rx_OBU_CKCOX23040014_20231115-12-41-45_20231115-12-51-12_567secs.csv</t>
  </si>
  <si>
    <t>Rx_OBU_CKCOX23040015_20231211-15-46-38_20231211-16-15-25_1727secs.csv</t>
  </si>
  <si>
    <t>Rx_OBU_CKCOX23040015_20231211-16-18-44_20231211-16-37-48_1144secs.csv</t>
  </si>
  <si>
    <t>Tx_OBU_CKCOX23040015_20231211-16-18-44_20231211-16-37-48_1144secs.csv</t>
  </si>
  <si>
    <t>Rx_OBU_CKCOX23040015_20231213-12-53-46_20231213-13-33-33_2400secs.csv</t>
  </si>
  <si>
    <t>Tx_OBU_CKCOX23040014_20231108-13-42-30_20231108-14-52-04_4174secs.csv</t>
  </si>
  <si>
    <t>Tx_OBU_CKCOX23040015_20231106-14-51-12_20231106-15-58-30_4038secs.csv</t>
  </si>
  <si>
    <t>Tx_OBU_CKCOX23040015_20231130-16-22-49_20231130-16-58-47_2158secs.csv</t>
  </si>
  <si>
    <t>Rx_OBU_CKCOX23040014_20231106-14-51-12_20231106-15-27-48_2160secs.csv</t>
  </si>
  <si>
    <t>Tx_OBU_CKCOX23040014_20231128-15-19-33_20231128-16-05-30_2757secs.csv</t>
  </si>
  <si>
    <t>Tx_OBU_CKCOX23040014_20231115-11-30-07_20231115-11-40-48_641secs.csv</t>
  </si>
  <si>
    <t>Rx_OBU_CKCOX23040014_20231201-12-16-17_20231201-13-44-32_5295secs.csv</t>
  </si>
  <si>
    <t>Tx_OBU_CKCOX23040015_20231107-15-16-38_20231107-15-33-49_1031secs.csv</t>
  </si>
  <si>
    <t>Tx_OBU_CKCOX23040014_20231130-13-55-30_20231130-14-21-38_1568secs.csv</t>
  </si>
  <si>
    <t>Tx_OBU_CKCOX23040015_20231107-14-31-23_20231107-15-04-51_2008secs.csv</t>
  </si>
  <si>
    <t>Rx_OBU_CKCOX23040015_20231130-13-54-24_20231130-14-21-40_1636secs.csv</t>
  </si>
  <si>
    <t>Tx_OBU_CKCOX23040015_20231130-12-27-19_20231130-13-53-41_5182secs.csv</t>
  </si>
  <si>
    <t>Rx_OBU_CKCOX23040014_20231201-13-46-24_20231201-16-41-44_10520secs.csv</t>
  </si>
  <si>
    <t>Tx_OBU_CKCOX23040014_20231110-10-41-02_20231110-11-47-50_4008secs.csv</t>
  </si>
  <si>
    <t>Tx_OBU_CKCOX23040014_20231107-15-09-16_20231107-15-15-28_372secs.csv</t>
  </si>
  <si>
    <t>Tx_OBU_CKCOX23040015_20231114-11-02-44_20231114-12-16-56_4452secs.csv</t>
  </si>
  <si>
    <t>Rx_OBU_CKCOX23040015_20231113-13-59-30_20231113-15-36-06_5796secs.csv</t>
  </si>
  <si>
    <t>Tx_OBU_CKCOX23040014_20231106-16-02-10_20231106-16-43-37_2487secs.csv</t>
  </si>
  <si>
    <t>Rx_OBU_CKCOX23040014_20231115-11-50-30_20231115-12-01-32_662secs.csv</t>
  </si>
  <si>
    <t>Tx_OBU_CKCOX23040015_20231130-13-54-24_20231130-14-21-40_1636secs.csv</t>
  </si>
  <si>
    <t>Rx_OBU_CKCOX23040014_20231114-12-21-58_20231114-12-35-34_816secs.csv</t>
  </si>
  <si>
    <t>Rx_OBU_CKCOX23040014_20231115-12-17-23_20231115-12-27-13_590secs.csv</t>
  </si>
  <si>
    <t>Rx_OBU_CKCOX23040015_20231110-10-40-31_20231110-11-47-34_4023secs.csv</t>
  </si>
  <si>
    <t>Tx_OBU_CKCOX23040015_20231107-13-54-56_20231107-14-31-02_2166secs.csv</t>
  </si>
  <si>
    <t>Tx_OBU_CKCOX23040014_20231130-11-15-54_20231130-11-45-30_1776secs.csv</t>
  </si>
  <si>
    <t>Rx_OBU_CKCOX23040015_20231128-13-47-27_20231128-14-57-53_4226secs.csv</t>
  </si>
  <si>
    <t>Tx_OBU_CKCOX23040014_20231127-15-06-17_20231127-16-17-40_4283secs.csv</t>
  </si>
  <si>
    <t>Tx_OBU_CKCOX23040015_20231115-11-02-22_20231115-11-12-56_634secs.csv</t>
  </si>
  <si>
    <t>Rx_OBU_CKCOX23040014_20231115-12-52-55_20231115-13-02-36_581secs.csv</t>
  </si>
  <si>
    <t>Rx_OBU_CKCOX23040015_20231114-17-10-05_20231114-17-12-30_145secs.csv</t>
  </si>
  <si>
    <t>Tx_OBU_CKCOX23040014_20231201-12-16-17_20231201-13-44-32_5295secs.csv</t>
  </si>
  <si>
    <t>Tx_OBU_CKCOX23040015_20231128-13-47-27_20231128-14-57-53_4226secs.csv</t>
  </si>
  <si>
    <t>Tx_OBU_CKCOX23040014_20231114-17-10-08_20231114-17-13-54_226secs.csv</t>
  </si>
  <si>
    <t>Tx_OBU_CKCOX23040015_20231128-16-05-30_20231128-16-55-59_3029secs.csv</t>
  </si>
  <si>
    <t>Rx_OBU_CKCOX23040015_20231115-11-02-22_20231115-11-12-56_634secs.csv</t>
  </si>
  <si>
    <t>Rx_OBU_CKCOX23040015_20231127-16-16-59_20231127-16-43-33_1594secs.csv</t>
  </si>
  <si>
    <t>Rx_OBU_CKCOX23040014_20231122-15-10-12_20231122-15-41-57_1905secs.csv</t>
  </si>
  <si>
    <t>Rx_OBU_CKCOX23040015_20231115-13-12-40_20231115-13-25-13_753secs.csv</t>
  </si>
  <si>
    <t>Rx_OBU_CKCOX23040014_20231114-17-10-08_20231114-17-13-54_226secs.csv</t>
  </si>
  <si>
    <t>Tx_OBU_CKCOX23040014_20231114-11-02-57_20231114-12-16-56_4439secs.csv</t>
  </si>
  <si>
    <t>Tx_OBU_CKCOX23040014_20231205-12-19-48_20231205-13-18-43_3535secs.csv</t>
  </si>
  <si>
    <t>Tx_OBU_CKCOX23040015_20231115-11-50-29_20231115-12-01-26_657secs.csv</t>
  </si>
  <si>
    <t>Rx_OBU_CKCOX23040014_20231205-13-20-10_20231205-14-33-08_4378secs.csv</t>
  </si>
  <si>
    <t>Tx_OBU_CKCOX23040015_20231205-11-18-33_20231205-12-18-44_3611secs.csv</t>
  </si>
  <si>
    <t>Rx_OBU_CKCOX23040014_20231115-12-29-43_20231115-12-40-03_620secs.csv</t>
  </si>
  <si>
    <t>Rx_OBU_CKCOX23040014_20231115-12-04-01_20231115-12-15-13_672secs.csv</t>
  </si>
  <si>
    <t>Rx_OBU_CKCOX23040014_20231115-11-15-57_20231115-11-26-19_622secs.csv</t>
  </si>
  <si>
    <t>Tx_OBU_CKCOX23040014_20231204-15-56-01_20231204-16-41-32_2731secs.csv</t>
  </si>
  <si>
    <t>Tx_OBU_CKCOX23040015_20231108-13-42-30_20231108-14-52-11_4181secs.csv</t>
  </si>
  <si>
    <t>Tx_OBU_CKCOX23040015_20231115-11-15-57_20231115-11-26-02_605secs.csv</t>
  </si>
  <si>
    <t>Tx_OBU_CKCOX23040014_20231115-12-52-55_20231115-13-02-36_581secs.csv</t>
  </si>
  <si>
    <t>Rx_OBU_CKCOX23040015_20231206-11-10-52_20231206-12-14-10_3798secs.csv</t>
  </si>
  <si>
    <t>Tx_OBU_CKCOX23040015_20231114-16-40-47_20231114-16-52-01_674secs.csv</t>
  </si>
  <si>
    <t>Rx_OBU_CKCOX23040014_20231205-12-19-48_20231205-13-18-43_3535secs.csv</t>
  </si>
  <si>
    <t>Rx_OBU_CKCOX23040015_20231106-14-51-12_20231106-15-58-30_4038secs.csv</t>
  </si>
  <si>
    <t>Tx_OBU_CKCOX23040015_20231205-12-19-48_20231205-12-26-46_418secs.csv</t>
  </si>
  <si>
    <t>Rx_OBU_CKCOX23040015_20231114-15-00-49_20231114-15-18-15_1046secs.csv</t>
  </si>
  <si>
    <t>Rx_OBU_CKCOX23040015_20231115-11-50-29_20231115-12-01-26_657secs.csv</t>
  </si>
  <si>
    <t>Tx_OBU_CKCOX23040015_20231115-11-43-05_20231115-11-49-32_387secs.csv</t>
  </si>
  <si>
    <t>Rx_OBU_CKCOX23040015_20231107-11-15-52_20231107-11-37-36_1304secs.csv</t>
  </si>
  <si>
    <t>Rx_OBU_CKCOX23040014_20231205-10-43-07_20231205-11-17-10_2043secs.csv</t>
  </si>
  <si>
    <t>Tx_OBU_CKCOX23040014_20231206-11-10-59_20231206-12-14-22_3803secs.csv</t>
  </si>
  <si>
    <t>Tx_OBU_CKCOX23040015_20231206-12-14-57_20231206-15-07-18_10341secs.csv</t>
  </si>
  <si>
    <t>Rx_OBU_CKCOX23040015_20231201-10-38-46_20231201-11-00-44_1318secs.csv</t>
  </si>
  <si>
    <t>Tx_OBU_CKCOX23040015_20231206-11-10-52_20231206-12-14-10_3798secs.csv</t>
  </si>
  <si>
    <t>Tx_OBU_CKCOX23040014_20231115-11-02-22_20231115-11-13-09_647secs.csv</t>
  </si>
  <si>
    <t>Tx_OBU_CKCOX23040014_20231205-15-36-47_20231205-17-12-06_5719secs.csv</t>
  </si>
  <si>
    <t>Tx_OBU_CKCOX23040014_20231115-11-50-30_20231115-12-01-32_662secs.csv</t>
  </si>
  <si>
    <t>Tx_OBU_CKCOX23040014_20231204-14-12-15_20231204-15-55-29_6194secs.csv</t>
  </si>
  <si>
    <t>Tx_OBU_CKCOX23040014_20231205-11-18-40_20231205-12-18-51_3611secs.csv</t>
  </si>
  <si>
    <t>Tx_OBU_CKCOX23040014_20231205-13-20-10_20231205-14-33-08_4378secs.csv</t>
  </si>
  <si>
    <t>Rx_OBU_CKCOX23040014_20231115-11-30-07_20231115-11-40-48_641secs.csv</t>
  </si>
  <si>
    <t>Tx_OBU_CKCOX23040015_20231205-14-33-39_20231205-15-33-30_3591secs.csv</t>
  </si>
  <si>
    <t>Tx_OBU_CKCOX23040014_20231115-12-04-01_20231115-12-15-13_672secs.csv</t>
  </si>
  <si>
    <t>Rx_OBU_CKCOX23040014_20231115-11-02-22_20231115-11-13-09_647secs.csv</t>
  </si>
  <si>
    <t>□ 5G-NR-V2X 환경별 DB 수집 현황</t>
  </si>
  <si>
    <t>□ 5G-NR-V2X 지역별 DB 수집 현황</t>
  </si>
  <si>
    <t>□ 5G-NR-V2X Total DB Time</t>
  </si>
  <si>
    <t>Minute</t>
  </si>
  <si>
    <t>Minute</t>
    <phoneticPr fontId="4" type="noConversion"/>
  </si>
  <si>
    <t>Hour</t>
    <phoneticPr fontId="4" type="noConversion"/>
  </si>
  <si>
    <t>현재 수집시간</t>
    <phoneticPr fontId="4" type="noConversion"/>
  </si>
  <si>
    <t>DB 수집 시간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</si>
</sst>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76" formatCode="0_ "/>
    <numFmt numFmtId="177" formatCode="0.0_);[Red]\(0.0\)"/>
    <numFmt numFmtId="178" formatCode="0_);[Red]\(0\)"/>
    <numFmt numFmtId="179" formatCode="0.00_);[Red]\(0.00\)"/>
    <numFmt numFmtId="180" formatCode="#,##0_);[Red]\(#,##0\)"/>
  </numFmts>
  <fonts count="5" x14ac:knownFonts="1">
    <font>
      <sz val="11"/>
      <color rgb="FF000000"/>
      <name val="맑은 고딕"/>
    </font>
    <font>
      <b/>
      <sz val="11"/>
      <color rgb="FF000000"/>
      <name val="맑은 고딕"/>
      <family val="3"/>
      <charset val="129"/>
    </font>
    <font>
      <b/>
      <sz val="15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BDD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ED7EE"/>
        <bgColor indexed="64"/>
      </patternFill>
    </fill>
    <fill>
      <patternFill patternType="solid">
        <fgColor rgb="FF9CC3E6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DBDBDB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43" fontId="3" fillId="0" borderId="0">
      <alignment vertical="center"/>
    </xf>
    <xf numFmtId="0" fontId="3" fillId="0" borderId="0">
      <alignment vertical="center"/>
    </xf>
  </cellStyleXfs>
  <cellXfs count="80">
    <xf numFmtId="0" fontId="0" fillId="0" borderId="0" xfId="0" applyNumberFormat="1">
      <alignment vertical="center"/>
    </xf>
    <xf numFmtId="0" fontId="3" fillId="0" borderId="0" xfId="2" applyNumberFormat="1">
      <alignment vertical="center"/>
    </xf>
    <xf numFmtId="0" fontId="3" fillId="0" borderId="1" xfId="2" applyNumberFormat="1" applyBorder="1">
      <alignment vertical="center"/>
    </xf>
    <xf numFmtId="0" fontId="3" fillId="0" borderId="1" xfId="2" applyNumberFormat="1" applyBorder="1" applyAlignment="1">
      <alignment horizontal="right" vertical="center"/>
    </xf>
    <xf numFmtId="0" fontId="3" fillId="0" borderId="1" xfId="2" applyNumberFormat="1" applyBorder="1" applyAlignment="1">
      <alignment horizontal="center" vertical="center"/>
    </xf>
    <xf numFmtId="0" fontId="1" fillId="2" borderId="1" xfId="2" applyNumberFormat="1" applyFont="1" applyFill="1" applyBorder="1" applyAlignment="1">
      <alignment horizontal="center" vertical="center"/>
    </xf>
    <xf numFmtId="0" fontId="1" fillId="3" borderId="1" xfId="2" applyNumberFormat="1" applyFont="1" applyFill="1" applyBorder="1" applyAlignment="1">
      <alignment horizontal="right" vertical="center"/>
    </xf>
    <xf numFmtId="0" fontId="1" fillId="3" borderId="1" xfId="2" applyNumberFormat="1" applyFont="1" applyFill="1" applyBorder="1" applyAlignment="1">
      <alignment horizontal="center" vertical="center"/>
    </xf>
    <xf numFmtId="0" fontId="1" fillId="2" borderId="1" xfId="2" applyNumberFormat="1" applyFont="1" applyFill="1" applyBorder="1" applyAlignment="1">
      <alignment horizontal="right" vertical="center" wrapText="1"/>
    </xf>
    <xf numFmtId="0" fontId="1" fillId="2" borderId="1" xfId="2" applyNumberFormat="1" applyFont="1" applyFill="1" applyBorder="1" applyAlignment="1">
      <alignment horizontal="right" vertical="center"/>
    </xf>
    <xf numFmtId="0" fontId="1" fillId="4" borderId="1" xfId="2" applyNumberFormat="1" applyFont="1" applyFill="1" applyBorder="1" applyAlignment="1">
      <alignment horizontal="center" vertical="center"/>
    </xf>
    <xf numFmtId="0" fontId="1" fillId="4" borderId="1" xfId="2" applyNumberFormat="1" applyFont="1" applyFill="1" applyBorder="1" applyAlignment="1">
      <alignment horizontal="right" vertical="center"/>
    </xf>
    <xf numFmtId="0" fontId="1" fillId="4" borderId="1" xfId="2" applyNumberFormat="1" applyFont="1" applyFill="1" applyBorder="1" applyAlignment="1">
      <alignment horizontal="right" vertical="center" wrapText="1"/>
    </xf>
    <xf numFmtId="0" fontId="0" fillId="0" borderId="0" xfId="1" applyNumberFormat="1" applyFont="1" applyFill="1" applyBorder="1" applyAlignment="1">
      <alignment horizontal="right" vertical="center"/>
    </xf>
    <xf numFmtId="0" fontId="3" fillId="0" borderId="0" xfId="2" applyNumberFormat="1" applyAlignment="1">
      <alignment horizontal="right" vertical="center"/>
    </xf>
    <xf numFmtId="0" fontId="3" fillId="0" borderId="0" xfId="2" applyNumberFormat="1" applyAlignment="1">
      <alignment horizontal="center" vertical="center"/>
    </xf>
    <xf numFmtId="14" fontId="3" fillId="2" borderId="0" xfId="2" applyNumberFormat="1" applyFill="1" applyAlignment="1">
      <alignment horizontal="center" vertical="center"/>
    </xf>
    <xf numFmtId="14" fontId="3" fillId="5" borderId="1" xfId="2" applyNumberFormat="1" applyFill="1" applyBorder="1" applyAlignment="1">
      <alignment horizontal="center" vertical="center"/>
    </xf>
    <xf numFmtId="0" fontId="3" fillId="5" borderId="1" xfId="2" applyNumberFormat="1" applyFill="1" applyBorder="1" applyAlignment="1">
      <alignment horizontal="center" vertical="center"/>
    </xf>
    <xf numFmtId="0" fontId="1" fillId="2" borderId="0" xfId="2" applyNumberFormat="1" applyFont="1" applyFill="1" applyAlignment="1">
      <alignment horizontal="center" vertical="center"/>
    </xf>
    <xf numFmtId="0" fontId="1" fillId="6" borderId="1" xfId="2" applyNumberFormat="1" applyFont="1" applyFill="1" applyBorder="1" applyAlignment="1">
      <alignment horizontal="center" vertical="center"/>
    </xf>
    <xf numFmtId="176" fontId="3" fillId="0" borderId="1" xfId="2" applyNumberFormat="1" applyBorder="1" applyAlignment="1">
      <alignment horizontal="right" vertical="center"/>
    </xf>
    <xf numFmtId="176" fontId="1" fillId="3" borderId="1" xfId="2" applyNumberFormat="1" applyFont="1" applyFill="1" applyBorder="1" applyAlignment="1">
      <alignment horizontal="right" vertical="center"/>
    </xf>
    <xf numFmtId="176" fontId="3" fillId="5" borderId="1" xfId="2" applyNumberFormat="1" applyFill="1" applyBorder="1" applyAlignment="1">
      <alignment horizontal="center" vertical="center"/>
    </xf>
    <xf numFmtId="14" fontId="0" fillId="5" borderId="1" xfId="0" applyNumberFormat="1" applyFont="1" applyFill="1" applyBorder="1" applyAlignment="1">
      <alignment horizontal="center" vertical="center"/>
    </xf>
    <xf numFmtId="177" fontId="0" fillId="0" borderId="0" xfId="1" applyNumberFormat="1" applyFont="1" applyFill="1" applyBorder="1" applyAlignment="1">
      <alignment horizontal="right" vertical="center"/>
    </xf>
    <xf numFmtId="177" fontId="1" fillId="4" borderId="1" xfId="2" applyNumberFormat="1" applyFont="1" applyFill="1" applyBorder="1" applyAlignment="1">
      <alignment horizontal="right" vertical="center"/>
    </xf>
    <xf numFmtId="177" fontId="1" fillId="3" borderId="1" xfId="2" applyNumberFormat="1" applyFont="1" applyFill="1" applyBorder="1" applyAlignment="1">
      <alignment horizontal="right" vertical="center"/>
    </xf>
    <xf numFmtId="177" fontId="3" fillId="0" borderId="1" xfId="2" applyNumberFormat="1" applyBorder="1" applyAlignment="1">
      <alignment horizontal="right" vertical="center"/>
    </xf>
    <xf numFmtId="177" fontId="3" fillId="0" borderId="0" xfId="2" applyNumberFormat="1">
      <alignment vertical="center"/>
    </xf>
    <xf numFmtId="178" fontId="0" fillId="0" borderId="0" xfId="1" applyNumberFormat="1" applyFont="1" applyFill="1" applyBorder="1" applyAlignment="1">
      <alignment horizontal="right" vertical="center"/>
    </xf>
    <xf numFmtId="178" fontId="1" fillId="4" borderId="1" xfId="2" applyNumberFormat="1" applyFont="1" applyFill="1" applyBorder="1" applyAlignment="1">
      <alignment horizontal="right" vertical="center"/>
    </xf>
    <xf numFmtId="178" fontId="1" fillId="3" borderId="1" xfId="2" applyNumberFormat="1" applyFont="1" applyFill="1" applyBorder="1" applyAlignment="1">
      <alignment horizontal="right" vertical="center"/>
    </xf>
    <xf numFmtId="178" fontId="3" fillId="0" borderId="1" xfId="2" applyNumberFormat="1" applyBorder="1" applyAlignment="1">
      <alignment horizontal="right" vertical="center"/>
    </xf>
    <xf numFmtId="178" fontId="3" fillId="0" borderId="0" xfId="2" applyNumberFormat="1">
      <alignment vertical="center"/>
    </xf>
    <xf numFmtId="179" fontId="3" fillId="5" borderId="1" xfId="2" applyNumberFormat="1" applyFill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1" fillId="6" borderId="1" xfId="2" applyNumberFormat="1" applyFont="1" applyFill="1" applyBorder="1" applyAlignment="1">
      <alignment horizontal="center" vertical="center"/>
    </xf>
    <xf numFmtId="0" fontId="0" fillId="0" borderId="1" xfId="2" applyNumberFormat="1" applyFont="1" applyBorder="1">
      <alignment vertical="center"/>
    </xf>
    <xf numFmtId="0" fontId="1" fillId="6" borderId="1" xfId="2" applyNumberFormat="1" applyFont="1" applyFill="1" applyBorder="1" applyAlignment="1">
      <alignment horizontal="center" vertical="center"/>
    </xf>
    <xf numFmtId="0" fontId="0" fillId="0" borderId="1" xfId="2" applyNumberFormat="1" applyFont="1" applyBorder="1">
      <alignment vertical="center"/>
    </xf>
    <xf numFmtId="0" fontId="0" fillId="0" borderId="1" xfId="2" applyNumberFormat="1" applyFont="1" applyBorder="1" applyAlignment="1">
      <alignment horizontal="right" vertical="center"/>
    </xf>
    <xf numFmtId="0" fontId="0" fillId="0" borderId="1" xfId="2" applyNumberFormat="1" applyFont="1" applyBorder="1" applyAlignment="1">
      <alignment horizontal="center" vertical="center"/>
    </xf>
    <xf numFmtId="0" fontId="3" fillId="0" borderId="1" xfId="2" applyNumberFormat="1" applyBorder="1" applyAlignment="1">
      <alignment horizontal="right" vertical="center"/>
    </xf>
    <xf numFmtId="0" fontId="3" fillId="0" borderId="1" xfId="2" applyNumberFormat="1" applyBorder="1">
      <alignment vertical="center"/>
    </xf>
    <xf numFmtId="14" fontId="0" fillId="5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Border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0" fontId="1" fillId="7" borderId="1" xfId="0" applyNumberFormat="1" applyFont="1" applyFill="1" applyBorder="1" applyAlignment="1">
      <alignment horizontal="center" vertical="center"/>
    </xf>
    <xf numFmtId="0" fontId="1" fillId="7" borderId="1" xfId="0" applyNumberFormat="1" applyFont="1" applyFill="1" applyBorder="1" applyAlignment="1">
      <alignment horizontal="center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center" vertical="center"/>
    </xf>
    <xf numFmtId="180" fontId="0" fillId="2" borderId="0" xfId="0" applyNumberFormat="1" applyFont="1" applyFill="1" applyBorder="1" applyAlignment="1">
      <alignment vertical="center"/>
    </xf>
    <xf numFmtId="180" fontId="0" fillId="2" borderId="0" xfId="0" applyNumberFormat="1" applyFill="1" applyBorder="1" applyAlignment="1">
      <alignment vertical="center"/>
    </xf>
    <xf numFmtId="180" fontId="1" fillId="2" borderId="0" xfId="0" applyNumberFormat="1" applyFont="1" applyFill="1" applyBorder="1" applyAlignment="1">
      <alignment vertical="center"/>
    </xf>
    <xf numFmtId="180" fontId="0" fillId="2" borderId="1" xfId="0" applyNumberFormat="1" applyFont="1" applyFill="1" applyBorder="1" applyAlignment="1">
      <alignment vertical="center"/>
    </xf>
    <xf numFmtId="180" fontId="0" fillId="2" borderId="1" xfId="0" applyNumberFormat="1" applyFill="1" applyBorder="1" applyAlignment="1">
      <alignment vertical="center"/>
    </xf>
    <xf numFmtId="180" fontId="1" fillId="2" borderId="1" xfId="0" applyNumberFormat="1" applyFont="1" applyFill="1" applyBorder="1" applyAlignment="1">
      <alignment vertical="center"/>
    </xf>
    <xf numFmtId="180" fontId="1" fillId="2" borderId="1" xfId="0" applyNumberFormat="1" applyFont="1" applyFill="1" applyBorder="1" applyAlignment="1">
      <alignment vertical="center"/>
    </xf>
    <xf numFmtId="0" fontId="1" fillId="5" borderId="1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 applyProtection="1">
      <alignment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center" vertical="center"/>
    </xf>
    <xf numFmtId="0" fontId="1" fillId="8" borderId="1" xfId="0" applyNumberFormat="1" applyFont="1" applyFill="1" applyBorder="1" applyAlignment="1">
      <alignment horizontal="center" vertical="center"/>
    </xf>
    <xf numFmtId="0" fontId="1" fillId="9" borderId="1" xfId="0" applyNumberFormat="1" applyFont="1" applyFill="1" applyBorder="1" applyAlignment="1">
      <alignment horizontal="center" vertical="center"/>
    </xf>
    <xf numFmtId="0" fontId="1" fillId="8" borderId="1" xfId="0" applyNumberFormat="1" applyFont="1" applyFill="1" applyBorder="1" applyAlignment="1" applyProtection="1">
      <alignment horizontal="center" vertical="center"/>
    </xf>
    <xf numFmtId="0" fontId="0" fillId="0" borderId="1" xfId="2" applyNumberFormat="1" applyFont="1" applyBorder="1">
      <alignment vertical="center"/>
    </xf>
    <xf numFmtId="0" fontId="1" fillId="6" borderId="1" xfId="2" applyNumberFormat="1" applyFont="1" applyFill="1" applyBorder="1" applyAlignment="1">
      <alignment horizontal="center" vertical="center"/>
    </xf>
    <xf numFmtId="0" fontId="1" fillId="7" borderId="2" xfId="0" applyNumberFormat="1" applyFont="1" applyFill="1" applyBorder="1" applyAlignment="1">
      <alignment horizontal="center" vertical="center"/>
    </xf>
    <xf numFmtId="0" fontId="1" fillId="7" borderId="3" xfId="0" applyNumberFormat="1" applyFont="1" applyFill="1" applyBorder="1" applyAlignment="1">
      <alignment horizontal="center" vertical="center"/>
    </xf>
    <xf numFmtId="0" fontId="1" fillId="8" borderId="2" xfId="0" applyNumberFormat="1" applyFont="1" applyFill="1" applyBorder="1" applyAlignment="1">
      <alignment horizontal="center" vertical="center"/>
    </xf>
    <xf numFmtId="0" fontId="1" fillId="8" borderId="3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6" borderId="1" xfId="0" applyNumberFormat="1" applyFont="1" applyFill="1" applyBorder="1" applyAlignment="1">
      <alignment horizontal="left" vertical="center"/>
    </xf>
    <xf numFmtId="0" fontId="1" fillId="8" borderId="4" xfId="0" applyNumberFormat="1" applyFont="1" applyFill="1" applyBorder="1" applyAlignment="1">
      <alignment horizontal="left" vertical="center"/>
    </xf>
    <xf numFmtId="0" fontId="1" fillId="8" borderId="5" xfId="0" applyNumberFormat="1" applyFont="1" applyFill="1" applyBorder="1" applyAlignment="1">
      <alignment horizontal="left" vertical="center"/>
    </xf>
    <xf numFmtId="0" fontId="1" fillId="7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left" vertical="center"/>
    </xf>
    <xf numFmtId="49" fontId="1" fillId="6" borderId="5" xfId="0" applyNumberFormat="1" applyFont="1" applyFill="1" applyBorder="1" applyAlignment="1">
      <alignment horizontal="left" vertical="center"/>
    </xf>
    <xf numFmtId="0" fontId="1" fillId="6" borderId="1" xfId="2" applyNumberFormat="1" applyFont="1" applyFill="1" applyBorder="1" applyAlignment="1">
      <alignment horizontal="center" vertical="center"/>
    </xf>
  </cellXfs>
  <cellStyles count="3">
    <cellStyle name="쉼표" xfId="1" builtinId="3"/>
    <cellStyle name="표준" xfId="0" builtinId="0"/>
    <cellStyle name="표준 2" xfId="2" xr:uid="{00000000-0005-0000-0000-000002000000}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 sz="1800" b="1"/>
              <a:t>5G-NR-V2X </a:t>
            </a:r>
            <a:r>
              <a:rPr lang="ko-KR" altLang="en-US" sz="1800" b="1"/>
              <a:t>지역별 수집 현황</a:t>
            </a:r>
            <a:endParaRPr lang="en-US" altLang="ko-KR" sz="1800" b="1"/>
          </a:p>
        </c:rich>
      </c:tx>
      <c:overlay val="0"/>
    </c:title>
    <c:autoTitleDeleted val="0"/>
    <c:view3D>
      <c:rotX val="30"/>
      <c:hPercent val="100"/>
      <c:rotY val="0"/>
      <c:depthPercent val="100"/>
      <c:rAngAx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Region</c:v>
          </c:tx>
          <c:dPt>
            <c:idx val="0"/>
            <c:bubble3D val="0"/>
            <c:spPr>
              <a:solidFill>
                <a:schemeClr val="accent3">
                  <a:tint val="6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0CD0-4318-AF5B-4332247F5754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0CD0-4318-AF5B-4332247F5754}"/>
              </c:ext>
            </c:extLst>
          </c:dPt>
          <c:dPt>
            <c:idx val="2"/>
            <c:bubble3D val="0"/>
            <c:spPr>
              <a:solidFill>
                <a:schemeClr val="accent3">
                  <a:shade val="6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0CD0-4318-AF5B-4332247F5754}"/>
              </c:ext>
            </c:extLst>
          </c:dPt>
          <c:dPt>
            <c:idx val="3"/>
            <c:bubble3D val="0"/>
            <c:spPr>
              <a:solidFill>
                <a:schemeClr val="accent3">
                  <a:shade val="6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0CD0-4318-AF5B-4332247F5754}"/>
              </c:ext>
            </c:extLst>
          </c:dPt>
          <c:dLbls>
            <c:dLbl>
              <c:idx val="0"/>
              <c:layout>
                <c:manualLayout>
                  <c:x val="-6.0821477426393926E-2"/>
                  <c:y val="-0.30127041742286759"/>
                </c:manualLayout>
              </c:layout>
              <c:tx>
                <c:rich>
                  <a:bodyPr/>
                  <a:lstStyle/>
                  <a:p>
                    <a:fld id="{24B1FF99-E0C3-4378-B158-A2E87C6FA810}" type="CATEGORYNAME">
                      <a:rPr lang="en-US" altLang="ko-KR" sz="1200" b="1"/>
                      <a:pPr/>
                      <a:t>[범주 이름]</a:t>
                    </a:fld>
                    <a:endParaRPr lang="en-US" altLang="ko-KR" sz="1200" b="1" baseline="0"/>
                  </a:p>
                  <a:p>
                    <a:fld id="{FD3E8259-9004-463D-B628-5748E4659215}" type="VALUE">
                      <a:rPr lang="en-US" altLang="ko-KR" sz="1200" b="1"/>
                      <a:pPr/>
                      <a:t>[값]</a:t>
                    </a:fld>
                    <a:r>
                      <a:rPr lang="en-US" altLang="ko-KR" sz="1200" b="1"/>
                      <a:t>h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CD0-4318-AF5B-4332247F5754}"/>
                </c:ext>
              </c:extLst>
            </c:dLbl>
            <c:dLbl>
              <c:idx val="1"/>
              <c:layout>
                <c:manualLayout>
                  <c:x val="5.8056864816103171E-2"/>
                  <c:y val="6.5335753176043551E-2"/>
                </c:manualLayout>
              </c:layout>
              <c:tx>
                <c:rich>
                  <a:bodyPr/>
                  <a:lstStyle/>
                  <a:p>
                    <a:fld id="{E6142AFD-E8A0-4441-B93A-66AFB38C6CCC}" type="CATEGORYNAME">
                      <a:rPr lang="en-US" altLang="ko-KR" sz="1200" b="1"/>
                      <a:pPr/>
                      <a:t>[범주 이름]</a:t>
                    </a:fld>
                    <a:endParaRPr lang="en-US" altLang="ko-KR" sz="1200" b="1" baseline="0"/>
                  </a:p>
                  <a:p>
                    <a:fld id="{A82343A9-0BE2-4DE6-98FC-CCA9DD13B205}" type="VALUE">
                      <a:rPr lang="en-US" altLang="ko-KR" sz="1200" b="1"/>
                      <a:pPr/>
                      <a:t>[값]</a:t>
                    </a:fld>
                    <a:r>
                      <a:rPr lang="en-US" altLang="ko-KR" sz="1200" b="1"/>
                      <a:t>h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CD0-4318-AF5B-4332247F5754}"/>
                </c:ext>
              </c:extLst>
            </c:dLbl>
            <c:dLbl>
              <c:idx val="2"/>
              <c:layout>
                <c:manualLayout>
                  <c:x val="9.6761441360171993E-2"/>
                  <c:y val="5.0816696914700546E-2"/>
                </c:manualLayout>
              </c:layout>
              <c:tx>
                <c:rich>
                  <a:bodyPr/>
                  <a:lstStyle/>
                  <a:p>
                    <a:fld id="{4E89A249-6546-4177-A4B4-84887FD3585D}" type="CATEGORYNAME">
                      <a:rPr lang="en-US" altLang="ko-KR" sz="1200" b="1"/>
                      <a:pPr/>
                      <a:t>[범주 이름]</a:t>
                    </a:fld>
                    <a:endParaRPr lang="en-US" altLang="ko-KR" sz="1200" b="1" baseline="0"/>
                  </a:p>
                  <a:p>
                    <a:fld id="{04DA3A0A-4B50-4E88-830A-B04660022767}" type="VALUE">
                      <a:rPr lang="en-US" altLang="ko-KR" sz="1200" b="1"/>
                      <a:pPr/>
                      <a:t>[값]</a:t>
                    </a:fld>
                    <a:r>
                      <a:rPr lang="en-US" altLang="ko-KR" sz="1200" b="1"/>
                      <a:t>h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0CD0-4318-AF5B-4332247F5754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('DB 종합'!$C$26,'DB 종합'!$C$28,'DB 종합'!$C$30,'DB 종합'!$C$26,'DB 종합'!$C$28,'DB 종합'!$C$30,'DB 종합'!$C$32)</c:f>
              <c:strCache>
                <c:ptCount val="6"/>
                <c:pt idx="0">
                  <c:v>Pangyo</c:v>
                </c:pt>
                <c:pt idx="1">
                  <c:v>Daegu</c:v>
                </c:pt>
                <c:pt idx="2">
                  <c:v>Cheongju</c:v>
                </c:pt>
                <c:pt idx="3">
                  <c:v>Pangyo</c:v>
                </c:pt>
                <c:pt idx="4">
                  <c:v>Daegu</c:v>
                </c:pt>
                <c:pt idx="5">
                  <c:v>Cheongju</c:v>
                </c:pt>
              </c:strCache>
            </c:strRef>
          </c:cat>
          <c:val>
            <c:numRef>
              <c:f>('DB 종합'!$E$27,'DB 종합'!$E$29,'DB 종합'!$E$31)</c:f>
              <c:numCache>
                <c:formatCode>#,##0_);[Red]\(#,##0\)</c:formatCode>
                <c:ptCount val="3"/>
                <c:pt idx="0">
                  <c:v>377.70527777777784</c:v>
                </c:pt>
                <c:pt idx="1">
                  <c:v>28.047222222222217</c:v>
                </c:pt>
                <c:pt idx="2">
                  <c:v>22.893333333333338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CD0-4318-AF5B-4332247F575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</c:legend>
    <c:plotVisOnly val="0"/>
    <c:dispBlanksAs val="gap"/>
    <c:showDLblsOverMax val="1"/>
  </c:chart>
  <c:spPr>
    <a:solidFill>
      <a:schemeClr val="bg1"/>
    </a:solidFill>
    <a:ln w="25400" cap="flat" cmpd="sng" algn="ctr">
      <a:solidFill>
        <a:schemeClr val="accent5">
          <a:lumMod val="50000"/>
        </a:schemeClr>
      </a:solidFill>
      <a:prstDash val="solid"/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 sz="1800" b="1" baseline="0"/>
              <a:t>5G-NR-V2X </a:t>
            </a:r>
            <a:r>
              <a:rPr lang="ko-KR" altLang="en-US" sz="1800" b="1" baseline="0"/>
              <a:t>월별 수집 현황 </a:t>
            </a:r>
            <a:r>
              <a:rPr lang="en-US" altLang="ko-KR" sz="1100" b="1" baseline="0"/>
              <a:t>(</a:t>
            </a:r>
            <a:r>
              <a:rPr lang="ko-KR" altLang="en-US" sz="1100" b="1" baseline="0"/>
              <a:t>막대그래프</a:t>
            </a:r>
            <a:r>
              <a:rPr lang="en-US" altLang="ko-KR" sz="1100" b="1" baseline="0"/>
              <a:t>)</a:t>
            </a:r>
          </a:p>
        </c:rich>
      </c:tx>
      <c:overlay val="0"/>
    </c:title>
    <c:autoTitleDeleted val="0"/>
    <c:view3D>
      <c:rotX val="15"/>
      <c:hPercent val="100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DB Time</c:v>
          </c:tx>
          <c:spPr>
            <a:gradFill rotWithShape="1">
              <a:gsLst>
                <a:gs pos="0">
                  <a:schemeClr val="bg1"/>
                </a:gs>
                <a:gs pos="100000">
                  <a:schemeClr val="accent1">
                    <a:satMod val="90000"/>
                    <a:lumMod val="90000"/>
                  </a:schemeClr>
                </a:gs>
              </a:gsLst>
              <a:lin ang="16200000" scaled="0"/>
              <a:tileRect/>
            </a:gradFill>
          </c:spPr>
          <c:invertIfNegative val="0"/>
          <c:cat>
            <c:strRef>
              <c:f>'DB 종합'!$F$3:$K$3</c:f>
              <c:strCache>
                <c:ptCount val="6"/>
                <c:pt idx="0">
                  <c:v>2023_07</c:v>
                </c:pt>
                <c:pt idx="1">
                  <c:v>2023_08</c:v>
                </c:pt>
                <c:pt idx="2">
                  <c:v>2023_09</c:v>
                </c:pt>
                <c:pt idx="3">
                  <c:v>2023_10</c:v>
                </c:pt>
                <c:pt idx="4">
                  <c:v>2023_11</c:v>
                </c:pt>
                <c:pt idx="5">
                  <c:v>2023_12</c:v>
                </c:pt>
              </c:strCache>
            </c:strRef>
          </c:cat>
          <c:val>
            <c:numRef>
              <c:f>'DB 종합'!$F$9:$K$9</c:f>
              <c:numCache>
                <c:formatCode>#,##0_);[Red]\(#,##0\)</c:formatCode>
                <c:ptCount val="6"/>
                <c:pt idx="0">
                  <c:v>59.333333333333336</c:v>
                </c:pt>
                <c:pt idx="1">
                  <c:v>35.508333333333333</c:v>
                </c:pt>
                <c:pt idx="2">
                  <c:v>46.663333333333327</c:v>
                </c:pt>
                <c:pt idx="3">
                  <c:v>16.993333333333332</c:v>
                </c:pt>
                <c:pt idx="4">
                  <c:v>133.56083333333333</c:v>
                </c:pt>
                <c:pt idx="5">
                  <c:v>136.58666666666662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F6-48D8-A821-D7C437614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79787600"/>
        <c:axId val="879784688"/>
        <c:axId val="0"/>
      </c:bar3DChart>
      <c:catAx>
        <c:axId val="879787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784688"/>
        <c:crosses val="autoZero"/>
        <c:auto val="1"/>
        <c:lblAlgn val="ctr"/>
        <c:lblOffset val="100"/>
        <c:tickMarkSkip val="1"/>
        <c:noMultiLvlLbl val="0"/>
      </c:catAx>
      <c:valAx>
        <c:axId val="87978468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ko-KR" altLang="en-US"/>
                  <a:t>시간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525" cap="flat" cmpd="sng" algn="ctr">
            <a:noFill/>
            <a:prstDash val="solid"/>
            <a:round/>
            <a:headEnd w="med" len="med"/>
            <a:tailEnd w="med" len="med"/>
          </a:ln>
        </c:spPr>
        <c:crossAx val="8797876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9525"/>
        </c:spPr>
      </c:dTable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plotVisOnly val="0"/>
    <c:dispBlanksAs val="gap"/>
    <c:showDLblsOverMax val="1"/>
  </c:chart>
  <c:spPr>
    <a:ln w="25400" cap="flat" cmpd="sng" algn="ctr">
      <a:solidFill>
        <a:schemeClr val="dk2"/>
      </a:solidFill>
      <a:prstDash val="solid"/>
      <a:round/>
      <a:headEnd w="med" len="med"/>
      <a:tailEnd w="med" len="med"/>
    </a:ln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6"/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5G-NR-V2X </a:t>
            </a:r>
            <a:r>
              <a:rPr lang="ko-KR" sz="1800" b="1">
                <a:solidFill>
                  <a:sysClr val="windowText" lastClr="000000"/>
                </a:solidFill>
              </a:rPr>
              <a:t>월별 수집 현황</a:t>
            </a:r>
            <a:r>
              <a:rPr lang="en-US" altLang="ko-KR" sz="1800" b="1">
                <a:solidFill>
                  <a:sysClr val="windowText" lastClr="000000"/>
                </a:solidFill>
              </a:rPr>
              <a:t> </a:t>
            </a:r>
            <a:r>
              <a:rPr lang="en-US" altLang="ko-KR" sz="1100" b="1">
                <a:solidFill>
                  <a:sysClr val="windowText" lastClr="000000"/>
                </a:solidFill>
              </a:rPr>
              <a:t>(</a:t>
            </a:r>
            <a:r>
              <a:rPr lang="ko-KR" altLang="en-US" sz="1100" b="1">
                <a:solidFill>
                  <a:sysClr val="windowText" lastClr="000000"/>
                </a:solidFill>
              </a:rPr>
              <a:t>원그래프</a:t>
            </a:r>
            <a:r>
              <a:rPr lang="en-US" altLang="ko-KR" sz="1100" b="1">
                <a:solidFill>
                  <a:sysClr val="windowText" lastClr="000000"/>
                </a:solidFill>
              </a:rPr>
              <a:t>)</a:t>
            </a:r>
            <a:endParaRPr lang="en-US" sz="11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v>DB Time</c:v>
          </c:tx>
          <c:dPt>
            <c:idx val="0"/>
            <c:bubble3D val="0"/>
            <c:spPr>
              <a:gradFill rotWithShape="1">
                <a:gsLst>
                  <a:gs pos="0">
                    <a:schemeClr val="accent5">
                      <a:shade val="4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4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4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3E2-46D3-B69F-19033BEE00A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hade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3E2-46D3-B69F-19033BEE00A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hade val="82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82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82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3E2-46D3-B69F-19033BEE00A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3E2-46D3-B69F-19033BEE00A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8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8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8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3E2-46D3-B69F-19033BEE00A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5">
                      <a:tint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3E2-46D3-B69F-19033BEE00A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5">
                      <a:tint val="4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4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4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3E2-46D3-B69F-19033BEE00A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5">
                      <a:tint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3E2-46D3-B69F-19033BEE00A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BC689654-A699-4D89-970E-E01635726AA7}" type="CATEGORYNAME">
                      <a:rPr lang="ko-KR" altLang="en-US" sz="1100" b="0">
                        <a:ln>
                          <a:solidFill>
                            <a:schemeClr val="tx1"/>
                          </a:solidFill>
                        </a:ln>
                        <a:solidFill>
                          <a:sysClr val="windowText" lastClr="000000"/>
                        </a:solidFill>
                      </a:rPr>
                      <a:pPr/>
                      <a:t>[범주 이름]</a:t>
                    </a:fld>
                    <a:endParaRPr lang="ko-KR" altLang="en-US" sz="1100" b="0" baseline="0">
                      <a:ln>
                        <a:solidFill>
                          <a:schemeClr val="tx1"/>
                        </a:solidFill>
                      </a:ln>
                      <a:solidFill>
                        <a:sysClr val="windowText" lastClr="000000"/>
                      </a:solidFill>
                    </a:endParaRPr>
                  </a:p>
                  <a:p>
                    <a:fld id="{F502EC18-8377-4296-8120-6F1A246704D5}" type="VALUE">
                      <a:rPr lang="en-US" altLang="ko-KR" sz="1100" b="0">
                        <a:ln>
                          <a:solidFill>
                            <a:schemeClr val="tx1"/>
                          </a:solidFill>
                        </a:ln>
                        <a:solidFill>
                          <a:sysClr val="windowText" lastClr="000000"/>
                        </a:solidFill>
                      </a:rPr>
                      <a:pPr/>
                      <a:t>[값]</a:t>
                    </a:fld>
                    <a:r>
                      <a:rPr lang="en-US" altLang="ko-KR" sz="1100" b="0">
                        <a:ln>
                          <a:solidFill>
                            <a:schemeClr val="tx1"/>
                          </a:solidFill>
                        </a:ln>
                        <a:solidFill>
                          <a:sysClr val="windowText" lastClr="000000"/>
                        </a:solidFill>
                      </a:rPr>
                      <a:t>h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D3E2-46D3-B69F-19033BEE00A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0A407B6-9A99-437D-B2CC-825223E4BC6B}" type="CATEGORYNAME">
                      <a:rPr lang="en-US" altLang="ko-KR" sz="1100" b="0">
                        <a:ln>
                          <a:solidFill>
                            <a:schemeClr val="tx1"/>
                          </a:solidFill>
                        </a:ln>
                        <a:solidFill>
                          <a:sysClr val="windowText" lastClr="000000"/>
                        </a:solidFill>
                      </a:rPr>
                      <a:pPr/>
                      <a:t>[범주 이름]</a:t>
                    </a:fld>
                    <a:endParaRPr lang="en-US" altLang="ko-KR" sz="1100" b="0" baseline="0">
                      <a:ln>
                        <a:solidFill>
                          <a:schemeClr val="tx1"/>
                        </a:solidFill>
                      </a:ln>
                      <a:solidFill>
                        <a:sysClr val="windowText" lastClr="000000"/>
                      </a:solidFill>
                    </a:endParaRPr>
                  </a:p>
                  <a:p>
                    <a:fld id="{AC02728F-9332-4DE0-B5AE-6F43084DE62B}" type="VALUE">
                      <a:rPr lang="en-US" altLang="ko-KR" sz="1100" b="0">
                        <a:ln>
                          <a:solidFill>
                            <a:schemeClr val="tx1"/>
                          </a:solidFill>
                        </a:ln>
                        <a:solidFill>
                          <a:sysClr val="windowText" lastClr="000000"/>
                        </a:solidFill>
                      </a:rPr>
                      <a:pPr/>
                      <a:t>[값]</a:t>
                    </a:fld>
                    <a:r>
                      <a:rPr lang="en-US" altLang="ko-KR" sz="1100" b="0">
                        <a:ln>
                          <a:solidFill>
                            <a:schemeClr val="tx1"/>
                          </a:solidFill>
                        </a:ln>
                        <a:solidFill>
                          <a:sysClr val="windowText" lastClr="000000"/>
                        </a:solidFill>
                      </a:rPr>
                      <a:t>h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3E2-46D3-B69F-19033BEE00AC}"/>
                </c:ext>
              </c:extLst>
            </c:dLbl>
            <c:dLbl>
              <c:idx val="2"/>
              <c:layout>
                <c:manualLayout>
                  <c:x val="2.1007984697335485E-2"/>
                  <c:y val="5.323759530058742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solidFill>
                            <a:schemeClr val="tx1"/>
                          </a:solidFill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BD8EE15-5F18-4B48-8D0A-82FF91296DD8}" type="CATEGORYNAME">
                      <a:rPr lang="en-US" altLang="ko-KR" sz="1100">
                        <a:ln>
                          <a:solidFill>
                            <a:schemeClr val="tx1"/>
                          </a:solidFill>
                        </a:ln>
                      </a:rPr>
                      <a:pPr>
                        <a:defRPr>
                          <a:ln>
                            <a:solidFill>
                              <a:schemeClr val="tx1"/>
                            </a:solidFill>
                          </a:ln>
                        </a:defRPr>
                      </a:pPr>
                      <a:t>[범주 이름]</a:t>
                    </a:fld>
                    <a:endParaRPr lang="en-US" altLang="ko-KR" sz="1100" baseline="0">
                      <a:ln>
                        <a:solidFill>
                          <a:schemeClr val="tx1"/>
                        </a:solidFill>
                      </a:ln>
                    </a:endParaRPr>
                  </a:p>
                  <a:p>
                    <a:pPr>
                      <a:defRPr>
                        <a:ln>
                          <a:solidFill>
                            <a:schemeClr val="tx1"/>
                          </a:solidFill>
                        </a:ln>
                      </a:defRPr>
                    </a:pPr>
                    <a:fld id="{A736A98C-930F-4652-8D5B-BF22618F9967}" type="VALUE">
                      <a:rPr lang="en-US" altLang="ko-KR" sz="1100">
                        <a:ln>
                          <a:solidFill>
                            <a:schemeClr val="tx1"/>
                          </a:solidFill>
                        </a:ln>
                      </a:rPr>
                      <a:pPr>
                        <a:defRPr>
                          <a:ln>
                            <a:solidFill>
                              <a:schemeClr val="tx1"/>
                            </a:solidFill>
                          </a:ln>
                        </a:defRPr>
                      </a:pPr>
                      <a:t>[값]</a:t>
                    </a:fld>
                    <a:r>
                      <a:rPr lang="en-US" altLang="ko-KR" sz="1100">
                        <a:ln>
                          <a:solidFill>
                            <a:schemeClr val="tx1"/>
                          </a:solidFill>
                        </a:ln>
                      </a:rPr>
                      <a:t>h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ln>
                        <a:solidFill>
                          <a:schemeClr val="tx1"/>
                        </a:solidFill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D3E2-46D3-B69F-19033BEE00AC}"/>
                </c:ext>
              </c:extLst>
            </c:dLbl>
            <c:dLbl>
              <c:idx val="3"/>
              <c:layout>
                <c:manualLayout>
                  <c:x val="2.9955135885380371E-2"/>
                  <c:y val="0.1285381827271591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solidFill>
                            <a:schemeClr val="tx1"/>
                          </a:solidFill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1DA4DC3-E52E-44FA-8A0B-E7C58E7706E6}" type="CATEGORYNAME">
                      <a:rPr lang="en-US" altLang="ko-KR" sz="1100">
                        <a:ln>
                          <a:solidFill>
                            <a:schemeClr val="tx1"/>
                          </a:solidFill>
                        </a:ln>
                      </a:rPr>
                      <a:pPr>
                        <a:defRPr>
                          <a:ln>
                            <a:solidFill>
                              <a:schemeClr val="tx1"/>
                            </a:solidFill>
                          </a:ln>
                        </a:defRPr>
                      </a:pPr>
                      <a:t>[범주 이름]</a:t>
                    </a:fld>
                    <a:endParaRPr lang="en-US" altLang="ko-KR" sz="1100" baseline="0">
                      <a:ln>
                        <a:solidFill>
                          <a:schemeClr val="tx1"/>
                        </a:solidFill>
                      </a:ln>
                    </a:endParaRPr>
                  </a:p>
                  <a:p>
                    <a:pPr>
                      <a:defRPr>
                        <a:ln>
                          <a:solidFill>
                            <a:schemeClr val="tx1"/>
                          </a:solidFill>
                        </a:ln>
                      </a:defRPr>
                    </a:pPr>
                    <a:fld id="{D1A3E2FA-ED4A-474B-AAB5-1317B669D967}" type="VALUE">
                      <a:rPr lang="en-US" altLang="ko-KR" sz="1100">
                        <a:ln>
                          <a:solidFill>
                            <a:schemeClr val="tx1"/>
                          </a:solidFill>
                        </a:ln>
                      </a:rPr>
                      <a:pPr>
                        <a:defRPr>
                          <a:ln>
                            <a:solidFill>
                              <a:schemeClr val="tx1"/>
                            </a:solidFill>
                          </a:ln>
                        </a:defRPr>
                      </a:pPr>
                      <a:t>[값]</a:t>
                    </a:fld>
                    <a:r>
                      <a:rPr lang="en-US" altLang="ko-KR" sz="1100">
                        <a:ln>
                          <a:solidFill>
                            <a:schemeClr val="tx1"/>
                          </a:solidFill>
                        </a:ln>
                      </a:rPr>
                      <a:t>h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ln>
                        <a:solidFill>
                          <a:schemeClr val="tx1"/>
                        </a:solidFill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D3E2-46D3-B69F-19033BEE00A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872D2B6-5F83-4291-AAAF-98735494764D}" type="CATEGORYNAME">
                      <a:rPr lang="en-US" altLang="ko-KR" sz="1100">
                        <a:ln>
                          <a:solidFill>
                            <a:schemeClr val="tx1"/>
                          </a:solidFill>
                        </a:ln>
                      </a:rPr>
                      <a:pPr/>
                      <a:t>[범주 이름]</a:t>
                    </a:fld>
                    <a:endParaRPr lang="en-US" altLang="ko-KR" sz="1100" baseline="0">
                      <a:ln>
                        <a:solidFill>
                          <a:schemeClr val="tx1"/>
                        </a:solidFill>
                      </a:ln>
                    </a:endParaRPr>
                  </a:p>
                  <a:p>
                    <a:fld id="{1BEAF979-C100-46D5-AB03-1E15335853A0}" type="VALUE">
                      <a:rPr lang="en-US" altLang="ko-KR" sz="1100">
                        <a:ln>
                          <a:solidFill>
                            <a:schemeClr val="tx1"/>
                          </a:solidFill>
                        </a:ln>
                      </a:rPr>
                      <a:pPr/>
                      <a:t>[값]</a:t>
                    </a:fld>
                    <a:r>
                      <a:rPr lang="en-US" altLang="ko-KR" sz="1100">
                        <a:ln>
                          <a:solidFill>
                            <a:schemeClr val="tx1"/>
                          </a:solidFill>
                        </a:ln>
                      </a:rPr>
                      <a:t>h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D3E2-46D3-B69F-19033BEE00AC}"/>
                </c:ext>
              </c:extLst>
            </c:dLbl>
            <c:dLbl>
              <c:idx val="5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solidFill>
                            <a:schemeClr val="tx1"/>
                          </a:solidFill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D2EC7C3-A03C-4D64-B783-03C27736D73D}" type="CATEGORYNAME">
                      <a:rPr lang="en-US" altLang="ko-KR" sz="1100">
                        <a:ln>
                          <a:solidFill>
                            <a:schemeClr val="tx1"/>
                          </a:solidFill>
                        </a:ln>
                      </a:rPr>
                      <a:pPr>
                        <a:defRPr>
                          <a:ln>
                            <a:solidFill>
                              <a:schemeClr val="tx1"/>
                            </a:solidFill>
                          </a:ln>
                        </a:defRPr>
                      </a:pPr>
                      <a:t>[범주 이름]</a:t>
                    </a:fld>
                    <a:endParaRPr lang="en-US" altLang="ko-KR" sz="1100" baseline="0">
                      <a:ln>
                        <a:solidFill>
                          <a:schemeClr val="tx1"/>
                        </a:solidFill>
                      </a:ln>
                    </a:endParaRPr>
                  </a:p>
                  <a:p>
                    <a:pPr>
                      <a:defRPr>
                        <a:ln>
                          <a:solidFill>
                            <a:schemeClr val="tx1"/>
                          </a:solidFill>
                        </a:ln>
                      </a:defRPr>
                    </a:pPr>
                    <a:fld id="{82CB2566-8CA9-4C1B-B291-6D3F7059061C}" type="VALUE">
                      <a:rPr lang="en-US" altLang="ko-KR" sz="1100">
                        <a:ln>
                          <a:solidFill>
                            <a:schemeClr val="tx1"/>
                          </a:solidFill>
                        </a:ln>
                      </a:rPr>
                      <a:pPr>
                        <a:defRPr>
                          <a:ln>
                            <a:solidFill>
                              <a:schemeClr val="tx1"/>
                            </a:solidFill>
                          </a:ln>
                        </a:defRPr>
                      </a:pPr>
                      <a:t>[값]</a:t>
                    </a:fld>
                    <a:r>
                      <a:rPr lang="en-US" altLang="ko-KR" sz="1100">
                        <a:ln>
                          <a:solidFill>
                            <a:schemeClr val="tx1"/>
                          </a:solidFill>
                        </a:ln>
                      </a:rPr>
                      <a:t>h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ln>
                        <a:solidFill>
                          <a:schemeClr val="tx1"/>
                        </a:solidFill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D3E2-46D3-B69F-19033BEE00AC}"/>
                </c:ext>
              </c:extLst>
            </c:dLbl>
            <c:dLbl>
              <c:idx val="6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solidFill>
                            <a:schemeClr val="tx1"/>
                          </a:solidFill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567E684-B29B-4606-AA97-FB283A2EB8E7}" type="CATEGORYNAME">
                      <a:rPr lang="en-US" altLang="ko-KR" sz="1100">
                        <a:ln>
                          <a:solidFill>
                            <a:schemeClr val="tx1"/>
                          </a:solidFill>
                        </a:ln>
                      </a:rPr>
                      <a:pPr>
                        <a:defRPr>
                          <a:ln>
                            <a:solidFill>
                              <a:schemeClr val="tx1"/>
                            </a:solidFill>
                          </a:ln>
                        </a:defRPr>
                      </a:pPr>
                      <a:t>[범주 이름]</a:t>
                    </a:fld>
                    <a:endParaRPr lang="en-US" altLang="ko-KR" sz="1100" baseline="0">
                      <a:ln>
                        <a:solidFill>
                          <a:schemeClr val="tx1"/>
                        </a:solidFill>
                      </a:ln>
                    </a:endParaRPr>
                  </a:p>
                  <a:p>
                    <a:pPr>
                      <a:defRPr>
                        <a:ln>
                          <a:solidFill>
                            <a:schemeClr val="tx1"/>
                          </a:solidFill>
                        </a:ln>
                      </a:defRPr>
                    </a:pPr>
                    <a:fld id="{EA1008A8-50C2-470C-92DC-C7B458B5651E}" type="VALUE">
                      <a:rPr lang="en-US" altLang="ko-KR" sz="1100">
                        <a:ln>
                          <a:solidFill>
                            <a:schemeClr val="tx1"/>
                          </a:solidFill>
                        </a:ln>
                      </a:rPr>
                      <a:pPr>
                        <a:defRPr>
                          <a:ln>
                            <a:solidFill>
                              <a:schemeClr val="tx1"/>
                            </a:solidFill>
                          </a:ln>
                        </a:defRPr>
                      </a:pPr>
                      <a:t>[값]</a:t>
                    </a:fld>
                    <a:r>
                      <a:rPr lang="en-US" altLang="ko-KR" sz="1100">
                        <a:ln>
                          <a:solidFill>
                            <a:schemeClr val="tx1"/>
                          </a:solidFill>
                        </a:ln>
                      </a:rPr>
                      <a:t>h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ln>
                        <a:solidFill>
                          <a:schemeClr val="tx1"/>
                        </a:solidFill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D3E2-46D3-B69F-19033BEE00AC}"/>
                </c:ext>
              </c:extLst>
            </c:dLbl>
            <c:dLbl>
              <c:idx val="7"/>
              <c:layout>
                <c:manualLayout>
                  <c:x val="-5.72378625460205E-2"/>
                  <c:y val="1.1193600799900012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solidFill>
                            <a:schemeClr val="tx1"/>
                          </a:solidFill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D79E229-A78A-431F-A890-65A7331D8A31}" type="CATEGORYNAME">
                      <a:rPr lang="ko-KR" altLang="en-US" sz="1100">
                        <a:ln>
                          <a:solidFill>
                            <a:schemeClr val="tx1"/>
                          </a:solidFill>
                        </a:ln>
                      </a:rPr>
                      <a:pPr>
                        <a:defRPr>
                          <a:ln>
                            <a:solidFill>
                              <a:schemeClr val="tx1"/>
                            </a:solidFill>
                          </a:ln>
                        </a:defRPr>
                      </a:pPr>
                      <a:t>[범주 이름]</a:t>
                    </a:fld>
                    <a:endParaRPr lang="ko-KR" altLang="en-US" sz="1100" baseline="0">
                      <a:ln>
                        <a:solidFill>
                          <a:schemeClr val="tx1"/>
                        </a:solidFill>
                      </a:ln>
                    </a:endParaRPr>
                  </a:p>
                  <a:p>
                    <a:pPr>
                      <a:defRPr>
                        <a:ln>
                          <a:solidFill>
                            <a:schemeClr val="tx1"/>
                          </a:solidFill>
                        </a:ln>
                      </a:defRPr>
                    </a:pPr>
                    <a:fld id="{E46B8EF5-2FAE-4E0A-8720-68405D972334}" type="VALUE">
                      <a:rPr lang="en-US" altLang="ko-KR" sz="1100">
                        <a:ln>
                          <a:solidFill>
                            <a:schemeClr val="tx1"/>
                          </a:solidFill>
                        </a:ln>
                      </a:rPr>
                      <a:pPr>
                        <a:defRPr>
                          <a:ln>
                            <a:solidFill>
                              <a:schemeClr val="tx1"/>
                            </a:solidFill>
                          </a:ln>
                        </a:defRPr>
                      </a:pPr>
                      <a:t>[값]</a:t>
                    </a:fld>
                    <a:r>
                      <a:rPr lang="en-US" altLang="ko-KR" sz="1100">
                        <a:ln>
                          <a:solidFill>
                            <a:schemeClr val="tx1"/>
                          </a:solidFill>
                        </a:ln>
                      </a:rPr>
                      <a:t>h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ln>
                        <a:solidFill>
                          <a:schemeClr val="tx1"/>
                        </a:solidFill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D3E2-46D3-B69F-19033BEE00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tx1"/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('DB 종합'!$P$3,'DB 종합'!$F$3:$K$3)</c:f>
              <c:strCache>
                <c:ptCount val="7"/>
                <c:pt idx="0">
                  <c:v>남은 시간</c:v>
                </c:pt>
                <c:pt idx="1">
                  <c:v>2023_07</c:v>
                </c:pt>
                <c:pt idx="2">
                  <c:v>2023_08</c:v>
                </c:pt>
                <c:pt idx="3">
                  <c:v>2023_09</c:v>
                </c:pt>
                <c:pt idx="4">
                  <c:v>2023_10</c:v>
                </c:pt>
                <c:pt idx="5">
                  <c:v>2023_11</c:v>
                </c:pt>
                <c:pt idx="6">
                  <c:v>2023_12</c:v>
                </c:pt>
              </c:strCache>
            </c:strRef>
          </c:cat>
          <c:val>
            <c:numRef>
              <c:f>('DB 종합'!$P$5,'DB 종합'!$F$9:$K$9)</c:f>
              <c:numCache>
                <c:formatCode>#,##0_);[Red]\(#,##0\)</c:formatCode>
                <c:ptCount val="7"/>
                <c:pt idx="0">
                  <c:v>71.354166666666785</c:v>
                </c:pt>
                <c:pt idx="1">
                  <c:v>59.333333333333336</c:v>
                </c:pt>
                <c:pt idx="2">
                  <c:v>35.508333333333333</c:v>
                </c:pt>
                <c:pt idx="3">
                  <c:v>46.663333333333327</c:v>
                </c:pt>
                <c:pt idx="4">
                  <c:v>16.993333333333332</c:v>
                </c:pt>
                <c:pt idx="5">
                  <c:v>133.56083333333333</c:v>
                </c:pt>
                <c:pt idx="6">
                  <c:v>136.58666666666662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3E2-46D3-B69F-19033BEE00A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70"/>
        <c:splitType val="pos"/>
        <c:splitPos val="6"/>
        <c:secondPieSize val="75"/>
        <c:serLines>
          <c:spPr>
            <a:ln w="25400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0"/>
    <c:dispBlanksAs val="gap"/>
    <c:showDLblsOverMax val="1"/>
  </c:chart>
  <c:spPr>
    <a:solidFill>
      <a:schemeClr val="bg1"/>
    </a:solidFill>
    <a:ln w="25400" cap="flat" cmpd="sng" algn="ctr">
      <a:solidFill>
        <a:schemeClr val="tx2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965200</xdr:colOff>
      <xdr:row>5</xdr:row>
      <xdr:rowOff>165100</xdr:rowOff>
    </xdr:from>
    <xdr:to>
      <xdr:col>18</xdr:col>
      <xdr:colOff>88900</xdr:colOff>
      <xdr:row>21</xdr:row>
      <xdr:rowOff>107950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88900</xdr:colOff>
      <xdr:row>5</xdr:row>
      <xdr:rowOff>165100</xdr:rowOff>
    </xdr:from>
    <xdr:to>
      <xdr:col>25</xdr:col>
      <xdr:colOff>38100</xdr:colOff>
      <xdr:row>21</xdr:row>
      <xdr:rowOff>107950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965200</xdr:colOff>
      <xdr:row>21</xdr:row>
      <xdr:rowOff>158750</xdr:rowOff>
    </xdr:from>
    <xdr:to>
      <xdr:col>25</xdr:col>
      <xdr:colOff>57150</xdr:colOff>
      <xdr:row>39</xdr:row>
      <xdr:rowOff>95250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B2:Y39"/>
  <sheetViews>
    <sheetView showGridLines="0" tabSelected="1" topLeftCell="I1" zoomScale="70" zoomScaleNormal="70" zoomScaleSheetLayoutView="70" workbookViewId="0">
      <selection activeCell="AH50" sqref="AH50"/>
    </sheetView>
  </sheetViews>
  <sheetFormatPr defaultColWidth="8.6640625" defaultRowHeight="17" x14ac:dyDescent="0.45"/>
  <cols>
    <col min="1" max="1" width="7.25" style="47" customWidth="1"/>
    <col min="2" max="2" width="2.83203125" style="47" customWidth="1"/>
    <col min="3" max="3" width="18.1640625" style="47" customWidth="1"/>
    <col min="4" max="4" width="7.58203125" style="47" bestFit="1" customWidth="1"/>
    <col min="5" max="5" width="7.33203125" style="47" customWidth="1"/>
    <col min="6" max="6" width="9.83203125" style="47" bestFit="1" customWidth="1"/>
    <col min="7" max="12" width="12.75" style="47" bestFit="1" customWidth="1"/>
    <col min="13" max="13" width="14.33203125" style="47" bestFit="1" customWidth="1"/>
    <col min="14" max="14" width="8.6640625" style="47"/>
    <col min="15" max="15" width="13.33203125" style="47" bestFit="1" customWidth="1"/>
    <col min="16" max="16" width="9.58203125" style="47" bestFit="1" customWidth="1"/>
    <col min="17" max="16384" width="8.6640625" style="47"/>
  </cols>
  <sheetData>
    <row r="2" spans="2:25" ht="23" x14ac:dyDescent="0.45">
      <c r="B2" s="60" t="s">
        <v>617</v>
      </c>
      <c r="M2" s="60" t="s">
        <v>729</v>
      </c>
      <c r="S2" s="60" t="s">
        <v>619</v>
      </c>
    </row>
    <row r="3" spans="2:25" x14ac:dyDescent="0.45">
      <c r="C3" s="68" t="s">
        <v>60</v>
      </c>
      <c r="D3" s="69"/>
      <c r="E3" s="48" t="s">
        <v>311</v>
      </c>
      <c r="F3" s="49" t="s">
        <v>314</v>
      </c>
      <c r="G3" s="49" t="s">
        <v>312</v>
      </c>
      <c r="H3" s="49" t="s">
        <v>329</v>
      </c>
      <c r="I3" s="49" t="s">
        <v>319</v>
      </c>
      <c r="J3" s="49" t="s">
        <v>331</v>
      </c>
      <c r="K3" s="49" t="s">
        <v>325</v>
      </c>
      <c r="M3" s="70" t="s">
        <v>60</v>
      </c>
      <c r="N3" s="71"/>
      <c r="O3" s="63" t="s">
        <v>733</v>
      </c>
      <c r="P3" s="63" t="s">
        <v>307</v>
      </c>
      <c r="Q3" s="63" t="s">
        <v>61</v>
      </c>
      <c r="S3" s="65" t="s">
        <v>65</v>
      </c>
      <c r="T3" s="72" t="s">
        <v>328</v>
      </c>
      <c r="U3" s="72"/>
      <c r="V3" s="72"/>
      <c r="W3" s="72"/>
      <c r="X3" s="72"/>
      <c r="Y3" s="72"/>
    </row>
    <row r="4" spans="2:25" x14ac:dyDescent="0.45">
      <c r="C4" s="73" t="s">
        <v>59</v>
      </c>
      <c r="D4" s="59" t="s">
        <v>731</v>
      </c>
      <c r="E4" s="56">
        <f>SUM(F4:K4)</f>
        <v>12894.233333333332</v>
      </c>
      <c r="F4" s="56">
        <f>SUMIFS('2023_07'!L7:L102,'2023_07'!I7:I102,"Tx")</f>
        <v>1780</v>
      </c>
      <c r="G4" s="56">
        <f>SUMIFS('2023_08'!L7:L78,'2023_08'!I7:I78,"Tx")</f>
        <v>1065.25</v>
      </c>
      <c r="H4" s="56">
        <f>SUMIFS('2023_09'!L7:L162,'2023_09'!I7:I162,"Tx")</f>
        <v>1399.8999999999999</v>
      </c>
      <c r="I4" s="56">
        <f>SUMIFS('2023_10'!L7:L98,'2023_10'!I7:I98,"Tx")</f>
        <v>509.8</v>
      </c>
      <c r="J4" s="56">
        <f>SUMIFS('2023_11'!L7:L248,'2023_11'!I7:I248,"Tx")</f>
        <v>4041.6833333333329</v>
      </c>
      <c r="K4" s="56">
        <f>SUMIFS('2023_12'!L7:L266,'2023_12'!I7:I266,"Tx")</f>
        <v>4097.5999999999985</v>
      </c>
      <c r="M4" s="74" t="s">
        <v>734</v>
      </c>
      <c r="N4" s="64" t="s">
        <v>731</v>
      </c>
      <c r="O4" s="57">
        <f>SUM(F4,F6,G4,G6,H4,H6,I4,I6,J4,J6,K4,K6)</f>
        <v>25718.749999999993</v>
      </c>
      <c r="P4" s="55">
        <f>Q4-O4</f>
        <v>4281.2500000000073</v>
      </c>
      <c r="Q4" s="55">
        <v>30000</v>
      </c>
      <c r="S4" s="65" t="s">
        <v>68</v>
      </c>
      <c r="T4" s="72" t="s">
        <v>305</v>
      </c>
      <c r="U4" s="72"/>
      <c r="V4" s="72"/>
      <c r="W4" s="72"/>
      <c r="X4" s="72"/>
      <c r="Y4" s="72"/>
    </row>
    <row r="5" spans="2:25" ht="18" customHeight="1" x14ac:dyDescent="0.45">
      <c r="C5" s="73"/>
      <c r="D5" s="59" t="s">
        <v>324</v>
      </c>
      <c r="E5" s="56">
        <f t="shared" ref="E5:K5" si="0">E4/60</f>
        <v>214.90388888888887</v>
      </c>
      <c r="F5" s="56">
        <f t="shared" si="0"/>
        <v>29.666666666666668</v>
      </c>
      <c r="G5" s="56">
        <f t="shared" si="0"/>
        <v>17.754166666666666</v>
      </c>
      <c r="H5" s="56">
        <f t="shared" si="0"/>
        <v>23.331666666666663</v>
      </c>
      <c r="I5" s="56">
        <f t="shared" si="0"/>
        <v>8.4966666666666661</v>
      </c>
      <c r="J5" s="56">
        <f t="shared" si="0"/>
        <v>67.361388888888882</v>
      </c>
      <c r="K5" s="56">
        <f t="shared" si="0"/>
        <v>68.293333333333308</v>
      </c>
      <c r="M5" s="75"/>
      <c r="N5" s="64" t="s">
        <v>732</v>
      </c>
      <c r="O5" s="58">
        <f>O4/60</f>
        <v>428.6458333333332</v>
      </c>
      <c r="P5" s="56">
        <f>P4/60</f>
        <v>71.354166666666785</v>
      </c>
      <c r="Q5" s="56">
        <v>500</v>
      </c>
      <c r="S5" s="65" t="s">
        <v>55</v>
      </c>
      <c r="T5" s="72" t="s">
        <v>341</v>
      </c>
      <c r="U5" s="72"/>
      <c r="V5" s="72"/>
      <c r="W5" s="72"/>
      <c r="X5" s="72"/>
      <c r="Y5" s="72"/>
    </row>
    <row r="6" spans="2:25" x14ac:dyDescent="0.45">
      <c r="C6" s="73" t="s">
        <v>58</v>
      </c>
      <c r="D6" s="59" t="s">
        <v>730</v>
      </c>
      <c r="E6" s="56">
        <f>SUM(F6:K6)</f>
        <v>12824.516666666665</v>
      </c>
      <c r="F6" s="56">
        <f>SUMIFS('2023_07'!L7:L102,'2023_07'!I7:I102,"Rx")</f>
        <v>1780</v>
      </c>
      <c r="G6" s="56">
        <f>SUMIFS('2023_08'!L7:L78,'2023_08'!I7:I78,"Rx")</f>
        <v>1065.25</v>
      </c>
      <c r="H6" s="56">
        <f>SUMIFS('2023_09'!L7:L162,'2023_09'!I7:I162,"Rx")</f>
        <v>1399.8999999999999</v>
      </c>
      <c r="I6" s="56">
        <f>SUMIFS('2023_10'!L7:L98,'2023_10'!I7:I98,"Rx")</f>
        <v>509.8</v>
      </c>
      <c r="J6" s="56">
        <f>SUMIFS('2023_11'!L7:L248,'2023_11'!I7:I248,"Rx")</f>
        <v>3971.9666666666662</v>
      </c>
      <c r="K6" s="56">
        <f>SUMIFS('2023_12'!L7:L266,'2023_12'!I7:I266,"Rx")</f>
        <v>4097.5999999999985</v>
      </c>
    </row>
    <row r="7" spans="2:25" x14ac:dyDescent="0.45">
      <c r="C7" s="73"/>
      <c r="D7" s="59" t="s">
        <v>324</v>
      </c>
      <c r="E7" s="56">
        <f t="shared" ref="E7:K7" si="1">E6/60</f>
        <v>213.74194444444441</v>
      </c>
      <c r="F7" s="56">
        <f t="shared" si="1"/>
        <v>29.666666666666668</v>
      </c>
      <c r="G7" s="56">
        <f t="shared" si="1"/>
        <v>17.754166666666666</v>
      </c>
      <c r="H7" s="56">
        <f t="shared" si="1"/>
        <v>23.331666666666663</v>
      </c>
      <c r="I7" s="56">
        <f t="shared" si="1"/>
        <v>8.4966666666666661</v>
      </c>
      <c r="J7" s="56">
        <f t="shared" si="1"/>
        <v>66.199444444444438</v>
      </c>
      <c r="K7" s="56">
        <f t="shared" si="1"/>
        <v>68.293333333333308</v>
      </c>
    </row>
    <row r="8" spans="2:25" x14ac:dyDescent="0.45">
      <c r="C8" s="73" t="s">
        <v>311</v>
      </c>
      <c r="D8" s="59" t="s">
        <v>730</v>
      </c>
      <c r="E8" s="56">
        <f t="shared" ref="E8:K8" si="2">SUM(E4,E6)</f>
        <v>25718.749999999996</v>
      </c>
      <c r="F8" s="56">
        <f t="shared" si="2"/>
        <v>3560</v>
      </c>
      <c r="G8" s="56">
        <f t="shared" si="2"/>
        <v>2130.5</v>
      </c>
      <c r="H8" s="56">
        <f t="shared" si="2"/>
        <v>2799.7999999999997</v>
      </c>
      <c r="I8" s="56">
        <f t="shared" si="2"/>
        <v>1019.6</v>
      </c>
      <c r="J8" s="56">
        <f t="shared" si="2"/>
        <v>8013.65</v>
      </c>
      <c r="K8" s="56">
        <f t="shared" si="2"/>
        <v>8195.1999999999971</v>
      </c>
    </row>
    <row r="9" spans="2:25" x14ac:dyDescent="0.45">
      <c r="C9" s="73"/>
      <c r="D9" s="59" t="s">
        <v>324</v>
      </c>
      <c r="E9" s="56">
        <f t="shared" ref="E9:K9" si="3">E8/60</f>
        <v>428.64583333333326</v>
      </c>
      <c r="F9" s="56">
        <f t="shared" si="3"/>
        <v>59.333333333333336</v>
      </c>
      <c r="G9" s="56">
        <f t="shared" si="3"/>
        <v>35.508333333333333</v>
      </c>
      <c r="H9" s="56">
        <f t="shared" si="3"/>
        <v>46.663333333333327</v>
      </c>
      <c r="I9" s="56">
        <f t="shared" si="3"/>
        <v>16.993333333333332</v>
      </c>
      <c r="J9" s="56">
        <f t="shared" si="3"/>
        <v>133.56083333333333</v>
      </c>
      <c r="K9" s="56">
        <f t="shared" si="3"/>
        <v>136.58666666666662</v>
      </c>
    </row>
    <row r="10" spans="2:25" x14ac:dyDescent="0.45">
      <c r="C10" s="61"/>
      <c r="D10" s="62"/>
      <c r="E10" s="53"/>
      <c r="F10" s="53"/>
      <c r="G10" s="53"/>
      <c r="H10" s="53"/>
      <c r="I10" s="53"/>
      <c r="J10" s="53"/>
      <c r="K10" s="53"/>
    </row>
    <row r="11" spans="2:25" x14ac:dyDescent="0.45">
      <c r="C11" s="50"/>
      <c r="D11" s="51"/>
      <c r="E11" s="54"/>
      <c r="F11" s="54"/>
      <c r="G11" s="52"/>
      <c r="H11" s="52"/>
      <c r="I11" s="52"/>
      <c r="J11" s="52"/>
      <c r="K11" s="52"/>
    </row>
    <row r="12" spans="2:25" ht="23" x14ac:dyDescent="0.45">
      <c r="B12" s="60" t="s">
        <v>618</v>
      </c>
      <c r="C12" s="50"/>
      <c r="D12" s="51"/>
      <c r="E12" s="54"/>
      <c r="F12" s="54"/>
      <c r="G12" s="52"/>
      <c r="H12" s="52"/>
      <c r="I12" s="52"/>
      <c r="J12" s="52"/>
      <c r="K12" s="52"/>
    </row>
    <row r="13" spans="2:25" ht="17" customHeight="1" x14ac:dyDescent="0.45">
      <c r="C13" s="76" t="s">
        <v>60</v>
      </c>
      <c r="D13" s="76"/>
      <c r="E13" s="49" t="s">
        <v>311</v>
      </c>
      <c r="F13" s="49" t="s">
        <v>314</v>
      </c>
      <c r="G13" s="49" t="s">
        <v>312</v>
      </c>
      <c r="H13" s="49" t="s">
        <v>329</v>
      </c>
      <c r="I13" s="49" t="s">
        <v>319</v>
      </c>
      <c r="J13" s="49" t="s">
        <v>331</v>
      </c>
      <c r="K13" s="49" t="s">
        <v>325</v>
      </c>
      <c r="L13" s="52"/>
      <c r="M13" s="52"/>
    </row>
    <row r="14" spans="2:25" ht="17" customHeight="1" x14ac:dyDescent="0.45">
      <c r="B14" s="60"/>
      <c r="C14" s="73" t="s">
        <v>340</v>
      </c>
      <c r="D14" s="59" t="s">
        <v>730</v>
      </c>
      <c r="E14" s="56">
        <f>SUM(F14:K14)</f>
        <v>11892.816666666662</v>
      </c>
      <c r="F14" s="56">
        <f>SUMIFS('2023_07'!L7:L102,'2023_07'!F7:F102,"CKCOX23040014")</f>
        <v>1780</v>
      </c>
      <c r="G14" s="56">
        <f>SUMIFS('2023_08'!L7:L78,'2023_08'!F7:F78,"CKCOX23040014")</f>
        <v>1060.2666666666667</v>
      </c>
      <c r="H14" s="56">
        <f>SUMIFS('2023_09'!L7:L162,'2023_09'!F7:F162,"CKCOX23040014")</f>
        <v>454.36666666666667</v>
      </c>
      <c r="I14" s="56">
        <f>SUMIFS('2023_10'!L7:L98,'2023_10'!F7:F98,"CKCOX23040014")</f>
        <v>509.63333333333333</v>
      </c>
      <c r="J14" s="56">
        <f>SUMIFS('2023_11'!L7:L248,'2023_11'!F7:F248,"CKCOX23040014")</f>
        <v>3847.9499999999966</v>
      </c>
      <c r="K14" s="56">
        <f>SUMIFS('2023_12'!L7:L414,'2023_12'!F7:F414,"CKCOX23040014")</f>
        <v>4240.5999999999985</v>
      </c>
      <c r="L14" s="52"/>
      <c r="M14" s="52"/>
    </row>
    <row r="15" spans="2:25" ht="17" customHeight="1" x14ac:dyDescent="0.45">
      <c r="C15" s="73"/>
      <c r="D15" s="59" t="s">
        <v>324</v>
      </c>
      <c r="E15" s="56">
        <f>E14/60</f>
        <v>198.21361111111102</v>
      </c>
      <c r="F15" s="56">
        <f t="shared" ref="F15:K15" si="4">F14/60</f>
        <v>29.666666666666668</v>
      </c>
      <c r="G15" s="56">
        <f t="shared" si="4"/>
        <v>17.671111111111109</v>
      </c>
      <c r="H15" s="56">
        <f t="shared" si="4"/>
        <v>7.5727777777777776</v>
      </c>
      <c r="I15" s="56">
        <f t="shared" si="4"/>
        <v>8.4938888888888879</v>
      </c>
      <c r="J15" s="56">
        <f t="shared" si="4"/>
        <v>64.132499999999951</v>
      </c>
      <c r="K15" s="56">
        <f t="shared" si="4"/>
        <v>70.676666666666648</v>
      </c>
    </row>
    <row r="16" spans="2:25" x14ac:dyDescent="0.45">
      <c r="C16" s="73" t="s">
        <v>342</v>
      </c>
      <c r="D16" s="59" t="s">
        <v>730</v>
      </c>
      <c r="E16" s="56">
        <f>SUM(F16:K16)</f>
        <v>12202.066666666666</v>
      </c>
      <c r="F16" s="56">
        <f>SUMIFS('2023_07'!L7:L102,'2023_07'!F7:F102,"CKCOX23040015")</f>
        <v>1780</v>
      </c>
      <c r="G16" s="56">
        <f>SUMIFS('2023_08'!L7:L78,'2023_08'!F7:F78,"CKCOX23040015")</f>
        <v>1070.2333333333333</v>
      </c>
      <c r="H16" s="56">
        <f>SUMIFS('2023_09'!L7:L162,'2023_09'!F7:F162,"CKCOX23040015")</f>
        <v>721.56666666666672</v>
      </c>
      <c r="I16" s="56">
        <f>SUMIFS('2023_10'!L7:L98,'2023_10'!F7:F98,"CKCOX23040015")</f>
        <v>509.96666666666664</v>
      </c>
      <c r="J16" s="56">
        <f>SUMIFS('2023_11'!L7:L248,'2023_11'!F7:F248,"CKCOX23040015")</f>
        <v>4165.7</v>
      </c>
      <c r="K16" s="56">
        <f>SUMIFS('2023_12'!L7:L414,'2023_12'!F7:F414,"CKCOX23040015")</f>
        <v>3954.5999999999985</v>
      </c>
    </row>
    <row r="17" spans="2:13" x14ac:dyDescent="0.45">
      <c r="C17" s="73"/>
      <c r="D17" s="59" t="s">
        <v>324</v>
      </c>
      <c r="E17" s="56">
        <f>E16/60</f>
        <v>203.36777777777777</v>
      </c>
      <c r="F17" s="56">
        <f t="shared" ref="F17:K17" si="5">F16/60</f>
        <v>29.666666666666668</v>
      </c>
      <c r="G17" s="56">
        <f t="shared" si="5"/>
        <v>17.837222222222223</v>
      </c>
      <c r="H17" s="56">
        <f t="shared" si="5"/>
        <v>12.026111111111112</v>
      </c>
      <c r="I17" s="56">
        <f t="shared" si="5"/>
        <v>8.4994444444444444</v>
      </c>
      <c r="J17" s="56">
        <f t="shared" si="5"/>
        <v>69.428333333333327</v>
      </c>
      <c r="K17" s="56">
        <f t="shared" si="5"/>
        <v>65.909999999999982</v>
      </c>
    </row>
    <row r="18" spans="2:13" x14ac:dyDescent="0.45">
      <c r="C18" s="73" t="s">
        <v>339</v>
      </c>
      <c r="D18" s="59" t="s">
        <v>730</v>
      </c>
      <c r="E18" s="56">
        <f>SUM(F18:K18)</f>
        <v>810.00000000000034</v>
      </c>
      <c r="F18" s="56">
        <f>SUMIFS('2023_07'!L7:L102,'2023_07'!F7:F102,"CKCOX23040001")</f>
        <v>0</v>
      </c>
      <c r="G18" s="56">
        <f>SUMIFS('2023_08'!L7:L78,'2023_08'!F7:F78,"CKCOX23040001")</f>
        <v>0</v>
      </c>
      <c r="H18" s="56">
        <f>SUMIFS('2023_09'!L7:L162,'2023_09'!F7:F162,"CKCOX23040001")</f>
        <v>810.00000000000034</v>
      </c>
      <c r="I18" s="56">
        <f>SUMIFS('2023_10'!L7:L98,'2023_10'!F7:F98,"CKCOX23040001")</f>
        <v>0</v>
      </c>
      <c r="J18" s="56">
        <f>SUMIFS('2023_11'!L7:L248,'2023_11'!F7:F248,"CKCOX23040001")</f>
        <v>0</v>
      </c>
      <c r="K18" s="56">
        <f>SUMIFS('2023_12'!L7:L414,'2023_12'!F7:F414,"CKCOX23040001")</f>
        <v>0</v>
      </c>
    </row>
    <row r="19" spans="2:13" x14ac:dyDescent="0.45">
      <c r="C19" s="73"/>
      <c r="D19" s="59" t="s">
        <v>324</v>
      </c>
      <c r="E19" s="56">
        <f t="shared" ref="E19:K19" si="6">E18/60</f>
        <v>13.500000000000005</v>
      </c>
      <c r="F19" s="56">
        <f t="shared" si="6"/>
        <v>0</v>
      </c>
      <c r="G19" s="56">
        <f t="shared" si="6"/>
        <v>0</v>
      </c>
      <c r="H19" s="56">
        <f t="shared" si="6"/>
        <v>13.500000000000005</v>
      </c>
      <c r="I19" s="56">
        <f t="shared" si="6"/>
        <v>0</v>
      </c>
      <c r="J19" s="56">
        <f t="shared" si="6"/>
        <v>0</v>
      </c>
      <c r="K19" s="56">
        <f t="shared" si="6"/>
        <v>0</v>
      </c>
    </row>
    <row r="20" spans="2:13" x14ac:dyDescent="0.45">
      <c r="C20" s="73" t="s">
        <v>343</v>
      </c>
      <c r="D20" s="59" t="s">
        <v>730</v>
      </c>
      <c r="E20" s="56">
        <f>SUM(F20:K20)</f>
        <v>813.86666666666667</v>
      </c>
      <c r="F20" s="56">
        <f>SUMIFS('2023_07'!L7:L102,'2023_07'!F7:F102,"CKCOX23040002")</f>
        <v>0</v>
      </c>
      <c r="G20" s="56">
        <f>SUMIFS('2023_08'!L7:L78,'2023_08'!F7:F78,"CKCOX23040002")</f>
        <v>0</v>
      </c>
      <c r="H20" s="56">
        <f>SUMIFS('2023_09'!L7:L162,'2023_09'!F7:F162,"CKCOX23040002")</f>
        <v>813.86666666666667</v>
      </c>
      <c r="I20" s="56">
        <f>SUMIFS('2023_10'!L7:L98,'2023_10'!F7:F98,"CKCOX23040002")</f>
        <v>0</v>
      </c>
      <c r="J20" s="56">
        <f>SUMIFS('2023_11'!L7:L248,'2023_11'!F7:F248,"CKCOX23040002")</f>
        <v>0</v>
      </c>
      <c r="K20" s="56">
        <f>SUMIFS('2023_12'!L7:L414,'2023_12'!F7:F414,"CKCOX23040002")</f>
        <v>0</v>
      </c>
    </row>
    <row r="21" spans="2:13" x14ac:dyDescent="0.45">
      <c r="C21" s="73"/>
      <c r="D21" s="59" t="s">
        <v>324</v>
      </c>
      <c r="E21" s="56">
        <f>E20/60</f>
        <v>13.564444444444444</v>
      </c>
      <c r="F21" s="56">
        <f>F20/60</f>
        <v>0</v>
      </c>
      <c r="G21" s="56">
        <f>G20/60</f>
        <v>0</v>
      </c>
      <c r="H21" s="56">
        <f>H20/60</f>
        <v>13.564444444444444</v>
      </c>
      <c r="I21" s="56">
        <f>I27/60</f>
        <v>0.28322222222222221</v>
      </c>
      <c r="J21" s="56">
        <f>J20/60</f>
        <v>0</v>
      </c>
      <c r="K21" s="56">
        <f>K20/60</f>
        <v>0</v>
      </c>
    </row>
    <row r="22" spans="2:13" x14ac:dyDescent="0.45">
      <c r="C22" s="61"/>
      <c r="D22" s="62"/>
      <c r="E22" s="53"/>
      <c r="F22" s="53"/>
      <c r="G22" s="53"/>
      <c r="H22" s="53"/>
      <c r="I22" s="53"/>
      <c r="J22" s="53"/>
      <c r="K22" s="53"/>
    </row>
    <row r="23" spans="2:13" x14ac:dyDescent="0.45">
      <c r="C23" s="50"/>
      <c r="D23" s="51"/>
      <c r="E23" s="54"/>
      <c r="F23" s="54"/>
      <c r="G23" s="53"/>
      <c r="H23" s="53"/>
      <c r="I23" s="53"/>
      <c r="J23" s="53"/>
      <c r="K23" s="53"/>
    </row>
    <row r="24" spans="2:13" ht="23" x14ac:dyDescent="0.45">
      <c r="B24" s="60" t="s">
        <v>728</v>
      </c>
      <c r="C24" s="50"/>
      <c r="D24" s="51"/>
      <c r="E24" s="54"/>
      <c r="F24" s="54"/>
      <c r="G24" s="53"/>
      <c r="H24" s="53"/>
      <c r="I24" s="53"/>
      <c r="J24" s="53"/>
      <c r="K24" s="53"/>
    </row>
    <row r="25" spans="2:13" ht="17" customHeight="1" x14ac:dyDescent="0.45">
      <c r="C25" s="76" t="s">
        <v>60</v>
      </c>
      <c r="D25" s="76"/>
      <c r="E25" s="49" t="s">
        <v>311</v>
      </c>
      <c r="F25" s="49" t="s">
        <v>314</v>
      </c>
      <c r="G25" s="49" t="s">
        <v>312</v>
      </c>
      <c r="H25" s="49" t="s">
        <v>329</v>
      </c>
      <c r="I25" s="49" t="s">
        <v>319</v>
      </c>
      <c r="J25" s="49" t="s">
        <v>331</v>
      </c>
      <c r="K25" s="49" t="s">
        <v>325</v>
      </c>
      <c r="L25" s="53"/>
      <c r="M25" s="53"/>
    </row>
    <row r="26" spans="2:13" ht="17" customHeight="1" x14ac:dyDescent="0.45">
      <c r="B26" s="60"/>
      <c r="C26" s="77" t="s">
        <v>317</v>
      </c>
      <c r="D26" s="59" t="s">
        <v>730</v>
      </c>
      <c r="E26" s="56">
        <f>SUM(F26:K26)</f>
        <v>22662.316666666669</v>
      </c>
      <c r="F26" s="56">
        <f>SUMIFS('2023_07'!L7:L222,'2023_07'!D7:D222,"Pangyo")</f>
        <v>3560</v>
      </c>
      <c r="G26" s="56">
        <f>SUMIFS('2023_08'!L7:L226,'2023_08'!D7:D226,"Pangyo")</f>
        <v>2130.5</v>
      </c>
      <c r="H26" s="56">
        <f>SUMIFS('2023_09'!L7:L222,'2023_09'!D7:D222,"Pangyo")</f>
        <v>1116.9666666666669</v>
      </c>
      <c r="I26" s="56">
        <f>SUMIFS('2023_10'!L7:L246,'2023_10'!D7:D246,"Pangyo")</f>
        <v>1019.6</v>
      </c>
      <c r="J26" s="56">
        <f>SUMIFS('2023_11'!L7:L248,'2023_11'!D7:D248,"Pangyo")</f>
        <v>6640.0499999999984</v>
      </c>
      <c r="K26" s="56">
        <f>SUMIFS('2023_12'!L7:L414,'2023_12'!D7:D414,"Pangyo")</f>
        <v>8195.2000000000044</v>
      </c>
      <c r="L26" s="53"/>
      <c r="M26" s="53"/>
    </row>
    <row r="27" spans="2:13" ht="17" customHeight="1" x14ac:dyDescent="0.45">
      <c r="C27" s="77"/>
      <c r="D27" s="59" t="s">
        <v>324</v>
      </c>
      <c r="E27" s="56">
        <f t="shared" ref="E27:K27" si="7">E26/60</f>
        <v>377.70527777777784</v>
      </c>
      <c r="F27" s="56">
        <f t="shared" si="7"/>
        <v>59.333333333333336</v>
      </c>
      <c r="G27" s="56">
        <f t="shared" si="7"/>
        <v>35.508333333333333</v>
      </c>
      <c r="H27" s="56">
        <f t="shared" si="7"/>
        <v>18.616111111111117</v>
      </c>
      <c r="I27" s="56">
        <f t="shared" si="7"/>
        <v>16.993333333333332</v>
      </c>
      <c r="J27" s="56">
        <f t="shared" si="7"/>
        <v>110.66749999999998</v>
      </c>
      <c r="K27" s="56">
        <f t="shared" si="7"/>
        <v>136.58666666666673</v>
      </c>
    </row>
    <row r="28" spans="2:13" x14ac:dyDescent="0.45">
      <c r="C28" s="77" t="s">
        <v>330</v>
      </c>
      <c r="D28" s="59" t="s">
        <v>730</v>
      </c>
      <c r="E28" s="56">
        <f>SUM(F28:K28)</f>
        <v>1682.833333333333</v>
      </c>
      <c r="F28" s="56">
        <f>SUMIFS('2023_07'!L7:L250,'2023_07'!D7:D250,"Daegu")</f>
        <v>0</v>
      </c>
      <c r="G28" s="56">
        <f>SUMIFS('2023_08'!L7:L250,'2023_08'!D7:D250,"Daegu")</f>
        <v>0</v>
      </c>
      <c r="H28" s="56">
        <f>SUMIFS('2023_09'!L7:L250,'2023_09'!D7:D250,"Daegu")</f>
        <v>1682.833333333333</v>
      </c>
      <c r="I28" s="56">
        <f>SUMIFS('2023_10'!L7:L246,'2023_10'!D7:D246,"Daegu")</f>
        <v>0</v>
      </c>
      <c r="J28" s="56">
        <f>SUMIFS('2023_11'!L7:L248,'2023_11'!D7:D248,"Daegu")</f>
        <v>0</v>
      </c>
      <c r="K28" s="56">
        <f>SUMIFS('2023_12'!L7:L414,'2023_12'!D7:D414,"Daegu")</f>
        <v>0</v>
      </c>
    </row>
    <row r="29" spans="2:13" x14ac:dyDescent="0.45">
      <c r="C29" s="78"/>
      <c r="D29" s="59" t="s">
        <v>324</v>
      </c>
      <c r="E29" s="56">
        <f t="shared" ref="E29:K29" si="8">E28/60</f>
        <v>28.047222222222217</v>
      </c>
      <c r="F29" s="56">
        <f t="shared" si="8"/>
        <v>0</v>
      </c>
      <c r="G29" s="56">
        <f t="shared" si="8"/>
        <v>0</v>
      </c>
      <c r="H29" s="56">
        <f t="shared" si="8"/>
        <v>28.047222222222217</v>
      </c>
      <c r="I29" s="56">
        <f t="shared" si="8"/>
        <v>0</v>
      </c>
      <c r="J29" s="56">
        <f t="shared" si="8"/>
        <v>0</v>
      </c>
      <c r="K29" s="56">
        <f t="shared" si="8"/>
        <v>0</v>
      </c>
    </row>
    <row r="30" spans="2:13" x14ac:dyDescent="0.45">
      <c r="C30" s="77" t="s">
        <v>483</v>
      </c>
      <c r="D30" s="59" t="s">
        <v>730</v>
      </c>
      <c r="E30" s="56">
        <f>SUM(F30:K30)</f>
        <v>1373.6000000000004</v>
      </c>
      <c r="F30" s="56">
        <f>SUMIFS('2023_07'!L7:L250,'2023_07'!D7:D250,"Cheongju")</f>
        <v>0</v>
      </c>
      <c r="G30" s="56">
        <f>SUMIFS('2023_08'!L7:L250,'2023_08'!D7:D250,"Cheongju")</f>
        <v>0</v>
      </c>
      <c r="H30" s="56">
        <f>SUMIFS('2023_09'!L7:L250,'2023_09'!D7:D250,"Cheongju")</f>
        <v>0</v>
      </c>
      <c r="I30" s="56">
        <f>SUMIFS('2023_10'!L7:L246,'2023_10'!D7:D246,"Cheongju")</f>
        <v>0</v>
      </c>
      <c r="J30" s="56">
        <f>SUMIFS('2023_11'!L7:L248,'2023_11'!D7:D248,"Cheongju")</f>
        <v>1373.6000000000004</v>
      </c>
      <c r="K30" s="56">
        <f>SUMIFS('2023_12'!L7:L414,'2023_12'!D7:D414,"Cheongju")</f>
        <v>0</v>
      </c>
    </row>
    <row r="31" spans="2:13" x14ac:dyDescent="0.45">
      <c r="C31" s="78"/>
      <c r="D31" s="59" t="s">
        <v>324</v>
      </c>
      <c r="E31" s="56">
        <f t="shared" ref="E31:K31" si="9">E30/60</f>
        <v>22.893333333333338</v>
      </c>
      <c r="F31" s="56">
        <f t="shared" si="9"/>
        <v>0</v>
      </c>
      <c r="G31" s="56">
        <f t="shared" si="9"/>
        <v>0</v>
      </c>
      <c r="H31" s="56">
        <f t="shared" si="9"/>
        <v>0</v>
      </c>
      <c r="I31" s="56">
        <f t="shared" si="9"/>
        <v>0</v>
      </c>
      <c r="J31" s="56">
        <f t="shared" si="9"/>
        <v>22.893333333333338</v>
      </c>
      <c r="K31" s="56">
        <f t="shared" si="9"/>
        <v>0</v>
      </c>
    </row>
    <row r="32" spans="2:13" x14ac:dyDescent="0.45">
      <c r="C32" s="61"/>
      <c r="D32" s="62"/>
      <c r="E32" s="53"/>
      <c r="F32" s="53"/>
      <c r="G32" s="53"/>
      <c r="H32" s="53"/>
      <c r="I32" s="53"/>
      <c r="J32" s="53"/>
      <c r="K32" s="53"/>
    </row>
    <row r="33" spans="2:13" x14ac:dyDescent="0.45">
      <c r="C33" s="50"/>
      <c r="D33" s="51"/>
      <c r="E33" s="54"/>
      <c r="F33" s="54"/>
      <c r="G33" s="53"/>
      <c r="H33" s="53"/>
      <c r="I33" s="53"/>
      <c r="J33" s="53"/>
      <c r="K33" s="53"/>
    </row>
    <row r="34" spans="2:13" ht="23" x14ac:dyDescent="0.45">
      <c r="B34" s="60" t="s">
        <v>727</v>
      </c>
      <c r="C34" s="50"/>
      <c r="D34" s="51"/>
      <c r="E34" s="54"/>
      <c r="F34" s="54"/>
      <c r="G34" s="53"/>
      <c r="H34" s="53"/>
      <c r="I34" s="53"/>
      <c r="J34" s="53"/>
      <c r="K34" s="53"/>
    </row>
    <row r="35" spans="2:13" ht="17" customHeight="1" x14ac:dyDescent="0.45">
      <c r="C35" s="76" t="s">
        <v>60</v>
      </c>
      <c r="D35" s="76"/>
      <c r="E35" s="49" t="s">
        <v>311</v>
      </c>
      <c r="F35" s="49" t="s">
        <v>314</v>
      </c>
      <c r="G35" s="49" t="s">
        <v>312</v>
      </c>
      <c r="H35" s="49" t="s">
        <v>329</v>
      </c>
      <c r="I35" s="49" t="s">
        <v>319</v>
      </c>
      <c r="J35" s="49" t="s">
        <v>331</v>
      </c>
      <c r="K35" s="49" t="s">
        <v>325</v>
      </c>
      <c r="L35" s="53"/>
      <c r="M35" s="53"/>
    </row>
    <row r="36" spans="2:13" ht="17" customHeight="1" x14ac:dyDescent="0.45">
      <c r="B36" s="60"/>
      <c r="C36" s="73" t="s">
        <v>64</v>
      </c>
      <c r="D36" s="59" t="s">
        <v>730</v>
      </c>
      <c r="E36" s="56">
        <f>SUM(F36:K36)</f>
        <v>7827.0666666666675</v>
      </c>
      <c r="F36" s="56">
        <f>SUMIFS('2023_07'!L7:L250,'2023_07'!E7:E250,"LAB")</f>
        <v>3560</v>
      </c>
      <c r="G36" s="56">
        <f>SUMIFS('2023_08'!L7:L250,'2023_08'!E7:E250,"LAB")</f>
        <v>2130.5</v>
      </c>
      <c r="H36" s="56">
        <f>SUMIFS('2023_09'!L7:L250,'2023_09'!E7:E250,"LAB")</f>
        <v>1116.9666666666669</v>
      </c>
      <c r="I36" s="56">
        <f>SUMIFS('2023_10'!L7:L246,'2023_10'!E7:E246,"LAB")</f>
        <v>1019.6</v>
      </c>
      <c r="J36" s="56">
        <f>SUMIFS('2023_11'!L7:L248,'2023_11'!E7:E248,"LAB")</f>
        <v>0</v>
      </c>
      <c r="K36" s="56">
        <f>SUMIFS('2023_12'!L7:L414,'2023_12'!E7:E414,"LAB")</f>
        <v>0</v>
      </c>
      <c r="L36" s="53"/>
      <c r="M36" s="53"/>
    </row>
    <row r="37" spans="2:13" ht="17" customHeight="1" x14ac:dyDescent="0.45">
      <c r="C37" s="73"/>
      <c r="D37" s="59" t="s">
        <v>324</v>
      </c>
      <c r="E37" s="56">
        <f t="shared" ref="E37:K37" si="10">E36/60</f>
        <v>130.45111111111112</v>
      </c>
      <c r="F37" s="56">
        <f t="shared" si="10"/>
        <v>59.333333333333336</v>
      </c>
      <c r="G37" s="56">
        <f t="shared" si="10"/>
        <v>35.508333333333333</v>
      </c>
      <c r="H37" s="56">
        <f t="shared" si="10"/>
        <v>18.616111111111117</v>
      </c>
      <c r="I37" s="56">
        <f t="shared" si="10"/>
        <v>16.993333333333332</v>
      </c>
      <c r="J37" s="56">
        <f t="shared" si="10"/>
        <v>0</v>
      </c>
      <c r="K37" s="56">
        <f t="shared" si="10"/>
        <v>0</v>
      </c>
    </row>
    <row r="38" spans="2:13" x14ac:dyDescent="0.45">
      <c r="C38" s="73" t="s">
        <v>304</v>
      </c>
      <c r="D38" s="59" t="s">
        <v>730</v>
      </c>
      <c r="E38" s="56">
        <f>SUM(F38:K38)</f>
        <v>17891.683333333334</v>
      </c>
      <c r="F38" s="56">
        <f>SUMIFS('2023_07'!L7:L250,'2023_07'!E7:E250,"PG")</f>
        <v>0</v>
      </c>
      <c r="G38" s="56">
        <f>SUMIFS('2023_08'!L7:L250,'2023_08'!E7:E250,"PG")</f>
        <v>0</v>
      </c>
      <c r="H38" s="56">
        <f>SUMIFS('2023_09'!L7:L250,'2023_09'!E7:E250,"PG")</f>
        <v>1682.833333333333</v>
      </c>
      <c r="I38" s="56">
        <f>SUMIFS('2023_10'!L7:L246,'2023_10'!E7:E246,"PG")</f>
        <v>0</v>
      </c>
      <c r="J38" s="56">
        <f>SUMIFS('2023_11'!L7:L248,'2023_11'!E7:E248,"PG")</f>
        <v>8013.6499999999978</v>
      </c>
      <c r="K38" s="56">
        <f>SUMIFS('2023_12'!L7:L414,'2023_12'!E7:E414,"PG")</f>
        <v>8195.2000000000044</v>
      </c>
    </row>
    <row r="39" spans="2:13" x14ac:dyDescent="0.45">
      <c r="C39" s="73"/>
      <c r="D39" s="59" t="s">
        <v>324</v>
      </c>
      <c r="E39" s="56">
        <f t="shared" ref="E39:K39" si="11">E38/60</f>
        <v>298.19472222222225</v>
      </c>
      <c r="F39" s="56">
        <f t="shared" si="11"/>
        <v>0</v>
      </c>
      <c r="G39" s="56">
        <f t="shared" si="11"/>
        <v>0</v>
      </c>
      <c r="H39" s="56">
        <f t="shared" si="11"/>
        <v>28.047222222222217</v>
      </c>
      <c r="I39" s="56">
        <f t="shared" si="11"/>
        <v>0</v>
      </c>
      <c r="J39" s="56">
        <f t="shared" si="11"/>
        <v>133.56083333333331</v>
      </c>
      <c r="K39" s="56">
        <f t="shared" si="11"/>
        <v>136.58666666666673</v>
      </c>
    </row>
  </sheetData>
  <mergeCells count="21">
    <mergeCell ref="C30:C31"/>
    <mergeCell ref="C35:D35"/>
    <mergeCell ref="C36:C37"/>
    <mergeCell ref="C38:C39"/>
    <mergeCell ref="C18:C19"/>
    <mergeCell ref="C20:C21"/>
    <mergeCell ref="C25:D25"/>
    <mergeCell ref="C26:C27"/>
    <mergeCell ref="C28:C29"/>
    <mergeCell ref="C6:C7"/>
    <mergeCell ref="C8:C9"/>
    <mergeCell ref="C13:D13"/>
    <mergeCell ref="C14:C15"/>
    <mergeCell ref="C16:C17"/>
    <mergeCell ref="C3:D3"/>
    <mergeCell ref="M3:N3"/>
    <mergeCell ref="T3:Y3"/>
    <mergeCell ref="C4:C5"/>
    <mergeCell ref="M4:M5"/>
    <mergeCell ref="T4:Y4"/>
    <mergeCell ref="T5:Y5"/>
  </mergeCells>
  <phoneticPr fontId="4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>
    <tabColor rgb="FF92D050"/>
  </sheetPr>
  <dimension ref="B1:P183"/>
  <sheetViews>
    <sheetView showGridLines="0" zoomScaleNormal="100" zoomScaleSheetLayoutView="100" workbookViewId="0">
      <selection activeCell="B3" sqref="B3:C3"/>
    </sheetView>
  </sheetViews>
  <sheetFormatPr defaultColWidth="8.6640625" defaultRowHeight="17" x14ac:dyDescent="0.45"/>
  <cols>
    <col min="1" max="1" width="8.6640625" style="1"/>
    <col min="2" max="4" width="9.08203125" style="1" customWidth="1"/>
    <col min="5" max="5" width="13.08203125" style="1" customWidth="1"/>
    <col min="6" max="6" width="23.08203125" style="1" bestFit="1" customWidth="1"/>
    <col min="7" max="9" width="9.08203125" style="1" customWidth="1"/>
    <col min="10" max="10" width="78.58203125" style="1" customWidth="1"/>
    <col min="11" max="11" width="11.25" style="34" bestFit="1" customWidth="1"/>
    <col min="12" max="12" width="9.58203125" style="29" customWidth="1"/>
    <col min="13" max="13" width="15.58203125" style="1" customWidth="1"/>
    <col min="14" max="16384" width="8.6640625" style="1"/>
  </cols>
  <sheetData>
    <row r="1" spans="2:16" x14ac:dyDescent="0.45">
      <c r="B1" s="15"/>
      <c r="C1" s="14"/>
      <c r="D1" s="15"/>
      <c r="E1" s="15"/>
      <c r="F1" s="15"/>
      <c r="G1" s="14"/>
      <c r="K1" s="30"/>
      <c r="L1" s="25"/>
    </row>
    <row r="2" spans="2:16" x14ac:dyDescent="0.45">
      <c r="B2" s="79" t="s">
        <v>60</v>
      </c>
      <c r="C2" s="79"/>
      <c r="D2" s="39" t="s">
        <v>731</v>
      </c>
      <c r="E2" s="39" t="s">
        <v>324</v>
      </c>
      <c r="F2" s="39" t="s">
        <v>316</v>
      </c>
      <c r="G2" s="39" t="s">
        <v>67</v>
      </c>
      <c r="H2" s="19"/>
      <c r="K2" s="30"/>
      <c r="L2" s="25"/>
    </row>
    <row r="3" spans="2:16" x14ac:dyDescent="0.45">
      <c r="B3" s="79" t="s">
        <v>734</v>
      </c>
      <c r="C3" s="79"/>
      <c r="D3" s="35">
        <f>L6</f>
        <v>8195.2000000000044</v>
      </c>
      <c r="E3" s="35">
        <f>D3/60</f>
        <v>136.58666666666673</v>
      </c>
      <c r="F3" s="45">
        <v>45261</v>
      </c>
      <c r="G3" s="24"/>
      <c r="H3" s="16"/>
      <c r="K3" s="30"/>
      <c r="L3" s="25"/>
    </row>
    <row r="4" spans="2:16" x14ac:dyDescent="0.45">
      <c r="B4" s="15"/>
      <c r="C4" s="14"/>
      <c r="D4" s="15"/>
      <c r="E4" s="15"/>
      <c r="F4" s="15"/>
      <c r="G4" s="14"/>
      <c r="K4" s="30"/>
      <c r="L4" s="25"/>
    </row>
    <row r="5" spans="2:16" ht="34" x14ac:dyDescent="0.45">
      <c r="B5" s="10" t="s">
        <v>327</v>
      </c>
      <c r="C5" s="11" t="s">
        <v>335</v>
      </c>
      <c r="D5" s="10" t="s">
        <v>310</v>
      </c>
      <c r="E5" s="10" t="s">
        <v>490</v>
      </c>
      <c r="F5" s="10" t="s">
        <v>62</v>
      </c>
      <c r="G5" s="12" t="s">
        <v>69</v>
      </c>
      <c r="H5" s="10" t="s">
        <v>321</v>
      </c>
      <c r="I5" s="10" t="s">
        <v>313</v>
      </c>
      <c r="J5" s="10" t="s">
        <v>485</v>
      </c>
      <c r="K5" s="31" t="s">
        <v>489</v>
      </c>
      <c r="L5" s="26" t="s">
        <v>488</v>
      </c>
      <c r="M5" s="10" t="s">
        <v>484</v>
      </c>
      <c r="N5" s="10" t="s">
        <v>333</v>
      </c>
      <c r="O5" s="10" t="s">
        <v>323</v>
      </c>
      <c r="P5" s="10" t="s">
        <v>309</v>
      </c>
    </row>
    <row r="6" spans="2:16" x14ac:dyDescent="0.45">
      <c r="B6" s="5"/>
      <c r="C6" s="9"/>
      <c r="D6" s="5"/>
      <c r="E6" s="5"/>
      <c r="F6" s="5"/>
      <c r="G6" s="8"/>
      <c r="H6" s="5"/>
      <c r="I6" s="5"/>
      <c r="J6" s="7" t="s">
        <v>334</v>
      </c>
      <c r="K6" s="32">
        <f>SUM(K7:K777)</f>
        <v>491712</v>
      </c>
      <c r="L6" s="27">
        <f>SUM(L7:L183)</f>
        <v>8195.2000000000044</v>
      </c>
      <c r="M6" s="5"/>
      <c r="N6" s="5"/>
      <c r="O6" s="5"/>
      <c r="P6" s="5"/>
    </row>
    <row r="7" spans="2:16" x14ac:dyDescent="0.45">
      <c r="B7" s="4">
        <f>VALUE(MID(J7,22,4))</f>
        <v>2023</v>
      </c>
      <c r="C7" s="3">
        <f>VALUE(MID(J7,26,2))</f>
        <v>12</v>
      </c>
      <c r="D7" s="42" t="s">
        <v>317</v>
      </c>
      <c r="E7" s="42" t="s">
        <v>56</v>
      </c>
      <c r="F7" s="4" t="str">
        <f>MID(J7,8,13)</f>
        <v>CKCOX23040014</v>
      </c>
      <c r="G7" s="3"/>
      <c r="H7" s="2">
        <v>0</v>
      </c>
      <c r="I7" s="2" t="str">
        <f>LEFT(J7,2)</f>
        <v>Rx</v>
      </c>
      <c r="J7" s="2" t="s">
        <v>150</v>
      </c>
      <c r="K7" s="33">
        <f>VALUE(MID(J7,58,FIND("secs",J7)-58))</f>
        <v>5713</v>
      </c>
      <c r="L7" s="28">
        <f>K7/60</f>
        <v>95.216666666666669</v>
      </c>
      <c r="M7" s="46" t="s">
        <v>336</v>
      </c>
      <c r="N7" s="2"/>
      <c r="O7" s="2"/>
      <c r="P7" s="2"/>
    </row>
    <row r="8" spans="2:16" x14ac:dyDescent="0.45">
      <c r="B8" s="4">
        <f t="shared" ref="B8:B71" si="0">VALUE(MID(J8,22,4))</f>
        <v>2023</v>
      </c>
      <c r="C8" s="3">
        <f t="shared" ref="C8:C71" si="1">VALUE(MID(J8,26,2))</f>
        <v>12</v>
      </c>
      <c r="D8" s="42" t="s">
        <v>317</v>
      </c>
      <c r="E8" s="42" t="s">
        <v>56</v>
      </c>
      <c r="F8" s="4" t="str">
        <f t="shared" ref="F8:F71" si="2">MID(J8,8,13)</f>
        <v>CKCOX23040014</v>
      </c>
      <c r="G8" s="3"/>
      <c r="H8" s="2">
        <v>0</v>
      </c>
      <c r="I8" s="2" t="str">
        <f t="shared" ref="I8:I71" si="3">LEFT(J8,2)</f>
        <v>Rx</v>
      </c>
      <c r="J8" s="2" t="s">
        <v>658</v>
      </c>
      <c r="K8" s="33">
        <f t="shared" ref="K8:K71" si="4">VALUE(MID(J8,58,FIND("secs",J8)-58))</f>
        <v>5295</v>
      </c>
      <c r="L8" s="28">
        <f t="shared" ref="L8:L71" si="5">K8/60</f>
        <v>88.25</v>
      </c>
      <c r="M8" s="46" t="s">
        <v>486</v>
      </c>
      <c r="N8" s="2"/>
      <c r="O8" s="2"/>
      <c r="P8" s="2"/>
    </row>
    <row r="9" spans="2:16" x14ac:dyDescent="0.45">
      <c r="B9" s="4">
        <f t="shared" si="0"/>
        <v>2023</v>
      </c>
      <c r="C9" s="3">
        <f t="shared" si="1"/>
        <v>12</v>
      </c>
      <c r="D9" s="42" t="s">
        <v>317</v>
      </c>
      <c r="E9" s="42" t="s">
        <v>56</v>
      </c>
      <c r="F9" s="4" t="str">
        <f t="shared" si="2"/>
        <v>CKCOX23040014</v>
      </c>
      <c r="G9" s="3"/>
      <c r="H9" s="44">
        <v>0</v>
      </c>
      <c r="I9" s="2" t="str">
        <f t="shared" si="3"/>
        <v>Rx</v>
      </c>
      <c r="J9" s="2" t="s">
        <v>105</v>
      </c>
      <c r="K9" s="33">
        <f t="shared" si="4"/>
        <v>34</v>
      </c>
      <c r="L9" s="28">
        <f t="shared" si="5"/>
        <v>0.56666666666666665</v>
      </c>
      <c r="M9" s="46" t="s">
        <v>486</v>
      </c>
      <c r="N9" s="2"/>
      <c r="O9" s="2"/>
      <c r="P9" s="2"/>
    </row>
    <row r="10" spans="2:16" x14ac:dyDescent="0.45">
      <c r="B10" s="4">
        <f t="shared" si="0"/>
        <v>2023</v>
      </c>
      <c r="C10" s="3">
        <f t="shared" si="1"/>
        <v>12</v>
      </c>
      <c r="D10" s="42" t="s">
        <v>317</v>
      </c>
      <c r="E10" s="42" t="s">
        <v>56</v>
      </c>
      <c r="F10" s="4" t="str">
        <f t="shared" si="2"/>
        <v>CKCOX23040014</v>
      </c>
      <c r="G10" s="3"/>
      <c r="H10" s="44">
        <v>0</v>
      </c>
      <c r="I10" s="2" t="str">
        <f t="shared" si="3"/>
        <v>Rx</v>
      </c>
      <c r="J10" s="2" t="s">
        <v>664</v>
      </c>
      <c r="K10" s="33">
        <f t="shared" si="4"/>
        <v>10520</v>
      </c>
      <c r="L10" s="28">
        <f t="shared" si="5"/>
        <v>175.33333333333334</v>
      </c>
      <c r="M10" s="46" t="s">
        <v>486</v>
      </c>
      <c r="N10" s="2"/>
      <c r="O10" s="2"/>
      <c r="P10" s="2"/>
    </row>
    <row r="11" spans="2:16" x14ac:dyDescent="0.45">
      <c r="B11" s="4">
        <f t="shared" si="0"/>
        <v>2023</v>
      </c>
      <c r="C11" s="3">
        <f t="shared" si="1"/>
        <v>12</v>
      </c>
      <c r="D11" s="42" t="s">
        <v>317</v>
      </c>
      <c r="E11" s="42" t="s">
        <v>56</v>
      </c>
      <c r="F11" s="4" t="str">
        <f t="shared" si="2"/>
        <v>CKCOX23040015</v>
      </c>
      <c r="G11" s="3"/>
      <c r="H11" s="44">
        <v>0</v>
      </c>
      <c r="I11" s="2" t="str">
        <f t="shared" si="3"/>
        <v>Rx</v>
      </c>
      <c r="J11" s="38" t="s">
        <v>715</v>
      </c>
      <c r="K11" s="33">
        <f t="shared" si="4"/>
        <v>1318</v>
      </c>
      <c r="L11" s="28">
        <f t="shared" si="5"/>
        <v>21.966666666666665</v>
      </c>
      <c r="M11" s="46" t="s">
        <v>336</v>
      </c>
      <c r="N11" s="2"/>
      <c r="O11" s="2"/>
      <c r="P11" s="2"/>
    </row>
    <row r="12" spans="2:16" x14ac:dyDescent="0.45">
      <c r="B12" s="4">
        <f t="shared" si="0"/>
        <v>2023</v>
      </c>
      <c r="C12" s="3">
        <f t="shared" si="1"/>
        <v>12</v>
      </c>
      <c r="D12" s="42" t="s">
        <v>317</v>
      </c>
      <c r="E12" s="42" t="s">
        <v>56</v>
      </c>
      <c r="F12" s="4" t="str">
        <f t="shared" si="2"/>
        <v>CKCOX23040015</v>
      </c>
      <c r="G12" s="3"/>
      <c r="H12" s="44">
        <v>0</v>
      </c>
      <c r="I12" s="2" t="str">
        <f t="shared" si="3"/>
        <v>Rx</v>
      </c>
      <c r="J12" s="2" t="s">
        <v>148</v>
      </c>
      <c r="K12" s="33">
        <f t="shared" si="4"/>
        <v>5327</v>
      </c>
      <c r="L12" s="28">
        <f t="shared" si="5"/>
        <v>88.783333333333331</v>
      </c>
      <c r="M12" s="46" t="s">
        <v>486</v>
      </c>
      <c r="N12" s="2"/>
      <c r="O12" s="2"/>
      <c r="P12" s="2"/>
    </row>
    <row r="13" spans="2:16" x14ac:dyDescent="0.45">
      <c r="B13" s="4">
        <f t="shared" si="0"/>
        <v>2023</v>
      </c>
      <c r="C13" s="3">
        <f t="shared" si="1"/>
        <v>12</v>
      </c>
      <c r="D13" s="42" t="s">
        <v>317</v>
      </c>
      <c r="E13" s="42" t="s">
        <v>56</v>
      </c>
      <c r="F13" s="4" t="str">
        <f t="shared" si="2"/>
        <v>CKCOX23040015</v>
      </c>
      <c r="G13" s="3"/>
      <c r="H13" s="44">
        <v>0</v>
      </c>
      <c r="I13" s="2" t="str">
        <f t="shared" si="3"/>
        <v>Rx</v>
      </c>
      <c r="J13" s="2" t="s">
        <v>123</v>
      </c>
      <c r="K13" s="33">
        <f t="shared" si="4"/>
        <v>43</v>
      </c>
      <c r="L13" s="28">
        <f t="shared" si="5"/>
        <v>0.71666666666666667</v>
      </c>
      <c r="M13" s="46" t="s">
        <v>486</v>
      </c>
      <c r="N13" s="2"/>
      <c r="O13" s="2"/>
      <c r="P13" s="2"/>
    </row>
    <row r="14" spans="2:16" x14ac:dyDescent="0.45">
      <c r="B14" s="4">
        <f t="shared" si="0"/>
        <v>2023</v>
      </c>
      <c r="C14" s="3">
        <f t="shared" si="1"/>
        <v>12</v>
      </c>
      <c r="D14" s="42" t="s">
        <v>317</v>
      </c>
      <c r="E14" s="42" t="s">
        <v>56</v>
      </c>
      <c r="F14" s="4" t="str">
        <f t="shared" si="2"/>
        <v>CKCOX23040015</v>
      </c>
      <c r="G14" s="3"/>
      <c r="H14" s="44">
        <v>0</v>
      </c>
      <c r="I14" s="2" t="str">
        <f t="shared" si="3"/>
        <v>Rx</v>
      </c>
      <c r="J14" s="2" t="s">
        <v>152</v>
      </c>
      <c r="K14" s="33">
        <f t="shared" si="4"/>
        <v>10529</v>
      </c>
      <c r="L14" s="28">
        <f t="shared" si="5"/>
        <v>175.48333333333332</v>
      </c>
      <c r="M14" s="46" t="s">
        <v>486</v>
      </c>
      <c r="N14" s="2"/>
      <c r="O14" s="2"/>
      <c r="P14" s="2"/>
    </row>
    <row r="15" spans="2:16" x14ac:dyDescent="0.45">
      <c r="B15" s="4">
        <f t="shared" si="0"/>
        <v>2023</v>
      </c>
      <c r="C15" s="3">
        <f t="shared" si="1"/>
        <v>12</v>
      </c>
      <c r="D15" s="42" t="s">
        <v>317</v>
      </c>
      <c r="E15" s="42" t="s">
        <v>56</v>
      </c>
      <c r="F15" s="4" t="str">
        <f t="shared" si="2"/>
        <v>CKCOX23040014</v>
      </c>
      <c r="G15" s="3"/>
      <c r="H15" s="44">
        <v>0</v>
      </c>
      <c r="I15" s="2" t="str">
        <f t="shared" si="3"/>
        <v>Tx</v>
      </c>
      <c r="J15" s="2" t="s">
        <v>168</v>
      </c>
      <c r="K15" s="33">
        <f t="shared" si="4"/>
        <v>5713</v>
      </c>
      <c r="L15" s="28">
        <f t="shared" si="5"/>
        <v>95.216666666666669</v>
      </c>
      <c r="M15" s="46" t="s">
        <v>336</v>
      </c>
      <c r="N15" s="2"/>
      <c r="O15" s="2"/>
      <c r="P15" s="2"/>
    </row>
    <row r="16" spans="2:16" x14ac:dyDescent="0.45">
      <c r="B16" s="4">
        <f t="shared" si="0"/>
        <v>2023</v>
      </c>
      <c r="C16" s="3">
        <f t="shared" si="1"/>
        <v>12</v>
      </c>
      <c r="D16" s="42" t="s">
        <v>317</v>
      </c>
      <c r="E16" s="42" t="s">
        <v>56</v>
      </c>
      <c r="F16" s="4" t="str">
        <f t="shared" si="2"/>
        <v>CKCOX23040014</v>
      </c>
      <c r="G16" s="3"/>
      <c r="H16" s="44">
        <v>0</v>
      </c>
      <c r="I16" s="2" t="str">
        <f t="shared" si="3"/>
        <v>Tx</v>
      </c>
      <c r="J16" s="2" t="s">
        <v>682</v>
      </c>
      <c r="K16" s="33">
        <f t="shared" si="4"/>
        <v>5295</v>
      </c>
      <c r="L16" s="28">
        <f t="shared" si="5"/>
        <v>88.25</v>
      </c>
      <c r="M16" s="46" t="s">
        <v>486</v>
      </c>
      <c r="N16" s="2"/>
      <c r="O16" s="2"/>
      <c r="P16" s="2"/>
    </row>
    <row r="17" spans="2:16" x14ac:dyDescent="0.45">
      <c r="B17" s="4">
        <f t="shared" si="0"/>
        <v>2023</v>
      </c>
      <c r="C17" s="3">
        <f t="shared" si="1"/>
        <v>12</v>
      </c>
      <c r="D17" s="42" t="s">
        <v>317</v>
      </c>
      <c r="E17" s="42" t="s">
        <v>56</v>
      </c>
      <c r="F17" s="4" t="str">
        <f t="shared" si="2"/>
        <v>CKCOX23040014</v>
      </c>
      <c r="G17" s="3"/>
      <c r="H17" s="44">
        <v>0</v>
      </c>
      <c r="I17" s="2" t="str">
        <f t="shared" si="3"/>
        <v>Tx</v>
      </c>
      <c r="J17" s="2" t="s">
        <v>131</v>
      </c>
      <c r="K17" s="33">
        <f t="shared" si="4"/>
        <v>34</v>
      </c>
      <c r="L17" s="28">
        <f t="shared" si="5"/>
        <v>0.56666666666666665</v>
      </c>
      <c r="M17" s="46" t="s">
        <v>486</v>
      </c>
      <c r="N17" s="2"/>
      <c r="O17" s="2"/>
      <c r="P17" s="2"/>
    </row>
    <row r="18" spans="2:16" x14ac:dyDescent="0.45">
      <c r="B18" s="4">
        <f t="shared" si="0"/>
        <v>2023</v>
      </c>
      <c r="C18" s="3">
        <f t="shared" si="1"/>
        <v>12</v>
      </c>
      <c r="D18" s="42" t="s">
        <v>317</v>
      </c>
      <c r="E18" s="42" t="s">
        <v>56</v>
      </c>
      <c r="F18" s="4" t="str">
        <f t="shared" si="2"/>
        <v>CKCOX23040014</v>
      </c>
      <c r="G18" s="3"/>
      <c r="H18" s="44">
        <v>0</v>
      </c>
      <c r="I18" s="2" t="str">
        <f t="shared" si="3"/>
        <v>Tx</v>
      </c>
      <c r="J18" s="2" t="s">
        <v>196</v>
      </c>
      <c r="K18" s="33">
        <f t="shared" si="4"/>
        <v>10520</v>
      </c>
      <c r="L18" s="28">
        <f t="shared" si="5"/>
        <v>175.33333333333334</v>
      </c>
      <c r="M18" s="46" t="s">
        <v>486</v>
      </c>
      <c r="N18" s="2"/>
      <c r="O18" s="2"/>
      <c r="P18" s="2"/>
    </row>
    <row r="19" spans="2:16" x14ac:dyDescent="0.45">
      <c r="B19" s="4">
        <f t="shared" si="0"/>
        <v>2023</v>
      </c>
      <c r="C19" s="3">
        <f t="shared" si="1"/>
        <v>12</v>
      </c>
      <c r="D19" s="42" t="s">
        <v>317</v>
      </c>
      <c r="E19" s="42" t="s">
        <v>56</v>
      </c>
      <c r="F19" s="4" t="str">
        <f t="shared" si="2"/>
        <v>CKCOX23040015</v>
      </c>
      <c r="G19" s="3"/>
      <c r="H19" s="44">
        <v>0</v>
      </c>
      <c r="I19" s="2" t="str">
        <f t="shared" si="3"/>
        <v>Tx</v>
      </c>
      <c r="J19" s="2" t="s">
        <v>154</v>
      </c>
      <c r="K19" s="33">
        <f t="shared" si="4"/>
        <v>1318</v>
      </c>
      <c r="L19" s="28">
        <f t="shared" si="5"/>
        <v>21.966666666666665</v>
      </c>
      <c r="M19" s="46" t="s">
        <v>336</v>
      </c>
      <c r="N19" s="2"/>
      <c r="O19" s="2"/>
      <c r="P19" s="2"/>
    </row>
    <row r="20" spans="2:16" x14ac:dyDescent="0.45">
      <c r="B20" s="4">
        <f t="shared" si="0"/>
        <v>2023</v>
      </c>
      <c r="C20" s="3">
        <f t="shared" si="1"/>
        <v>12</v>
      </c>
      <c r="D20" s="42" t="s">
        <v>317</v>
      </c>
      <c r="E20" s="42" t="s">
        <v>56</v>
      </c>
      <c r="F20" s="4" t="str">
        <f t="shared" si="2"/>
        <v>CKCOX23040015</v>
      </c>
      <c r="G20" s="3"/>
      <c r="H20" s="44">
        <v>0</v>
      </c>
      <c r="I20" s="2" t="str">
        <f t="shared" si="3"/>
        <v>Tx</v>
      </c>
      <c r="J20" s="2" t="s">
        <v>191</v>
      </c>
      <c r="K20" s="33">
        <f t="shared" si="4"/>
        <v>5327</v>
      </c>
      <c r="L20" s="28">
        <f t="shared" si="5"/>
        <v>88.783333333333331</v>
      </c>
      <c r="M20" s="46" t="s">
        <v>486</v>
      </c>
      <c r="N20" s="2"/>
      <c r="O20" s="2"/>
      <c r="P20" s="2"/>
    </row>
    <row r="21" spans="2:16" x14ac:dyDescent="0.45">
      <c r="B21" s="4">
        <f t="shared" si="0"/>
        <v>2023</v>
      </c>
      <c r="C21" s="3">
        <f t="shared" si="1"/>
        <v>12</v>
      </c>
      <c r="D21" s="42" t="s">
        <v>317</v>
      </c>
      <c r="E21" s="42" t="s">
        <v>56</v>
      </c>
      <c r="F21" s="4" t="str">
        <f t="shared" si="2"/>
        <v>CKCOX23040015</v>
      </c>
      <c r="G21" s="3"/>
      <c r="H21" s="44">
        <v>0</v>
      </c>
      <c r="I21" s="2" t="str">
        <f t="shared" si="3"/>
        <v>Tx</v>
      </c>
      <c r="J21" s="2" t="s">
        <v>109</v>
      </c>
      <c r="K21" s="33">
        <f t="shared" si="4"/>
        <v>43</v>
      </c>
      <c r="L21" s="28">
        <f t="shared" si="5"/>
        <v>0.71666666666666667</v>
      </c>
      <c r="M21" s="46" t="s">
        <v>486</v>
      </c>
      <c r="N21" s="2"/>
      <c r="O21" s="2"/>
      <c r="P21" s="2"/>
    </row>
    <row r="22" spans="2:16" x14ac:dyDescent="0.45">
      <c r="B22" s="4">
        <f t="shared" si="0"/>
        <v>2023</v>
      </c>
      <c r="C22" s="3">
        <f t="shared" si="1"/>
        <v>12</v>
      </c>
      <c r="D22" s="42" t="s">
        <v>317</v>
      </c>
      <c r="E22" s="42" t="s">
        <v>56</v>
      </c>
      <c r="F22" s="4" t="str">
        <f t="shared" si="2"/>
        <v>CKCOX23040015</v>
      </c>
      <c r="G22" s="3"/>
      <c r="H22" s="44">
        <v>0</v>
      </c>
      <c r="I22" s="2" t="str">
        <f t="shared" si="3"/>
        <v>Tx</v>
      </c>
      <c r="J22" s="2" t="s">
        <v>182</v>
      </c>
      <c r="K22" s="33">
        <f t="shared" si="4"/>
        <v>10529</v>
      </c>
      <c r="L22" s="28">
        <f t="shared" si="5"/>
        <v>175.48333333333332</v>
      </c>
      <c r="M22" s="46" t="s">
        <v>486</v>
      </c>
      <c r="N22" s="2"/>
      <c r="O22" s="2"/>
      <c r="P22" s="2"/>
    </row>
    <row r="23" spans="2:16" x14ac:dyDescent="0.45">
      <c r="B23" s="4">
        <f t="shared" si="0"/>
        <v>2023</v>
      </c>
      <c r="C23" s="3">
        <f t="shared" si="1"/>
        <v>12</v>
      </c>
      <c r="D23" s="42" t="s">
        <v>317</v>
      </c>
      <c r="E23" s="42" t="s">
        <v>56</v>
      </c>
      <c r="F23" s="4" t="str">
        <f t="shared" si="2"/>
        <v>CKCOX23040014</v>
      </c>
      <c r="G23" s="3"/>
      <c r="H23" s="44">
        <v>0</v>
      </c>
      <c r="I23" s="2" t="str">
        <f t="shared" si="3"/>
        <v>Rx</v>
      </c>
      <c r="J23" s="2" t="s">
        <v>187</v>
      </c>
      <c r="K23" s="33">
        <f t="shared" si="4"/>
        <v>6194</v>
      </c>
      <c r="L23" s="28">
        <f t="shared" si="5"/>
        <v>103.23333333333333</v>
      </c>
      <c r="M23" s="46" t="s">
        <v>486</v>
      </c>
      <c r="N23" s="2"/>
      <c r="O23" s="2"/>
      <c r="P23" s="2"/>
    </row>
    <row r="24" spans="2:16" x14ac:dyDescent="0.45">
      <c r="B24" s="4">
        <f t="shared" si="0"/>
        <v>2023</v>
      </c>
      <c r="C24" s="3">
        <f t="shared" si="1"/>
        <v>12</v>
      </c>
      <c r="D24" s="42" t="s">
        <v>317</v>
      </c>
      <c r="E24" s="42" t="s">
        <v>56</v>
      </c>
      <c r="F24" s="4" t="str">
        <f t="shared" si="2"/>
        <v>CKCOX23040014</v>
      </c>
      <c r="G24" s="3"/>
      <c r="H24" s="44">
        <v>0</v>
      </c>
      <c r="I24" s="2" t="str">
        <f t="shared" si="3"/>
        <v>Rx</v>
      </c>
      <c r="J24" s="2" t="s">
        <v>183</v>
      </c>
      <c r="K24" s="33">
        <f t="shared" si="4"/>
        <v>2731</v>
      </c>
      <c r="L24" s="28">
        <f t="shared" si="5"/>
        <v>45.516666666666666</v>
      </c>
      <c r="M24" s="46" t="s">
        <v>486</v>
      </c>
      <c r="N24" s="2"/>
      <c r="O24" s="2"/>
      <c r="P24" s="2"/>
    </row>
    <row r="25" spans="2:16" x14ac:dyDescent="0.45">
      <c r="B25" s="4">
        <f t="shared" si="0"/>
        <v>2023</v>
      </c>
      <c r="C25" s="3">
        <f t="shared" si="1"/>
        <v>12</v>
      </c>
      <c r="D25" s="42" t="s">
        <v>317</v>
      </c>
      <c r="E25" s="42" t="s">
        <v>56</v>
      </c>
      <c r="F25" s="4" t="str">
        <f t="shared" si="2"/>
        <v>CKCOX23040014</v>
      </c>
      <c r="G25" s="3"/>
      <c r="H25" s="44">
        <v>0</v>
      </c>
      <c r="I25" s="2" t="str">
        <f t="shared" si="3"/>
        <v>Rx</v>
      </c>
      <c r="J25" s="2" t="s">
        <v>712</v>
      </c>
      <c r="K25" s="33">
        <f t="shared" si="4"/>
        <v>2043</v>
      </c>
      <c r="L25" s="28">
        <f t="shared" si="5"/>
        <v>34.049999999999997</v>
      </c>
      <c r="M25" s="46" t="s">
        <v>486</v>
      </c>
      <c r="N25" s="2"/>
      <c r="O25" s="2"/>
      <c r="P25" s="2"/>
    </row>
    <row r="26" spans="2:16" x14ac:dyDescent="0.45">
      <c r="B26" s="4">
        <f t="shared" si="0"/>
        <v>2023</v>
      </c>
      <c r="C26" s="3">
        <f t="shared" si="1"/>
        <v>12</v>
      </c>
      <c r="D26" s="42" t="s">
        <v>317</v>
      </c>
      <c r="E26" s="42" t="s">
        <v>56</v>
      </c>
      <c r="F26" s="4" t="str">
        <f t="shared" si="2"/>
        <v>CKCOX23040014</v>
      </c>
      <c r="G26" s="3"/>
      <c r="H26" s="44">
        <v>0</v>
      </c>
      <c r="I26" s="2" t="str">
        <f t="shared" si="3"/>
        <v>Rx</v>
      </c>
      <c r="J26" s="2" t="s">
        <v>24</v>
      </c>
      <c r="K26" s="33">
        <f t="shared" si="4"/>
        <v>3611</v>
      </c>
      <c r="L26" s="28">
        <f t="shared" si="5"/>
        <v>60.18333333333333</v>
      </c>
      <c r="M26" s="46" t="s">
        <v>486</v>
      </c>
      <c r="N26" s="2"/>
      <c r="O26" s="2"/>
      <c r="P26" s="2"/>
    </row>
    <row r="27" spans="2:16" x14ac:dyDescent="0.45">
      <c r="B27" s="4">
        <f t="shared" si="0"/>
        <v>2023</v>
      </c>
      <c r="C27" s="3">
        <f t="shared" si="1"/>
        <v>12</v>
      </c>
      <c r="D27" s="42" t="s">
        <v>317</v>
      </c>
      <c r="E27" s="42" t="s">
        <v>56</v>
      </c>
      <c r="F27" s="4" t="str">
        <f t="shared" si="2"/>
        <v>CKCOX23040014</v>
      </c>
      <c r="G27" s="3"/>
      <c r="H27" s="44">
        <v>0</v>
      </c>
      <c r="I27" s="2" t="str">
        <f t="shared" si="3"/>
        <v>Rx</v>
      </c>
      <c r="J27" s="2" t="s">
        <v>705</v>
      </c>
      <c r="K27" s="33">
        <f t="shared" si="4"/>
        <v>3535</v>
      </c>
      <c r="L27" s="28">
        <f t="shared" si="5"/>
        <v>58.916666666666664</v>
      </c>
      <c r="M27" s="46" t="s">
        <v>486</v>
      </c>
      <c r="N27" s="2"/>
      <c r="O27" s="2"/>
      <c r="P27" s="2"/>
    </row>
    <row r="28" spans="2:16" x14ac:dyDescent="0.45">
      <c r="B28" s="4">
        <f t="shared" si="0"/>
        <v>2023</v>
      </c>
      <c r="C28" s="3">
        <f t="shared" si="1"/>
        <v>12</v>
      </c>
      <c r="D28" s="42" t="s">
        <v>317</v>
      </c>
      <c r="E28" s="42" t="s">
        <v>56</v>
      </c>
      <c r="F28" s="4" t="str">
        <f t="shared" si="2"/>
        <v>CKCOX23040014</v>
      </c>
      <c r="G28" s="3"/>
      <c r="H28" s="44">
        <v>0</v>
      </c>
      <c r="I28" s="2" t="str">
        <f t="shared" si="3"/>
        <v>Rx</v>
      </c>
      <c r="J28" s="2" t="s">
        <v>694</v>
      </c>
      <c r="K28" s="33">
        <f t="shared" si="4"/>
        <v>4378</v>
      </c>
      <c r="L28" s="28">
        <f t="shared" si="5"/>
        <v>72.966666666666669</v>
      </c>
      <c r="M28" s="46" t="s">
        <v>486</v>
      </c>
      <c r="N28" s="2"/>
      <c r="O28" s="2"/>
      <c r="P28" s="2"/>
    </row>
    <row r="29" spans="2:16" x14ac:dyDescent="0.45">
      <c r="B29" s="4">
        <f t="shared" si="0"/>
        <v>2023</v>
      </c>
      <c r="C29" s="3">
        <f t="shared" si="1"/>
        <v>12</v>
      </c>
      <c r="D29" s="42" t="s">
        <v>317</v>
      </c>
      <c r="E29" s="42" t="s">
        <v>56</v>
      </c>
      <c r="F29" s="4" t="str">
        <f t="shared" si="2"/>
        <v>CKCOX23040014</v>
      </c>
      <c r="G29" s="3"/>
      <c r="H29" s="44">
        <v>0</v>
      </c>
      <c r="I29" s="2" t="str">
        <f t="shared" si="3"/>
        <v>Rx</v>
      </c>
      <c r="J29" s="2" t="s">
        <v>450</v>
      </c>
      <c r="K29" s="33">
        <f t="shared" si="4"/>
        <v>3658</v>
      </c>
      <c r="L29" s="28">
        <f t="shared" si="5"/>
        <v>60.966666666666669</v>
      </c>
      <c r="M29" s="46" t="s">
        <v>486</v>
      </c>
      <c r="N29" s="2"/>
      <c r="O29" s="2"/>
      <c r="P29" s="2"/>
    </row>
    <row r="30" spans="2:16" x14ac:dyDescent="0.45">
      <c r="B30" s="4">
        <f t="shared" si="0"/>
        <v>2023</v>
      </c>
      <c r="C30" s="3">
        <f t="shared" si="1"/>
        <v>12</v>
      </c>
      <c r="D30" s="42" t="s">
        <v>317</v>
      </c>
      <c r="E30" s="42" t="s">
        <v>56</v>
      </c>
      <c r="F30" s="4" t="str">
        <f t="shared" si="2"/>
        <v>CKCOX23040014</v>
      </c>
      <c r="G30" s="3"/>
      <c r="H30" s="44">
        <v>0</v>
      </c>
      <c r="I30" s="2" t="str">
        <f t="shared" si="3"/>
        <v>Rx</v>
      </c>
      <c r="J30" s="2" t="s">
        <v>418</v>
      </c>
      <c r="K30" s="33">
        <f t="shared" si="4"/>
        <v>5719</v>
      </c>
      <c r="L30" s="28">
        <f t="shared" si="5"/>
        <v>95.316666666666663</v>
      </c>
      <c r="M30" s="46" t="s">
        <v>486</v>
      </c>
      <c r="N30" s="2"/>
      <c r="O30" s="2"/>
      <c r="P30" s="2"/>
    </row>
    <row r="31" spans="2:16" x14ac:dyDescent="0.45">
      <c r="B31" s="4">
        <f t="shared" si="0"/>
        <v>2023</v>
      </c>
      <c r="C31" s="3">
        <f t="shared" si="1"/>
        <v>12</v>
      </c>
      <c r="D31" s="42" t="s">
        <v>317</v>
      </c>
      <c r="E31" s="42" t="s">
        <v>56</v>
      </c>
      <c r="F31" s="4" t="str">
        <f t="shared" si="2"/>
        <v>CKCOX23040014</v>
      </c>
      <c r="G31" s="3"/>
      <c r="H31" s="44">
        <v>0</v>
      </c>
      <c r="I31" s="2" t="str">
        <f t="shared" si="3"/>
        <v>Rx</v>
      </c>
      <c r="J31" s="2" t="s">
        <v>395</v>
      </c>
      <c r="K31" s="33">
        <f t="shared" si="4"/>
        <v>668</v>
      </c>
      <c r="L31" s="28">
        <f t="shared" si="5"/>
        <v>11.133333333333333</v>
      </c>
      <c r="M31" s="46" t="s">
        <v>486</v>
      </c>
      <c r="N31" s="2"/>
      <c r="O31" s="2"/>
      <c r="P31" s="2"/>
    </row>
    <row r="32" spans="2:16" x14ac:dyDescent="0.45">
      <c r="B32" s="4">
        <f t="shared" si="0"/>
        <v>2023</v>
      </c>
      <c r="C32" s="3">
        <f t="shared" si="1"/>
        <v>12</v>
      </c>
      <c r="D32" s="42" t="s">
        <v>317</v>
      </c>
      <c r="E32" s="42" t="s">
        <v>56</v>
      </c>
      <c r="F32" s="4" t="str">
        <f t="shared" si="2"/>
        <v>CKCOX23040014</v>
      </c>
      <c r="G32" s="3"/>
      <c r="H32" s="44">
        <v>0</v>
      </c>
      <c r="I32" s="2" t="str">
        <f t="shared" si="3"/>
        <v>Rx</v>
      </c>
      <c r="J32" s="2" t="s">
        <v>403</v>
      </c>
      <c r="K32" s="33">
        <f t="shared" si="4"/>
        <v>3803</v>
      </c>
      <c r="L32" s="28">
        <f t="shared" si="5"/>
        <v>63.383333333333333</v>
      </c>
      <c r="M32" s="46" t="s">
        <v>487</v>
      </c>
      <c r="N32" s="2"/>
      <c r="O32" s="2"/>
      <c r="P32" s="2"/>
    </row>
    <row r="33" spans="2:16" x14ac:dyDescent="0.45">
      <c r="B33" s="4">
        <f t="shared" si="0"/>
        <v>2023</v>
      </c>
      <c r="C33" s="3">
        <f t="shared" si="1"/>
        <v>12</v>
      </c>
      <c r="D33" s="42" t="s">
        <v>317</v>
      </c>
      <c r="E33" s="42" t="s">
        <v>56</v>
      </c>
      <c r="F33" s="4" t="str">
        <f t="shared" si="2"/>
        <v>CKCOX23040014</v>
      </c>
      <c r="G33" s="3"/>
      <c r="H33" s="44">
        <v>0</v>
      </c>
      <c r="I33" s="2" t="str">
        <f t="shared" si="3"/>
        <v>Rx</v>
      </c>
      <c r="J33" s="2" t="s">
        <v>378</v>
      </c>
      <c r="K33" s="33">
        <f t="shared" si="4"/>
        <v>10399</v>
      </c>
      <c r="L33" s="28">
        <f t="shared" si="5"/>
        <v>173.31666666666666</v>
      </c>
      <c r="M33" s="46" t="s">
        <v>487</v>
      </c>
      <c r="N33" s="2"/>
      <c r="O33" s="2"/>
      <c r="P33" s="2"/>
    </row>
    <row r="34" spans="2:16" x14ac:dyDescent="0.45">
      <c r="B34" s="4">
        <f t="shared" si="0"/>
        <v>2023</v>
      </c>
      <c r="C34" s="3">
        <f t="shared" si="1"/>
        <v>12</v>
      </c>
      <c r="D34" s="42" t="s">
        <v>317</v>
      </c>
      <c r="E34" s="42" t="s">
        <v>56</v>
      </c>
      <c r="F34" s="4" t="str">
        <f t="shared" si="2"/>
        <v>CKCOX23040014</v>
      </c>
      <c r="G34" s="3"/>
      <c r="H34" s="44">
        <v>0</v>
      </c>
      <c r="I34" s="2" t="str">
        <f t="shared" si="3"/>
        <v>Rx</v>
      </c>
      <c r="J34" s="2" t="s">
        <v>391</v>
      </c>
      <c r="K34" s="33">
        <f t="shared" si="4"/>
        <v>4839</v>
      </c>
      <c r="L34" s="28">
        <f t="shared" si="5"/>
        <v>80.650000000000006</v>
      </c>
      <c r="M34" s="46" t="s">
        <v>487</v>
      </c>
      <c r="N34" s="2"/>
      <c r="O34" s="2"/>
      <c r="P34" s="2"/>
    </row>
    <row r="35" spans="2:16" x14ac:dyDescent="0.45">
      <c r="B35" s="4">
        <f t="shared" si="0"/>
        <v>2023</v>
      </c>
      <c r="C35" s="3">
        <f t="shared" si="1"/>
        <v>12</v>
      </c>
      <c r="D35" s="42" t="s">
        <v>317</v>
      </c>
      <c r="E35" s="42" t="s">
        <v>56</v>
      </c>
      <c r="F35" s="4" t="str">
        <f t="shared" si="2"/>
        <v>CKCOX23040014</v>
      </c>
      <c r="G35" s="3"/>
      <c r="H35" s="44">
        <v>0</v>
      </c>
      <c r="I35" s="2" t="str">
        <f t="shared" si="3"/>
        <v>Rx</v>
      </c>
      <c r="J35" s="2" t="s">
        <v>350</v>
      </c>
      <c r="K35" s="33">
        <f t="shared" si="4"/>
        <v>1076</v>
      </c>
      <c r="L35" s="28">
        <f t="shared" si="5"/>
        <v>17.933333333333334</v>
      </c>
      <c r="M35" s="46" t="s">
        <v>487</v>
      </c>
      <c r="N35" s="2"/>
      <c r="O35" s="2"/>
      <c r="P35" s="2"/>
    </row>
    <row r="36" spans="2:16" x14ac:dyDescent="0.45">
      <c r="B36" s="4">
        <f t="shared" si="0"/>
        <v>2023</v>
      </c>
      <c r="C36" s="3">
        <f t="shared" si="1"/>
        <v>12</v>
      </c>
      <c r="D36" s="42" t="s">
        <v>317</v>
      </c>
      <c r="E36" s="42" t="s">
        <v>56</v>
      </c>
      <c r="F36" s="4" t="str">
        <f t="shared" si="2"/>
        <v>CKCOX23040015</v>
      </c>
      <c r="G36" s="3"/>
      <c r="H36" s="44">
        <v>0</v>
      </c>
      <c r="I36" s="2" t="str">
        <f t="shared" si="3"/>
        <v>Rx</v>
      </c>
      <c r="J36" s="2" t="s">
        <v>354</v>
      </c>
      <c r="K36" s="33">
        <f t="shared" si="4"/>
        <v>2716</v>
      </c>
      <c r="L36" s="28">
        <f t="shared" si="5"/>
        <v>45.266666666666666</v>
      </c>
      <c r="M36" s="46" t="s">
        <v>486</v>
      </c>
      <c r="N36" s="2"/>
      <c r="O36" s="2"/>
      <c r="P36" s="2"/>
    </row>
    <row r="37" spans="2:16" x14ac:dyDescent="0.45">
      <c r="B37" s="4">
        <f t="shared" si="0"/>
        <v>2023</v>
      </c>
      <c r="C37" s="3">
        <f t="shared" si="1"/>
        <v>12</v>
      </c>
      <c r="D37" s="42" t="s">
        <v>317</v>
      </c>
      <c r="E37" s="42" t="s">
        <v>56</v>
      </c>
      <c r="F37" s="4" t="str">
        <f t="shared" si="2"/>
        <v>CKCOX23040015</v>
      </c>
      <c r="G37" s="3"/>
      <c r="H37" s="44">
        <v>0</v>
      </c>
      <c r="I37" s="2" t="str">
        <f t="shared" si="3"/>
        <v>Rx</v>
      </c>
      <c r="J37" s="2" t="s">
        <v>126</v>
      </c>
      <c r="K37" s="33">
        <f t="shared" si="4"/>
        <v>80</v>
      </c>
      <c r="L37" s="28">
        <f t="shared" si="5"/>
        <v>1.3333333333333333</v>
      </c>
      <c r="M37" s="46" t="s">
        <v>486</v>
      </c>
      <c r="N37" s="2"/>
      <c r="O37" s="2"/>
      <c r="P37" s="2"/>
    </row>
    <row r="38" spans="2:16" x14ac:dyDescent="0.45">
      <c r="B38" s="4">
        <f t="shared" si="0"/>
        <v>2023</v>
      </c>
      <c r="C38" s="3">
        <f t="shared" si="1"/>
        <v>12</v>
      </c>
      <c r="D38" s="42" t="s">
        <v>317</v>
      </c>
      <c r="E38" s="42" t="s">
        <v>56</v>
      </c>
      <c r="F38" s="4" t="str">
        <f t="shared" si="2"/>
        <v>CKCOX23040015</v>
      </c>
      <c r="G38" s="3"/>
      <c r="H38" s="44">
        <v>0</v>
      </c>
      <c r="I38" s="2" t="str">
        <f t="shared" si="3"/>
        <v>Rx</v>
      </c>
      <c r="J38" s="2" t="s">
        <v>447</v>
      </c>
      <c r="K38" s="33">
        <f t="shared" si="4"/>
        <v>480</v>
      </c>
      <c r="L38" s="28">
        <f t="shared" si="5"/>
        <v>8</v>
      </c>
      <c r="M38" s="46" t="s">
        <v>486</v>
      </c>
      <c r="N38" s="2"/>
      <c r="O38" s="2"/>
      <c r="P38" s="2"/>
    </row>
    <row r="39" spans="2:16" x14ac:dyDescent="0.45">
      <c r="B39" s="4">
        <f t="shared" si="0"/>
        <v>2023</v>
      </c>
      <c r="C39" s="3">
        <f t="shared" si="1"/>
        <v>12</v>
      </c>
      <c r="D39" s="42" t="s">
        <v>317</v>
      </c>
      <c r="E39" s="42" t="s">
        <v>56</v>
      </c>
      <c r="F39" s="4" t="str">
        <f t="shared" si="2"/>
        <v>CKCOX23040015</v>
      </c>
      <c r="G39" s="3"/>
      <c r="H39" s="44">
        <v>0</v>
      </c>
      <c r="I39" s="2" t="str">
        <f t="shared" si="3"/>
        <v>Rx</v>
      </c>
      <c r="J39" s="2" t="s">
        <v>430</v>
      </c>
      <c r="K39" s="33">
        <f t="shared" si="4"/>
        <v>3611</v>
      </c>
      <c r="L39" s="28">
        <f t="shared" si="5"/>
        <v>60.18333333333333</v>
      </c>
      <c r="M39" s="46" t="s">
        <v>486</v>
      </c>
      <c r="N39" s="2"/>
      <c r="O39" s="2"/>
      <c r="P39" s="2"/>
    </row>
    <row r="40" spans="2:16" x14ac:dyDescent="0.45">
      <c r="B40" s="4">
        <f t="shared" si="0"/>
        <v>2023</v>
      </c>
      <c r="C40" s="3">
        <f t="shared" si="1"/>
        <v>12</v>
      </c>
      <c r="D40" s="42" t="s">
        <v>317</v>
      </c>
      <c r="E40" s="42" t="s">
        <v>56</v>
      </c>
      <c r="F40" s="4" t="str">
        <f t="shared" si="2"/>
        <v>CKCOX23040015</v>
      </c>
      <c r="G40" s="3"/>
      <c r="H40" s="44">
        <v>0</v>
      </c>
      <c r="I40" s="2" t="str">
        <f t="shared" si="3"/>
        <v>Rx</v>
      </c>
      <c r="J40" s="2" t="s">
        <v>405</v>
      </c>
      <c r="K40" s="33">
        <f t="shared" si="4"/>
        <v>418</v>
      </c>
      <c r="L40" s="28">
        <f t="shared" si="5"/>
        <v>6.9666666666666668</v>
      </c>
      <c r="M40" s="46" t="s">
        <v>486</v>
      </c>
      <c r="N40" s="2"/>
      <c r="O40" s="2"/>
      <c r="P40" s="2"/>
    </row>
    <row r="41" spans="2:16" x14ac:dyDescent="0.45">
      <c r="B41" s="4">
        <f t="shared" si="0"/>
        <v>2023</v>
      </c>
      <c r="C41" s="3">
        <f t="shared" si="1"/>
        <v>12</v>
      </c>
      <c r="D41" s="42" t="s">
        <v>317</v>
      </c>
      <c r="E41" s="42" t="s">
        <v>56</v>
      </c>
      <c r="F41" s="4" t="str">
        <f t="shared" si="2"/>
        <v>CKCOX23040015</v>
      </c>
      <c r="G41" s="3"/>
      <c r="H41" s="44">
        <v>0</v>
      </c>
      <c r="I41" s="2" t="str">
        <f t="shared" si="3"/>
        <v>Rx</v>
      </c>
      <c r="J41" s="2" t="s">
        <v>386</v>
      </c>
      <c r="K41" s="33">
        <f t="shared" si="4"/>
        <v>4378</v>
      </c>
      <c r="L41" s="28">
        <f t="shared" si="5"/>
        <v>72.966666666666669</v>
      </c>
      <c r="M41" s="46" t="s">
        <v>486</v>
      </c>
      <c r="N41" s="2"/>
      <c r="O41" s="2"/>
      <c r="P41" s="2"/>
    </row>
    <row r="42" spans="2:16" x14ac:dyDescent="0.45">
      <c r="B42" s="4">
        <f t="shared" si="0"/>
        <v>2023</v>
      </c>
      <c r="C42" s="3">
        <f t="shared" si="1"/>
        <v>12</v>
      </c>
      <c r="D42" s="42" t="s">
        <v>317</v>
      </c>
      <c r="E42" s="42" t="s">
        <v>56</v>
      </c>
      <c r="F42" s="4" t="str">
        <f t="shared" si="2"/>
        <v>CKCOX23040015</v>
      </c>
      <c r="G42" s="3"/>
      <c r="H42" s="44">
        <v>0</v>
      </c>
      <c r="I42" s="2" t="str">
        <f t="shared" si="3"/>
        <v>Rx</v>
      </c>
      <c r="J42" s="2" t="s">
        <v>157</v>
      </c>
      <c r="K42" s="33">
        <f t="shared" si="4"/>
        <v>3591</v>
      </c>
      <c r="L42" s="28">
        <f t="shared" si="5"/>
        <v>59.85</v>
      </c>
      <c r="M42" s="46" t="s">
        <v>486</v>
      </c>
      <c r="N42" s="2"/>
      <c r="O42" s="2"/>
      <c r="P42" s="2"/>
    </row>
    <row r="43" spans="2:16" x14ac:dyDescent="0.45">
      <c r="B43" s="4">
        <f t="shared" si="0"/>
        <v>2023</v>
      </c>
      <c r="C43" s="3">
        <f t="shared" si="1"/>
        <v>12</v>
      </c>
      <c r="D43" s="42" t="s">
        <v>317</v>
      </c>
      <c r="E43" s="42" t="s">
        <v>56</v>
      </c>
      <c r="F43" s="4" t="str">
        <f t="shared" si="2"/>
        <v>CKCOX23040015</v>
      </c>
      <c r="G43" s="3"/>
      <c r="H43" s="44">
        <v>0</v>
      </c>
      <c r="I43" s="2" t="str">
        <f t="shared" si="3"/>
        <v>Rx</v>
      </c>
      <c r="J43" s="2" t="s">
        <v>399</v>
      </c>
      <c r="K43" s="33">
        <f t="shared" si="4"/>
        <v>5706</v>
      </c>
      <c r="L43" s="28">
        <f t="shared" si="5"/>
        <v>95.1</v>
      </c>
      <c r="M43" s="46" t="s">
        <v>486</v>
      </c>
      <c r="N43" s="2"/>
      <c r="O43" s="2"/>
      <c r="P43" s="2"/>
    </row>
    <row r="44" spans="2:16" x14ac:dyDescent="0.45">
      <c r="B44" s="4">
        <f t="shared" si="0"/>
        <v>2023</v>
      </c>
      <c r="C44" s="3">
        <f t="shared" si="1"/>
        <v>12</v>
      </c>
      <c r="D44" s="42" t="s">
        <v>317</v>
      </c>
      <c r="E44" s="42" t="s">
        <v>56</v>
      </c>
      <c r="F44" s="4" t="str">
        <f t="shared" si="2"/>
        <v>CKCOX23040015</v>
      </c>
      <c r="G44" s="3"/>
      <c r="H44" s="44">
        <v>0</v>
      </c>
      <c r="I44" s="2" t="str">
        <f t="shared" si="3"/>
        <v>Rx</v>
      </c>
      <c r="J44" s="2" t="s">
        <v>703</v>
      </c>
      <c r="K44" s="33">
        <f t="shared" si="4"/>
        <v>3798</v>
      </c>
      <c r="L44" s="28">
        <f t="shared" si="5"/>
        <v>63.3</v>
      </c>
      <c r="M44" s="46" t="s">
        <v>487</v>
      </c>
      <c r="N44" s="2"/>
      <c r="O44" s="2"/>
      <c r="P44" s="2"/>
    </row>
    <row r="45" spans="2:16" x14ac:dyDescent="0.45">
      <c r="B45" s="4">
        <f t="shared" si="0"/>
        <v>2023</v>
      </c>
      <c r="C45" s="3">
        <f t="shared" si="1"/>
        <v>12</v>
      </c>
      <c r="D45" s="42" t="s">
        <v>317</v>
      </c>
      <c r="E45" s="42" t="s">
        <v>56</v>
      </c>
      <c r="F45" s="4" t="str">
        <f t="shared" si="2"/>
        <v>CKCOX23040015</v>
      </c>
      <c r="G45" s="3"/>
      <c r="H45" s="44">
        <v>0</v>
      </c>
      <c r="I45" s="2" t="str">
        <f t="shared" si="3"/>
        <v>Rx</v>
      </c>
      <c r="J45" s="2" t="s">
        <v>360</v>
      </c>
      <c r="K45" s="33">
        <f t="shared" si="4"/>
        <v>10341</v>
      </c>
      <c r="L45" s="28">
        <f t="shared" si="5"/>
        <v>172.35</v>
      </c>
      <c r="M45" s="46" t="s">
        <v>487</v>
      </c>
      <c r="N45" s="2"/>
      <c r="O45" s="2"/>
      <c r="P45" s="2"/>
    </row>
    <row r="46" spans="2:16" x14ac:dyDescent="0.45">
      <c r="B46" s="4">
        <f t="shared" si="0"/>
        <v>2023</v>
      </c>
      <c r="C46" s="3">
        <f t="shared" si="1"/>
        <v>12</v>
      </c>
      <c r="D46" s="42" t="s">
        <v>317</v>
      </c>
      <c r="E46" s="42" t="s">
        <v>56</v>
      </c>
      <c r="F46" s="4" t="str">
        <f t="shared" si="2"/>
        <v>CKCOX23040015</v>
      </c>
      <c r="G46" s="3"/>
      <c r="H46" s="44">
        <v>0</v>
      </c>
      <c r="I46" s="2" t="str">
        <f t="shared" si="3"/>
        <v>Rx</v>
      </c>
      <c r="J46" s="2" t="s">
        <v>347</v>
      </c>
      <c r="K46" s="33">
        <f t="shared" si="4"/>
        <v>4839</v>
      </c>
      <c r="L46" s="28">
        <f t="shared" si="5"/>
        <v>80.650000000000006</v>
      </c>
      <c r="M46" s="46" t="s">
        <v>487</v>
      </c>
      <c r="N46" s="2"/>
      <c r="O46" s="2"/>
      <c r="P46" s="2"/>
    </row>
    <row r="47" spans="2:16" x14ac:dyDescent="0.45">
      <c r="B47" s="4">
        <f t="shared" si="0"/>
        <v>2023</v>
      </c>
      <c r="C47" s="3">
        <f t="shared" si="1"/>
        <v>12</v>
      </c>
      <c r="D47" s="42" t="s">
        <v>317</v>
      </c>
      <c r="E47" s="42" t="s">
        <v>56</v>
      </c>
      <c r="F47" s="4" t="str">
        <f t="shared" si="2"/>
        <v>CKCOX23040015</v>
      </c>
      <c r="G47" s="3"/>
      <c r="H47" s="44">
        <v>0</v>
      </c>
      <c r="I47" s="2" t="str">
        <f t="shared" si="3"/>
        <v>Rx</v>
      </c>
      <c r="J47" s="2" t="s">
        <v>351</v>
      </c>
      <c r="K47" s="33">
        <f t="shared" si="4"/>
        <v>1058</v>
      </c>
      <c r="L47" s="28">
        <f t="shared" si="5"/>
        <v>17.633333333333333</v>
      </c>
      <c r="M47" s="46" t="s">
        <v>487</v>
      </c>
      <c r="N47" s="2"/>
      <c r="O47" s="2"/>
      <c r="P47" s="2"/>
    </row>
    <row r="48" spans="2:16" x14ac:dyDescent="0.45">
      <c r="B48" s="4">
        <f t="shared" si="0"/>
        <v>2023</v>
      </c>
      <c r="C48" s="3">
        <f t="shared" si="1"/>
        <v>12</v>
      </c>
      <c r="D48" s="42" t="s">
        <v>317</v>
      </c>
      <c r="E48" s="42" t="s">
        <v>56</v>
      </c>
      <c r="F48" s="4" t="str">
        <f t="shared" si="2"/>
        <v>CKCOX23040014</v>
      </c>
      <c r="G48" s="3"/>
      <c r="H48" s="44">
        <v>0</v>
      </c>
      <c r="I48" s="2" t="str">
        <f t="shared" si="3"/>
        <v>Tx</v>
      </c>
      <c r="J48" s="2" t="s">
        <v>720</v>
      </c>
      <c r="K48" s="33">
        <f t="shared" si="4"/>
        <v>6194</v>
      </c>
      <c r="L48" s="28">
        <f t="shared" si="5"/>
        <v>103.23333333333333</v>
      </c>
      <c r="M48" s="46" t="s">
        <v>486</v>
      </c>
      <c r="N48" s="2"/>
      <c r="O48" s="2"/>
      <c r="P48" s="2"/>
    </row>
    <row r="49" spans="2:16" x14ac:dyDescent="0.45">
      <c r="B49" s="4">
        <f t="shared" si="0"/>
        <v>2023</v>
      </c>
      <c r="C49" s="3">
        <f t="shared" si="1"/>
        <v>12</v>
      </c>
      <c r="D49" s="42" t="s">
        <v>317</v>
      </c>
      <c r="E49" s="42" t="s">
        <v>56</v>
      </c>
      <c r="F49" s="4" t="str">
        <f t="shared" si="2"/>
        <v>CKCOX23040014</v>
      </c>
      <c r="G49" s="3"/>
      <c r="H49" s="44">
        <v>0</v>
      </c>
      <c r="I49" s="2" t="str">
        <f t="shared" si="3"/>
        <v>Tx</v>
      </c>
      <c r="J49" s="2" t="s">
        <v>699</v>
      </c>
      <c r="K49" s="33">
        <f t="shared" si="4"/>
        <v>2731</v>
      </c>
      <c r="L49" s="28">
        <f t="shared" si="5"/>
        <v>45.516666666666666</v>
      </c>
      <c r="M49" s="46" t="s">
        <v>486</v>
      </c>
      <c r="N49" s="2"/>
      <c r="O49" s="2"/>
      <c r="P49" s="2"/>
    </row>
    <row r="50" spans="2:16" x14ac:dyDescent="0.45">
      <c r="B50" s="4">
        <f t="shared" si="0"/>
        <v>2023</v>
      </c>
      <c r="C50" s="3">
        <f t="shared" si="1"/>
        <v>12</v>
      </c>
      <c r="D50" s="42" t="s">
        <v>317</v>
      </c>
      <c r="E50" s="42" t="s">
        <v>56</v>
      </c>
      <c r="F50" s="4" t="str">
        <f t="shared" si="2"/>
        <v>CKCOX23040014</v>
      </c>
      <c r="G50" s="3"/>
      <c r="H50" s="44">
        <v>0</v>
      </c>
      <c r="I50" s="2" t="str">
        <f t="shared" si="3"/>
        <v>Tx</v>
      </c>
      <c r="J50" s="2" t="s">
        <v>385</v>
      </c>
      <c r="K50" s="33">
        <f t="shared" si="4"/>
        <v>2043</v>
      </c>
      <c r="L50" s="28">
        <f t="shared" si="5"/>
        <v>34.049999999999997</v>
      </c>
      <c r="M50" s="46" t="s">
        <v>486</v>
      </c>
      <c r="N50" s="2"/>
      <c r="O50" s="2"/>
      <c r="P50" s="2"/>
    </row>
    <row r="51" spans="2:16" x14ac:dyDescent="0.45">
      <c r="B51" s="4">
        <f t="shared" si="0"/>
        <v>2023</v>
      </c>
      <c r="C51" s="3">
        <f t="shared" si="1"/>
        <v>12</v>
      </c>
      <c r="D51" s="42" t="s">
        <v>317</v>
      </c>
      <c r="E51" s="42" t="s">
        <v>56</v>
      </c>
      <c r="F51" s="4" t="str">
        <f t="shared" si="2"/>
        <v>CKCOX23040014</v>
      </c>
      <c r="G51" s="3"/>
      <c r="H51" s="44">
        <v>0</v>
      </c>
      <c r="I51" s="2" t="str">
        <f t="shared" si="3"/>
        <v>Tx</v>
      </c>
      <c r="J51" s="2" t="s">
        <v>721</v>
      </c>
      <c r="K51" s="33">
        <f t="shared" si="4"/>
        <v>3611</v>
      </c>
      <c r="L51" s="28">
        <f t="shared" si="5"/>
        <v>60.18333333333333</v>
      </c>
      <c r="M51" s="46" t="s">
        <v>486</v>
      </c>
      <c r="N51" s="2"/>
      <c r="O51" s="2"/>
      <c r="P51" s="2"/>
    </row>
    <row r="52" spans="2:16" x14ac:dyDescent="0.45">
      <c r="B52" s="4">
        <f t="shared" si="0"/>
        <v>2023</v>
      </c>
      <c r="C52" s="3">
        <f t="shared" si="1"/>
        <v>12</v>
      </c>
      <c r="D52" s="42" t="s">
        <v>317</v>
      </c>
      <c r="E52" s="42" t="s">
        <v>56</v>
      </c>
      <c r="F52" s="4" t="str">
        <f t="shared" si="2"/>
        <v>CKCOX23040014</v>
      </c>
      <c r="G52" s="3"/>
      <c r="H52" s="44">
        <v>0</v>
      </c>
      <c r="I52" s="2" t="str">
        <f t="shared" si="3"/>
        <v>Tx</v>
      </c>
      <c r="J52" s="2" t="s">
        <v>692</v>
      </c>
      <c r="K52" s="33">
        <f t="shared" si="4"/>
        <v>3535</v>
      </c>
      <c r="L52" s="28">
        <f t="shared" si="5"/>
        <v>58.916666666666664</v>
      </c>
      <c r="M52" s="46" t="s">
        <v>486</v>
      </c>
      <c r="N52" s="2"/>
      <c r="O52" s="2"/>
      <c r="P52" s="2"/>
    </row>
    <row r="53" spans="2:16" x14ac:dyDescent="0.45">
      <c r="B53" s="4">
        <f t="shared" si="0"/>
        <v>2023</v>
      </c>
      <c r="C53" s="3">
        <f t="shared" si="1"/>
        <v>12</v>
      </c>
      <c r="D53" s="42" t="s">
        <v>317</v>
      </c>
      <c r="E53" s="42" t="s">
        <v>56</v>
      </c>
      <c r="F53" s="4" t="str">
        <f t="shared" si="2"/>
        <v>CKCOX23040014</v>
      </c>
      <c r="G53" s="3"/>
      <c r="H53" s="44">
        <v>0</v>
      </c>
      <c r="I53" s="2" t="str">
        <f t="shared" si="3"/>
        <v>Tx</v>
      </c>
      <c r="J53" s="2" t="s">
        <v>722</v>
      </c>
      <c r="K53" s="33">
        <f t="shared" si="4"/>
        <v>4378</v>
      </c>
      <c r="L53" s="28">
        <f t="shared" si="5"/>
        <v>72.966666666666669</v>
      </c>
      <c r="M53" s="46" t="s">
        <v>486</v>
      </c>
      <c r="N53" s="2"/>
      <c r="O53" s="2"/>
      <c r="P53" s="2"/>
    </row>
    <row r="54" spans="2:16" x14ac:dyDescent="0.45">
      <c r="B54" s="4">
        <f t="shared" si="0"/>
        <v>2023</v>
      </c>
      <c r="C54" s="3">
        <f t="shared" si="1"/>
        <v>12</v>
      </c>
      <c r="D54" s="42" t="s">
        <v>317</v>
      </c>
      <c r="E54" s="42" t="s">
        <v>56</v>
      </c>
      <c r="F54" s="4" t="str">
        <f t="shared" si="2"/>
        <v>CKCOX23040014</v>
      </c>
      <c r="G54" s="3"/>
      <c r="H54" s="44">
        <v>0</v>
      </c>
      <c r="I54" s="2" t="str">
        <f t="shared" si="3"/>
        <v>Tx</v>
      </c>
      <c r="J54" s="2" t="s">
        <v>423</v>
      </c>
      <c r="K54" s="33">
        <f t="shared" si="4"/>
        <v>3658</v>
      </c>
      <c r="L54" s="28">
        <f t="shared" si="5"/>
        <v>60.966666666666669</v>
      </c>
      <c r="M54" s="46" t="s">
        <v>486</v>
      </c>
      <c r="N54" s="2"/>
      <c r="O54" s="2"/>
      <c r="P54" s="2"/>
    </row>
    <row r="55" spans="2:16" x14ac:dyDescent="0.45">
      <c r="B55" s="4">
        <f t="shared" si="0"/>
        <v>2023</v>
      </c>
      <c r="C55" s="3">
        <f t="shared" si="1"/>
        <v>12</v>
      </c>
      <c r="D55" s="42" t="s">
        <v>317</v>
      </c>
      <c r="E55" s="42" t="s">
        <v>56</v>
      </c>
      <c r="F55" s="4" t="str">
        <f t="shared" si="2"/>
        <v>CKCOX23040014</v>
      </c>
      <c r="G55" s="3"/>
      <c r="H55" s="44">
        <v>0</v>
      </c>
      <c r="I55" s="2" t="str">
        <f t="shared" si="3"/>
        <v>Tx</v>
      </c>
      <c r="J55" s="2" t="s">
        <v>718</v>
      </c>
      <c r="K55" s="33">
        <f t="shared" si="4"/>
        <v>5719</v>
      </c>
      <c r="L55" s="28">
        <f t="shared" si="5"/>
        <v>95.316666666666663</v>
      </c>
      <c r="M55" s="46" t="s">
        <v>486</v>
      </c>
      <c r="N55" s="2"/>
      <c r="O55" s="2"/>
      <c r="P55" s="2"/>
    </row>
    <row r="56" spans="2:16" x14ac:dyDescent="0.45">
      <c r="B56" s="4">
        <f t="shared" si="0"/>
        <v>2023</v>
      </c>
      <c r="C56" s="3">
        <f t="shared" si="1"/>
        <v>12</v>
      </c>
      <c r="D56" s="42" t="s">
        <v>317</v>
      </c>
      <c r="E56" s="42" t="s">
        <v>56</v>
      </c>
      <c r="F56" s="4" t="str">
        <f t="shared" si="2"/>
        <v>CKCOX23040014</v>
      </c>
      <c r="G56" s="3"/>
      <c r="H56" s="44">
        <v>0</v>
      </c>
      <c r="I56" s="2" t="str">
        <f t="shared" si="3"/>
        <v>Tx</v>
      </c>
      <c r="J56" s="2" t="s">
        <v>394</v>
      </c>
      <c r="K56" s="33">
        <f t="shared" si="4"/>
        <v>668</v>
      </c>
      <c r="L56" s="28">
        <f t="shared" si="5"/>
        <v>11.133333333333333</v>
      </c>
      <c r="M56" s="46" t="s">
        <v>486</v>
      </c>
      <c r="N56" s="2"/>
      <c r="O56" s="2"/>
      <c r="P56" s="2"/>
    </row>
    <row r="57" spans="2:16" x14ac:dyDescent="0.45">
      <c r="B57" s="4">
        <f t="shared" si="0"/>
        <v>2023</v>
      </c>
      <c r="C57" s="3">
        <f t="shared" si="1"/>
        <v>12</v>
      </c>
      <c r="D57" s="42" t="s">
        <v>317</v>
      </c>
      <c r="E57" s="42" t="s">
        <v>56</v>
      </c>
      <c r="F57" s="4" t="str">
        <f t="shared" si="2"/>
        <v>CKCOX23040014</v>
      </c>
      <c r="G57" s="3"/>
      <c r="H57" s="44">
        <v>0</v>
      </c>
      <c r="I57" s="2" t="str">
        <f t="shared" si="3"/>
        <v>Tx</v>
      </c>
      <c r="J57" s="2" t="s">
        <v>713</v>
      </c>
      <c r="K57" s="33">
        <f t="shared" si="4"/>
        <v>3803</v>
      </c>
      <c r="L57" s="28">
        <f t="shared" si="5"/>
        <v>63.383333333333333</v>
      </c>
      <c r="M57" s="46" t="s">
        <v>487</v>
      </c>
      <c r="N57" s="2"/>
      <c r="O57" s="2"/>
      <c r="P57" s="2"/>
    </row>
    <row r="58" spans="2:16" x14ac:dyDescent="0.45">
      <c r="B58" s="4">
        <f t="shared" si="0"/>
        <v>2023</v>
      </c>
      <c r="C58" s="3">
        <f t="shared" si="1"/>
        <v>12</v>
      </c>
      <c r="D58" s="42" t="s">
        <v>317</v>
      </c>
      <c r="E58" s="42" t="s">
        <v>56</v>
      </c>
      <c r="F58" s="4" t="str">
        <f t="shared" si="2"/>
        <v>CKCOX23040014</v>
      </c>
      <c r="G58" s="3"/>
      <c r="H58" s="44">
        <v>0</v>
      </c>
      <c r="I58" s="2" t="str">
        <f t="shared" si="3"/>
        <v>Tx</v>
      </c>
      <c r="J58" s="2" t="s">
        <v>174</v>
      </c>
      <c r="K58" s="33">
        <f t="shared" si="4"/>
        <v>10399</v>
      </c>
      <c r="L58" s="28">
        <f t="shared" si="5"/>
        <v>173.31666666666666</v>
      </c>
      <c r="M58" s="46" t="s">
        <v>487</v>
      </c>
      <c r="N58" s="2"/>
      <c r="O58" s="2"/>
      <c r="P58" s="2"/>
    </row>
    <row r="59" spans="2:16" x14ac:dyDescent="0.45">
      <c r="B59" s="4">
        <f t="shared" si="0"/>
        <v>2023</v>
      </c>
      <c r="C59" s="3">
        <f t="shared" si="1"/>
        <v>12</v>
      </c>
      <c r="D59" s="42" t="s">
        <v>317</v>
      </c>
      <c r="E59" s="42" t="s">
        <v>56</v>
      </c>
      <c r="F59" s="4" t="str">
        <f t="shared" si="2"/>
        <v>CKCOX23040014</v>
      </c>
      <c r="G59" s="3"/>
      <c r="H59" s="44">
        <v>0</v>
      </c>
      <c r="I59" s="2" t="str">
        <f t="shared" si="3"/>
        <v>Tx</v>
      </c>
      <c r="J59" s="2" t="s">
        <v>345</v>
      </c>
      <c r="K59" s="33">
        <f t="shared" si="4"/>
        <v>4839</v>
      </c>
      <c r="L59" s="28">
        <f t="shared" si="5"/>
        <v>80.650000000000006</v>
      </c>
      <c r="M59" s="46" t="s">
        <v>487</v>
      </c>
      <c r="N59" s="2"/>
      <c r="O59" s="2"/>
      <c r="P59" s="2"/>
    </row>
    <row r="60" spans="2:16" x14ac:dyDescent="0.45">
      <c r="B60" s="4">
        <f t="shared" si="0"/>
        <v>2023</v>
      </c>
      <c r="C60" s="3">
        <f t="shared" si="1"/>
        <v>12</v>
      </c>
      <c r="D60" s="42" t="s">
        <v>317</v>
      </c>
      <c r="E60" s="42" t="s">
        <v>56</v>
      </c>
      <c r="F60" s="4" t="str">
        <f t="shared" si="2"/>
        <v>CKCOX23040014</v>
      </c>
      <c r="G60" s="3"/>
      <c r="H60" s="44">
        <v>0</v>
      </c>
      <c r="I60" s="2" t="str">
        <f t="shared" si="3"/>
        <v>Tx</v>
      </c>
      <c r="J60" s="2" t="s">
        <v>608</v>
      </c>
      <c r="K60" s="33">
        <f t="shared" si="4"/>
        <v>1076</v>
      </c>
      <c r="L60" s="28">
        <f t="shared" si="5"/>
        <v>17.933333333333334</v>
      </c>
      <c r="M60" s="46" t="s">
        <v>487</v>
      </c>
      <c r="N60" s="2"/>
      <c r="O60" s="2"/>
      <c r="P60" s="2"/>
    </row>
    <row r="61" spans="2:16" x14ac:dyDescent="0.45">
      <c r="B61" s="4">
        <f t="shared" si="0"/>
        <v>2023</v>
      </c>
      <c r="C61" s="3">
        <f t="shared" si="1"/>
        <v>12</v>
      </c>
      <c r="D61" s="42" t="s">
        <v>317</v>
      </c>
      <c r="E61" s="42" t="s">
        <v>56</v>
      </c>
      <c r="F61" s="4" t="str">
        <f t="shared" si="2"/>
        <v>CKCOX23040015</v>
      </c>
      <c r="G61" s="3"/>
      <c r="H61" s="44">
        <v>0</v>
      </c>
      <c r="I61" s="2" t="str">
        <f t="shared" si="3"/>
        <v>Tx</v>
      </c>
      <c r="J61" s="2" t="s">
        <v>382</v>
      </c>
      <c r="K61" s="33">
        <f t="shared" si="4"/>
        <v>2716</v>
      </c>
      <c r="L61" s="28">
        <f t="shared" si="5"/>
        <v>45.266666666666666</v>
      </c>
      <c r="M61" s="46" t="s">
        <v>486</v>
      </c>
      <c r="N61" s="2"/>
      <c r="O61" s="2"/>
      <c r="P61" s="2"/>
    </row>
    <row r="62" spans="2:16" x14ac:dyDescent="0.45">
      <c r="B62" s="4">
        <f t="shared" si="0"/>
        <v>2023</v>
      </c>
      <c r="C62" s="3">
        <f t="shared" si="1"/>
        <v>12</v>
      </c>
      <c r="D62" s="42" t="s">
        <v>317</v>
      </c>
      <c r="E62" s="42" t="s">
        <v>56</v>
      </c>
      <c r="F62" s="4" t="str">
        <f t="shared" si="2"/>
        <v>CKCOX23040015</v>
      </c>
      <c r="G62" s="3"/>
      <c r="H62" s="44">
        <v>0</v>
      </c>
      <c r="I62" s="2" t="str">
        <f t="shared" si="3"/>
        <v>Tx</v>
      </c>
      <c r="J62" s="2" t="s">
        <v>104</v>
      </c>
      <c r="K62" s="33">
        <f t="shared" si="4"/>
        <v>80</v>
      </c>
      <c r="L62" s="28">
        <f t="shared" si="5"/>
        <v>1.3333333333333333</v>
      </c>
      <c r="M62" s="46" t="s">
        <v>486</v>
      </c>
      <c r="N62" s="2"/>
      <c r="O62" s="2"/>
      <c r="P62" s="2"/>
    </row>
    <row r="63" spans="2:16" x14ac:dyDescent="0.45">
      <c r="B63" s="4">
        <f t="shared" si="0"/>
        <v>2023</v>
      </c>
      <c r="C63" s="3">
        <f t="shared" si="1"/>
        <v>12</v>
      </c>
      <c r="D63" s="42" t="s">
        <v>317</v>
      </c>
      <c r="E63" s="42" t="s">
        <v>56</v>
      </c>
      <c r="F63" s="4" t="str">
        <f t="shared" si="2"/>
        <v>CKCOX23040015</v>
      </c>
      <c r="G63" s="3"/>
      <c r="H63" s="44">
        <v>0</v>
      </c>
      <c r="I63" s="2" t="str">
        <f t="shared" si="3"/>
        <v>Tx</v>
      </c>
      <c r="J63" s="2" t="s">
        <v>180</v>
      </c>
      <c r="K63" s="33">
        <f t="shared" si="4"/>
        <v>480</v>
      </c>
      <c r="L63" s="28">
        <f t="shared" si="5"/>
        <v>8</v>
      </c>
      <c r="M63" s="46" t="s">
        <v>486</v>
      </c>
      <c r="N63" s="2"/>
      <c r="O63" s="2"/>
      <c r="P63" s="2"/>
    </row>
    <row r="64" spans="2:16" x14ac:dyDescent="0.45">
      <c r="B64" s="4">
        <f t="shared" si="0"/>
        <v>2023</v>
      </c>
      <c r="C64" s="3">
        <f t="shared" si="1"/>
        <v>12</v>
      </c>
      <c r="D64" s="42" t="s">
        <v>317</v>
      </c>
      <c r="E64" s="42" t="s">
        <v>56</v>
      </c>
      <c r="F64" s="4" t="str">
        <f t="shared" si="2"/>
        <v>CKCOX23040015</v>
      </c>
      <c r="G64" s="3"/>
      <c r="H64" s="44">
        <v>0</v>
      </c>
      <c r="I64" s="2" t="str">
        <f t="shared" si="3"/>
        <v>Tx</v>
      </c>
      <c r="J64" s="2" t="s">
        <v>695</v>
      </c>
      <c r="K64" s="33">
        <f t="shared" si="4"/>
        <v>3611</v>
      </c>
      <c r="L64" s="28">
        <f t="shared" si="5"/>
        <v>60.18333333333333</v>
      </c>
      <c r="M64" s="46" t="s">
        <v>486</v>
      </c>
      <c r="N64" s="2"/>
      <c r="O64" s="2"/>
      <c r="P64" s="2"/>
    </row>
    <row r="65" spans="2:16" x14ac:dyDescent="0.45">
      <c r="B65" s="4">
        <f t="shared" si="0"/>
        <v>2023</v>
      </c>
      <c r="C65" s="3">
        <f t="shared" si="1"/>
        <v>12</v>
      </c>
      <c r="D65" s="42" t="s">
        <v>317</v>
      </c>
      <c r="E65" s="42" t="s">
        <v>56</v>
      </c>
      <c r="F65" s="4" t="str">
        <f t="shared" si="2"/>
        <v>CKCOX23040015</v>
      </c>
      <c r="G65" s="3"/>
      <c r="H65" s="44">
        <v>0</v>
      </c>
      <c r="I65" s="2" t="str">
        <f t="shared" si="3"/>
        <v>Tx</v>
      </c>
      <c r="J65" s="2" t="s">
        <v>707</v>
      </c>
      <c r="K65" s="33">
        <f t="shared" si="4"/>
        <v>418</v>
      </c>
      <c r="L65" s="28">
        <f t="shared" si="5"/>
        <v>6.9666666666666668</v>
      </c>
      <c r="M65" s="46" t="s">
        <v>486</v>
      </c>
      <c r="N65" s="2"/>
      <c r="O65" s="2"/>
      <c r="P65" s="2"/>
    </row>
    <row r="66" spans="2:16" x14ac:dyDescent="0.45">
      <c r="B66" s="4">
        <f t="shared" si="0"/>
        <v>2023</v>
      </c>
      <c r="C66" s="3">
        <f t="shared" si="1"/>
        <v>12</v>
      </c>
      <c r="D66" s="42" t="s">
        <v>317</v>
      </c>
      <c r="E66" s="42" t="s">
        <v>56</v>
      </c>
      <c r="F66" s="4" t="str">
        <f t="shared" si="2"/>
        <v>CKCOX23040015</v>
      </c>
      <c r="G66" s="3"/>
      <c r="H66" s="44">
        <v>0</v>
      </c>
      <c r="I66" s="2" t="str">
        <f t="shared" si="3"/>
        <v>Tx</v>
      </c>
      <c r="J66" s="2" t="s">
        <v>171</v>
      </c>
      <c r="K66" s="33">
        <f t="shared" si="4"/>
        <v>4378</v>
      </c>
      <c r="L66" s="28">
        <f t="shared" si="5"/>
        <v>72.966666666666669</v>
      </c>
      <c r="M66" s="46" t="s">
        <v>486</v>
      </c>
      <c r="N66" s="2"/>
      <c r="O66" s="2"/>
      <c r="P66" s="2"/>
    </row>
    <row r="67" spans="2:16" x14ac:dyDescent="0.45">
      <c r="B67" s="4">
        <f t="shared" si="0"/>
        <v>2023</v>
      </c>
      <c r="C67" s="3">
        <f t="shared" si="1"/>
        <v>12</v>
      </c>
      <c r="D67" s="42" t="s">
        <v>317</v>
      </c>
      <c r="E67" s="42" t="s">
        <v>56</v>
      </c>
      <c r="F67" s="4" t="str">
        <f t="shared" si="2"/>
        <v>CKCOX23040015</v>
      </c>
      <c r="G67" s="3"/>
      <c r="H67" s="44">
        <v>0</v>
      </c>
      <c r="I67" s="2" t="str">
        <f t="shared" si="3"/>
        <v>Tx</v>
      </c>
      <c r="J67" s="2" t="s">
        <v>724</v>
      </c>
      <c r="K67" s="33">
        <f t="shared" si="4"/>
        <v>3591</v>
      </c>
      <c r="L67" s="28">
        <f t="shared" si="5"/>
        <v>59.85</v>
      </c>
      <c r="M67" s="46" t="s">
        <v>486</v>
      </c>
      <c r="N67" s="2"/>
      <c r="O67" s="2"/>
      <c r="P67" s="2"/>
    </row>
    <row r="68" spans="2:16" x14ac:dyDescent="0.45">
      <c r="B68" s="4">
        <f t="shared" si="0"/>
        <v>2023</v>
      </c>
      <c r="C68" s="3">
        <f t="shared" si="1"/>
        <v>12</v>
      </c>
      <c r="D68" s="42" t="s">
        <v>317</v>
      </c>
      <c r="E68" s="42" t="s">
        <v>56</v>
      </c>
      <c r="F68" s="4" t="str">
        <f t="shared" si="2"/>
        <v>CKCOX23040015</v>
      </c>
      <c r="G68" s="3"/>
      <c r="H68" s="44">
        <v>0</v>
      </c>
      <c r="I68" s="2" t="str">
        <f t="shared" si="3"/>
        <v>Tx</v>
      </c>
      <c r="J68" s="2" t="s">
        <v>166</v>
      </c>
      <c r="K68" s="33">
        <f t="shared" si="4"/>
        <v>5706</v>
      </c>
      <c r="L68" s="28">
        <f t="shared" si="5"/>
        <v>95.1</v>
      </c>
      <c r="M68" s="46" t="s">
        <v>486</v>
      </c>
      <c r="N68" s="2"/>
      <c r="O68" s="2"/>
      <c r="P68" s="2"/>
    </row>
    <row r="69" spans="2:16" x14ac:dyDescent="0.45">
      <c r="B69" s="4">
        <f t="shared" si="0"/>
        <v>2023</v>
      </c>
      <c r="C69" s="3">
        <f t="shared" si="1"/>
        <v>12</v>
      </c>
      <c r="D69" s="42" t="s">
        <v>317</v>
      </c>
      <c r="E69" s="42" t="s">
        <v>56</v>
      </c>
      <c r="F69" s="4" t="str">
        <f t="shared" si="2"/>
        <v>CKCOX23040015</v>
      </c>
      <c r="G69" s="3"/>
      <c r="H69" s="44">
        <v>0</v>
      </c>
      <c r="I69" s="2" t="str">
        <f t="shared" si="3"/>
        <v>Tx</v>
      </c>
      <c r="J69" s="2" t="s">
        <v>716</v>
      </c>
      <c r="K69" s="33">
        <f t="shared" si="4"/>
        <v>3798</v>
      </c>
      <c r="L69" s="28">
        <f t="shared" si="5"/>
        <v>63.3</v>
      </c>
      <c r="M69" s="46" t="s">
        <v>487</v>
      </c>
      <c r="N69" s="2"/>
      <c r="O69" s="2"/>
      <c r="P69" s="2"/>
    </row>
    <row r="70" spans="2:16" x14ac:dyDescent="0.45">
      <c r="B70" s="4">
        <f t="shared" si="0"/>
        <v>2023</v>
      </c>
      <c r="C70" s="3">
        <f t="shared" si="1"/>
        <v>12</v>
      </c>
      <c r="D70" s="42" t="s">
        <v>317</v>
      </c>
      <c r="E70" s="42" t="s">
        <v>56</v>
      </c>
      <c r="F70" s="4" t="str">
        <f t="shared" si="2"/>
        <v>CKCOX23040015</v>
      </c>
      <c r="G70" s="3"/>
      <c r="H70" s="44">
        <v>0</v>
      </c>
      <c r="I70" s="2" t="str">
        <f t="shared" si="3"/>
        <v>Tx</v>
      </c>
      <c r="J70" s="2" t="s">
        <v>714</v>
      </c>
      <c r="K70" s="33">
        <f t="shared" si="4"/>
        <v>10341</v>
      </c>
      <c r="L70" s="28">
        <f t="shared" si="5"/>
        <v>172.35</v>
      </c>
      <c r="M70" s="46" t="s">
        <v>487</v>
      </c>
      <c r="N70" s="2"/>
      <c r="O70" s="2"/>
      <c r="P70" s="2"/>
    </row>
    <row r="71" spans="2:16" x14ac:dyDescent="0.45">
      <c r="B71" s="4">
        <f t="shared" si="0"/>
        <v>2023</v>
      </c>
      <c r="C71" s="3">
        <f t="shared" si="1"/>
        <v>12</v>
      </c>
      <c r="D71" s="42" t="s">
        <v>317</v>
      </c>
      <c r="E71" s="42" t="s">
        <v>56</v>
      </c>
      <c r="F71" s="4" t="str">
        <f t="shared" si="2"/>
        <v>CKCOX23040015</v>
      </c>
      <c r="G71" s="3"/>
      <c r="H71" s="44">
        <v>0</v>
      </c>
      <c r="I71" s="2" t="str">
        <f t="shared" si="3"/>
        <v>Tx</v>
      </c>
      <c r="J71" s="2" t="s">
        <v>626</v>
      </c>
      <c r="K71" s="33">
        <f t="shared" si="4"/>
        <v>4839</v>
      </c>
      <c r="L71" s="28">
        <f t="shared" si="5"/>
        <v>80.650000000000006</v>
      </c>
      <c r="M71" s="46" t="s">
        <v>487</v>
      </c>
      <c r="N71" s="2"/>
      <c r="O71" s="2"/>
      <c r="P71" s="2"/>
    </row>
    <row r="72" spans="2:16" x14ac:dyDescent="0.45">
      <c r="B72" s="4">
        <f>VALUE(MID(J72,22,4))</f>
        <v>2023</v>
      </c>
      <c r="C72" s="43">
        <f>VALUE(MID(J72,26,2))</f>
        <v>12</v>
      </c>
      <c r="D72" s="42" t="s">
        <v>317</v>
      </c>
      <c r="E72" s="42" t="s">
        <v>56</v>
      </c>
      <c r="F72" s="4" t="str">
        <f>MID(J72,8,13)</f>
        <v>CKCOX23040015</v>
      </c>
      <c r="G72" s="43"/>
      <c r="H72" s="44">
        <v>0</v>
      </c>
      <c r="I72" s="44" t="str">
        <f>LEFT(J72,2)</f>
        <v>Tx</v>
      </c>
      <c r="J72" s="44" t="s">
        <v>145</v>
      </c>
      <c r="K72" s="33">
        <f>VALUE(MID(J72,58,FIND("secs",J72)-58))</f>
        <v>1058</v>
      </c>
      <c r="L72" s="28">
        <f>K72/60</f>
        <v>17.633333333333333</v>
      </c>
      <c r="M72" s="46" t="s">
        <v>487</v>
      </c>
      <c r="N72" s="44"/>
      <c r="O72" s="44"/>
      <c r="P72" s="44"/>
    </row>
    <row r="73" spans="2:16" x14ac:dyDescent="0.45">
      <c r="B73" s="4">
        <f t="shared" ref="B73:B118" si="6">VALUE(MID(J73,22,4))</f>
        <v>2023</v>
      </c>
      <c r="C73" s="43">
        <f t="shared" ref="C73:C118" si="7">VALUE(MID(J73,26,2))</f>
        <v>12</v>
      </c>
      <c r="D73" s="42" t="s">
        <v>317</v>
      </c>
      <c r="E73" s="42" t="s">
        <v>56</v>
      </c>
      <c r="F73" s="4" t="str">
        <f t="shared" ref="F73:F118" si="8">MID(J73,8,13)</f>
        <v>CKCOX23040014</v>
      </c>
      <c r="G73" s="43"/>
      <c r="H73" s="44">
        <v>0</v>
      </c>
      <c r="I73" s="44" t="str">
        <f t="shared" ref="I73:I118" si="9">LEFT(J73,2)</f>
        <v>Rx</v>
      </c>
      <c r="J73" s="66" t="s">
        <v>631</v>
      </c>
      <c r="K73" s="33">
        <f t="shared" ref="K73:K118" si="10">VALUE(MID(J73,58,FIND("secs",J73)-58))</f>
        <v>4165</v>
      </c>
      <c r="L73" s="28">
        <f t="shared" ref="L73:L118" si="11">K73/60</f>
        <v>69.416666666666671</v>
      </c>
      <c r="M73" s="46" t="s">
        <v>487</v>
      </c>
      <c r="N73" s="44"/>
      <c r="O73" s="44"/>
      <c r="P73" s="44"/>
    </row>
    <row r="74" spans="2:16" x14ac:dyDescent="0.45">
      <c r="B74" s="4">
        <f t="shared" si="6"/>
        <v>2023</v>
      </c>
      <c r="C74" s="43">
        <f t="shared" si="7"/>
        <v>12</v>
      </c>
      <c r="D74" s="42" t="s">
        <v>317</v>
      </c>
      <c r="E74" s="42" t="s">
        <v>56</v>
      </c>
      <c r="F74" s="4" t="str">
        <f t="shared" si="8"/>
        <v>CKCOX23040014</v>
      </c>
      <c r="G74" s="43"/>
      <c r="H74" s="44">
        <v>0</v>
      </c>
      <c r="I74" s="44" t="str">
        <f t="shared" si="9"/>
        <v>Rx</v>
      </c>
      <c r="J74" s="44" t="s">
        <v>633</v>
      </c>
      <c r="K74" s="33">
        <f t="shared" si="10"/>
        <v>1147</v>
      </c>
      <c r="L74" s="28">
        <f t="shared" si="11"/>
        <v>19.116666666666667</v>
      </c>
      <c r="M74" s="46" t="s">
        <v>487</v>
      </c>
      <c r="N74" s="44"/>
      <c r="O74" s="44"/>
      <c r="P74" s="44"/>
    </row>
    <row r="75" spans="2:16" x14ac:dyDescent="0.45">
      <c r="B75" s="4">
        <f t="shared" si="6"/>
        <v>2023</v>
      </c>
      <c r="C75" s="43">
        <f t="shared" si="7"/>
        <v>12</v>
      </c>
      <c r="D75" s="42" t="s">
        <v>317</v>
      </c>
      <c r="E75" s="42" t="s">
        <v>56</v>
      </c>
      <c r="F75" s="4" t="str">
        <f t="shared" si="8"/>
        <v>CKCOX23040014</v>
      </c>
      <c r="G75" s="43"/>
      <c r="H75" s="44">
        <v>0</v>
      </c>
      <c r="I75" s="44" t="str">
        <f t="shared" si="9"/>
        <v>Rx</v>
      </c>
      <c r="J75" s="44" t="s">
        <v>622</v>
      </c>
      <c r="K75" s="33">
        <f t="shared" si="10"/>
        <v>2400</v>
      </c>
      <c r="L75" s="28">
        <f t="shared" si="11"/>
        <v>40</v>
      </c>
      <c r="M75" s="46" t="s">
        <v>487</v>
      </c>
      <c r="N75" s="44"/>
      <c r="O75" s="44"/>
      <c r="P75" s="44"/>
    </row>
    <row r="76" spans="2:16" x14ac:dyDescent="0.45">
      <c r="B76" s="4">
        <f t="shared" si="6"/>
        <v>2023</v>
      </c>
      <c r="C76" s="43">
        <f t="shared" si="7"/>
        <v>12</v>
      </c>
      <c r="D76" s="42" t="s">
        <v>317</v>
      </c>
      <c r="E76" s="42" t="s">
        <v>56</v>
      </c>
      <c r="F76" s="4" t="str">
        <f t="shared" si="8"/>
        <v>CKCOX23040014</v>
      </c>
      <c r="G76" s="43"/>
      <c r="H76" s="44">
        <v>0</v>
      </c>
      <c r="I76" s="44" t="str">
        <f t="shared" si="9"/>
        <v>Rx</v>
      </c>
      <c r="J76" s="44" t="s">
        <v>625</v>
      </c>
      <c r="K76" s="33">
        <f t="shared" si="10"/>
        <v>5648</v>
      </c>
      <c r="L76" s="28">
        <f t="shared" si="11"/>
        <v>94.13333333333334</v>
      </c>
      <c r="M76" s="46" t="s">
        <v>487</v>
      </c>
      <c r="N76" s="44"/>
      <c r="O76" s="44"/>
      <c r="P76" s="44"/>
    </row>
    <row r="77" spans="2:16" x14ac:dyDescent="0.45">
      <c r="B77" s="4">
        <f t="shared" si="6"/>
        <v>2023</v>
      </c>
      <c r="C77" s="43">
        <f t="shared" si="7"/>
        <v>12</v>
      </c>
      <c r="D77" s="42" t="s">
        <v>317</v>
      </c>
      <c r="E77" s="42" t="s">
        <v>56</v>
      </c>
      <c r="F77" s="4" t="str">
        <f t="shared" si="8"/>
        <v>CKCOX23040014</v>
      </c>
      <c r="G77" s="43"/>
      <c r="H77" s="44">
        <v>0</v>
      </c>
      <c r="I77" s="44" t="str">
        <f t="shared" si="9"/>
        <v>Rx</v>
      </c>
      <c r="J77" s="44" t="s">
        <v>642</v>
      </c>
      <c r="K77" s="33">
        <f t="shared" si="10"/>
        <v>1266</v>
      </c>
      <c r="L77" s="28">
        <f t="shared" si="11"/>
        <v>21.1</v>
      </c>
      <c r="M77" s="46" t="s">
        <v>487</v>
      </c>
      <c r="N77" s="44"/>
      <c r="O77" s="44"/>
      <c r="P77" s="44"/>
    </row>
    <row r="78" spans="2:16" x14ac:dyDescent="0.45">
      <c r="B78" s="4">
        <f t="shared" si="6"/>
        <v>2023</v>
      </c>
      <c r="C78" s="43">
        <f t="shared" si="7"/>
        <v>12</v>
      </c>
      <c r="D78" s="42" t="s">
        <v>317</v>
      </c>
      <c r="E78" s="42" t="s">
        <v>56</v>
      </c>
      <c r="F78" s="4" t="str">
        <f t="shared" si="8"/>
        <v>CKCOX23040014</v>
      </c>
      <c r="G78" s="43"/>
      <c r="H78" s="44">
        <v>0</v>
      </c>
      <c r="I78" s="44" t="str">
        <f t="shared" si="9"/>
        <v>Rx</v>
      </c>
      <c r="J78" s="44" t="s">
        <v>645</v>
      </c>
      <c r="K78" s="33">
        <f t="shared" si="10"/>
        <v>3280</v>
      </c>
      <c r="L78" s="28">
        <f t="shared" si="11"/>
        <v>54.666666666666664</v>
      </c>
      <c r="M78" s="46" t="s">
        <v>487</v>
      </c>
      <c r="N78" s="44"/>
      <c r="O78" s="44"/>
      <c r="P78" s="44"/>
    </row>
    <row r="79" spans="2:16" x14ac:dyDescent="0.45">
      <c r="B79" s="4">
        <f t="shared" si="6"/>
        <v>2023</v>
      </c>
      <c r="C79" s="43">
        <f t="shared" si="7"/>
        <v>12</v>
      </c>
      <c r="D79" s="42" t="s">
        <v>317</v>
      </c>
      <c r="E79" s="42" t="s">
        <v>56</v>
      </c>
      <c r="F79" s="4" t="str">
        <f t="shared" si="8"/>
        <v>CKCOX23040014</v>
      </c>
      <c r="G79" s="43"/>
      <c r="H79" s="44">
        <v>0</v>
      </c>
      <c r="I79" s="44" t="str">
        <f t="shared" si="9"/>
        <v>Rx</v>
      </c>
      <c r="J79" s="44" t="s">
        <v>245</v>
      </c>
      <c r="K79" s="33">
        <f t="shared" si="10"/>
        <v>19287</v>
      </c>
      <c r="L79" s="28">
        <f t="shared" si="11"/>
        <v>321.45</v>
      </c>
      <c r="M79" s="46" t="s">
        <v>487</v>
      </c>
      <c r="N79" s="44"/>
      <c r="O79" s="44"/>
      <c r="P79" s="44"/>
    </row>
    <row r="80" spans="2:16" x14ac:dyDescent="0.45">
      <c r="B80" s="4">
        <f t="shared" si="6"/>
        <v>2023</v>
      </c>
      <c r="C80" s="43">
        <f t="shared" si="7"/>
        <v>12</v>
      </c>
      <c r="D80" s="42" t="s">
        <v>317</v>
      </c>
      <c r="E80" s="42" t="s">
        <v>56</v>
      </c>
      <c r="F80" s="4" t="str">
        <f t="shared" si="8"/>
        <v>CKCOX23040015</v>
      </c>
      <c r="G80" s="43"/>
      <c r="H80" s="44">
        <v>0</v>
      </c>
      <c r="I80" s="44" t="str">
        <f t="shared" si="9"/>
        <v>Rx</v>
      </c>
      <c r="J80" s="44" t="s">
        <v>248</v>
      </c>
      <c r="K80" s="33">
        <f t="shared" si="10"/>
        <v>1422</v>
      </c>
      <c r="L80" s="28">
        <f t="shared" si="11"/>
        <v>23.7</v>
      </c>
      <c r="M80" s="46" t="s">
        <v>487</v>
      </c>
      <c r="N80" s="44"/>
      <c r="O80" s="44"/>
      <c r="P80" s="44"/>
    </row>
    <row r="81" spans="2:16" x14ac:dyDescent="0.45">
      <c r="B81" s="4">
        <f t="shared" si="6"/>
        <v>2023</v>
      </c>
      <c r="C81" s="43">
        <f t="shared" si="7"/>
        <v>12</v>
      </c>
      <c r="D81" s="42" t="s">
        <v>317</v>
      </c>
      <c r="E81" s="42" t="s">
        <v>56</v>
      </c>
      <c r="F81" s="4" t="str">
        <f t="shared" si="8"/>
        <v>CKCOX23040015</v>
      </c>
      <c r="G81" s="43"/>
      <c r="H81" s="44">
        <v>0</v>
      </c>
      <c r="I81" s="44" t="str">
        <f t="shared" si="9"/>
        <v>Rx</v>
      </c>
      <c r="J81" s="44" t="s">
        <v>648</v>
      </c>
      <c r="K81" s="33">
        <f t="shared" si="10"/>
        <v>1727</v>
      </c>
      <c r="L81" s="28">
        <f t="shared" si="11"/>
        <v>28.783333333333335</v>
      </c>
      <c r="M81" s="46" t="s">
        <v>487</v>
      </c>
      <c r="N81" s="44"/>
      <c r="O81" s="44"/>
      <c r="P81" s="44"/>
    </row>
    <row r="82" spans="2:16" x14ac:dyDescent="0.45">
      <c r="B82" s="4">
        <f t="shared" si="6"/>
        <v>2023</v>
      </c>
      <c r="C82" s="43">
        <f t="shared" si="7"/>
        <v>12</v>
      </c>
      <c r="D82" s="42" t="s">
        <v>317</v>
      </c>
      <c r="E82" s="42" t="s">
        <v>56</v>
      </c>
      <c r="F82" s="4" t="str">
        <f t="shared" si="8"/>
        <v>CKCOX23040014</v>
      </c>
      <c r="G82" s="43"/>
      <c r="H82" s="44">
        <v>0</v>
      </c>
      <c r="I82" s="44" t="str">
        <f t="shared" si="9"/>
        <v>Tx</v>
      </c>
      <c r="J82" s="44" t="s">
        <v>230</v>
      </c>
      <c r="K82" s="33">
        <f t="shared" si="10"/>
        <v>4165</v>
      </c>
      <c r="L82" s="28">
        <f t="shared" si="11"/>
        <v>69.416666666666671</v>
      </c>
      <c r="M82" s="46" t="s">
        <v>487</v>
      </c>
      <c r="N82" s="44"/>
      <c r="O82" s="44"/>
      <c r="P82" s="44"/>
    </row>
    <row r="83" spans="2:16" x14ac:dyDescent="0.45">
      <c r="B83" s="4">
        <f t="shared" si="6"/>
        <v>2023</v>
      </c>
      <c r="C83" s="43">
        <f t="shared" si="7"/>
        <v>12</v>
      </c>
      <c r="D83" s="42" t="s">
        <v>317</v>
      </c>
      <c r="E83" s="42" t="s">
        <v>56</v>
      </c>
      <c r="F83" s="4" t="str">
        <f t="shared" si="8"/>
        <v>CKCOX23040014</v>
      </c>
      <c r="G83" s="43"/>
      <c r="H83" s="44">
        <v>0</v>
      </c>
      <c r="I83" s="44" t="str">
        <f t="shared" si="9"/>
        <v>Tx</v>
      </c>
      <c r="J83" s="44" t="s">
        <v>637</v>
      </c>
      <c r="K83" s="33">
        <f t="shared" si="10"/>
        <v>1147</v>
      </c>
      <c r="L83" s="28">
        <f t="shared" si="11"/>
        <v>19.116666666666667</v>
      </c>
      <c r="M83" s="46" t="s">
        <v>487</v>
      </c>
      <c r="N83" s="44"/>
      <c r="O83" s="44"/>
      <c r="P83" s="44"/>
    </row>
    <row r="84" spans="2:16" x14ac:dyDescent="0.45">
      <c r="B84" s="4">
        <f t="shared" si="6"/>
        <v>2023</v>
      </c>
      <c r="C84" s="43">
        <f t="shared" si="7"/>
        <v>12</v>
      </c>
      <c r="D84" s="42" t="s">
        <v>317</v>
      </c>
      <c r="E84" s="42" t="s">
        <v>56</v>
      </c>
      <c r="F84" s="4" t="str">
        <f t="shared" si="8"/>
        <v>CKCOX23040014</v>
      </c>
      <c r="G84" s="43"/>
      <c r="H84" s="44">
        <v>0</v>
      </c>
      <c r="I84" s="44" t="str">
        <f t="shared" si="9"/>
        <v>Tx</v>
      </c>
      <c r="J84" s="44" t="s">
        <v>634</v>
      </c>
      <c r="K84" s="33">
        <f t="shared" si="10"/>
        <v>2400</v>
      </c>
      <c r="L84" s="28">
        <f t="shared" si="11"/>
        <v>40</v>
      </c>
      <c r="M84" s="46" t="s">
        <v>487</v>
      </c>
      <c r="N84" s="44"/>
      <c r="O84" s="44"/>
      <c r="P84" s="44"/>
    </row>
    <row r="85" spans="2:16" x14ac:dyDescent="0.45">
      <c r="B85" s="4">
        <f t="shared" si="6"/>
        <v>2023</v>
      </c>
      <c r="C85" s="43">
        <f t="shared" si="7"/>
        <v>12</v>
      </c>
      <c r="D85" s="42" t="s">
        <v>317</v>
      </c>
      <c r="E85" s="42" t="s">
        <v>56</v>
      </c>
      <c r="F85" s="4" t="str">
        <f t="shared" si="8"/>
        <v>CKCOX23040014</v>
      </c>
      <c r="G85" s="43"/>
      <c r="H85" s="44">
        <v>0</v>
      </c>
      <c r="I85" s="44" t="str">
        <f t="shared" si="9"/>
        <v>Tx</v>
      </c>
      <c r="J85" s="44" t="s">
        <v>628</v>
      </c>
      <c r="K85" s="33">
        <f t="shared" si="10"/>
        <v>5648</v>
      </c>
      <c r="L85" s="28">
        <f t="shared" si="11"/>
        <v>94.13333333333334</v>
      </c>
      <c r="M85" s="46" t="s">
        <v>487</v>
      </c>
      <c r="N85" s="44"/>
      <c r="O85" s="44"/>
      <c r="P85" s="44"/>
    </row>
    <row r="86" spans="2:16" x14ac:dyDescent="0.45">
      <c r="B86" s="4">
        <f t="shared" si="6"/>
        <v>2023</v>
      </c>
      <c r="C86" s="43">
        <f t="shared" si="7"/>
        <v>12</v>
      </c>
      <c r="D86" s="42" t="s">
        <v>317</v>
      </c>
      <c r="E86" s="42" t="s">
        <v>56</v>
      </c>
      <c r="F86" s="4" t="str">
        <f t="shared" si="8"/>
        <v>CKCOX23040014</v>
      </c>
      <c r="G86" s="43"/>
      <c r="H86" s="44">
        <v>0</v>
      </c>
      <c r="I86" s="44" t="str">
        <f t="shared" si="9"/>
        <v>Tx</v>
      </c>
      <c r="J86" s="44" t="s">
        <v>638</v>
      </c>
      <c r="K86" s="33">
        <f t="shared" si="10"/>
        <v>1266</v>
      </c>
      <c r="L86" s="28">
        <f t="shared" si="11"/>
        <v>21.1</v>
      </c>
      <c r="M86" s="46" t="s">
        <v>487</v>
      </c>
      <c r="N86" s="44"/>
      <c r="O86" s="44"/>
      <c r="P86" s="44"/>
    </row>
    <row r="87" spans="2:16" x14ac:dyDescent="0.45">
      <c r="B87" s="4">
        <f t="shared" si="6"/>
        <v>2023</v>
      </c>
      <c r="C87" s="43">
        <f t="shared" si="7"/>
        <v>12</v>
      </c>
      <c r="D87" s="42" t="s">
        <v>317</v>
      </c>
      <c r="E87" s="42" t="s">
        <v>56</v>
      </c>
      <c r="F87" s="4" t="str">
        <f t="shared" si="8"/>
        <v>CKCOX23040014</v>
      </c>
      <c r="G87" s="43"/>
      <c r="H87" s="44">
        <v>0</v>
      </c>
      <c r="I87" s="44" t="str">
        <f t="shared" si="9"/>
        <v>Tx</v>
      </c>
      <c r="J87" s="66" t="s">
        <v>629</v>
      </c>
      <c r="K87" s="33">
        <f t="shared" si="10"/>
        <v>3280</v>
      </c>
      <c r="L87" s="28">
        <f t="shared" si="11"/>
        <v>54.666666666666664</v>
      </c>
      <c r="M87" s="46" t="s">
        <v>487</v>
      </c>
      <c r="N87" s="44"/>
      <c r="O87" s="44"/>
      <c r="P87" s="44"/>
    </row>
    <row r="88" spans="2:16" x14ac:dyDescent="0.45">
      <c r="B88" s="4">
        <f t="shared" si="6"/>
        <v>2023</v>
      </c>
      <c r="C88" s="43">
        <f t="shared" si="7"/>
        <v>12</v>
      </c>
      <c r="D88" s="42" t="s">
        <v>317</v>
      </c>
      <c r="E88" s="42" t="s">
        <v>56</v>
      </c>
      <c r="F88" s="4" t="str">
        <f t="shared" si="8"/>
        <v>CKCOX23040014</v>
      </c>
      <c r="G88" s="43"/>
      <c r="H88" s="44">
        <v>0</v>
      </c>
      <c r="I88" s="44" t="str">
        <f t="shared" si="9"/>
        <v>Tx</v>
      </c>
      <c r="J88" s="44" t="s">
        <v>636</v>
      </c>
      <c r="K88" s="33">
        <f t="shared" si="10"/>
        <v>19287</v>
      </c>
      <c r="L88" s="28">
        <f t="shared" si="11"/>
        <v>321.45</v>
      </c>
      <c r="M88" s="46" t="s">
        <v>487</v>
      </c>
      <c r="N88" s="44"/>
      <c r="O88" s="44"/>
      <c r="P88" s="44"/>
    </row>
    <row r="89" spans="2:16" x14ac:dyDescent="0.45">
      <c r="B89" s="4">
        <f t="shared" si="6"/>
        <v>2023</v>
      </c>
      <c r="C89" s="43">
        <f t="shared" si="7"/>
        <v>12</v>
      </c>
      <c r="D89" s="42" t="s">
        <v>317</v>
      </c>
      <c r="E89" s="42" t="s">
        <v>56</v>
      </c>
      <c r="F89" s="4" t="str">
        <f t="shared" si="8"/>
        <v>CKCOX23040015</v>
      </c>
      <c r="G89" s="43"/>
      <c r="H89" s="44">
        <v>0</v>
      </c>
      <c r="I89" s="44" t="str">
        <f t="shared" si="9"/>
        <v>Tx</v>
      </c>
      <c r="J89" s="44" t="s">
        <v>643</v>
      </c>
      <c r="K89" s="33">
        <f t="shared" si="10"/>
        <v>1422</v>
      </c>
      <c r="L89" s="28">
        <f t="shared" si="11"/>
        <v>23.7</v>
      </c>
      <c r="M89" s="46" t="s">
        <v>487</v>
      </c>
      <c r="N89" s="44"/>
      <c r="O89" s="44"/>
      <c r="P89" s="44"/>
    </row>
    <row r="90" spans="2:16" x14ac:dyDescent="0.45">
      <c r="B90" s="4">
        <f t="shared" si="6"/>
        <v>2023</v>
      </c>
      <c r="C90" s="43">
        <f t="shared" si="7"/>
        <v>12</v>
      </c>
      <c r="D90" s="42" t="s">
        <v>317</v>
      </c>
      <c r="E90" s="42" t="s">
        <v>56</v>
      </c>
      <c r="F90" s="4" t="str">
        <f t="shared" si="8"/>
        <v>CKCOX23040015</v>
      </c>
      <c r="G90" s="43"/>
      <c r="H90" s="44">
        <v>0</v>
      </c>
      <c r="I90" s="44" t="str">
        <f t="shared" si="9"/>
        <v>Tx</v>
      </c>
      <c r="J90" s="44" t="s">
        <v>646</v>
      </c>
      <c r="K90" s="33">
        <f t="shared" si="10"/>
        <v>1727</v>
      </c>
      <c r="L90" s="28">
        <f t="shared" si="11"/>
        <v>28.783333333333335</v>
      </c>
      <c r="M90" s="46" t="s">
        <v>487</v>
      </c>
      <c r="N90" s="44"/>
      <c r="O90" s="44"/>
      <c r="P90" s="44"/>
    </row>
    <row r="91" spans="2:16" x14ac:dyDescent="0.45">
      <c r="B91" s="4">
        <f t="shared" si="6"/>
        <v>2023</v>
      </c>
      <c r="C91" s="43">
        <f t="shared" si="7"/>
        <v>12</v>
      </c>
      <c r="D91" s="42" t="s">
        <v>317</v>
      </c>
      <c r="E91" s="42" t="s">
        <v>56</v>
      </c>
      <c r="F91" s="4" t="str">
        <f t="shared" si="8"/>
        <v>CKCOX23040015</v>
      </c>
      <c r="G91" s="43"/>
      <c r="H91" s="44">
        <v>0</v>
      </c>
      <c r="I91" s="44" t="str">
        <f t="shared" si="9"/>
        <v>Rx</v>
      </c>
      <c r="J91" s="66" t="s">
        <v>248</v>
      </c>
      <c r="K91" s="33">
        <f t="shared" si="10"/>
        <v>1422</v>
      </c>
      <c r="L91" s="28">
        <f t="shared" si="11"/>
        <v>23.7</v>
      </c>
      <c r="M91" s="46" t="s">
        <v>487</v>
      </c>
      <c r="N91" s="44"/>
      <c r="O91" s="44"/>
      <c r="P91" s="44"/>
    </row>
    <row r="92" spans="2:16" x14ac:dyDescent="0.45">
      <c r="B92" s="4">
        <f t="shared" si="6"/>
        <v>2023</v>
      </c>
      <c r="C92" s="43">
        <f t="shared" si="7"/>
        <v>12</v>
      </c>
      <c r="D92" s="42" t="s">
        <v>317</v>
      </c>
      <c r="E92" s="42" t="s">
        <v>56</v>
      </c>
      <c r="F92" s="4" t="str">
        <f t="shared" si="8"/>
        <v>CKCOX23040015</v>
      </c>
      <c r="G92" s="43"/>
      <c r="H92" s="44">
        <v>0</v>
      </c>
      <c r="I92" s="44" t="str">
        <f t="shared" si="9"/>
        <v>Rx</v>
      </c>
      <c r="J92" s="44" t="s">
        <v>644</v>
      </c>
      <c r="K92" s="33">
        <f t="shared" si="10"/>
        <v>4163</v>
      </c>
      <c r="L92" s="28">
        <f t="shared" si="11"/>
        <v>69.38333333333334</v>
      </c>
      <c r="M92" s="46" t="s">
        <v>487</v>
      </c>
      <c r="N92" s="44"/>
      <c r="O92" s="44"/>
      <c r="P92" s="44"/>
    </row>
    <row r="93" spans="2:16" x14ac:dyDescent="0.45">
      <c r="B93" s="4">
        <f t="shared" si="6"/>
        <v>2023</v>
      </c>
      <c r="C93" s="43">
        <f t="shared" si="7"/>
        <v>12</v>
      </c>
      <c r="D93" s="42" t="s">
        <v>317</v>
      </c>
      <c r="E93" s="42" t="s">
        <v>56</v>
      </c>
      <c r="F93" s="4" t="str">
        <f t="shared" si="8"/>
        <v>CKCOX23040015</v>
      </c>
      <c r="G93" s="43"/>
      <c r="H93" s="44">
        <v>0</v>
      </c>
      <c r="I93" s="44" t="str">
        <f t="shared" si="9"/>
        <v>Rx</v>
      </c>
      <c r="J93" s="44" t="s">
        <v>648</v>
      </c>
      <c r="K93" s="33">
        <f t="shared" si="10"/>
        <v>1727</v>
      </c>
      <c r="L93" s="28">
        <f t="shared" si="11"/>
        <v>28.783333333333335</v>
      </c>
      <c r="M93" s="46" t="s">
        <v>487</v>
      </c>
      <c r="N93" s="44"/>
      <c r="O93" s="44"/>
      <c r="P93" s="44"/>
    </row>
    <row r="94" spans="2:16" x14ac:dyDescent="0.45">
      <c r="B94" s="4">
        <f t="shared" si="6"/>
        <v>2023</v>
      </c>
      <c r="C94" s="43">
        <f t="shared" si="7"/>
        <v>12</v>
      </c>
      <c r="D94" s="42" t="s">
        <v>317</v>
      </c>
      <c r="E94" s="42" t="s">
        <v>56</v>
      </c>
      <c r="F94" s="4" t="str">
        <f t="shared" si="8"/>
        <v>CKCOX23040015</v>
      </c>
      <c r="G94" s="43"/>
      <c r="H94" s="44">
        <v>0</v>
      </c>
      <c r="I94" s="44" t="str">
        <f t="shared" si="9"/>
        <v>Rx</v>
      </c>
      <c r="J94" s="44" t="s">
        <v>649</v>
      </c>
      <c r="K94" s="33">
        <f t="shared" si="10"/>
        <v>1144</v>
      </c>
      <c r="L94" s="28">
        <f t="shared" si="11"/>
        <v>19.066666666666666</v>
      </c>
      <c r="M94" s="46" t="s">
        <v>487</v>
      </c>
      <c r="N94" s="44"/>
      <c r="O94" s="44"/>
      <c r="P94" s="44"/>
    </row>
    <row r="95" spans="2:16" x14ac:dyDescent="0.45">
      <c r="B95" s="4">
        <f t="shared" si="6"/>
        <v>2023</v>
      </c>
      <c r="C95" s="43">
        <f t="shared" si="7"/>
        <v>12</v>
      </c>
      <c r="D95" s="42" t="s">
        <v>317</v>
      </c>
      <c r="E95" s="42" t="s">
        <v>56</v>
      </c>
      <c r="F95" s="4" t="str">
        <f t="shared" si="8"/>
        <v>CKCOX23040015</v>
      </c>
      <c r="G95" s="43"/>
      <c r="H95" s="44">
        <v>0</v>
      </c>
      <c r="I95" s="44" t="str">
        <f t="shared" si="9"/>
        <v>Rx</v>
      </c>
      <c r="J95" s="66" t="s">
        <v>651</v>
      </c>
      <c r="K95" s="33">
        <f t="shared" si="10"/>
        <v>2400</v>
      </c>
      <c r="L95" s="28">
        <f t="shared" si="11"/>
        <v>40</v>
      </c>
      <c r="M95" s="46" t="s">
        <v>487</v>
      </c>
      <c r="N95" s="44"/>
      <c r="O95" s="44"/>
      <c r="P95" s="44"/>
    </row>
    <row r="96" spans="2:16" x14ac:dyDescent="0.45">
      <c r="B96" s="4">
        <f t="shared" si="6"/>
        <v>2023</v>
      </c>
      <c r="C96" s="43">
        <f t="shared" si="7"/>
        <v>12</v>
      </c>
      <c r="D96" s="42" t="s">
        <v>317</v>
      </c>
      <c r="E96" s="42" t="s">
        <v>56</v>
      </c>
      <c r="F96" s="4" t="str">
        <f t="shared" si="8"/>
        <v>CKCOX23040015</v>
      </c>
      <c r="G96" s="43"/>
      <c r="H96" s="44">
        <v>0</v>
      </c>
      <c r="I96" s="44" t="str">
        <f t="shared" si="9"/>
        <v>Rx</v>
      </c>
      <c r="J96" s="44" t="s">
        <v>621</v>
      </c>
      <c r="K96" s="33">
        <f t="shared" si="10"/>
        <v>5646</v>
      </c>
      <c r="L96" s="28">
        <f t="shared" si="11"/>
        <v>94.1</v>
      </c>
      <c r="M96" s="46" t="s">
        <v>487</v>
      </c>
      <c r="N96" s="44"/>
      <c r="O96" s="44"/>
      <c r="P96" s="44"/>
    </row>
    <row r="97" spans="2:16" x14ac:dyDescent="0.45">
      <c r="B97" s="4">
        <f t="shared" si="6"/>
        <v>2023</v>
      </c>
      <c r="C97" s="43">
        <f t="shared" si="7"/>
        <v>12</v>
      </c>
      <c r="D97" s="42" t="s">
        <v>317</v>
      </c>
      <c r="E97" s="42" t="s">
        <v>56</v>
      </c>
      <c r="F97" s="4" t="str">
        <f t="shared" si="8"/>
        <v>CKCOX23040015</v>
      </c>
      <c r="G97" s="43"/>
      <c r="H97" s="44">
        <v>0</v>
      </c>
      <c r="I97" s="44" t="str">
        <f t="shared" si="9"/>
        <v>Rx</v>
      </c>
      <c r="J97" s="44" t="s">
        <v>639</v>
      </c>
      <c r="K97" s="33">
        <f t="shared" si="10"/>
        <v>1266</v>
      </c>
      <c r="L97" s="28">
        <f t="shared" si="11"/>
        <v>21.1</v>
      </c>
      <c r="M97" s="46" t="s">
        <v>487</v>
      </c>
      <c r="N97" s="44"/>
      <c r="O97" s="44"/>
      <c r="P97" s="44"/>
    </row>
    <row r="98" spans="2:16" x14ac:dyDescent="0.45">
      <c r="B98" s="4">
        <f t="shared" si="6"/>
        <v>2023</v>
      </c>
      <c r="C98" s="43">
        <f t="shared" si="7"/>
        <v>12</v>
      </c>
      <c r="D98" s="42" t="s">
        <v>317</v>
      </c>
      <c r="E98" s="42" t="s">
        <v>56</v>
      </c>
      <c r="F98" s="4" t="str">
        <f t="shared" si="8"/>
        <v>CKCOX23040015</v>
      </c>
      <c r="G98" s="43"/>
      <c r="H98" s="44">
        <v>0</v>
      </c>
      <c r="I98" s="44" t="str">
        <f t="shared" si="9"/>
        <v>Rx</v>
      </c>
      <c r="J98" s="44" t="s">
        <v>623</v>
      </c>
      <c r="K98" s="33">
        <f t="shared" si="10"/>
        <v>1016</v>
      </c>
      <c r="L98" s="28">
        <f t="shared" si="11"/>
        <v>16.933333333333334</v>
      </c>
      <c r="M98" s="46" t="s">
        <v>487</v>
      </c>
      <c r="N98" s="44"/>
      <c r="O98" s="44"/>
      <c r="P98" s="44"/>
    </row>
    <row r="99" spans="2:16" x14ac:dyDescent="0.45">
      <c r="B99" s="4">
        <f t="shared" si="6"/>
        <v>2023</v>
      </c>
      <c r="C99" s="43">
        <f t="shared" si="7"/>
        <v>12</v>
      </c>
      <c r="D99" s="42" t="s">
        <v>317</v>
      </c>
      <c r="E99" s="42" t="s">
        <v>56</v>
      </c>
      <c r="F99" s="4" t="str">
        <f t="shared" si="8"/>
        <v>CKCOX23040015</v>
      </c>
      <c r="G99" s="43"/>
      <c r="H99" s="44">
        <v>0</v>
      </c>
      <c r="I99" s="44" t="str">
        <f t="shared" si="9"/>
        <v>Rx</v>
      </c>
      <c r="J99" s="44" t="s">
        <v>640</v>
      </c>
      <c r="K99" s="33">
        <f t="shared" si="10"/>
        <v>3298</v>
      </c>
      <c r="L99" s="28">
        <f t="shared" si="11"/>
        <v>54.966666666666669</v>
      </c>
      <c r="M99" s="46" t="s">
        <v>487</v>
      </c>
      <c r="N99" s="44"/>
      <c r="O99" s="44"/>
      <c r="P99" s="44"/>
    </row>
    <row r="100" spans="2:16" x14ac:dyDescent="0.45">
      <c r="B100" s="4">
        <f t="shared" si="6"/>
        <v>2023</v>
      </c>
      <c r="C100" s="43">
        <f t="shared" si="7"/>
        <v>12</v>
      </c>
      <c r="D100" s="42" t="s">
        <v>317</v>
      </c>
      <c r="E100" s="42" t="s">
        <v>56</v>
      </c>
      <c r="F100" s="4" t="str">
        <f t="shared" si="8"/>
        <v>CKCOX23040015</v>
      </c>
      <c r="G100" s="43"/>
      <c r="H100" s="44">
        <v>0</v>
      </c>
      <c r="I100" s="44" t="str">
        <f t="shared" si="9"/>
        <v>Rx</v>
      </c>
      <c r="J100" s="44" t="s">
        <v>620</v>
      </c>
      <c r="K100" s="33">
        <f t="shared" si="10"/>
        <v>19365</v>
      </c>
      <c r="L100" s="28">
        <f t="shared" si="11"/>
        <v>322.75</v>
      </c>
      <c r="M100" s="46" t="s">
        <v>487</v>
      </c>
      <c r="N100" s="44"/>
      <c r="O100" s="44"/>
      <c r="P100" s="44"/>
    </row>
    <row r="101" spans="2:16" x14ac:dyDescent="0.45">
      <c r="B101" s="4">
        <f t="shared" si="6"/>
        <v>2023</v>
      </c>
      <c r="C101" s="43">
        <f t="shared" si="7"/>
        <v>12</v>
      </c>
      <c r="D101" s="42" t="s">
        <v>317</v>
      </c>
      <c r="E101" s="42" t="s">
        <v>56</v>
      </c>
      <c r="F101" s="4" t="str">
        <f t="shared" si="8"/>
        <v>CKCOX23040015</v>
      </c>
      <c r="G101" s="43"/>
      <c r="H101" s="44">
        <v>0</v>
      </c>
      <c r="I101" s="44" t="str">
        <f t="shared" si="9"/>
        <v>Tx</v>
      </c>
      <c r="J101" s="44" t="s">
        <v>643</v>
      </c>
      <c r="K101" s="33">
        <f t="shared" si="10"/>
        <v>1422</v>
      </c>
      <c r="L101" s="28">
        <f t="shared" si="11"/>
        <v>23.7</v>
      </c>
      <c r="M101" s="46" t="s">
        <v>487</v>
      </c>
      <c r="N101" s="44"/>
      <c r="O101" s="44"/>
      <c r="P101" s="44"/>
    </row>
    <row r="102" spans="2:16" x14ac:dyDescent="0.45">
      <c r="B102" s="4">
        <f t="shared" si="6"/>
        <v>2023</v>
      </c>
      <c r="C102" s="43">
        <f t="shared" si="7"/>
        <v>12</v>
      </c>
      <c r="D102" s="42" t="s">
        <v>317</v>
      </c>
      <c r="E102" s="42" t="s">
        <v>56</v>
      </c>
      <c r="F102" s="4" t="str">
        <f t="shared" si="8"/>
        <v>CKCOX23040015</v>
      </c>
      <c r="G102" s="43"/>
      <c r="H102" s="44">
        <v>0</v>
      </c>
      <c r="I102" s="44" t="str">
        <f t="shared" si="9"/>
        <v>Tx</v>
      </c>
      <c r="J102" s="44" t="s">
        <v>627</v>
      </c>
      <c r="K102" s="33">
        <f t="shared" si="10"/>
        <v>4163</v>
      </c>
      <c r="L102" s="28">
        <f t="shared" si="11"/>
        <v>69.38333333333334</v>
      </c>
      <c r="M102" s="46" t="s">
        <v>487</v>
      </c>
      <c r="N102" s="44"/>
      <c r="O102" s="44"/>
      <c r="P102" s="44"/>
    </row>
    <row r="103" spans="2:16" x14ac:dyDescent="0.45">
      <c r="B103" s="4">
        <f t="shared" si="6"/>
        <v>2023</v>
      </c>
      <c r="C103" s="43">
        <f t="shared" si="7"/>
        <v>12</v>
      </c>
      <c r="D103" s="42" t="s">
        <v>317</v>
      </c>
      <c r="E103" s="42" t="s">
        <v>56</v>
      </c>
      <c r="F103" s="4" t="str">
        <f t="shared" si="8"/>
        <v>CKCOX23040015</v>
      </c>
      <c r="G103" s="43"/>
      <c r="H103" s="44">
        <v>0</v>
      </c>
      <c r="I103" s="44" t="str">
        <f t="shared" si="9"/>
        <v>Tx</v>
      </c>
      <c r="J103" s="44" t="s">
        <v>646</v>
      </c>
      <c r="K103" s="33">
        <f t="shared" si="10"/>
        <v>1727</v>
      </c>
      <c r="L103" s="28">
        <f t="shared" si="11"/>
        <v>28.783333333333335</v>
      </c>
      <c r="M103" s="46" t="s">
        <v>487</v>
      </c>
      <c r="N103" s="44"/>
      <c r="O103" s="44"/>
      <c r="P103" s="44"/>
    </row>
    <row r="104" spans="2:16" x14ac:dyDescent="0.45">
      <c r="B104" s="4">
        <f t="shared" si="6"/>
        <v>2023</v>
      </c>
      <c r="C104" s="43">
        <f t="shared" si="7"/>
        <v>12</v>
      </c>
      <c r="D104" s="42" t="s">
        <v>317</v>
      </c>
      <c r="E104" s="42" t="s">
        <v>56</v>
      </c>
      <c r="F104" s="4" t="str">
        <f t="shared" si="8"/>
        <v>CKCOX23040015</v>
      </c>
      <c r="G104" s="43"/>
      <c r="H104" s="44">
        <v>0</v>
      </c>
      <c r="I104" s="44" t="str">
        <f t="shared" si="9"/>
        <v>Tx</v>
      </c>
      <c r="J104" s="44" t="s">
        <v>650</v>
      </c>
      <c r="K104" s="33">
        <f t="shared" si="10"/>
        <v>1144</v>
      </c>
      <c r="L104" s="28">
        <f t="shared" si="11"/>
        <v>19.066666666666666</v>
      </c>
      <c r="M104" s="46" t="s">
        <v>487</v>
      </c>
      <c r="N104" s="44"/>
      <c r="O104" s="44"/>
      <c r="P104" s="44"/>
    </row>
    <row r="105" spans="2:16" x14ac:dyDescent="0.45">
      <c r="B105" s="4">
        <f t="shared" si="6"/>
        <v>2023</v>
      </c>
      <c r="C105" s="43">
        <f t="shared" si="7"/>
        <v>12</v>
      </c>
      <c r="D105" s="42" t="s">
        <v>317</v>
      </c>
      <c r="E105" s="42" t="s">
        <v>56</v>
      </c>
      <c r="F105" s="4" t="str">
        <f t="shared" si="8"/>
        <v>CKCOX23040015</v>
      </c>
      <c r="G105" s="43"/>
      <c r="H105" s="44">
        <v>0</v>
      </c>
      <c r="I105" s="44" t="str">
        <f t="shared" si="9"/>
        <v>Tx</v>
      </c>
      <c r="J105" s="44" t="s">
        <v>635</v>
      </c>
      <c r="K105" s="33">
        <f t="shared" si="10"/>
        <v>2400</v>
      </c>
      <c r="L105" s="28">
        <f t="shared" si="11"/>
        <v>40</v>
      </c>
      <c r="M105" s="46" t="s">
        <v>487</v>
      </c>
      <c r="N105" s="44"/>
      <c r="O105" s="44"/>
      <c r="P105" s="44"/>
    </row>
    <row r="106" spans="2:16" x14ac:dyDescent="0.45">
      <c r="B106" s="4">
        <f t="shared" si="6"/>
        <v>2023</v>
      </c>
      <c r="C106" s="43">
        <f t="shared" si="7"/>
        <v>12</v>
      </c>
      <c r="D106" s="42" t="s">
        <v>317</v>
      </c>
      <c r="E106" s="42" t="s">
        <v>56</v>
      </c>
      <c r="F106" s="4" t="str">
        <f t="shared" si="8"/>
        <v>CKCOX23040015</v>
      </c>
      <c r="G106" s="43"/>
      <c r="H106" s="44">
        <v>0</v>
      </c>
      <c r="I106" s="44" t="str">
        <f t="shared" si="9"/>
        <v>Tx</v>
      </c>
      <c r="J106" s="44" t="s">
        <v>624</v>
      </c>
      <c r="K106" s="33">
        <f t="shared" si="10"/>
        <v>5646</v>
      </c>
      <c r="L106" s="28">
        <f t="shared" si="11"/>
        <v>94.1</v>
      </c>
      <c r="M106" s="46" t="s">
        <v>487</v>
      </c>
      <c r="N106" s="44"/>
      <c r="O106" s="44"/>
      <c r="P106" s="44"/>
    </row>
    <row r="107" spans="2:16" x14ac:dyDescent="0.45">
      <c r="B107" s="4">
        <f t="shared" si="6"/>
        <v>2023</v>
      </c>
      <c r="C107" s="43">
        <f t="shared" si="7"/>
        <v>12</v>
      </c>
      <c r="D107" s="42" t="s">
        <v>317</v>
      </c>
      <c r="E107" s="42" t="s">
        <v>56</v>
      </c>
      <c r="F107" s="4" t="str">
        <f t="shared" si="8"/>
        <v>CKCOX23040015</v>
      </c>
      <c r="G107" s="43"/>
      <c r="H107" s="44">
        <v>0</v>
      </c>
      <c r="I107" s="44" t="str">
        <f t="shared" si="9"/>
        <v>Tx</v>
      </c>
      <c r="J107" s="44" t="s">
        <v>250</v>
      </c>
      <c r="K107" s="33">
        <f t="shared" si="10"/>
        <v>1266</v>
      </c>
      <c r="L107" s="28">
        <f t="shared" si="11"/>
        <v>21.1</v>
      </c>
      <c r="M107" s="46" t="s">
        <v>487</v>
      </c>
      <c r="N107" s="44"/>
      <c r="O107" s="44"/>
      <c r="P107" s="44"/>
    </row>
    <row r="108" spans="2:16" x14ac:dyDescent="0.45">
      <c r="B108" s="4">
        <f t="shared" si="6"/>
        <v>2023</v>
      </c>
      <c r="C108" s="43">
        <f t="shared" si="7"/>
        <v>12</v>
      </c>
      <c r="D108" s="42" t="s">
        <v>317</v>
      </c>
      <c r="E108" s="42" t="s">
        <v>56</v>
      </c>
      <c r="F108" s="4" t="str">
        <f t="shared" si="8"/>
        <v>CKCOX23040015</v>
      </c>
      <c r="G108" s="43"/>
      <c r="H108" s="44">
        <v>0</v>
      </c>
      <c r="I108" s="44" t="str">
        <f t="shared" si="9"/>
        <v>Tx</v>
      </c>
      <c r="J108" s="44" t="s">
        <v>243</v>
      </c>
      <c r="K108" s="33">
        <f t="shared" si="10"/>
        <v>1016</v>
      </c>
      <c r="L108" s="28">
        <f t="shared" si="11"/>
        <v>16.933333333333334</v>
      </c>
      <c r="M108" s="46" t="s">
        <v>487</v>
      </c>
      <c r="N108" s="44"/>
      <c r="O108" s="44"/>
      <c r="P108" s="44"/>
    </row>
    <row r="109" spans="2:16" x14ac:dyDescent="0.45">
      <c r="B109" s="4">
        <f t="shared" si="6"/>
        <v>2023</v>
      </c>
      <c r="C109" s="43">
        <f t="shared" si="7"/>
        <v>12</v>
      </c>
      <c r="D109" s="42" t="s">
        <v>317</v>
      </c>
      <c r="E109" s="42" t="s">
        <v>56</v>
      </c>
      <c r="F109" s="4" t="str">
        <f t="shared" si="8"/>
        <v>CKCOX23040015</v>
      </c>
      <c r="G109" s="43"/>
      <c r="H109" s="44">
        <v>0</v>
      </c>
      <c r="I109" s="44" t="str">
        <f t="shared" si="9"/>
        <v>Tx</v>
      </c>
      <c r="J109" s="44" t="s">
        <v>630</v>
      </c>
      <c r="K109" s="33">
        <f t="shared" si="10"/>
        <v>3298</v>
      </c>
      <c r="L109" s="28">
        <f t="shared" si="11"/>
        <v>54.966666666666669</v>
      </c>
      <c r="M109" s="46" t="s">
        <v>487</v>
      </c>
      <c r="N109" s="44"/>
      <c r="O109" s="44"/>
      <c r="P109" s="44"/>
    </row>
    <row r="110" spans="2:16" x14ac:dyDescent="0.45">
      <c r="B110" s="4">
        <f t="shared" si="6"/>
        <v>2023</v>
      </c>
      <c r="C110" s="43">
        <f t="shared" si="7"/>
        <v>12</v>
      </c>
      <c r="D110" s="42" t="s">
        <v>317</v>
      </c>
      <c r="E110" s="42" t="s">
        <v>56</v>
      </c>
      <c r="F110" s="4" t="str">
        <f t="shared" si="8"/>
        <v>CKCOX23040015</v>
      </c>
      <c r="G110" s="43"/>
      <c r="H110" s="44">
        <v>0</v>
      </c>
      <c r="I110" s="44" t="str">
        <f t="shared" si="9"/>
        <v>Tx</v>
      </c>
      <c r="J110" s="44" t="s">
        <v>231</v>
      </c>
      <c r="K110" s="33">
        <f t="shared" si="10"/>
        <v>19365</v>
      </c>
      <c r="L110" s="28">
        <f t="shared" si="11"/>
        <v>322.75</v>
      </c>
      <c r="M110" s="46" t="s">
        <v>487</v>
      </c>
      <c r="N110" s="44"/>
      <c r="O110" s="44"/>
      <c r="P110" s="44"/>
    </row>
    <row r="111" spans="2:16" x14ac:dyDescent="0.45">
      <c r="B111" s="4">
        <f t="shared" si="6"/>
        <v>2023</v>
      </c>
      <c r="C111" s="43">
        <f t="shared" si="7"/>
        <v>12</v>
      </c>
      <c r="D111" s="42" t="s">
        <v>317</v>
      </c>
      <c r="E111" s="42" t="s">
        <v>56</v>
      </c>
      <c r="F111" s="4" t="str">
        <f t="shared" si="8"/>
        <v>CKCOX23040014</v>
      </c>
      <c r="G111" s="43"/>
      <c r="H111" s="44">
        <v>0</v>
      </c>
      <c r="I111" s="44" t="str">
        <f t="shared" si="9"/>
        <v>Rx</v>
      </c>
      <c r="J111" s="44" t="s">
        <v>89</v>
      </c>
      <c r="K111" s="33">
        <f t="shared" si="10"/>
        <v>7450</v>
      </c>
      <c r="L111" s="28">
        <f t="shared" si="11"/>
        <v>124.16666666666667</v>
      </c>
      <c r="M111" s="46" t="s">
        <v>487</v>
      </c>
      <c r="N111" s="44"/>
      <c r="O111" s="44"/>
      <c r="P111" s="44"/>
    </row>
    <row r="112" spans="2:16" x14ac:dyDescent="0.45">
      <c r="B112" s="4">
        <f t="shared" si="6"/>
        <v>2023</v>
      </c>
      <c r="C112" s="43">
        <f t="shared" si="7"/>
        <v>12</v>
      </c>
      <c r="D112" s="42" t="s">
        <v>317</v>
      </c>
      <c r="E112" s="42" t="s">
        <v>56</v>
      </c>
      <c r="F112" s="4" t="str">
        <f t="shared" si="8"/>
        <v>CKCOX23040014</v>
      </c>
      <c r="G112" s="43"/>
      <c r="H112" s="44">
        <v>0</v>
      </c>
      <c r="I112" s="44" t="str">
        <f t="shared" si="9"/>
        <v>Rx</v>
      </c>
      <c r="J112" s="44" t="s">
        <v>85</v>
      </c>
      <c r="K112" s="33">
        <f t="shared" si="10"/>
        <v>8359</v>
      </c>
      <c r="L112" s="28">
        <f t="shared" si="11"/>
        <v>139.31666666666666</v>
      </c>
      <c r="M112" s="46" t="s">
        <v>487</v>
      </c>
      <c r="N112" s="44"/>
      <c r="O112" s="44"/>
      <c r="P112" s="44"/>
    </row>
    <row r="113" spans="2:16" x14ac:dyDescent="0.45">
      <c r="B113" s="4">
        <f t="shared" si="6"/>
        <v>2023</v>
      </c>
      <c r="C113" s="43">
        <f t="shared" si="7"/>
        <v>12</v>
      </c>
      <c r="D113" s="42" t="s">
        <v>317</v>
      </c>
      <c r="E113" s="42" t="s">
        <v>56</v>
      </c>
      <c r="F113" s="4" t="str">
        <f t="shared" si="8"/>
        <v>CKCOX23040014</v>
      </c>
      <c r="G113" s="43"/>
      <c r="H113" s="44">
        <v>0</v>
      </c>
      <c r="I113" s="44" t="str">
        <f t="shared" si="9"/>
        <v>Tx</v>
      </c>
      <c r="J113" s="44" t="s">
        <v>91</v>
      </c>
      <c r="K113" s="33">
        <f t="shared" si="10"/>
        <v>7450</v>
      </c>
      <c r="L113" s="28">
        <f t="shared" si="11"/>
        <v>124.16666666666667</v>
      </c>
      <c r="M113" s="46" t="s">
        <v>487</v>
      </c>
      <c r="N113" s="44"/>
      <c r="O113" s="44"/>
      <c r="P113" s="44"/>
    </row>
    <row r="114" spans="2:16" x14ac:dyDescent="0.45">
      <c r="B114" s="4">
        <f t="shared" si="6"/>
        <v>2023</v>
      </c>
      <c r="C114" s="43">
        <f t="shared" si="7"/>
        <v>12</v>
      </c>
      <c r="D114" s="42" t="s">
        <v>317</v>
      </c>
      <c r="E114" s="42" t="s">
        <v>56</v>
      </c>
      <c r="F114" s="4" t="str">
        <f t="shared" si="8"/>
        <v>CKCOX23040014</v>
      </c>
      <c r="G114" s="43"/>
      <c r="H114" s="44">
        <v>0</v>
      </c>
      <c r="I114" s="44" t="str">
        <f t="shared" si="9"/>
        <v>Tx</v>
      </c>
      <c r="J114" s="44" t="s">
        <v>88</v>
      </c>
      <c r="K114" s="33">
        <f t="shared" si="10"/>
        <v>8359</v>
      </c>
      <c r="L114" s="28">
        <f t="shared" si="11"/>
        <v>139.31666666666666</v>
      </c>
      <c r="M114" s="46" t="s">
        <v>487</v>
      </c>
      <c r="N114" s="44"/>
      <c r="O114" s="44"/>
      <c r="P114" s="44"/>
    </row>
    <row r="115" spans="2:16" x14ac:dyDescent="0.45">
      <c r="B115" s="4">
        <f t="shared" si="6"/>
        <v>2023</v>
      </c>
      <c r="C115" s="43">
        <f t="shared" si="7"/>
        <v>12</v>
      </c>
      <c r="D115" s="42" t="s">
        <v>317</v>
      </c>
      <c r="E115" s="42" t="s">
        <v>56</v>
      </c>
      <c r="F115" s="4" t="str">
        <f t="shared" si="8"/>
        <v>CKCOX23040015</v>
      </c>
      <c r="G115" s="43"/>
      <c r="H115" s="44">
        <v>0</v>
      </c>
      <c r="I115" s="44" t="str">
        <f t="shared" si="9"/>
        <v>Rx</v>
      </c>
      <c r="J115" s="44" t="s">
        <v>81</v>
      </c>
      <c r="K115" s="33">
        <f t="shared" si="10"/>
        <v>8359</v>
      </c>
      <c r="L115" s="28">
        <f t="shared" si="11"/>
        <v>139.31666666666666</v>
      </c>
      <c r="M115" s="46" t="s">
        <v>487</v>
      </c>
      <c r="N115" s="44"/>
      <c r="O115" s="44"/>
      <c r="P115" s="44"/>
    </row>
    <row r="116" spans="2:16" x14ac:dyDescent="0.45">
      <c r="B116" s="4">
        <f t="shared" si="6"/>
        <v>2023</v>
      </c>
      <c r="C116" s="43">
        <f t="shared" si="7"/>
        <v>12</v>
      </c>
      <c r="D116" s="42" t="s">
        <v>317</v>
      </c>
      <c r="E116" s="42" t="s">
        <v>56</v>
      </c>
      <c r="F116" s="4" t="str">
        <f t="shared" si="8"/>
        <v>CKCOX23040015</v>
      </c>
      <c r="G116" s="43"/>
      <c r="H116" s="44">
        <v>0</v>
      </c>
      <c r="I116" s="44" t="str">
        <f t="shared" si="9"/>
        <v>Rx</v>
      </c>
      <c r="J116" s="44" t="s">
        <v>90</v>
      </c>
      <c r="K116" s="33">
        <f t="shared" si="10"/>
        <v>7450</v>
      </c>
      <c r="L116" s="28">
        <f t="shared" si="11"/>
        <v>124.16666666666667</v>
      </c>
      <c r="M116" s="46" t="s">
        <v>487</v>
      </c>
      <c r="N116" s="44"/>
      <c r="O116" s="44"/>
      <c r="P116" s="44"/>
    </row>
    <row r="117" spans="2:16" x14ac:dyDescent="0.45">
      <c r="B117" s="4">
        <f t="shared" si="6"/>
        <v>2023</v>
      </c>
      <c r="C117" s="43">
        <f t="shared" si="7"/>
        <v>12</v>
      </c>
      <c r="D117" s="42" t="s">
        <v>317</v>
      </c>
      <c r="E117" s="42" t="s">
        <v>56</v>
      </c>
      <c r="F117" s="4" t="str">
        <f t="shared" si="8"/>
        <v>CKCOX23040015</v>
      </c>
      <c r="G117" s="43"/>
      <c r="H117" s="44">
        <v>0</v>
      </c>
      <c r="I117" s="44" t="str">
        <f t="shared" si="9"/>
        <v>Tx</v>
      </c>
      <c r="J117" s="44" t="s">
        <v>87</v>
      </c>
      <c r="K117" s="33">
        <f t="shared" si="10"/>
        <v>8359</v>
      </c>
      <c r="L117" s="28">
        <f t="shared" si="11"/>
        <v>139.31666666666666</v>
      </c>
      <c r="M117" s="46" t="s">
        <v>487</v>
      </c>
      <c r="N117" s="44"/>
      <c r="O117" s="44"/>
      <c r="P117" s="44"/>
    </row>
    <row r="118" spans="2:16" x14ac:dyDescent="0.45">
      <c r="B118" s="4">
        <f t="shared" si="6"/>
        <v>2023</v>
      </c>
      <c r="C118" s="43">
        <f t="shared" si="7"/>
        <v>12</v>
      </c>
      <c r="D118" s="42" t="s">
        <v>317</v>
      </c>
      <c r="E118" s="42" t="s">
        <v>56</v>
      </c>
      <c r="F118" s="4" t="str">
        <f t="shared" si="8"/>
        <v>CKCOX23040015</v>
      </c>
      <c r="G118" s="43"/>
      <c r="H118" s="44">
        <v>0</v>
      </c>
      <c r="I118" s="44" t="str">
        <f t="shared" si="9"/>
        <v>Tx</v>
      </c>
      <c r="J118" s="44" t="s">
        <v>78</v>
      </c>
      <c r="K118" s="33">
        <f t="shared" si="10"/>
        <v>7450</v>
      </c>
      <c r="L118" s="28">
        <f t="shared" si="11"/>
        <v>124.16666666666667</v>
      </c>
      <c r="M118" s="46" t="s">
        <v>487</v>
      </c>
      <c r="N118" s="44"/>
      <c r="O118" s="44"/>
      <c r="P118" s="44"/>
    </row>
    <row r="119" spans="2:16" x14ac:dyDescent="0.45">
      <c r="B119" s="4"/>
      <c r="C119" s="43"/>
      <c r="D119" s="42"/>
      <c r="E119" s="42"/>
      <c r="F119" s="4"/>
      <c r="G119" s="43"/>
      <c r="H119" s="44"/>
      <c r="I119" s="44"/>
      <c r="J119" s="44"/>
      <c r="K119" s="33"/>
      <c r="L119" s="28"/>
      <c r="M119" s="46"/>
      <c r="N119" s="44"/>
      <c r="O119" s="44"/>
      <c r="P119" s="44"/>
    </row>
    <row r="120" spans="2:16" x14ac:dyDescent="0.45">
      <c r="B120" s="4"/>
      <c r="C120" s="43"/>
      <c r="D120" s="42"/>
      <c r="E120" s="42"/>
      <c r="F120" s="4"/>
      <c r="G120" s="43"/>
      <c r="H120" s="44"/>
      <c r="I120" s="44"/>
      <c r="J120" s="44"/>
      <c r="K120" s="33"/>
      <c r="L120" s="28"/>
      <c r="M120" s="46"/>
      <c r="N120" s="44"/>
      <c r="O120" s="44"/>
      <c r="P120" s="44"/>
    </row>
    <row r="121" spans="2:16" x14ac:dyDescent="0.45">
      <c r="B121" s="4"/>
      <c r="C121" s="43"/>
      <c r="D121" s="42"/>
      <c r="E121" s="42"/>
      <c r="F121" s="4"/>
      <c r="G121" s="43"/>
      <c r="H121" s="44"/>
      <c r="I121" s="44"/>
      <c r="J121" s="44"/>
      <c r="K121" s="33"/>
      <c r="L121" s="28"/>
      <c r="M121" s="46"/>
      <c r="N121" s="44"/>
      <c r="O121" s="44"/>
      <c r="P121" s="44"/>
    </row>
    <row r="122" spans="2:16" x14ac:dyDescent="0.45">
      <c r="B122" s="4"/>
      <c r="C122" s="43"/>
      <c r="D122" s="42"/>
      <c r="E122" s="42"/>
      <c r="F122" s="4"/>
      <c r="G122" s="43"/>
      <c r="H122" s="44"/>
      <c r="I122" s="44"/>
      <c r="J122" s="44"/>
      <c r="K122" s="33"/>
      <c r="L122" s="28"/>
      <c r="M122" s="46"/>
      <c r="N122" s="44"/>
      <c r="O122" s="44"/>
      <c r="P122" s="44"/>
    </row>
    <row r="123" spans="2:16" x14ac:dyDescent="0.45">
      <c r="B123" s="4"/>
      <c r="C123" s="43"/>
      <c r="D123" s="42"/>
      <c r="E123" s="42"/>
      <c r="F123" s="4"/>
      <c r="G123" s="43"/>
      <c r="H123" s="44"/>
      <c r="I123" s="44"/>
      <c r="J123" s="44"/>
      <c r="K123" s="33"/>
      <c r="L123" s="28"/>
      <c r="M123" s="46"/>
      <c r="N123" s="44"/>
      <c r="O123" s="44"/>
      <c r="P123" s="44"/>
    </row>
    <row r="124" spans="2:16" x14ac:dyDescent="0.45">
      <c r="B124" s="4"/>
      <c r="C124" s="43"/>
      <c r="D124" s="42"/>
      <c r="E124" s="42"/>
      <c r="F124" s="4"/>
      <c r="G124" s="43"/>
      <c r="H124" s="44"/>
      <c r="I124" s="44"/>
      <c r="J124" s="44"/>
      <c r="K124" s="33"/>
      <c r="L124" s="28"/>
      <c r="M124" s="46"/>
      <c r="N124" s="44"/>
      <c r="O124" s="44"/>
      <c r="P124" s="44"/>
    </row>
    <row r="125" spans="2:16" x14ac:dyDescent="0.45">
      <c r="B125" s="4"/>
      <c r="C125" s="43"/>
      <c r="D125" s="42"/>
      <c r="E125" s="42"/>
      <c r="F125" s="4"/>
      <c r="G125" s="43"/>
      <c r="H125" s="44"/>
      <c r="I125" s="44"/>
      <c r="J125" s="44"/>
      <c r="K125" s="33"/>
      <c r="L125" s="28"/>
      <c r="M125" s="46"/>
      <c r="N125" s="44"/>
      <c r="O125" s="44"/>
      <c r="P125" s="44"/>
    </row>
    <row r="126" spans="2:16" x14ac:dyDescent="0.45">
      <c r="B126" s="4"/>
      <c r="C126" s="43"/>
      <c r="D126" s="42"/>
      <c r="E126" s="42"/>
      <c r="F126" s="4"/>
      <c r="G126" s="43"/>
      <c r="H126" s="44"/>
      <c r="I126" s="44"/>
      <c r="J126" s="44"/>
      <c r="K126" s="33"/>
      <c r="L126" s="28"/>
      <c r="M126" s="46"/>
      <c r="N126" s="44"/>
      <c r="O126" s="44"/>
      <c r="P126" s="44"/>
    </row>
    <row r="127" spans="2:16" x14ac:dyDescent="0.45">
      <c r="B127" s="4"/>
      <c r="C127" s="43"/>
      <c r="D127" s="42"/>
      <c r="E127" s="42"/>
      <c r="F127" s="4"/>
      <c r="G127" s="43"/>
      <c r="H127" s="44"/>
      <c r="I127" s="44"/>
      <c r="J127" s="44"/>
      <c r="K127" s="33"/>
      <c r="L127" s="28"/>
      <c r="M127" s="46"/>
      <c r="N127" s="44"/>
      <c r="O127" s="44"/>
      <c r="P127" s="44"/>
    </row>
    <row r="128" spans="2:16" x14ac:dyDescent="0.45">
      <c r="B128" s="4"/>
      <c r="C128" s="43"/>
      <c r="D128" s="42"/>
      <c r="E128" s="42"/>
      <c r="F128" s="4"/>
      <c r="G128" s="43"/>
      <c r="H128" s="44"/>
      <c r="I128" s="44"/>
      <c r="J128" s="44"/>
      <c r="K128" s="33"/>
      <c r="L128" s="28"/>
      <c r="M128" s="46"/>
      <c r="N128" s="44"/>
      <c r="O128" s="44"/>
      <c r="P128" s="44"/>
    </row>
    <row r="129" spans="2:16" x14ac:dyDescent="0.45">
      <c r="B129" s="4"/>
      <c r="C129" s="43"/>
      <c r="D129" s="42"/>
      <c r="E129" s="42"/>
      <c r="F129" s="4"/>
      <c r="G129" s="43"/>
      <c r="H129" s="44"/>
      <c r="I129" s="44"/>
      <c r="J129" s="44"/>
      <c r="K129" s="33"/>
      <c r="L129" s="28"/>
      <c r="M129" s="46"/>
      <c r="N129" s="44"/>
      <c r="O129" s="44"/>
      <c r="P129" s="44"/>
    </row>
    <row r="130" spans="2:16" x14ac:dyDescent="0.45">
      <c r="B130" s="4"/>
      <c r="C130" s="43"/>
      <c r="D130" s="42"/>
      <c r="E130" s="42"/>
      <c r="F130" s="4"/>
      <c r="G130" s="43"/>
      <c r="H130" s="44"/>
      <c r="I130" s="44"/>
      <c r="J130" s="44"/>
      <c r="K130" s="33"/>
      <c r="L130" s="28"/>
      <c r="M130" s="46"/>
      <c r="N130" s="44"/>
      <c r="O130" s="44"/>
      <c r="P130" s="44"/>
    </row>
    <row r="131" spans="2:16" x14ac:dyDescent="0.45">
      <c r="B131" s="4"/>
      <c r="C131" s="43"/>
      <c r="D131" s="42"/>
      <c r="E131" s="42"/>
      <c r="F131" s="4"/>
      <c r="G131" s="43"/>
      <c r="H131" s="44"/>
      <c r="I131" s="44"/>
      <c r="J131" s="44"/>
      <c r="K131" s="33"/>
      <c r="L131" s="28"/>
      <c r="M131" s="46"/>
      <c r="N131" s="44"/>
      <c r="O131" s="44"/>
      <c r="P131" s="44"/>
    </row>
    <row r="132" spans="2:16" x14ac:dyDescent="0.45">
      <c r="B132" s="4"/>
      <c r="C132" s="43"/>
      <c r="D132" s="42"/>
      <c r="E132" s="42"/>
      <c r="F132" s="4"/>
      <c r="G132" s="43"/>
      <c r="H132" s="44"/>
      <c r="I132" s="44"/>
      <c r="J132" s="44"/>
      <c r="K132" s="33"/>
      <c r="L132" s="28"/>
      <c r="M132" s="46"/>
      <c r="N132" s="44"/>
      <c r="O132" s="44"/>
      <c r="P132" s="44"/>
    </row>
    <row r="133" spans="2:16" x14ac:dyDescent="0.45">
      <c r="B133" s="4"/>
      <c r="C133" s="43"/>
      <c r="D133" s="42"/>
      <c r="E133" s="42"/>
      <c r="F133" s="4"/>
      <c r="G133" s="43"/>
      <c r="H133" s="44"/>
      <c r="I133" s="44"/>
      <c r="J133" s="44"/>
      <c r="K133" s="33"/>
      <c r="L133" s="28"/>
      <c r="M133" s="46"/>
      <c r="N133" s="44"/>
      <c r="O133" s="44"/>
      <c r="P133" s="44"/>
    </row>
    <row r="134" spans="2:16" x14ac:dyDescent="0.45">
      <c r="B134" s="4"/>
      <c r="C134" s="43"/>
      <c r="D134" s="42"/>
      <c r="E134" s="42"/>
      <c r="F134" s="4"/>
      <c r="G134" s="43"/>
      <c r="H134" s="44"/>
      <c r="I134" s="44"/>
      <c r="J134" s="44"/>
      <c r="K134" s="33"/>
      <c r="L134" s="28"/>
      <c r="M134" s="46"/>
      <c r="N134" s="44"/>
      <c r="O134" s="44"/>
      <c r="P134" s="44"/>
    </row>
    <row r="135" spans="2:16" x14ac:dyDescent="0.45">
      <c r="B135" s="4"/>
      <c r="C135" s="43"/>
      <c r="D135" s="42"/>
      <c r="E135" s="42"/>
      <c r="F135" s="4"/>
      <c r="G135" s="43"/>
      <c r="H135" s="44"/>
      <c r="I135" s="44"/>
      <c r="J135" s="44"/>
      <c r="K135" s="33"/>
      <c r="L135" s="28"/>
      <c r="M135" s="46"/>
      <c r="N135" s="44"/>
      <c r="O135" s="44"/>
      <c r="P135" s="44"/>
    </row>
    <row r="136" spans="2:16" x14ac:dyDescent="0.45">
      <c r="B136" s="4"/>
      <c r="C136" s="43"/>
      <c r="D136" s="42"/>
      <c r="E136" s="42"/>
      <c r="F136" s="4"/>
      <c r="G136" s="43"/>
      <c r="H136" s="44"/>
      <c r="I136" s="44"/>
      <c r="J136" s="44"/>
      <c r="K136" s="33"/>
      <c r="L136" s="28"/>
      <c r="M136" s="46"/>
      <c r="N136" s="44"/>
      <c r="O136" s="44"/>
      <c r="P136" s="44"/>
    </row>
    <row r="137" spans="2:16" x14ac:dyDescent="0.45">
      <c r="B137" s="4"/>
      <c r="C137" s="43"/>
      <c r="D137" s="42"/>
      <c r="E137" s="42"/>
      <c r="F137" s="4"/>
      <c r="G137" s="43"/>
      <c r="H137" s="44"/>
      <c r="I137" s="44"/>
      <c r="J137" s="44"/>
      <c r="K137" s="33"/>
      <c r="L137" s="28"/>
      <c r="M137" s="46"/>
      <c r="N137" s="44"/>
      <c r="O137" s="44"/>
      <c r="P137" s="44"/>
    </row>
    <row r="138" spans="2:16" x14ac:dyDescent="0.45">
      <c r="B138" s="4"/>
      <c r="C138" s="43"/>
      <c r="D138" s="42"/>
      <c r="E138" s="42"/>
      <c r="F138" s="4"/>
      <c r="G138" s="43"/>
      <c r="H138" s="44"/>
      <c r="I138" s="44"/>
      <c r="J138" s="44"/>
      <c r="K138" s="33"/>
      <c r="L138" s="28"/>
      <c r="M138" s="46"/>
      <c r="N138" s="44"/>
      <c r="O138" s="44"/>
      <c r="P138" s="44"/>
    </row>
    <row r="139" spans="2:16" x14ac:dyDescent="0.45">
      <c r="B139" s="4"/>
      <c r="C139" s="43"/>
      <c r="D139" s="42"/>
      <c r="E139" s="42"/>
      <c r="F139" s="4"/>
      <c r="G139" s="43"/>
      <c r="H139" s="44"/>
      <c r="I139" s="44"/>
      <c r="J139" s="44"/>
      <c r="K139" s="33"/>
      <c r="L139" s="28"/>
      <c r="M139" s="46"/>
      <c r="N139" s="44"/>
      <c r="O139" s="44"/>
      <c r="P139" s="44"/>
    </row>
    <row r="140" spans="2:16" x14ac:dyDescent="0.45">
      <c r="B140" s="4"/>
      <c r="C140" s="43"/>
      <c r="D140" s="42"/>
      <c r="E140" s="42"/>
      <c r="F140" s="4"/>
      <c r="G140" s="43"/>
      <c r="H140" s="44"/>
      <c r="I140" s="44"/>
      <c r="J140" s="44"/>
      <c r="K140" s="33"/>
      <c r="L140" s="28"/>
      <c r="M140" s="46"/>
      <c r="N140" s="44"/>
      <c r="O140" s="44"/>
      <c r="P140" s="44"/>
    </row>
    <row r="141" spans="2:16" x14ac:dyDescent="0.45">
      <c r="B141" s="4"/>
      <c r="C141" s="43"/>
      <c r="D141" s="42"/>
      <c r="E141" s="42"/>
      <c r="F141" s="4"/>
      <c r="G141" s="43"/>
      <c r="H141" s="44"/>
      <c r="I141" s="44"/>
      <c r="J141" s="44"/>
      <c r="K141" s="33"/>
      <c r="L141" s="28"/>
      <c r="M141" s="46"/>
      <c r="N141" s="44"/>
      <c r="O141" s="44"/>
      <c r="P141" s="44"/>
    </row>
    <row r="142" spans="2:16" x14ac:dyDescent="0.45">
      <c r="B142" s="4"/>
      <c r="C142" s="43"/>
      <c r="D142" s="42"/>
      <c r="E142" s="42"/>
      <c r="F142" s="4"/>
      <c r="G142" s="43"/>
      <c r="H142" s="44"/>
      <c r="I142" s="44"/>
      <c r="J142" s="44"/>
      <c r="K142" s="33"/>
      <c r="L142" s="28"/>
      <c r="M142" s="46"/>
      <c r="N142" s="44"/>
      <c r="O142" s="44"/>
      <c r="P142" s="44"/>
    </row>
    <row r="143" spans="2:16" x14ac:dyDescent="0.45">
      <c r="B143" s="4"/>
      <c r="C143" s="43"/>
      <c r="D143" s="42"/>
      <c r="E143" s="42"/>
      <c r="F143" s="4"/>
      <c r="G143" s="43"/>
      <c r="H143" s="44"/>
      <c r="I143" s="44"/>
      <c r="J143" s="44"/>
      <c r="K143" s="33"/>
      <c r="L143" s="28"/>
      <c r="M143" s="46"/>
      <c r="N143" s="44"/>
      <c r="O143" s="44"/>
      <c r="P143" s="44"/>
    </row>
    <row r="144" spans="2:16" x14ac:dyDescent="0.45">
      <c r="B144" s="4"/>
      <c r="C144" s="43"/>
      <c r="D144" s="42"/>
      <c r="E144" s="42"/>
      <c r="F144" s="4"/>
      <c r="G144" s="43"/>
      <c r="H144" s="44"/>
      <c r="I144" s="44"/>
      <c r="J144" s="44"/>
      <c r="K144" s="33"/>
      <c r="L144" s="28"/>
      <c r="M144" s="46"/>
      <c r="N144" s="44"/>
      <c r="O144" s="44"/>
      <c r="P144" s="44"/>
    </row>
    <row r="145" spans="2:16" x14ac:dyDescent="0.45">
      <c r="B145" s="4"/>
      <c r="C145" s="43"/>
      <c r="D145" s="42"/>
      <c r="E145" s="42"/>
      <c r="F145" s="4"/>
      <c r="G145" s="43"/>
      <c r="H145" s="44"/>
      <c r="I145" s="44"/>
      <c r="J145" s="44"/>
      <c r="K145" s="33"/>
      <c r="L145" s="28"/>
      <c r="M145" s="46"/>
      <c r="N145" s="44"/>
      <c r="O145" s="44"/>
      <c r="P145" s="44"/>
    </row>
    <row r="146" spans="2:16" x14ac:dyDescent="0.45">
      <c r="B146" s="4"/>
      <c r="C146" s="43"/>
      <c r="D146" s="42"/>
      <c r="E146" s="42"/>
      <c r="F146" s="4"/>
      <c r="G146" s="43"/>
      <c r="H146" s="44"/>
      <c r="I146" s="44"/>
      <c r="J146" s="44"/>
      <c r="K146" s="33"/>
      <c r="L146" s="28"/>
      <c r="M146" s="46"/>
      <c r="N146" s="44"/>
      <c r="O146" s="44"/>
      <c r="P146" s="44"/>
    </row>
    <row r="147" spans="2:16" x14ac:dyDescent="0.45">
      <c r="B147" s="4"/>
      <c r="C147" s="43"/>
      <c r="D147" s="42"/>
      <c r="E147" s="42"/>
      <c r="F147" s="4"/>
      <c r="G147" s="43"/>
      <c r="H147" s="44"/>
      <c r="I147" s="44"/>
      <c r="J147" s="44"/>
      <c r="K147" s="33"/>
      <c r="L147" s="28"/>
      <c r="M147" s="46"/>
      <c r="N147" s="44"/>
      <c r="O147" s="44"/>
      <c r="P147" s="44"/>
    </row>
    <row r="148" spans="2:16" x14ac:dyDescent="0.45">
      <c r="B148" s="4"/>
      <c r="C148" s="43"/>
      <c r="D148" s="42"/>
      <c r="E148" s="42"/>
      <c r="F148" s="4"/>
      <c r="G148" s="43"/>
      <c r="H148" s="44"/>
      <c r="I148" s="44"/>
      <c r="J148" s="44"/>
      <c r="K148" s="33"/>
      <c r="L148" s="28"/>
      <c r="M148" s="46"/>
      <c r="N148" s="44"/>
      <c r="O148" s="44"/>
      <c r="P148" s="44"/>
    </row>
    <row r="149" spans="2:16" x14ac:dyDescent="0.45">
      <c r="B149" s="4"/>
      <c r="C149" s="43"/>
      <c r="D149" s="42"/>
      <c r="E149" s="42"/>
      <c r="F149" s="4"/>
      <c r="G149" s="43"/>
      <c r="H149" s="44"/>
      <c r="I149" s="44"/>
      <c r="J149" s="44"/>
      <c r="K149" s="33"/>
      <c r="L149" s="28"/>
      <c r="M149" s="46"/>
      <c r="N149" s="44"/>
      <c r="O149" s="44"/>
      <c r="P149" s="44"/>
    </row>
    <row r="150" spans="2:16" x14ac:dyDescent="0.45">
      <c r="B150" s="4"/>
      <c r="C150" s="43"/>
      <c r="D150" s="42"/>
      <c r="E150" s="42"/>
      <c r="F150" s="4"/>
      <c r="G150" s="43"/>
      <c r="H150" s="44"/>
      <c r="I150" s="44"/>
      <c r="J150" s="44"/>
      <c r="K150" s="33"/>
      <c r="L150" s="28"/>
      <c r="M150" s="46"/>
      <c r="N150" s="44"/>
      <c r="O150" s="44"/>
      <c r="P150" s="44"/>
    </row>
    <row r="151" spans="2:16" x14ac:dyDescent="0.45">
      <c r="B151" s="4"/>
      <c r="C151" s="43"/>
      <c r="D151" s="42"/>
      <c r="E151" s="42"/>
      <c r="F151" s="4"/>
      <c r="G151" s="43"/>
      <c r="H151" s="44"/>
      <c r="I151" s="44"/>
      <c r="J151" s="44"/>
      <c r="K151" s="33"/>
      <c r="L151" s="28"/>
      <c r="M151" s="46"/>
      <c r="N151" s="44"/>
      <c r="O151" s="44"/>
      <c r="P151" s="44"/>
    </row>
    <row r="152" spans="2:16" x14ac:dyDescent="0.45">
      <c r="B152" s="4"/>
      <c r="C152" s="43"/>
      <c r="D152" s="42"/>
      <c r="E152" s="42"/>
      <c r="F152" s="4"/>
      <c r="G152" s="43"/>
      <c r="H152" s="44"/>
      <c r="I152" s="44"/>
      <c r="J152" s="44"/>
      <c r="K152" s="33"/>
      <c r="L152" s="28"/>
      <c r="M152" s="46"/>
      <c r="N152" s="44"/>
      <c r="O152" s="44"/>
      <c r="P152" s="44"/>
    </row>
    <row r="153" spans="2:16" x14ac:dyDescent="0.45">
      <c r="B153" s="4"/>
      <c r="C153" s="43"/>
      <c r="D153" s="42"/>
      <c r="E153" s="42"/>
      <c r="F153" s="4"/>
      <c r="G153" s="43"/>
      <c r="H153" s="44"/>
      <c r="I153" s="44"/>
      <c r="J153" s="44"/>
      <c r="K153" s="33"/>
      <c r="L153" s="28"/>
      <c r="M153" s="46"/>
      <c r="N153" s="44"/>
      <c r="O153" s="44"/>
      <c r="P153" s="44"/>
    </row>
    <row r="154" spans="2:16" x14ac:dyDescent="0.45">
      <c r="B154" s="4"/>
      <c r="C154" s="43"/>
      <c r="D154" s="42"/>
      <c r="E154" s="42"/>
      <c r="F154" s="4"/>
      <c r="G154" s="43"/>
      <c r="H154" s="44"/>
      <c r="I154" s="44"/>
      <c r="J154" s="44"/>
      <c r="K154" s="33"/>
      <c r="L154" s="28"/>
      <c r="M154" s="46"/>
      <c r="N154" s="44"/>
      <c r="O154" s="44"/>
      <c r="P154" s="44"/>
    </row>
    <row r="155" spans="2:16" x14ac:dyDescent="0.45">
      <c r="B155" s="4"/>
      <c r="C155" s="43"/>
      <c r="D155" s="42"/>
      <c r="E155" s="42"/>
      <c r="F155" s="4"/>
      <c r="G155" s="43"/>
      <c r="H155" s="44"/>
      <c r="I155" s="44"/>
      <c r="J155" s="44"/>
      <c r="K155" s="33"/>
      <c r="L155" s="28"/>
      <c r="M155" s="46"/>
      <c r="N155" s="44"/>
      <c r="O155" s="44"/>
      <c r="P155" s="44"/>
    </row>
    <row r="156" spans="2:16" x14ac:dyDescent="0.45">
      <c r="B156" s="4"/>
      <c r="C156" s="43"/>
      <c r="D156" s="42"/>
      <c r="E156" s="42"/>
      <c r="F156" s="4"/>
      <c r="G156" s="43"/>
      <c r="H156" s="44"/>
      <c r="I156" s="44"/>
      <c r="J156" s="44"/>
      <c r="K156" s="33"/>
      <c r="L156" s="28"/>
      <c r="M156" s="46"/>
      <c r="N156" s="44"/>
      <c r="O156" s="44"/>
      <c r="P156" s="44"/>
    </row>
    <row r="157" spans="2:16" x14ac:dyDescent="0.45">
      <c r="B157" s="4"/>
      <c r="C157" s="43"/>
      <c r="D157" s="42"/>
      <c r="E157" s="42"/>
      <c r="F157" s="4"/>
      <c r="G157" s="43"/>
      <c r="H157" s="44"/>
      <c r="I157" s="44"/>
      <c r="J157" s="44"/>
      <c r="K157" s="33"/>
      <c r="L157" s="28"/>
      <c r="M157" s="46"/>
      <c r="N157" s="44"/>
      <c r="O157" s="44"/>
      <c r="P157" s="44"/>
    </row>
    <row r="158" spans="2:16" x14ac:dyDescent="0.45">
      <c r="B158" s="4"/>
      <c r="C158" s="43"/>
      <c r="D158" s="42"/>
      <c r="E158" s="42"/>
      <c r="F158" s="4"/>
      <c r="G158" s="43"/>
      <c r="H158" s="44"/>
      <c r="I158" s="44"/>
      <c r="J158" s="44"/>
      <c r="K158" s="33"/>
      <c r="L158" s="28"/>
      <c r="M158" s="46"/>
      <c r="N158" s="44"/>
      <c r="O158" s="44"/>
      <c r="P158" s="44"/>
    </row>
    <row r="159" spans="2:16" x14ac:dyDescent="0.45">
      <c r="B159" s="4"/>
      <c r="C159" s="43"/>
      <c r="D159" s="42"/>
      <c r="E159" s="42"/>
      <c r="F159" s="4"/>
      <c r="G159" s="43"/>
      <c r="H159" s="44"/>
      <c r="I159" s="44"/>
      <c r="J159" s="44"/>
      <c r="K159" s="33"/>
      <c r="L159" s="28"/>
      <c r="M159" s="46"/>
      <c r="N159" s="44"/>
      <c r="O159" s="44"/>
      <c r="P159" s="44"/>
    </row>
    <row r="160" spans="2:16" x14ac:dyDescent="0.45">
      <c r="B160" s="4"/>
      <c r="C160" s="43"/>
      <c r="D160" s="42"/>
      <c r="E160" s="42"/>
      <c r="F160" s="4"/>
      <c r="G160" s="43"/>
      <c r="H160" s="44"/>
      <c r="I160" s="44"/>
      <c r="J160" s="44"/>
      <c r="K160" s="33"/>
      <c r="L160" s="28"/>
      <c r="M160" s="46"/>
      <c r="N160" s="44"/>
      <c r="O160" s="44"/>
      <c r="P160" s="44"/>
    </row>
    <row r="161" spans="2:16" x14ac:dyDescent="0.45">
      <c r="B161" s="4"/>
      <c r="C161" s="43"/>
      <c r="D161" s="42"/>
      <c r="E161" s="42"/>
      <c r="F161" s="4"/>
      <c r="G161" s="43"/>
      <c r="H161" s="44"/>
      <c r="I161" s="44"/>
      <c r="J161" s="44"/>
      <c r="K161" s="33"/>
      <c r="L161" s="28"/>
      <c r="M161" s="46"/>
      <c r="N161" s="44"/>
      <c r="O161" s="44"/>
      <c r="P161" s="44"/>
    </row>
    <row r="162" spans="2:16" x14ac:dyDescent="0.45">
      <c r="B162" s="4"/>
      <c r="C162" s="43"/>
      <c r="D162" s="42"/>
      <c r="E162" s="42"/>
      <c r="F162" s="4"/>
      <c r="G162" s="43"/>
      <c r="H162" s="44"/>
      <c r="I162" s="44"/>
      <c r="J162" s="44"/>
      <c r="K162" s="33"/>
      <c r="L162" s="28"/>
      <c r="M162" s="46"/>
      <c r="N162" s="44"/>
      <c r="O162" s="44"/>
      <c r="P162" s="44"/>
    </row>
    <row r="163" spans="2:16" x14ac:dyDescent="0.45">
      <c r="B163" s="4"/>
      <c r="C163" s="43"/>
      <c r="D163" s="42"/>
      <c r="E163" s="42"/>
      <c r="F163" s="4"/>
      <c r="G163" s="43"/>
      <c r="H163" s="44"/>
      <c r="I163" s="44"/>
      <c r="J163" s="44"/>
      <c r="K163" s="33"/>
      <c r="L163" s="28"/>
      <c r="M163" s="46"/>
      <c r="N163" s="44"/>
      <c r="O163" s="44"/>
      <c r="P163" s="44"/>
    </row>
    <row r="164" spans="2:16" x14ac:dyDescent="0.45">
      <c r="B164" s="4"/>
      <c r="C164" s="43"/>
      <c r="D164" s="42"/>
      <c r="E164" s="42"/>
      <c r="F164" s="4"/>
      <c r="G164" s="43"/>
      <c r="H164" s="44"/>
      <c r="I164" s="44"/>
      <c r="J164" s="44"/>
      <c r="K164" s="33"/>
      <c r="L164" s="28"/>
      <c r="M164" s="46"/>
      <c r="N164" s="44"/>
      <c r="O164" s="44"/>
      <c r="P164" s="44"/>
    </row>
    <row r="165" spans="2:16" x14ac:dyDescent="0.45">
      <c r="B165" s="4"/>
      <c r="C165" s="43"/>
      <c r="D165" s="42"/>
      <c r="E165" s="42"/>
      <c r="F165" s="4"/>
      <c r="G165" s="43"/>
      <c r="H165" s="44"/>
      <c r="I165" s="44"/>
      <c r="J165" s="44"/>
      <c r="K165" s="33"/>
      <c r="L165" s="28"/>
      <c r="M165" s="46"/>
      <c r="N165" s="44"/>
      <c r="O165" s="44"/>
      <c r="P165" s="44"/>
    </row>
    <row r="166" spans="2:16" x14ac:dyDescent="0.45">
      <c r="B166" s="4"/>
      <c r="C166" s="43"/>
      <c r="D166" s="42"/>
      <c r="E166" s="42"/>
      <c r="F166" s="4"/>
      <c r="G166" s="43"/>
      <c r="H166" s="44"/>
      <c r="I166" s="44"/>
      <c r="J166" s="44"/>
      <c r="K166" s="33"/>
      <c r="L166" s="28"/>
      <c r="M166" s="46"/>
      <c r="N166" s="44"/>
      <c r="O166" s="44"/>
      <c r="P166" s="44"/>
    </row>
    <row r="167" spans="2:16" x14ac:dyDescent="0.45">
      <c r="B167" s="4"/>
      <c r="C167" s="43"/>
      <c r="D167" s="42"/>
      <c r="E167" s="42"/>
      <c r="F167" s="4"/>
      <c r="G167" s="43"/>
      <c r="H167" s="44"/>
      <c r="I167" s="44"/>
      <c r="J167" s="44"/>
      <c r="K167" s="33"/>
      <c r="L167" s="28"/>
      <c r="M167" s="46"/>
      <c r="N167" s="44"/>
      <c r="O167" s="44"/>
      <c r="P167" s="44"/>
    </row>
    <row r="168" spans="2:16" x14ac:dyDescent="0.45">
      <c r="B168" s="4"/>
      <c r="C168" s="43"/>
      <c r="D168" s="42"/>
      <c r="E168" s="42"/>
      <c r="F168" s="4"/>
      <c r="G168" s="43"/>
      <c r="H168" s="44"/>
      <c r="I168" s="44"/>
      <c r="J168" s="44"/>
      <c r="K168" s="33"/>
      <c r="L168" s="28"/>
      <c r="M168" s="46"/>
      <c r="N168" s="44"/>
      <c r="O168" s="44"/>
      <c r="P168" s="44"/>
    </row>
    <row r="169" spans="2:16" x14ac:dyDescent="0.45">
      <c r="B169" s="4"/>
      <c r="C169" s="43"/>
      <c r="D169" s="42"/>
      <c r="E169" s="42"/>
      <c r="F169" s="4"/>
      <c r="G169" s="43"/>
      <c r="H169" s="44"/>
      <c r="I169" s="44"/>
      <c r="J169" s="44"/>
      <c r="K169" s="33"/>
      <c r="L169" s="28"/>
      <c r="M169" s="46"/>
      <c r="N169" s="44"/>
      <c r="O169" s="44"/>
      <c r="P169" s="44"/>
    </row>
    <row r="170" spans="2:16" x14ac:dyDescent="0.45">
      <c r="B170" s="4"/>
      <c r="C170" s="43"/>
      <c r="D170" s="42"/>
      <c r="E170" s="42"/>
      <c r="F170" s="4"/>
      <c r="G170" s="43"/>
      <c r="H170" s="44"/>
      <c r="I170" s="44"/>
      <c r="J170" s="44"/>
      <c r="K170" s="33"/>
      <c r="L170" s="28"/>
      <c r="M170" s="46"/>
      <c r="N170" s="44"/>
      <c r="O170" s="44"/>
      <c r="P170" s="44"/>
    </row>
    <row r="171" spans="2:16" x14ac:dyDescent="0.45">
      <c r="B171" s="4"/>
      <c r="C171" s="43"/>
      <c r="D171" s="42"/>
      <c r="E171" s="42"/>
      <c r="F171" s="4"/>
      <c r="G171" s="43"/>
      <c r="H171" s="44"/>
      <c r="I171" s="44"/>
      <c r="J171" s="44"/>
      <c r="K171" s="33"/>
      <c r="L171" s="28"/>
      <c r="M171" s="46"/>
      <c r="N171" s="44"/>
      <c r="O171" s="44"/>
      <c r="P171" s="44"/>
    </row>
    <row r="172" spans="2:16" x14ac:dyDescent="0.45">
      <c r="B172" s="4"/>
      <c r="C172" s="43"/>
      <c r="D172" s="42"/>
      <c r="E172" s="42"/>
      <c r="F172" s="4"/>
      <c r="G172" s="43"/>
      <c r="H172" s="44"/>
      <c r="I172" s="44"/>
      <c r="J172" s="44"/>
      <c r="K172" s="33"/>
      <c r="L172" s="28"/>
      <c r="M172" s="46"/>
      <c r="N172" s="44"/>
      <c r="O172" s="44"/>
      <c r="P172" s="44"/>
    </row>
    <row r="173" spans="2:16" x14ac:dyDescent="0.45">
      <c r="B173" s="4"/>
      <c r="C173" s="43"/>
      <c r="D173" s="42"/>
      <c r="E173" s="42"/>
      <c r="F173" s="4"/>
      <c r="G173" s="43"/>
      <c r="H173" s="44"/>
      <c r="I173" s="44"/>
      <c r="J173" s="44"/>
      <c r="K173" s="33"/>
      <c r="L173" s="28"/>
      <c r="M173" s="46"/>
      <c r="N173" s="44"/>
      <c r="O173" s="44"/>
      <c r="P173" s="44"/>
    </row>
    <row r="174" spans="2:16" x14ac:dyDescent="0.45">
      <c r="B174" s="4"/>
      <c r="C174" s="43"/>
      <c r="D174" s="42"/>
      <c r="E174" s="42"/>
      <c r="F174" s="4"/>
      <c r="G174" s="43"/>
      <c r="H174" s="44"/>
      <c r="I174" s="44"/>
      <c r="J174" s="44"/>
      <c r="K174" s="33"/>
      <c r="L174" s="28"/>
      <c r="M174" s="46"/>
      <c r="N174" s="44"/>
      <c r="O174" s="44"/>
      <c r="P174" s="44"/>
    </row>
    <row r="175" spans="2:16" x14ac:dyDescent="0.45">
      <c r="B175" s="4"/>
      <c r="C175" s="43"/>
      <c r="D175" s="42"/>
      <c r="E175" s="42"/>
      <c r="F175" s="4"/>
      <c r="G175" s="43"/>
      <c r="H175" s="44"/>
      <c r="I175" s="44"/>
      <c r="J175" s="44"/>
      <c r="K175" s="33"/>
      <c r="L175" s="28"/>
      <c r="M175" s="46"/>
      <c r="N175" s="44"/>
      <c r="O175" s="44"/>
      <c r="P175" s="44"/>
    </row>
    <row r="176" spans="2:16" x14ac:dyDescent="0.45">
      <c r="B176" s="4"/>
      <c r="C176" s="43"/>
      <c r="D176" s="42"/>
      <c r="E176" s="42"/>
      <c r="F176" s="4"/>
      <c r="G176" s="43"/>
      <c r="H176" s="44"/>
      <c r="I176" s="44"/>
      <c r="J176" s="44"/>
      <c r="K176" s="33"/>
      <c r="L176" s="28"/>
      <c r="M176" s="46"/>
      <c r="N176" s="44"/>
      <c r="O176" s="44"/>
      <c r="P176" s="44"/>
    </row>
    <row r="177" spans="2:16" x14ac:dyDescent="0.45">
      <c r="B177" s="4"/>
      <c r="C177" s="43"/>
      <c r="D177" s="42"/>
      <c r="E177" s="42"/>
      <c r="F177" s="4"/>
      <c r="G177" s="43"/>
      <c r="H177" s="44"/>
      <c r="I177" s="44"/>
      <c r="J177" s="44"/>
      <c r="K177" s="33"/>
      <c r="L177" s="28"/>
      <c r="M177" s="46"/>
      <c r="N177" s="44"/>
      <c r="O177" s="44"/>
      <c r="P177" s="44"/>
    </row>
    <row r="178" spans="2:16" x14ac:dyDescent="0.45">
      <c r="B178" s="4"/>
      <c r="C178" s="43"/>
      <c r="D178" s="42"/>
      <c r="E178" s="42"/>
      <c r="F178" s="4"/>
      <c r="G178" s="43"/>
      <c r="H178" s="44"/>
      <c r="I178" s="44"/>
      <c r="J178" s="44"/>
      <c r="K178" s="33"/>
      <c r="L178" s="28"/>
      <c r="M178" s="46"/>
      <c r="N178" s="44"/>
      <c r="O178" s="44"/>
      <c r="P178" s="44"/>
    </row>
    <row r="179" spans="2:16" x14ac:dyDescent="0.45">
      <c r="B179" s="4"/>
      <c r="C179" s="43"/>
      <c r="D179" s="42"/>
      <c r="E179" s="42"/>
      <c r="F179" s="4"/>
      <c r="G179" s="43"/>
      <c r="H179" s="44"/>
      <c r="I179" s="44"/>
      <c r="J179" s="44"/>
      <c r="K179" s="33"/>
      <c r="L179" s="28"/>
      <c r="M179" s="46"/>
      <c r="N179" s="44"/>
      <c r="O179" s="44"/>
      <c r="P179" s="44"/>
    </row>
    <row r="180" spans="2:16" x14ac:dyDescent="0.45">
      <c r="B180" s="4"/>
      <c r="C180" s="43"/>
      <c r="D180" s="42"/>
      <c r="E180" s="42"/>
      <c r="F180" s="4"/>
      <c r="G180" s="43"/>
      <c r="H180" s="44"/>
      <c r="I180" s="44"/>
      <c r="J180" s="44"/>
      <c r="K180" s="33"/>
      <c r="L180" s="28"/>
      <c r="M180" s="46"/>
      <c r="N180" s="44"/>
      <c r="O180" s="44"/>
      <c r="P180" s="44"/>
    </row>
    <row r="181" spans="2:16" x14ac:dyDescent="0.45">
      <c r="B181" s="4"/>
      <c r="C181" s="43"/>
      <c r="D181" s="42"/>
      <c r="E181" s="42"/>
      <c r="F181" s="4"/>
      <c r="G181" s="43"/>
      <c r="H181" s="44"/>
      <c r="I181" s="44"/>
      <c r="J181" s="44"/>
      <c r="K181" s="33"/>
      <c r="L181" s="28"/>
      <c r="M181" s="46"/>
      <c r="N181" s="44"/>
      <c r="O181" s="44"/>
      <c r="P181" s="44"/>
    </row>
    <row r="182" spans="2:16" x14ac:dyDescent="0.45">
      <c r="B182" s="4"/>
      <c r="C182" s="43"/>
      <c r="D182" s="42"/>
      <c r="E182" s="42"/>
      <c r="F182" s="4"/>
      <c r="G182" s="43"/>
      <c r="H182" s="44"/>
      <c r="I182" s="44"/>
      <c r="J182" s="44"/>
      <c r="K182" s="33"/>
      <c r="L182" s="28"/>
      <c r="M182" s="46"/>
      <c r="N182" s="44"/>
      <c r="O182" s="44"/>
      <c r="P182" s="44"/>
    </row>
    <row r="183" spans="2:16" x14ac:dyDescent="0.45">
      <c r="B183" s="4"/>
      <c r="C183" s="3"/>
      <c r="D183" s="42"/>
      <c r="E183" s="42"/>
      <c r="F183" s="4"/>
      <c r="G183" s="3"/>
      <c r="H183" s="2"/>
      <c r="I183" s="2"/>
      <c r="J183" s="2"/>
      <c r="K183" s="33"/>
      <c r="L183" s="28"/>
      <c r="M183" s="46"/>
      <c r="N183" s="2"/>
      <c r="O183" s="2"/>
      <c r="P183" s="2"/>
    </row>
  </sheetData>
  <mergeCells count="2">
    <mergeCell ref="B2:C2"/>
    <mergeCell ref="B3:C3"/>
  </mergeCells>
  <phoneticPr fontId="4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>
    <tabColor rgb="FF92D050"/>
  </sheetPr>
  <dimension ref="B1:P242"/>
  <sheetViews>
    <sheetView showGridLines="0" zoomScaleNormal="100" zoomScaleSheetLayoutView="100" workbookViewId="0">
      <selection activeCell="C5" sqref="C5"/>
    </sheetView>
  </sheetViews>
  <sheetFormatPr defaultColWidth="8.6640625" defaultRowHeight="17" x14ac:dyDescent="0.45"/>
  <cols>
    <col min="1" max="1" width="8.6640625" style="1"/>
    <col min="2" max="3" width="9.08203125" style="1" customWidth="1"/>
    <col min="4" max="4" width="9.83203125" style="1" bestFit="1" customWidth="1"/>
    <col min="5" max="5" width="13.08203125" style="1" customWidth="1"/>
    <col min="6" max="6" width="23.08203125" style="1" bestFit="1" customWidth="1"/>
    <col min="7" max="9" width="9.08203125" style="1" customWidth="1"/>
    <col min="10" max="10" width="78.58203125" style="1" customWidth="1"/>
    <col min="11" max="11" width="11.25" style="34" bestFit="1" customWidth="1"/>
    <col min="12" max="12" width="9.58203125" style="29" customWidth="1"/>
    <col min="13" max="13" width="15.58203125" style="1" customWidth="1"/>
    <col min="14" max="16384" width="8.6640625" style="1"/>
  </cols>
  <sheetData>
    <row r="1" spans="2:16" x14ac:dyDescent="0.45">
      <c r="B1" s="15"/>
      <c r="C1" s="14"/>
      <c r="D1" s="15"/>
      <c r="E1" s="15"/>
      <c r="F1" s="15"/>
      <c r="G1" s="14"/>
      <c r="K1" s="30"/>
      <c r="L1" s="25"/>
    </row>
    <row r="2" spans="2:16" x14ac:dyDescent="0.45">
      <c r="B2" s="79" t="s">
        <v>60</v>
      </c>
      <c r="C2" s="79"/>
      <c r="D2" s="39" t="s">
        <v>731</v>
      </c>
      <c r="E2" s="39" t="s">
        <v>324</v>
      </c>
      <c r="F2" s="39" t="s">
        <v>316</v>
      </c>
      <c r="G2" s="39" t="s">
        <v>67</v>
      </c>
      <c r="H2" s="19"/>
      <c r="K2" s="30"/>
      <c r="L2" s="25"/>
    </row>
    <row r="3" spans="2:16" x14ac:dyDescent="0.45">
      <c r="B3" s="79" t="s">
        <v>734</v>
      </c>
      <c r="C3" s="79"/>
      <c r="D3" s="35">
        <f>L6</f>
        <v>8013.6499999999978</v>
      </c>
      <c r="E3" s="35">
        <f>D3/60</f>
        <v>133.56083333333331</v>
      </c>
      <c r="F3" s="45" t="s">
        <v>70</v>
      </c>
      <c r="G3" s="45" t="s">
        <v>63</v>
      </c>
      <c r="H3" s="16"/>
      <c r="K3" s="30"/>
      <c r="L3" s="25"/>
    </row>
    <row r="4" spans="2:16" x14ac:dyDescent="0.45">
      <c r="B4" s="15"/>
      <c r="C4" s="14"/>
      <c r="D4" s="15"/>
      <c r="E4" s="15"/>
      <c r="F4" s="15"/>
      <c r="G4" s="14"/>
      <c r="K4" s="30"/>
      <c r="L4" s="25"/>
    </row>
    <row r="5" spans="2:16" ht="34" x14ac:dyDescent="0.45">
      <c r="B5" s="10" t="s">
        <v>327</v>
      </c>
      <c r="C5" s="11" t="s">
        <v>335</v>
      </c>
      <c r="D5" s="10" t="s">
        <v>310</v>
      </c>
      <c r="E5" s="10" t="s">
        <v>490</v>
      </c>
      <c r="F5" s="10" t="s">
        <v>62</v>
      </c>
      <c r="G5" s="12" t="s">
        <v>69</v>
      </c>
      <c r="H5" s="10" t="s">
        <v>321</v>
      </c>
      <c r="I5" s="10" t="s">
        <v>313</v>
      </c>
      <c r="J5" s="10" t="s">
        <v>485</v>
      </c>
      <c r="K5" s="31" t="s">
        <v>489</v>
      </c>
      <c r="L5" s="26" t="s">
        <v>488</v>
      </c>
      <c r="M5" s="10" t="s">
        <v>484</v>
      </c>
      <c r="N5" s="10" t="s">
        <v>333</v>
      </c>
      <c r="O5" s="10" t="s">
        <v>323</v>
      </c>
      <c r="P5" s="10" t="s">
        <v>309</v>
      </c>
    </row>
    <row r="6" spans="2:16" x14ac:dyDescent="0.45">
      <c r="B6" s="5"/>
      <c r="C6" s="9"/>
      <c r="D6" s="5"/>
      <c r="E6" s="5"/>
      <c r="F6" s="5"/>
      <c r="G6" s="8"/>
      <c r="H6" s="5"/>
      <c r="I6" s="5"/>
      <c r="J6" s="7" t="s">
        <v>334</v>
      </c>
      <c r="K6" s="32">
        <f>SUM(K7:K836)</f>
        <v>480819</v>
      </c>
      <c r="L6" s="27">
        <f>SUM(L7:L242)</f>
        <v>8013.6499999999978</v>
      </c>
      <c r="M6" s="5"/>
      <c r="N6" s="5"/>
      <c r="O6" s="5"/>
      <c r="P6" s="5"/>
    </row>
    <row r="7" spans="2:16" x14ac:dyDescent="0.45">
      <c r="B7" s="4">
        <f>VALUE(MID(J7,22,4))</f>
        <v>2023</v>
      </c>
      <c r="C7" s="3">
        <f>VALUE(MID(J7,26,2))</f>
        <v>11</v>
      </c>
      <c r="D7" s="42" t="s">
        <v>317</v>
      </c>
      <c r="E7" s="42" t="s">
        <v>56</v>
      </c>
      <c r="F7" s="4" t="str">
        <f>MID(J7,8,13)</f>
        <v>CKCOX23040014</v>
      </c>
      <c r="G7" s="3"/>
      <c r="H7" s="2">
        <v>0</v>
      </c>
      <c r="I7" s="2" t="str">
        <f>LEFT(J7,2)</f>
        <v>Rx</v>
      </c>
      <c r="J7" s="40" t="s">
        <v>128</v>
      </c>
      <c r="K7" s="33">
        <f>VALUE(MID(J7,58,FIND("secs",J7)-58))</f>
        <v>78</v>
      </c>
      <c r="L7" s="28">
        <f>K7/60</f>
        <v>1.3</v>
      </c>
      <c r="M7" s="2"/>
      <c r="N7" s="2"/>
      <c r="O7" s="2"/>
      <c r="P7" s="2"/>
    </row>
    <row r="8" spans="2:16" x14ac:dyDescent="0.45">
      <c r="B8" s="4">
        <f t="shared" ref="B8:B71" si="0">VALUE(MID(J8,22,4))</f>
        <v>2023</v>
      </c>
      <c r="C8" s="3">
        <f t="shared" ref="C8:C71" si="1">VALUE(MID(J8,26,2))</f>
        <v>11</v>
      </c>
      <c r="D8" s="42" t="s">
        <v>317</v>
      </c>
      <c r="E8" s="42" t="s">
        <v>56</v>
      </c>
      <c r="F8" s="4" t="str">
        <f t="shared" ref="F8:F71" si="2">MID(J8,8,13)</f>
        <v>CKCOX23040014</v>
      </c>
      <c r="G8" s="3"/>
      <c r="H8" s="2">
        <v>0</v>
      </c>
      <c r="I8" s="2" t="str">
        <f t="shared" ref="I8:I71" si="3">LEFT(J8,2)</f>
        <v>Rx</v>
      </c>
      <c r="J8" s="40" t="s">
        <v>655</v>
      </c>
      <c r="K8" s="33">
        <f t="shared" ref="K8:K71" si="4">VALUE(MID(J8,58,FIND("secs",J8)-58))</f>
        <v>2160</v>
      </c>
      <c r="L8" s="28">
        <f t="shared" ref="L8:L71" si="5">K8/60</f>
        <v>36</v>
      </c>
      <c r="M8" s="2"/>
      <c r="N8" s="2"/>
      <c r="O8" s="2"/>
      <c r="P8" s="2"/>
    </row>
    <row r="9" spans="2:16" x14ac:dyDescent="0.45">
      <c r="B9" s="4">
        <f t="shared" si="0"/>
        <v>2023</v>
      </c>
      <c r="C9" s="3">
        <f t="shared" si="1"/>
        <v>11</v>
      </c>
      <c r="D9" s="42" t="s">
        <v>317</v>
      </c>
      <c r="E9" s="42" t="s">
        <v>56</v>
      </c>
      <c r="F9" s="4" t="str">
        <f t="shared" si="2"/>
        <v>CKCOX23040014</v>
      </c>
      <c r="G9" s="3"/>
      <c r="H9" s="2">
        <v>0</v>
      </c>
      <c r="I9" s="2" t="str">
        <f t="shared" si="3"/>
        <v>Rx</v>
      </c>
      <c r="J9" s="2" t="s">
        <v>220</v>
      </c>
      <c r="K9" s="33">
        <f t="shared" si="4"/>
        <v>2487</v>
      </c>
      <c r="L9" s="28">
        <f t="shared" si="5"/>
        <v>41.45</v>
      </c>
      <c r="M9" s="2"/>
      <c r="N9" s="2"/>
      <c r="O9" s="2"/>
      <c r="P9" s="2"/>
    </row>
    <row r="10" spans="2:16" x14ac:dyDescent="0.45">
      <c r="B10" s="4">
        <f t="shared" si="0"/>
        <v>2023</v>
      </c>
      <c r="C10" s="3">
        <f t="shared" si="1"/>
        <v>11</v>
      </c>
      <c r="D10" s="42" t="s">
        <v>317</v>
      </c>
      <c r="E10" s="42" t="s">
        <v>56</v>
      </c>
      <c r="F10" s="4" t="str">
        <f t="shared" si="2"/>
        <v>CKCOX23040014</v>
      </c>
      <c r="G10" s="3"/>
      <c r="H10" s="2">
        <v>0</v>
      </c>
      <c r="I10" s="2" t="str">
        <f t="shared" si="3"/>
        <v>Rx</v>
      </c>
      <c r="J10" s="2" t="s">
        <v>227</v>
      </c>
      <c r="K10" s="33">
        <f t="shared" si="4"/>
        <v>1304</v>
      </c>
      <c r="L10" s="28">
        <f t="shared" si="5"/>
        <v>21.733333333333334</v>
      </c>
      <c r="M10" s="2"/>
      <c r="N10" s="2"/>
      <c r="O10" s="2"/>
      <c r="P10" s="2"/>
    </row>
    <row r="11" spans="2:16" x14ac:dyDescent="0.45">
      <c r="B11" s="4">
        <f t="shared" si="0"/>
        <v>2023</v>
      </c>
      <c r="C11" s="3">
        <f t="shared" si="1"/>
        <v>11</v>
      </c>
      <c r="D11" s="42" t="s">
        <v>317</v>
      </c>
      <c r="E11" s="42" t="s">
        <v>56</v>
      </c>
      <c r="F11" s="4" t="str">
        <f t="shared" si="2"/>
        <v>CKCOX23040014</v>
      </c>
      <c r="G11" s="3"/>
      <c r="H11" s="2">
        <v>0</v>
      </c>
      <c r="I11" s="2" t="str">
        <f t="shared" si="3"/>
        <v>Rx</v>
      </c>
      <c r="J11" s="38" t="s">
        <v>205</v>
      </c>
      <c r="K11" s="33">
        <f t="shared" si="4"/>
        <v>2173</v>
      </c>
      <c r="L11" s="28">
        <f t="shared" si="5"/>
        <v>36.216666666666669</v>
      </c>
      <c r="M11" s="2"/>
      <c r="N11" s="2"/>
      <c r="O11" s="2"/>
      <c r="P11" s="2"/>
    </row>
    <row r="12" spans="2:16" x14ac:dyDescent="0.45">
      <c r="B12" s="4">
        <f t="shared" si="0"/>
        <v>2023</v>
      </c>
      <c r="C12" s="3">
        <f t="shared" si="1"/>
        <v>11</v>
      </c>
      <c r="D12" s="42" t="s">
        <v>317</v>
      </c>
      <c r="E12" s="42" t="s">
        <v>56</v>
      </c>
      <c r="F12" s="4" t="str">
        <f t="shared" si="2"/>
        <v>CKCOX23040014</v>
      </c>
      <c r="G12" s="3"/>
      <c r="H12" s="2">
        <v>0</v>
      </c>
      <c r="I12" s="2" t="str">
        <f t="shared" si="3"/>
        <v>Rx</v>
      </c>
      <c r="J12" s="2" t="s">
        <v>261</v>
      </c>
      <c r="K12" s="33">
        <f t="shared" si="4"/>
        <v>2008</v>
      </c>
      <c r="L12" s="28">
        <f t="shared" si="5"/>
        <v>33.466666666666669</v>
      </c>
      <c r="M12" s="2"/>
      <c r="N12" s="2"/>
      <c r="O12" s="2"/>
      <c r="P12" s="2"/>
    </row>
    <row r="13" spans="2:16" x14ac:dyDescent="0.45">
      <c r="B13" s="4">
        <f t="shared" si="0"/>
        <v>2023</v>
      </c>
      <c r="C13" s="3">
        <f t="shared" si="1"/>
        <v>11</v>
      </c>
      <c r="D13" s="42" t="s">
        <v>317</v>
      </c>
      <c r="E13" s="42" t="s">
        <v>56</v>
      </c>
      <c r="F13" s="4" t="str">
        <f t="shared" si="2"/>
        <v>CKCOX23040014</v>
      </c>
      <c r="G13" s="3"/>
      <c r="H13" s="2">
        <v>0</v>
      </c>
      <c r="I13" s="2" t="str">
        <f t="shared" si="3"/>
        <v>Rx</v>
      </c>
      <c r="J13" s="2" t="s">
        <v>212</v>
      </c>
      <c r="K13" s="33">
        <f t="shared" si="4"/>
        <v>372</v>
      </c>
      <c r="L13" s="28">
        <f t="shared" si="5"/>
        <v>6.2</v>
      </c>
      <c r="M13" s="2"/>
      <c r="N13" s="2"/>
      <c r="O13" s="2"/>
      <c r="P13" s="2"/>
    </row>
    <row r="14" spans="2:16" x14ac:dyDescent="0.45">
      <c r="B14" s="4">
        <f t="shared" si="0"/>
        <v>2023</v>
      </c>
      <c r="C14" s="3">
        <f t="shared" si="1"/>
        <v>11</v>
      </c>
      <c r="D14" s="42" t="s">
        <v>317</v>
      </c>
      <c r="E14" s="42" t="s">
        <v>56</v>
      </c>
      <c r="F14" s="4" t="str">
        <f t="shared" si="2"/>
        <v>CKCOX23040014</v>
      </c>
      <c r="G14" s="3"/>
      <c r="H14" s="2">
        <v>0</v>
      </c>
      <c r="I14" s="2" t="str">
        <f t="shared" si="3"/>
        <v>Rx</v>
      </c>
      <c r="J14" s="2" t="s">
        <v>218</v>
      </c>
      <c r="K14" s="33">
        <f t="shared" si="4"/>
        <v>1031</v>
      </c>
      <c r="L14" s="28">
        <f t="shared" si="5"/>
        <v>17.183333333333334</v>
      </c>
      <c r="M14" s="2"/>
      <c r="N14" s="2"/>
      <c r="O14" s="2"/>
      <c r="P14" s="2"/>
    </row>
    <row r="15" spans="2:16" x14ac:dyDescent="0.45">
      <c r="B15" s="4">
        <f t="shared" si="0"/>
        <v>2023</v>
      </c>
      <c r="C15" s="3">
        <f t="shared" si="1"/>
        <v>11</v>
      </c>
      <c r="D15" s="42" t="s">
        <v>317</v>
      </c>
      <c r="E15" s="42" t="s">
        <v>56</v>
      </c>
      <c r="F15" s="4" t="str">
        <f t="shared" si="2"/>
        <v>CKCOX23040014</v>
      </c>
      <c r="G15" s="3"/>
      <c r="H15" s="2">
        <v>0</v>
      </c>
      <c r="I15" s="2" t="str">
        <f t="shared" si="3"/>
        <v>Rx</v>
      </c>
      <c r="J15" s="2" t="s">
        <v>239</v>
      </c>
      <c r="K15" s="33">
        <f t="shared" si="4"/>
        <v>4023</v>
      </c>
      <c r="L15" s="28">
        <f t="shared" si="5"/>
        <v>67.05</v>
      </c>
      <c r="M15" s="2"/>
      <c r="N15" s="2"/>
      <c r="O15" s="2"/>
      <c r="P15" s="2"/>
    </row>
    <row r="16" spans="2:16" x14ac:dyDescent="0.45">
      <c r="B16" s="4">
        <f t="shared" si="0"/>
        <v>2023</v>
      </c>
      <c r="C16" s="3">
        <f t="shared" si="1"/>
        <v>11</v>
      </c>
      <c r="D16" s="42" t="s">
        <v>317</v>
      </c>
      <c r="E16" s="42" t="s">
        <v>56</v>
      </c>
      <c r="F16" s="4" t="str">
        <f t="shared" si="2"/>
        <v>CKCOX23040014</v>
      </c>
      <c r="G16" s="3"/>
      <c r="H16" s="2">
        <v>0</v>
      </c>
      <c r="I16" s="2" t="str">
        <f t="shared" si="3"/>
        <v>Rx</v>
      </c>
      <c r="J16" s="2" t="s">
        <v>384</v>
      </c>
      <c r="K16" s="33">
        <f t="shared" si="4"/>
        <v>4174</v>
      </c>
      <c r="L16" s="28">
        <f t="shared" si="5"/>
        <v>69.566666666666663</v>
      </c>
      <c r="M16" s="2"/>
      <c r="N16" s="2"/>
      <c r="O16" s="2"/>
      <c r="P16" s="2"/>
    </row>
    <row r="17" spans="2:16" x14ac:dyDescent="0.45">
      <c r="B17" s="4">
        <f t="shared" si="0"/>
        <v>2023</v>
      </c>
      <c r="C17" s="3">
        <f t="shared" si="1"/>
        <v>11</v>
      </c>
      <c r="D17" s="42" t="s">
        <v>317</v>
      </c>
      <c r="E17" s="42" t="s">
        <v>56</v>
      </c>
      <c r="F17" s="4" t="str">
        <f t="shared" si="2"/>
        <v>CKCOX23040014</v>
      </c>
      <c r="G17" s="3"/>
      <c r="H17" s="2">
        <v>0</v>
      </c>
      <c r="I17" s="2" t="str">
        <f t="shared" si="3"/>
        <v>Rx</v>
      </c>
      <c r="J17" s="2" t="s">
        <v>408</v>
      </c>
      <c r="K17" s="33">
        <f t="shared" si="4"/>
        <v>5496</v>
      </c>
      <c r="L17" s="28">
        <f t="shared" si="5"/>
        <v>91.6</v>
      </c>
      <c r="M17" s="2"/>
      <c r="N17" s="2"/>
      <c r="O17" s="2"/>
      <c r="P17" s="2"/>
    </row>
    <row r="18" spans="2:16" x14ac:dyDescent="0.45">
      <c r="B18" s="4">
        <f t="shared" si="0"/>
        <v>2023</v>
      </c>
      <c r="C18" s="3">
        <f t="shared" si="1"/>
        <v>11</v>
      </c>
      <c r="D18" s="42" t="s">
        <v>317</v>
      </c>
      <c r="E18" s="42" t="s">
        <v>56</v>
      </c>
      <c r="F18" s="4" t="str">
        <f t="shared" si="2"/>
        <v>CKCOX23040014</v>
      </c>
      <c r="G18" s="3"/>
      <c r="H18" s="2">
        <v>0</v>
      </c>
      <c r="I18" s="2" t="str">
        <f t="shared" si="3"/>
        <v>Rx</v>
      </c>
      <c r="J18" s="2" t="s">
        <v>235</v>
      </c>
      <c r="K18" s="33">
        <f t="shared" si="4"/>
        <v>4008</v>
      </c>
      <c r="L18" s="28">
        <f t="shared" si="5"/>
        <v>66.8</v>
      </c>
      <c r="M18" s="2"/>
      <c r="N18" s="2"/>
      <c r="O18" s="2"/>
      <c r="P18" s="2"/>
    </row>
    <row r="19" spans="2:16" x14ac:dyDescent="0.45">
      <c r="B19" s="4">
        <f t="shared" si="0"/>
        <v>2023</v>
      </c>
      <c r="C19" s="3">
        <f t="shared" si="1"/>
        <v>11</v>
      </c>
      <c r="D19" s="42" t="s">
        <v>317</v>
      </c>
      <c r="E19" s="42" t="s">
        <v>56</v>
      </c>
      <c r="F19" s="4" t="str">
        <f t="shared" si="2"/>
        <v>CKCOX23040015</v>
      </c>
      <c r="G19" s="3"/>
      <c r="H19" s="2">
        <v>0</v>
      </c>
      <c r="I19" s="2" t="str">
        <f t="shared" si="3"/>
        <v>Rx</v>
      </c>
      <c r="J19" s="40" t="s">
        <v>706</v>
      </c>
      <c r="K19" s="33">
        <f t="shared" si="4"/>
        <v>4038</v>
      </c>
      <c r="L19" s="28">
        <f t="shared" si="5"/>
        <v>67.3</v>
      </c>
      <c r="M19" s="2"/>
      <c r="N19" s="2"/>
      <c r="O19" s="2"/>
      <c r="P19" s="2"/>
    </row>
    <row r="20" spans="2:16" x14ac:dyDescent="0.45">
      <c r="B20" s="4">
        <f t="shared" si="0"/>
        <v>2023</v>
      </c>
      <c r="C20" s="3">
        <f t="shared" si="1"/>
        <v>11</v>
      </c>
      <c r="D20" s="42" t="s">
        <v>317</v>
      </c>
      <c r="E20" s="42" t="s">
        <v>56</v>
      </c>
      <c r="F20" s="4" t="str">
        <f t="shared" si="2"/>
        <v>CKCOX23040015</v>
      </c>
      <c r="G20" s="3"/>
      <c r="H20" s="2">
        <v>0</v>
      </c>
      <c r="I20" s="2" t="str">
        <f t="shared" si="3"/>
        <v>Rx</v>
      </c>
      <c r="J20" s="40" t="s">
        <v>711</v>
      </c>
      <c r="K20" s="33">
        <f t="shared" si="4"/>
        <v>1304</v>
      </c>
      <c r="L20" s="28">
        <f t="shared" si="5"/>
        <v>21.733333333333334</v>
      </c>
      <c r="M20" s="2"/>
      <c r="N20" s="2"/>
      <c r="O20" s="2"/>
      <c r="P20" s="2"/>
    </row>
    <row r="21" spans="2:16" x14ac:dyDescent="0.45">
      <c r="B21" s="4">
        <f t="shared" si="0"/>
        <v>2023</v>
      </c>
      <c r="C21" s="3">
        <f t="shared" si="1"/>
        <v>11</v>
      </c>
      <c r="D21" s="42" t="s">
        <v>317</v>
      </c>
      <c r="E21" s="42" t="s">
        <v>56</v>
      </c>
      <c r="F21" s="4" t="str">
        <f t="shared" si="2"/>
        <v>CKCOX23040015</v>
      </c>
      <c r="G21" s="3"/>
      <c r="H21" s="2">
        <v>0</v>
      </c>
      <c r="I21" s="2" t="str">
        <f t="shared" si="3"/>
        <v>Rx</v>
      </c>
      <c r="J21" s="2" t="s">
        <v>426</v>
      </c>
      <c r="K21" s="33">
        <f t="shared" si="4"/>
        <v>2166</v>
      </c>
      <c r="L21" s="28">
        <f t="shared" si="5"/>
        <v>36.1</v>
      </c>
      <c r="M21" s="2"/>
      <c r="N21" s="2"/>
      <c r="O21" s="2"/>
      <c r="P21" s="2"/>
    </row>
    <row r="22" spans="2:16" x14ac:dyDescent="0.45">
      <c r="B22" s="4">
        <f t="shared" si="0"/>
        <v>2023</v>
      </c>
      <c r="C22" s="3">
        <f t="shared" si="1"/>
        <v>11</v>
      </c>
      <c r="D22" s="42" t="s">
        <v>317</v>
      </c>
      <c r="E22" s="42" t="s">
        <v>56</v>
      </c>
      <c r="F22" s="4" t="str">
        <f t="shared" si="2"/>
        <v>CKCOX23040015</v>
      </c>
      <c r="G22" s="3"/>
      <c r="H22" s="2">
        <v>0</v>
      </c>
      <c r="I22" s="2" t="str">
        <f t="shared" si="3"/>
        <v>Rx</v>
      </c>
      <c r="J22" s="2" t="s">
        <v>209</v>
      </c>
      <c r="K22" s="33">
        <f t="shared" si="4"/>
        <v>2008</v>
      </c>
      <c r="L22" s="28">
        <f t="shared" si="5"/>
        <v>33.466666666666669</v>
      </c>
      <c r="M22" s="2"/>
      <c r="N22" s="2"/>
      <c r="O22" s="2"/>
      <c r="P22" s="2"/>
    </row>
    <row r="23" spans="2:16" x14ac:dyDescent="0.45">
      <c r="B23" s="4">
        <f t="shared" si="0"/>
        <v>2023</v>
      </c>
      <c r="C23" s="3">
        <f t="shared" si="1"/>
        <v>11</v>
      </c>
      <c r="D23" s="42" t="s">
        <v>317</v>
      </c>
      <c r="E23" s="42" t="s">
        <v>56</v>
      </c>
      <c r="F23" s="4" t="str">
        <f t="shared" si="2"/>
        <v>CKCOX23040015</v>
      </c>
      <c r="G23" s="3"/>
      <c r="H23" s="2">
        <v>0</v>
      </c>
      <c r="I23" s="2" t="str">
        <f t="shared" si="3"/>
        <v>Rx</v>
      </c>
      <c r="J23" s="2" t="s">
        <v>436</v>
      </c>
      <c r="K23" s="33">
        <f t="shared" si="4"/>
        <v>372</v>
      </c>
      <c r="L23" s="28">
        <f t="shared" si="5"/>
        <v>6.2</v>
      </c>
      <c r="M23" s="2"/>
      <c r="N23" s="2"/>
      <c r="O23" s="2"/>
      <c r="P23" s="2"/>
    </row>
    <row r="24" spans="2:16" x14ac:dyDescent="0.45">
      <c r="B24" s="4">
        <f t="shared" si="0"/>
        <v>2023</v>
      </c>
      <c r="C24" s="3">
        <f t="shared" si="1"/>
        <v>11</v>
      </c>
      <c r="D24" s="42" t="s">
        <v>317</v>
      </c>
      <c r="E24" s="42" t="s">
        <v>56</v>
      </c>
      <c r="F24" s="4" t="str">
        <f t="shared" si="2"/>
        <v>CKCOX23040015</v>
      </c>
      <c r="G24" s="3"/>
      <c r="H24" s="2">
        <v>0</v>
      </c>
      <c r="I24" s="2" t="str">
        <f t="shared" si="3"/>
        <v>Rx</v>
      </c>
      <c r="J24" s="2" t="s">
        <v>234</v>
      </c>
      <c r="K24" s="33">
        <f t="shared" si="4"/>
        <v>1031</v>
      </c>
      <c r="L24" s="28">
        <f t="shared" si="5"/>
        <v>17.183333333333334</v>
      </c>
      <c r="M24" s="2"/>
      <c r="N24" s="2"/>
      <c r="O24" s="2"/>
      <c r="P24" s="2"/>
    </row>
    <row r="25" spans="2:16" x14ac:dyDescent="0.45">
      <c r="B25" s="4">
        <f t="shared" si="0"/>
        <v>2023</v>
      </c>
      <c r="C25" s="3">
        <f t="shared" si="1"/>
        <v>11</v>
      </c>
      <c r="D25" s="42" t="s">
        <v>317</v>
      </c>
      <c r="E25" s="42" t="s">
        <v>56</v>
      </c>
      <c r="F25" s="4" t="str">
        <f t="shared" si="2"/>
        <v>CKCOX23040015</v>
      </c>
      <c r="G25" s="3"/>
      <c r="H25" s="2">
        <v>0</v>
      </c>
      <c r="I25" s="2" t="str">
        <f t="shared" si="3"/>
        <v>Rx</v>
      </c>
      <c r="J25" s="2" t="s">
        <v>599</v>
      </c>
      <c r="K25" s="33">
        <f t="shared" si="4"/>
        <v>4181</v>
      </c>
      <c r="L25" s="28">
        <f t="shared" si="5"/>
        <v>69.683333333333337</v>
      </c>
      <c r="M25" s="2"/>
      <c r="N25" s="2"/>
      <c r="O25" s="2"/>
      <c r="P25" s="2"/>
    </row>
    <row r="26" spans="2:16" x14ac:dyDescent="0.45">
      <c r="B26" s="4">
        <f t="shared" si="0"/>
        <v>2023</v>
      </c>
      <c r="C26" s="3">
        <f t="shared" si="1"/>
        <v>11</v>
      </c>
      <c r="D26" s="42" t="s">
        <v>317</v>
      </c>
      <c r="E26" s="42" t="s">
        <v>56</v>
      </c>
      <c r="F26" s="4" t="str">
        <f t="shared" si="2"/>
        <v>CKCOX23040015</v>
      </c>
      <c r="G26" s="3"/>
      <c r="H26" s="2">
        <v>0</v>
      </c>
      <c r="I26" s="2" t="str">
        <f t="shared" si="3"/>
        <v>Rx</v>
      </c>
      <c r="J26" s="2" t="s">
        <v>424</v>
      </c>
      <c r="K26" s="33">
        <f t="shared" si="4"/>
        <v>5472</v>
      </c>
      <c r="L26" s="28">
        <f t="shared" si="5"/>
        <v>91.2</v>
      </c>
      <c r="M26" s="2"/>
      <c r="N26" s="2"/>
      <c r="O26" s="2"/>
      <c r="P26" s="2"/>
    </row>
    <row r="27" spans="2:16" x14ac:dyDescent="0.45">
      <c r="B27" s="4">
        <f t="shared" si="0"/>
        <v>2023</v>
      </c>
      <c r="C27" s="3">
        <f t="shared" si="1"/>
        <v>11</v>
      </c>
      <c r="D27" s="42" t="s">
        <v>317</v>
      </c>
      <c r="E27" s="42" t="s">
        <v>56</v>
      </c>
      <c r="F27" s="4" t="str">
        <f t="shared" si="2"/>
        <v>CKCOX23040015</v>
      </c>
      <c r="G27" s="3"/>
      <c r="H27" s="2">
        <v>0</v>
      </c>
      <c r="I27" s="2" t="str">
        <f t="shared" si="3"/>
        <v>Rx</v>
      </c>
      <c r="J27" s="2" t="s">
        <v>674</v>
      </c>
      <c r="K27" s="33">
        <f t="shared" si="4"/>
        <v>4023</v>
      </c>
      <c r="L27" s="28">
        <f t="shared" si="5"/>
        <v>67.05</v>
      </c>
      <c r="M27" s="2"/>
      <c r="N27" s="2"/>
      <c r="O27" s="2"/>
      <c r="P27" s="2"/>
    </row>
    <row r="28" spans="2:16" x14ac:dyDescent="0.45">
      <c r="B28" s="4">
        <f t="shared" si="0"/>
        <v>2023</v>
      </c>
      <c r="C28" s="3">
        <f t="shared" si="1"/>
        <v>11</v>
      </c>
      <c r="D28" s="42" t="s">
        <v>317</v>
      </c>
      <c r="E28" s="42" t="s">
        <v>56</v>
      </c>
      <c r="F28" s="4" t="str">
        <f t="shared" si="2"/>
        <v>CKCOX23040014</v>
      </c>
      <c r="G28" s="3"/>
      <c r="H28" s="2">
        <v>0</v>
      </c>
      <c r="I28" s="2" t="str">
        <f t="shared" si="3"/>
        <v>Tx</v>
      </c>
      <c r="J28" s="40" t="s">
        <v>130</v>
      </c>
      <c r="K28" s="33">
        <f t="shared" si="4"/>
        <v>78</v>
      </c>
      <c r="L28" s="28">
        <f t="shared" si="5"/>
        <v>1.3</v>
      </c>
      <c r="M28" s="2"/>
      <c r="N28" s="2"/>
      <c r="O28" s="2"/>
      <c r="P28" s="2"/>
    </row>
    <row r="29" spans="2:16" x14ac:dyDescent="0.45">
      <c r="B29" s="4">
        <f t="shared" si="0"/>
        <v>2023</v>
      </c>
      <c r="C29" s="3">
        <f t="shared" si="1"/>
        <v>11</v>
      </c>
      <c r="D29" s="42" t="s">
        <v>317</v>
      </c>
      <c r="E29" s="42" t="s">
        <v>56</v>
      </c>
      <c r="F29" s="4" t="str">
        <f t="shared" si="2"/>
        <v>CKCOX23040014</v>
      </c>
      <c r="G29" s="3"/>
      <c r="H29" s="2">
        <v>0</v>
      </c>
      <c r="I29" s="2" t="str">
        <f t="shared" si="3"/>
        <v>Tx</v>
      </c>
      <c r="J29" s="2" t="s">
        <v>211</v>
      </c>
      <c r="K29" s="33">
        <f t="shared" si="4"/>
        <v>2160</v>
      </c>
      <c r="L29" s="28">
        <f t="shared" si="5"/>
        <v>36</v>
      </c>
      <c r="M29" s="2"/>
      <c r="N29" s="2"/>
      <c r="O29" s="2"/>
      <c r="P29" s="2"/>
    </row>
    <row r="30" spans="2:16" x14ac:dyDescent="0.45">
      <c r="B30" s="4">
        <f t="shared" si="0"/>
        <v>2023</v>
      </c>
      <c r="C30" s="3">
        <f t="shared" si="1"/>
        <v>11</v>
      </c>
      <c r="D30" s="42" t="s">
        <v>317</v>
      </c>
      <c r="E30" s="42" t="s">
        <v>56</v>
      </c>
      <c r="F30" s="4" t="str">
        <f t="shared" si="2"/>
        <v>CKCOX23040014</v>
      </c>
      <c r="G30" s="3"/>
      <c r="H30" s="2">
        <v>0</v>
      </c>
      <c r="I30" s="2" t="str">
        <f t="shared" si="3"/>
        <v>Tx</v>
      </c>
      <c r="J30" s="2" t="s">
        <v>669</v>
      </c>
      <c r="K30" s="33">
        <f t="shared" si="4"/>
        <v>2487</v>
      </c>
      <c r="L30" s="28">
        <f t="shared" si="5"/>
        <v>41.45</v>
      </c>
      <c r="M30" s="2"/>
      <c r="N30" s="2"/>
      <c r="O30" s="2"/>
      <c r="P30" s="2"/>
    </row>
    <row r="31" spans="2:16" x14ac:dyDescent="0.45">
      <c r="B31" s="4">
        <f t="shared" si="0"/>
        <v>2023</v>
      </c>
      <c r="C31" s="3">
        <f t="shared" si="1"/>
        <v>11</v>
      </c>
      <c r="D31" s="42" t="s">
        <v>317</v>
      </c>
      <c r="E31" s="42" t="s">
        <v>56</v>
      </c>
      <c r="F31" s="4" t="str">
        <f t="shared" si="2"/>
        <v>CKCOX23040014</v>
      </c>
      <c r="G31" s="3"/>
      <c r="H31" s="2">
        <v>0</v>
      </c>
      <c r="I31" s="2" t="str">
        <f t="shared" si="3"/>
        <v>Tx</v>
      </c>
      <c r="J31" s="2" t="s">
        <v>406</v>
      </c>
      <c r="K31" s="33">
        <f t="shared" si="4"/>
        <v>1304</v>
      </c>
      <c r="L31" s="28">
        <f t="shared" si="5"/>
        <v>21.733333333333334</v>
      </c>
      <c r="M31" s="2"/>
      <c r="N31" s="2"/>
      <c r="O31" s="2"/>
      <c r="P31" s="2"/>
    </row>
    <row r="32" spans="2:16" x14ac:dyDescent="0.45">
      <c r="B32" s="4">
        <f t="shared" si="0"/>
        <v>2023</v>
      </c>
      <c r="C32" s="3">
        <f t="shared" si="1"/>
        <v>11</v>
      </c>
      <c r="D32" s="42" t="s">
        <v>317</v>
      </c>
      <c r="E32" s="42" t="s">
        <v>56</v>
      </c>
      <c r="F32" s="4" t="str">
        <f t="shared" si="2"/>
        <v>CKCOX23040014</v>
      </c>
      <c r="G32" s="3"/>
      <c r="H32" s="2">
        <v>0</v>
      </c>
      <c r="I32" s="2" t="str">
        <f t="shared" si="3"/>
        <v>Tx</v>
      </c>
      <c r="J32" s="2" t="s">
        <v>431</v>
      </c>
      <c r="K32" s="33">
        <f t="shared" si="4"/>
        <v>2173</v>
      </c>
      <c r="L32" s="28">
        <f t="shared" si="5"/>
        <v>36.216666666666669</v>
      </c>
      <c r="M32" s="2"/>
      <c r="N32" s="2"/>
      <c r="O32" s="2"/>
      <c r="P32" s="2"/>
    </row>
    <row r="33" spans="2:16" x14ac:dyDescent="0.45">
      <c r="B33" s="4">
        <f t="shared" si="0"/>
        <v>2023</v>
      </c>
      <c r="C33" s="3">
        <f t="shared" si="1"/>
        <v>11</v>
      </c>
      <c r="D33" s="42" t="s">
        <v>317</v>
      </c>
      <c r="E33" s="42" t="s">
        <v>56</v>
      </c>
      <c r="F33" s="4" t="str">
        <f t="shared" si="2"/>
        <v>CKCOX23040014</v>
      </c>
      <c r="G33" s="3"/>
      <c r="H33" s="2">
        <v>0</v>
      </c>
      <c r="I33" s="2" t="str">
        <f t="shared" si="3"/>
        <v>Tx</v>
      </c>
      <c r="J33" s="2" t="s">
        <v>610</v>
      </c>
      <c r="K33" s="33">
        <f t="shared" si="4"/>
        <v>2008</v>
      </c>
      <c r="L33" s="28">
        <f t="shared" si="5"/>
        <v>33.466666666666669</v>
      </c>
      <c r="M33" s="2"/>
      <c r="N33" s="2"/>
      <c r="O33" s="2"/>
      <c r="P33" s="2"/>
    </row>
    <row r="34" spans="2:16" x14ac:dyDescent="0.45">
      <c r="B34" s="4">
        <f t="shared" si="0"/>
        <v>2023</v>
      </c>
      <c r="C34" s="3">
        <f t="shared" si="1"/>
        <v>11</v>
      </c>
      <c r="D34" s="42" t="s">
        <v>317</v>
      </c>
      <c r="E34" s="42" t="s">
        <v>56</v>
      </c>
      <c r="F34" s="4" t="str">
        <f t="shared" si="2"/>
        <v>CKCOX23040014</v>
      </c>
      <c r="G34" s="3"/>
      <c r="H34" s="2">
        <v>0</v>
      </c>
      <c r="I34" s="2" t="str">
        <f t="shared" si="3"/>
        <v>Tx</v>
      </c>
      <c r="J34" s="2" t="s">
        <v>666</v>
      </c>
      <c r="K34" s="33">
        <f t="shared" si="4"/>
        <v>372</v>
      </c>
      <c r="L34" s="28">
        <f t="shared" si="5"/>
        <v>6.2</v>
      </c>
      <c r="M34" s="2"/>
      <c r="N34" s="2"/>
      <c r="O34" s="2"/>
      <c r="P34" s="2"/>
    </row>
    <row r="35" spans="2:16" x14ac:dyDescent="0.45">
      <c r="B35" s="4">
        <f t="shared" si="0"/>
        <v>2023</v>
      </c>
      <c r="C35" s="3">
        <f t="shared" si="1"/>
        <v>11</v>
      </c>
      <c r="D35" s="42" t="s">
        <v>317</v>
      </c>
      <c r="E35" s="42" t="s">
        <v>56</v>
      </c>
      <c r="F35" s="4" t="str">
        <f t="shared" si="2"/>
        <v>CKCOX23040014</v>
      </c>
      <c r="G35" s="3"/>
      <c r="H35" s="2">
        <v>0</v>
      </c>
      <c r="I35" s="2" t="str">
        <f t="shared" si="3"/>
        <v>Tx</v>
      </c>
      <c r="J35" s="2" t="s">
        <v>560</v>
      </c>
      <c r="K35" s="33">
        <f t="shared" si="4"/>
        <v>1031</v>
      </c>
      <c r="L35" s="28">
        <f t="shared" si="5"/>
        <v>17.183333333333334</v>
      </c>
      <c r="M35" s="2"/>
      <c r="N35" s="2"/>
      <c r="O35" s="2"/>
      <c r="P35" s="2"/>
    </row>
    <row r="36" spans="2:16" x14ac:dyDescent="0.45">
      <c r="B36" s="4">
        <f t="shared" si="0"/>
        <v>2023</v>
      </c>
      <c r="C36" s="3">
        <f t="shared" si="1"/>
        <v>11</v>
      </c>
      <c r="D36" s="42" t="s">
        <v>317</v>
      </c>
      <c r="E36" s="42" t="s">
        <v>56</v>
      </c>
      <c r="F36" s="4" t="str">
        <f t="shared" si="2"/>
        <v>CKCOX23040014</v>
      </c>
      <c r="G36" s="3"/>
      <c r="H36" s="2">
        <v>0</v>
      </c>
      <c r="I36" s="2" t="str">
        <f t="shared" si="3"/>
        <v>Tx</v>
      </c>
      <c r="J36" s="2" t="s">
        <v>591</v>
      </c>
      <c r="K36" s="33">
        <f t="shared" si="4"/>
        <v>4023</v>
      </c>
      <c r="L36" s="28">
        <f t="shared" si="5"/>
        <v>67.05</v>
      </c>
      <c r="M36" s="2"/>
      <c r="N36" s="2"/>
      <c r="O36" s="2"/>
      <c r="P36" s="2"/>
    </row>
    <row r="37" spans="2:16" x14ac:dyDescent="0.45">
      <c r="B37" s="4">
        <f t="shared" si="0"/>
        <v>2023</v>
      </c>
      <c r="C37" s="3">
        <f t="shared" si="1"/>
        <v>11</v>
      </c>
      <c r="D37" s="42" t="s">
        <v>317</v>
      </c>
      <c r="E37" s="42" t="s">
        <v>56</v>
      </c>
      <c r="F37" s="4" t="str">
        <f t="shared" si="2"/>
        <v>CKCOX23040014</v>
      </c>
      <c r="G37" s="3"/>
      <c r="H37" s="2">
        <v>0</v>
      </c>
      <c r="I37" s="2" t="str">
        <f t="shared" si="3"/>
        <v>Tx</v>
      </c>
      <c r="J37" s="2" t="s">
        <v>652</v>
      </c>
      <c r="K37" s="33">
        <f t="shared" si="4"/>
        <v>4174</v>
      </c>
      <c r="L37" s="28">
        <f t="shared" si="5"/>
        <v>69.566666666666663</v>
      </c>
      <c r="M37" s="2"/>
      <c r="N37" s="2"/>
      <c r="O37" s="2"/>
      <c r="P37" s="2"/>
    </row>
    <row r="38" spans="2:16" x14ac:dyDescent="0.45">
      <c r="B38" s="4">
        <f t="shared" si="0"/>
        <v>2023</v>
      </c>
      <c r="C38" s="3">
        <f t="shared" si="1"/>
        <v>11</v>
      </c>
      <c r="D38" s="42" t="s">
        <v>317</v>
      </c>
      <c r="E38" s="42" t="s">
        <v>56</v>
      </c>
      <c r="F38" s="4" t="str">
        <f t="shared" si="2"/>
        <v>CKCOX23040014</v>
      </c>
      <c r="G38" s="3"/>
      <c r="H38" s="2">
        <v>0</v>
      </c>
      <c r="I38" s="2" t="str">
        <f t="shared" si="3"/>
        <v>Tx</v>
      </c>
      <c r="J38" s="2" t="s">
        <v>421</v>
      </c>
      <c r="K38" s="33">
        <f t="shared" si="4"/>
        <v>5496</v>
      </c>
      <c r="L38" s="28">
        <f t="shared" si="5"/>
        <v>91.6</v>
      </c>
      <c r="M38" s="2"/>
      <c r="N38" s="2"/>
      <c r="O38" s="2"/>
      <c r="P38" s="2"/>
    </row>
    <row r="39" spans="2:16" x14ac:dyDescent="0.45">
      <c r="B39" s="4">
        <f t="shared" si="0"/>
        <v>2023</v>
      </c>
      <c r="C39" s="3">
        <f t="shared" si="1"/>
        <v>11</v>
      </c>
      <c r="D39" s="42" t="s">
        <v>317</v>
      </c>
      <c r="E39" s="42" t="s">
        <v>56</v>
      </c>
      <c r="F39" s="4" t="str">
        <f t="shared" si="2"/>
        <v>CKCOX23040014</v>
      </c>
      <c r="G39" s="3"/>
      <c r="H39" s="2">
        <v>0</v>
      </c>
      <c r="I39" s="2" t="str">
        <f t="shared" si="3"/>
        <v>Tx</v>
      </c>
      <c r="J39" s="2" t="s">
        <v>665</v>
      </c>
      <c r="K39" s="33">
        <f t="shared" si="4"/>
        <v>4008</v>
      </c>
      <c r="L39" s="28">
        <f t="shared" si="5"/>
        <v>66.8</v>
      </c>
      <c r="M39" s="2"/>
      <c r="N39" s="2"/>
      <c r="O39" s="2"/>
      <c r="P39" s="2"/>
    </row>
    <row r="40" spans="2:16" x14ac:dyDescent="0.45">
      <c r="B40" s="4">
        <f t="shared" si="0"/>
        <v>2023</v>
      </c>
      <c r="C40" s="3">
        <f t="shared" si="1"/>
        <v>11</v>
      </c>
      <c r="D40" s="42" t="s">
        <v>317</v>
      </c>
      <c r="E40" s="42" t="s">
        <v>56</v>
      </c>
      <c r="F40" s="4" t="str">
        <f t="shared" si="2"/>
        <v>CKCOX23040015</v>
      </c>
      <c r="G40" s="3"/>
      <c r="H40" s="2">
        <v>0</v>
      </c>
      <c r="I40" s="2" t="str">
        <f t="shared" si="3"/>
        <v>Tx</v>
      </c>
      <c r="J40" s="40" t="s">
        <v>653</v>
      </c>
      <c r="K40" s="33">
        <f t="shared" si="4"/>
        <v>4038</v>
      </c>
      <c r="L40" s="28">
        <f t="shared" si="5"/>
        <v>67.3</v>
      </c>
      <c r="M40" s="2"/>
      <c r="N40" s="2"/>
      <c r="O40" s="2"/>
      <c r="P40" s="2"/>
    </row>
    <row r="41" spans="2:16" x14ac:dyDescent="0.45">
      <c r="B41" s="4">
        <f t="shared" si="0"/>
        <v>2023</v>
      </c>
      <c r="C41" s="3">
        <f t="shared" si="1"/>
        <v>11</v>
      </c>
      <c r="D41" s="42" t="s">
        <v>317</v>
      </c>
      <c r="E41" s="42" t="s">
        <v>56</v>
      </c>
      <c r="F41" s="4" t="str">
        <f t="shared" si="2"/>
        <v>CKCOX23040015</v>
      </c>
      <c r="G41" s="3"/>
      <c r="H41" s="2">
        <v>0</v>
      </c>
      <c r="I41" s="2" t="str">
        <f t="shared" si="3"/>
        <v>Tx</v>
      </c>
      <c r="J41" s="2" t="s">
        <v>237</v>
      </c>
      <c r="K41" s="33">
        <f t="shared" si="4"/>
        <v>1304</v>
      </c>
      <c r="L41" s="28">
        <f t="shared" si="5"/>
        <v>21.733333333333334</v>
      </c>
      <c r="M41" s="2"/>
      <c r="N41" s="2"/>
      <c r="O41" s="2"/>
      <c r="P41" s="2"/>
    </row>
    <row r="42" spans="2:16" x14ac:dyDescent="0.45">
      <c r="B42" s="4">
        <f t="shared" si="0"/>
        <v>2023</v>
      </c>
      <c r="C42" s="3">
        <f t="shared" si="1"/>
        <v>11</v>
      </c>
      <c r="D42" s="42" t="s">
        <v>317</v>
      </c>
      <c r="E42" s="42" t="s">
        <v>56</v>
      </c>
      <c r="F42" s="4" t="str">
        <f t="shared" si="2"/>
        <v>CKCOX23040015</v>
      </c>
      <c r="G42" s="3"/>
      <c r="H42" s="2">
        <v>0</v>
      </c>
      <c r="I42" s="2" t="str">
        <f t="shared" si="3"/>
        <v>Tx</v>
      </c>
      <c r="J42" s="2" t="s">
        <v>675</v>
      </c>
      <c r="K42" s="33">
        <f t="shared" si="4"/>
        <v>2166</v>
      </c>
      <c r="L42" s="28">
        <f t="shared" si="5"/>
        <v>36.1</v>
      </c>
      <c r="M42" s="2"/>
      <c r="N42" s="2"/>
      <c r="O42" s="2"/>
      <c r="P42" s="2"/>
    </row>
    <row r="43" spans="2:16" x14ac:dyDescent="0.45">
      <c r="B43" s="4">
        <f t="shared" si="0"/>
        <v>2023</v>
      </c>
      <c r="C43" s="3">
        <f t="shared" si="1"/>
        <v>11</v>
      </c>
      <c r="D43" s="42" t="s">
        <v>317</v>
      </c>
      <c r="E43" s="42" t="s">
        <v>56</v>
      </c>
      <c r="F43" s="4" t="str">
        <f t="shared" si="2"/>
        <v>CKCOX23040015</v>
      </c>
      <c r="G43" s="3"/>
      <c r="H43" s="2">
        <v>0</v>
      </c>
      <c r="I43" s="2" t="str">
        <f t="shared" si="3"/>
        <v>Tx</v>
      </c>
      <c r="J43" s="2" t="s">
        <v>661</v>
      </c>
      <c r="K43" s="33">
        <f t="shared" si="4"/>
        <v>2008</v>
      </c>
      <c r="L43" s="28">
        <f t="shared" si="5"/>
        <v>33.466666666666669</v>
      </c>
      <c r="M43" s="2"/>
      <c r="N43" s="2"/>
      <c r="O43" s="2"/>
      <c r="P43" s="2"/>
    </row>
    <row r="44" spans="2:16" x14ac:dyDescent="0.45">
      <c r="B44" s="4">
        <f t="shared" si="0"/>
        <v>2023</v>
      </c>
      <c r="C44" s="3">
        <f t="shared" si="1"/>
        <v>11</v>
      </c>
      <c r="D44" s="42" t="s">
        <v>317</v>
      </c>
      <c r="E44" s="42" t="s">
        <v>56</v>
      </c>
      <c r="F44" s="4" t="str">
        <f t="shared" si="2"/>
        <v>CKCOX23040015</v>
      </c>
      <c r="G44" s="3"/>
      <c r="H44" s="2">
        <v>0</v>
      </c>
      <c r="I44" s="2" t="str">
        <f t="shared" si="3"/>
        <v>Tx</v>
      </c>
      <c r="J44" s="2" t="s">
        <v>433</v>
      </c>
      <c r="K44" s="33">
        <f t="shared" si="4"/>
        <v>372</v>
      </c>
      <c r="L44" s="28">
        <f t="shared" si="5"/>
        <v>6.2</v>
      </c>
      <c r="M44" s="2"/>
      <c r="N44" s="2"/>
      <c r="O44" s="2"/>
      <c r="P44" s="2"/>
    </row>
    <row r="45" spans="2:16" x14ac:dyDescent="0.45">
      <c r="B45" s="4">
        <f t="shared" si="0"/>
        <v>2023</v>
      </c>
      <c r="C45" s="3">
        <f t="shared" si="1"/>
        <v>11</v>
      </c>
      <c r="D45" s="42" t="s">
        <v>317</v>
      </c>
      <c r="E45" s="42" t="s">
        <v>56</v>
      </c>
      <c r="F45" s="4" t="str">
        <f t="shared" si="2"/>
        <v>CKCOX23040015</v>
      </c>
      <c r="G45" s="3"/>
      <c r="H45" s="2">
        <v>0</v>
      </c>
      <c r="I45" s="2" t="str">
        <f t="shared" si="3"/>
        <v>Tx</v>
      </c>
      <c r="J45" s="2" t="s">
        <v>659</v>
      </c>
      <c r="K45" s="33">
        <f t="shared" si="4"/>
        <v>1031</v>
      </c>
      <c r="L45" s="28">
        <f t="shared" si="5"/>
        <v>17.183333333333334</v>
      </c>
      <c r="M45" s="2"/>
      <c r="N45" s="2"/>
      <c r="O45" s="2"/>
      <c r="P45" s="2"/>
    </row>
    <row r="46" spans="2:16" x14ac:dyDescent="0.45">
      <c r="B46" s="4">
        <f t="shared" si="0"/>
        <v>2023</v>
      </c>
      <c r="C46" s="3">
        <f t="shared" si="1"/>
        <v>11</v>
      </c>
      <c r="D46" s="42" t="s">
        <v>317</v>
      </c>
      <c r="E46" s="42" t="s">
        <v>56</v>
      </c>
      <c r="F46" s="4" t="str">
        <f t="shared" si="2"/>
        <v>CKCOX23040015</v>
      </c>
      <c r="G46" s="3"/>
      <c r="H46" s="2">
        <v>0</v>
      </c>
      <c r="I46" s="2" t="str">
        <f t="shared" si="3"/>
        <v>Tx</v>
      </c>
      <c r="J46" s="2" t="s">
        <v>700</v>
      </c>
      <c r="K46" s="33">
        <f t="shared" si="4"/>
        <v>4181</v>
      </c>
      <c r="L46" s="28">
        <f t="shared" si="5"/>
        <v>69.683333333333337</v>
      </c>
      <c r="M46" s="2"/>
      <c r="N46" s="2"/>
      <c r="O46" s="2"/>
      <c r="P46" s="2"/>
    </row>
    <row r="47" spans="2:16" x14ac:dyDescent="0.45">
      <c r="B47" s="4">
        <f t="shared" si="0"/>
        <v>2023</v>
      </c>
      <c r="C47" s="3">
        <f t="shared" si="1"/>
        <v>11</v>
      </c>
      <c r="D47" s="42" t="s">
        <v>317</v>
      </c>
      <c r="E47" s="42" t="s">
        <v>56</v>
      </c>
      <c r="F47" s="4" t="str">
        <f t="shared" si="2"/>
        <v>CKCOX23040015</v>
      </c>
      <c r="G47" s="3"/>
      <c r="H47" s="2">
        <v>0</v>
      </c>
      <c r="I47" s="2" t="str">
        <f t="shared" si="3"/>
        <v>Tx</v>
      </c>
      <c r="J47" s="2" t="s">
        <v>413</v>
      </c>
      <c r="K47" s="33">
        <f t="shared" si="4"/>
        <v>5472</v>
      </c>
      <c r="L47" s="28">
        <f t="shared" si="5"/>
        <v>91.2</v>
      </c>
      <c r="M47" s="2"/>
      <c r="N47" s="2"/>
      <c r="O47" s="2"/>
      <c r="P47" s="2"/>
    </row>
    <row r="48" spans="2:16" x14ac:dyDescent="0.45">
      <c r="B48" s="4">
        <f t="shared" si="0"/>
        <v>2023</v>
      </c>
      <c r="C48" s="3">
        <f t="shared" si="1"/>
        <v>11</v>
      </c>
      <c r="D48" s="42" t="s">
        <v>317</v>
      </c>
      <c r="E48" s="42" t="s">
        <v>56</v>
      </c>
      <c r="F48" s="4" t="str">
        <f t="shared" si="2"/>
        <v>CKCOX23040015</v>
      </c>
      <c r="G48" s="3"/>
      <c r="H48" s="2">
        <v>0</v>
      </c>
      <c r="I48" s="2" t="str">
        <f t="shared" si="3"/>
        <v>Tx</v>
      </c>
      <c r="J48" s="2" t="s">
        <v>416</v>
      </c>
      <c r="K48" s="33">
        <f t="shared" si="4"/>
        <v>4023</v>
      </c>
      <c r="L48" s="28">
        <f t="shared" si="5"/>
        <v>67.05</v>
      </c>
      <c r="M48" s="2"/>
      <c r="N48" s="2"/>
      <c r="O48" s="2"/>
      <c r="P48" s="2"/>
    </row>
    <row r="49" spans="2:16" x14ac:dyDescent="0.45">
      <c r="B49" s="4">
        <f t="shared" si="0"/>
        <v>2023</v>
      </c>
      <c r="C49" s="3">
        <f t="shared" si="1"/>
        <v>11</v>
      </c>
      <c r="D49" s="42" t="s">
        <v>483</v>
      </c>
      <c r="E49" s="42" t="s">
        <v>56</v>
      </c>
      <c r="F49" s="4" t="str">
        <f t="shared" si="2"/>
        <v>CKCOX23040014</v>
      </c>
      <c r="G49" s="3"/>
      <c r="H49" s="2">
        <v>0</v>
      </c>
      <c r="I49" s="2" t="str">
        <f t="shared" si="3"/>
        <v>Rx</v>
      </c>
      <c r="J49" s="40" t="s">
        <v>169</v>
      </c>
      <c r="K49" s="33">
        <f t="shared" si="4"/>
        <v>4439</v>
      </c>
      <c r="L49" s="28">
        <f t="shared" si="5"/>
        <v>73.983333333333334</v>
      </c>
      <c r="M49" s="2"/>
      <c r="N49" s="2"/>
      <c r="O49" s="2"/>
      <c r="P49" s="2"/>
    </row>
    <row r="50" spans="2:16" x14ac:dyDescent="0.45">
      <c r="B50" s="4">
        <f t="shared" si="0"/>
        <v>2023</v>
      </c>
      <c r="C50" s="3">
        <f t="shared" si="1"/>
        <v>11</v>
      </c>
      <c r="D50" s="42" t="s">
        <v>483</v>
      </c>
      <c r="E50" s="42" t="s">
        <v>56</v>
      </c>
      <c r="F50" s="4" t="str">
        <f t="shared" si="2"/>
        <v>CKCOX23040014</v>
      </c>
      <c r="G50" s="3"/>
      <c r="H50" s="2">
        <v>0</v>
      </c>
      <c r="I50" s="2" t="str">
        <f t="shared" si="3"/>
        <v>Rx</v>
      </c>
      <c r="J50" s="2" t="s">
        <v>672</v>
      </c>
      <c r="K50" s="33">
        <f t="shared" si="4"/>
        <v>816</v>
      </c>
      <c r="L50" s="28">
        <f t="shared" si="5"/>
        <v>13.6</v>
      </c>
      <c r="M50" s="2"/>
      <c r="N50" s="2"/>
      <c r="O50" s="2"/>
      <c r="P50" s="2"/>
    </row>
    <row r="51" spans="2:16" x14ac:dyDescent="0.45">
      <c r="B51" s="4">
        <f t="shared" si="0"/>
        <v>2023</v>
      </c>
      <c r="C51" s="3">
        <f t="shared" si="1"/>
        <v>11</v>
      </c>
      <c r="D51" s="42" t="s">
        <v>483</v>
      </c>
      <c r="E51" s="42" t="s">
        <v>56</v>
      </c>
      <c r="F51" s="4" t="str">
        <f t="shared" si="2"/>
        <v>CKCOX23040014</v>
      </c>
      <c r="G51" s="3"/>
      <c r="H51" s="2">
        <v>0</v>
      </c>
      <c r="I51" s="2" t="str">
        <f t="shared" si="3"/>
        <v>Rx</v>
      </c>
      <c r="J51" s="2" t="s">
        <v>595</v>
      </c>
      <c r="K51" s="33">
        <f t="shared" si="4"/>
        <v>791</v>
      </c>
      <c r="L51" s="28">
        <f t="shared" si="5"/>
        <v>13.183333333333334</v>
      </c>
      <c r="M51" s="2"/>
      <c r="N51" s="2"/>
      <c r="O51" s="2"/>
      <c r="P51" s="2"/>
    </row>
    <row r="52" spans="2:16" x14ac:dyDescent="0.45">
      <c r="B52" s="4">
        <f t="shared" si="0"/>
        <v>2023</v>
      </c>
      <c r="C52" s="3">
        <f t="shared" si="1"/>
        <v>11</v>
      </c>
      <c r="D52" s="42" t="s">
        <v>483</v>
      </c>
      <c r="E52" s="42" t="s">
        <v>56</v>
      </c>
      <c r="F52" s="4" t="str">
        <f t="shared" si="2"/>
        <v>CKCOX23040014</v>
      </c>
      <c r="G52" s="3"/>
      <c r="H52" s="2">
        <v>0</v>
      </c>
      <c r="I52" s="2" t="str">
        <f t="shared" si="3"/>
        <v>Rx</v>
      </c>
      <c r="J52" s="2" t="s">
        <v>420</v>
      </c>
      <c r="K52" s="33">
        <f t="shared" si="4"/>
        <v>511</v>
      </c>
      <c r="L52" s="28">
        <f t="shared" si="5"/>
        <v>8.5166666666666675</v>
      </c>
      <c r="M52" s="2"/>
      <c r="N52" s="2"/>
      <c r="O52" s="2"/>
      <c r="P52" s="2"/>
    </row>
    <row r="53" spans="2:16" x14ac:dyDescent="0.45">
      <c r="B53" s="4">
        <f t="shared" si="0"/>
        <v>2023</v>
      </c>
      <c r="C53" s="3">
        <f t="shared" si="1"/>
        <v>11</v>
      </c>
      <c r="D53" s="42" t="s">
        <v>483</v>
      </c>
      <c r="E53" s="42" t="s">
        <v>56</v>
      </c>
      <c r="F53" s="4" t="str">
        <f t="shared" si="2"/>
        <v>CKCOX23040014</v>
      </c>
      <c r="G53" s="3"/>
      <c r="H53" s="2">
        <v>0</v>
      </c>
      <c r="I53" s="2" t="str">
        <f t="shared" si="3"/>
        <v>Rx</v>
      </c>
      <c r="J53" s="2" t="s">
        <v>563</v>
      </c>
      <c r="K53" s="33">
        <f t="shared" si="4"/>
        <v>1124</v>
      </c>
      <c r="L53" s="28">
        <f t="shared" si="5"/>
        <v>18.733333333333334</v>
      </c>
      <c r="M53" s="2"/>
      <c r="N53" s="2"/>
      <c r="O53" s="2"/>
      <c r="P53" s="2"/>
    </row>
    <row r="54" spans="2:16" x14ac:dyDescent="0.45">
      <c r="B54" s="4">
        <f t="shared" si="0"/>
        <v>2023</v>
      </c>
      <c r="C54" s="3">
        <f t="shared" si="1"/>
        <v>11</v>
      </c>
      <c r="D54" s="42" t="s">
        <v>483</v>
      </c>
      <c r="E54" s="42" t="s">
        <v>56</v>
      </c>
      <c r="F54" s="4" t="str">
        <f t="shared" si="2"/>
        <v>CKCOX23040014</v>
      </c>
      <c r="G54" s="3"/>
      <c r="H54" s="2">
        <v>0</v>
      </c>
      <c r="I54" s="2" t="str">
        <f t="shared" si="3"/>
        <v>Rx</v>
      </c>
      <c r="J54" s="2" t="s">
        <v>579</v>
      </c>
      <c r="K54" s="33">
        <f t="shared" si="4"/>
        <v>1452</v>
      </c>
      <c r="L54" s="28">
        <f t="shared" si="5"/>
        <v>24.2</v>
      </c>
      <c r="M54" s="2"/>
      <c r="N54" s="2"/>
      <c r="O54" s="2"/>
      <c r="P54" s="2"/>
    </row>
    <row r="55" spans="2:16" x14ac:dyDescent="0.45">
      <c r="B55" s="4">
        <f t="shared" si="0"/>
        <v>2023</v>
      </c>
      <c r="C55" s="3">
        <f t="shared" si="1"/>
        <v>11</v>
      </c>
      <c r="D55" s="42" t="s">
        <v>483</v>
      </c>
      <c r="E55" s="42" t="s">
        <v>56</v>
      </c>
      <c r="F55" s="4" t="str">
        <f t="shared" si="2"/>
        <v>CKCOX23040014</v>
      </c>
      <c r="G55" s="3">
        <v>10</v>
      </c>
      <c r="H55" s="2">
        <v>0</v>
      </c>
      <c r="I55" s="2" t="str">
        <f t="shared" si="3"/>
        <v>Rx</v>
      </c>
      <c r="J55" s="40" t="s">
        <v>146</v>
      </c>
      <c r="K55" s="33">
        <f t="shared" si="4"/>
        <v>680</v>
      </c>
      <c r="L55" s="28">
        <f t="shared" si="5"/>
        <v>11.333333333333334</v>
      </c>
      <c r="M55" s="2"/>
      <c r="N55" s="2"/>
      <c r="O55" s="2"/>
      <c r="P55" s="2"/>
    </row>
    <row r="56" spans="2:16" x14ac:dyDescent="0.45">
      <c r="B56" s="4">
        <f t="shared" si="0"/>
        <v>2023</v>
      </c>
      <c r="C56" s="3">
        <f t="shared" si="1"/>
        <v>11</v>
      </c>
      <c r="D56" s="42" t="s">
        <v>483</v>
      </c>
      <c r="E56" s="42" t="s">
        <v>56</v>
      </c>
      <c r="F56" s="4" t="str">
        <f t="shared" si="2"/>
        <v>CKCOX23040014</v>
      </c>
      <c r="G56" s="3"/>
      <c r="H56" s="2">
        <v>0</v>
      </c>
      <c r="I56" s="2" t="str">
        <f t="shared" si="3"/>
        <v>Rx</v>
      </c>
      <c r="J56" s="40" t="s">
        <v>170</v>
      </c>
      <c r="K56" s="33">
        <f t="shared" si="4"/>
        <v>576</v>
      </c>
      <c r="L56" s="28">
        <f t="shared" si="5"/>
        <v>9.6</v>
      </c>
      <c r="M56" s="2"/>
      <c r="N56" s="2"/>
      <c r="O56" s="2"/>
      <c r="P56" s="2"/>
    </row>
    <row r="57" spans="2:16" x14ac:dyDescent="0.45">
      <c r="B57" s="4">
        <f t="shared" si="0"/>
        <v>2023</v>
      </c>
      <c r="C57" s="3">
        <f t="shared" si="1"/>
        <v>11</v>
      </c>
      <c r="D57" s="42" t="s">
        <v>483</v>
      </c>
      <c r="E57" s="42" t="s">
        <v>56</v>
      </c>
      <c r="F57" s="4" t="str">
        <f t="shared" si="2"/>
        <v>CKCOX23040014</v>
      </c>
      <c r="G57" s="3"/>
      <c r="H57" s="2">
        <v>0</v>
      </c>
      <c r="I57" s="2" t="str">
        <f t="shared" si="3"/>
        <v>Rx</v>
      </c>
      <c r="J57" s="40" t="s">
        <v>690</v>
      </c>
      <c r="K57" s="33">
        <f t="shared" si="4"/>
        <v>226</v>
      </c>
      <c r="L57" s="28">
        <f t="shared" si="5"/>
        <v>3.7666666666666666</v>
      </c>
      <c r="M57" s="2"/>
      <c r="N57" s="2"/>
      <c r="O57" s="2"/>
      <c r="P57" s="2"/>
    </row>
    <row r="58" spans="2:16" x14ac:dyDescent="0.45">
      <c r="B58" s="4">
        <f t="shared" si="0"/>
        <v>2023</v>
      </c>
      <c r="C58" s="3">
        <f t="shared" si="1"/>
        <v>11</v>
      </c>
      <c r="D58" s="42" t="s">
        <v>483</v>
      </c>
      <c r="E58" s="42" t="s">
        <v>56</v>
      </c>
      <c r="F58" s="4" t="str">
        <f t="shared" si="2"/>
        <v>CKCOX23040014</v>
      </c>
      <c r="G58" s="3"/>
      <c r="H58" s="2">
        <v>0</v>
      </c>
      <c r="I58" s="2" t="str">
        <f t="shared" si="3"/>
        <v>Rx</v>
      </c>
      <c r="J58" s="2" t="s">
        <v>435</v>
      </c>
      <c r="K58" s="33">
        <f t="shared" si="4"/>
        <v>299</v>
      </c>
      <c r="L58" s="28">
        <f t="shared" si="5"/>
        <v>4.9833333333333334</v>
      </c>
      <c r="M58" s="2"/>
      <c r="N58" s="2"/>
      <c r="O58" s="2"/>
      <c r="P58" s="2"/>
    </row>
    <row r="59" spans="2:16" x14ac:dyDescent="0.45">
      <c r="B59" s="4">
        <f t="shared" si="0"/>
        <v>2023</v>
      </c>
      <c r="C59" s="3">
        <f t="shared" si="1"/>
        <v>11</v>
      </c>
      <c r="D59" s="42" t="s">
        <v>483</v>
      </c>
      <c r="E59" s="42" t="s">
        <v>56</v>
      </c>
      <c r="F59" s="4" t="str">
        <f t="shared" si="2"/>
        <v>CKCOX23040014</v>
      </c>
      <c r="G59" s="3"/>
      <c r="H59" s="2">
        <v>0</v>
      </c>
      <c r="I59" s="2" t="str">
        <f t="shared" si="3"/>
        <v>Rx</v>
      </c>
      <c r="J59" s="2" t="s">
        <v>96</v>
      </c>
      <c r="K59" s="33">
        <f t="shared" si="4"/>
        <v>44</v>
      </c>
      <c r="L59" s="28">
        <f t="shared" si="5"/>
        <v>0.73333333333333328</v>
      </c>
      <c r="M59" s="2"/>
      <c r="N59" s="2"/>
      <c r="O59" s="2"/>
      <c r="P59" s="2"/>
    </row>
    <row r="60" spans="2:16" x14ac:dyDescent="0.45">
      <c r="B60" s="4">
        <f t="shared" si="0"/>
        <v>2023</v>
      </c>
      <c r="C60" s="3">
        <f t="shared" si="1"/>
        <v>11</v>
      </c>
      <c r="D60" s="42" t="s">
        <v>483</v>
      </c>
      <c r="E60" s="42" t="s">
        <v>56</v>
      </c>
      <c r="F60" s="4" t="str">
        <f t="shared" si="2"/>
        <v>CKCOX23040014</v>
      </c>
      <c r="G60" s="3"/>
      <c r="H60" s="2">
        <v>0</v>
      </c>
      <c r="I60" s="2" t="str">
        <f t="shared" si="3"/>
        <v>Rx</v>
      </c>
      <c r="J60" s="2" t="s">
        <v>587</v>
      </c>
      <c r="K60" s="33">
        <f t="shared" si="4"/>
        <v>805</v>
      </c>
      <c r="L60" s="28">
        <f t="shared" si="5"/>
        <v>13.416666666666666</v>
      </c>
      <c r="M60" s="2"/>
      <c r="N60" s="2"/>
      <c r="O60" s="2"/>
      <c r="P60" s="2"/>
    </row>
    <row r="61" spans="2:16" x14ac:dyDescent="0.45">
      <c r="B61" s="4">
        <f t="shared" si="0"/>
        <v>2023</v>
      </c>
      <c r="C61" s="3">
        <f t="shared" si="1"/>
        <v>11</v>
      </c>
      <c r="D61" s="42" t="s">
        <v>483</v>
      </c>
      <c r="E61" s="42" t="s">
        <v>56</v>
      </c>
      <c r="F61" s="4" t="str">
        <f t="shared" si="2"/>
        <v>CKCOX23040014</v>
      </c>
      <c r="G61" s="3"/>
      <c r="H61" s="2">
        <v>0</v>
      </c>
      <c r="I61" s="2" t="str">
        <f t="shared" si="3"/>
        <v>Rx</v>
      </c>
      <c r="J61" s="2" t="s">
        <v>125</v>
      </c>
      <c r="K61" s="33">
        <f t="shared" si="4"/>
        <v>87</v>
      </c>
      <c r="L61" s="28">
        <f t="shared" si="5"/>
        <v>1.45</v>
      </c>
      <c r="M61" s="2"/>
      <c r="N61" s="2"/>
      <c r="O61" s="2"/>
      <c r="P61" s="2"/>
    </row>
    <row r="62" spans="2:16" x14ac:dyDescent="0.45">
      <c r="B62" s="4">
        <f t="shared" si="0"/>
        <v>2023</v>
      </c>
      <c r="C62" s="3">
        <f t="shared" si="1"/>
        <v>11</v>
      </c>
      <c r="D62" s="42" t="s">
        <v>483</v>
      </c>
      <c r="E62" s="42" t="s">
        <v>56</v>
      </c>
      <c r="F62" s="4" t="str">
        <f t="shared" si="2"/>
        <v>CKCOX23040014</v>
      </c>
      <c r="G62" s="3">
        <v>10</v>
      </c>
      <c r="H62" s="2">
        <v>0</v>
      </c>
      <c r="I62" s="2" t="str">
        <f t="shared" si="3"/>
        <v>Rx</v>
      </c>
      <c r="J62" s="40" t="s">
        <v>726</v>
      </c>
      <c r="K62" s="33">
        <f t="shared" si="4"/>
        <v>647</v>
      </c>
      <c r="L62" s="28">
        <f t="shared" si="5"/>
        <v>10.783333333333333</v>
      </c>
      <c r="M62" s="2"/>
      <c r="N62" s="2"/>
      <c r="O62" s="2"/>
      <c r="P62" s="2"/>
    </row>
    <row r="63" spans="2:16" x14ac:dyDescent="0.45">
      <c r="B63" s="4">
        <f t="shared" si="0"/>
        <v>2023</v>
      </c>
      <c r="C63" s="3">
        <f t="shared" si="1"/>
        <v>11</v>
      </c>
      <c r="D63" s="42" t="s">
        <v>483</v>
      </c>
      <c r="E63" s="42" t="s">
        <v>56</v>
      </c>
      <c r="F63" s="4" t="str">
        <f t="shared" si="2"/>
        <v>CKCOX23040014</v>
      </c>
      <c r="G63" s="3"/>
      <c r="H63" s="2">
        <v>0</v>
      </c>
      <c r="I63" s="2" t="str">
        <f t="shared" si="3"/>
        <v>Rx</v>
      </c>
      <c r="J63" s="40" t="s">
        <v>124</v>
      </c>
      <c r="K63" s="33">
        <f t="shared" si="4"/>
        <v>37</v>
      </c>
      <c r="L63" s="28">
        <f t="shared" si="5"/>
        <v>0.6166666666666667</v>
      </c>
      <c r="M63" s="2"/>
      <c r="N63" s="2"/>
      <c r="O63" s="2"/>
      <c r="P63" s="2"/>
    </row>
    <row r="64" spans="2:16" x14ac:dyDescent="0.45">
      <c r="B64" s="4">
        <f t="shared" si="0"/>
        <v>2023</v>
      </c>
      <c r="C64" s="3">
        <f t="shared" si="1"/>
        <v>11</v>
      </c>
      <c r="D64" s="42" t="s">
        <v>483</v>
      </c>
      <c r="E64" s="42" t="s">
        <v>56</v>
      </c>
      <c r="F64" s="4" t="str">
        <f t="shared" si="2"/>
        <v>CKCOX23040014</v>
      </c>
      <c r="G64" s="3">
        <v>20</v>
      </c>
      <c r="H64" s="2">
        <v>0</v>
      </c>
      <c r="I64" s="2" t="str">
        <f t="shared" si="3"/>
        <v>Rx</v>
      </c>
      <c r="J64" s="40" t="s">
        <v>698</v>
      </c>
      <c r="K64" s="33">
        <f t="shared" si="4"/>
        <v>622</v>
      </c>
      <c r="L64" s="28">
        <f t="shared" si="5"/>
        <v>10.366666666666667</v>
      </c>
      <c r="M64" s="2"/>
      <c r="N64" s="2"/>
      <c r="O64" s="2"/>
      <c r="P64" s="2"/>
    </row>
    <row r="65" spans="2:16" x14ac:dyDescent="0.45">
      <c r="B65" s="4">
        <f t="shared" si="0"/>
        <v>2023</v>
      </c>
      <c r="C65" s="3">
        <f t="shared" si="1"/>
        <v>11</v>
      </c>
      <c r="D65" s="42" t="s">
        <v>483</v>
      </c>
      <c r="E65" s="42" t="s">
        <v>56</v>
      </c>
      <c r="F65" s="4" t="str">
        <f t="shared" si="2"/>
        <v>CKCOX23040014</v>
      </c>
      <c r="G65" s="3"/>
      <c r="H65" s="2">
        <v>0</v>
      </c>
      <c r="I65" s="2" t="str">
        <f t="shared" si="3"/>
        <v>Rx</v>
      </c>
      <c r="J65" s="40" t="s">
        <v>723</v>
      </c>
      <c r="K65" s="33">
        <f t="shared" si="4"/>
        <v>641</v>
      </c>
      <c r="L65" s="28">
        <f t="shared" si="5"/>
        <v>10.683333333333334</v>
      </c>
      <c r="M65" s="2"/>
      <c r="N65" s="2"/>
      <c r="O65" s="2"/>
      <c r="P65" s="2"/>
    </row>
    <row r="66" spans="2:16" x14ac:dyDescent="0.45">
      <c r="B66" s="4">
        <f t="shared" si="0"/>
        <v>2023</v>
      </c>
      <c r="C66" s="3">
        <f t="shared" si="1"/>
        <v>11</v>
      </c>
      <c r="D66" s="42" t="s">
        <v>483</v>
      </c>
      <c r="E66" s="42" t="s">
        <v>56</v>
      </c>
      <c r="F66" s="4" t="str">
        <f t="shared" si="2"/>
        <v>CKCOX23040014</v>
      </c>
      <c r="G66" s="3"/>
      <c r="H66" s="2">
        <v>0</v>
      </c>
      <c r="I66" s="2" t="str">
        <f t="shared" si="3"/>
        <v>Rx</v>
      </c>
      <c r="J66" s="2" t="s">
        <v>432</v>
      </c>
      <c r="K66" s="33">
        <f t="shared" si="4"/>
        <v>367</v>
      </c>
      <c r="L66" s="28">
        <f t="shared" si="5"/>
        <v>6.1166666666666663</v>
      </c>
      <c r="M66" s="2"/>
      <c r="N66" s="2"/>
      <c r="O66" s="2"/>
      <c r="P66" s="2"/>
    </row>
    <row r="67" spans="2:16" x14ac:dyDescent="0.45">
      <c r="B67" s="4">
        <f t="shared" si="0"/>
        <v>2023</v>
      </c>
      <c r="C67" s="3">
        <f t="shared" si="1"/>
        <v>11</v>
      </c>
      <c r="D67" s="42" t="s">
        <v>483</v>
      </c>
      <c r="E67" s="42" t="s">
        <v>56</v>
      </c>
      <c r="F67" s="4" t="str">
        <f t="shared" si="2"/>
        <v>CKCOX23040014</v>
      </c>
      <c r="G67" s="3">
        <v>30</v>
      </c>
      <c r="H67" s="2">
        <v>0</v>
      </c>
      <c r="I67" s="2" t="str">
        <f t="shared" si="3"/>
        <v>Rx</v>
      </c>
      <c r="J67" s="40" t="s">
        <v>670</v>
      </c>
      <c r="K67" s="33">
        <f t="shared" si="4"/>
        <v>662</v>
      </c>
      <c r="L67" s="28">
        <f t="shared" si="5"/>
        <v>11.033333333333333</v>
      </c>
      <c r="M67" s="2"/>
      <c r="N67" s="2"/>
      <c r="O67" s="2"/>
      <c r="P67" s="2"/>
    </row>
    <row r="68" spans="2:16" x14ac:dyDescent="0.45">
      <c r="B68" s="4">
        <f t="shared" si="0"/>
        <v>2023</v>
      </c>
      <c r="C68" s="3">
        <f t="shared" si="1"/>
        <v>11</v>
      </c>
      <c r="D68" s="42" t="s">
        <v>483</v>
      </c>
      <c r="E68" s="42" t="s">
        <v>56</v>
      </c>
      <c r="F68" s="4" t="str">
        <f t="shared" si="2"/>
        <v>CKCOX23040014</v>
      </c>
      <c r="G68" s="3"/>
      <c r="H68" s="2">
        <v>0</v>
      </c>
      <c r="I68" s="2" t="str">
        <f t="shared" si="3"/>
        <v>Rx</v>
      </c>
      <c r="J68" s="40" t="s">
        <v>117</v>
      </c>
      <c r="K68" s="33">
        <f t="shared" si="4"/>
        <v>28</v>
      </c>
      <c r="L68" s="28">
        <f t="shared" si="5"/>
        <v>0.46666666666666667</v>
      </c>
      <c r="M68" s="2"/>
      <c r="N68" s="2"/>
      <c r="O68" s="2"/>
      <c r="P68" s="2"/>
    </row>
    <row r="69" spans="2:16" x14ac:dyDescent="0.45">
      <c r="B69" s="4">
        <f t="shared" si="0"/>
        <v>2023</v>
      </c>
      <c r="C69" s="3">
        <f t="shared" si="1"/>
        <v>11</v>
      </c>
      <c r="D69" s="42" t="s">
        <v>483</v>
      </c>
      <c r="E69" s="42" t="s">
        <v>56</v>
      </c>
      <c r="F69" s="4" t="str">
        <f t="shared" si="2"/>
        <v>CKCOX23040014</v>
      </c>
      <c r="G69" s="3">
        <v>40</v>
      </c>
      <c r="H69" s="2">
        <v>0</v>
      </c>
      <c r="I69" s="2" t="str">
        <f t="shared" si="3"/>
        <v>Rx</v>
      </c>
      <c r="J69" s="40" t="s">
        <v>697</v>
      </c>
      <c r="K69" s="33">
        <f t="shared" si="4"/>
        <v>672</v>
      </c>
      <c r="L69" s="28">
        <f t="shared" si="5"/>
        <v>11.2</v>
      </c>
      <c r="M69" s="2"/>
      <c r="N69" s="2"/>
      <c r="O69" s="2"/>
      <c r="P69" s="2"/>
    </row>
    <row r="70" spans="2:16" x14ac:dyDescent="0.45">
      <c r="B70" s="4">
        <f t="shared" si="0"/>
        <v>2023</v>
      </c>
      <c r="C70" s="3">
        <f t="shared" si="1"/>
        <v>11</v>
      </c>
      <c r="D70" s="42" t="s">
        <v>483</v>
      </c>
      <c r="E70" s="42" t="s">
        <v>56</v>
      </c>
      <c r="F70" s="4" t="str">
        <f t="shared" si="2"/>
        <v>CKCOX23040014</v>
      </c>
      <c r="G70" s="3"/>
      <c r="H70" s="2">
        <v>0</v>
      </c>
      <c r="I70" s="2" t="str">
        <f t="shared" si="3"/>
        <v>Rx</v>
      </c>
      <c r="J70" s="40" t="s">
        <v>116</v>
      </c>
      <c r="K70" s="33">
        <f t="shared" si="4"/>
        <v>46</v>
      </c>
      <c r="L70" s="28">
        <f t="shared" si="5"/>
        <v>0.76666666666666672</v>
      </c>
      <c r="M70" s="2"/>
      <c r="N70" s="2"/>
      <c r="O70" s="2"/>
      <c r="P70" s="2"/>
    </row>
    <row r="71" spans="2:16" x14ac:dyDescent="0.45">
      <c r="B71" s="4">
        <f t="shared" si="0"/>
        <v>2023</v>
      </c>
      <c r="C71" s="3">
        <f t="shared" si="1"/>
        <v>11</v>
      </c>
      <c r="D71" s="42" t="s">
        <v>483</v>
      </c>
      <c r="E71" s="42" t="s">
        <v>56</v>
      </c>
      <c r="F71" s="4" t="str">
        <f t="shared" si="2"/>
        <v>CKCOX23040014</v>
      </c>
      <c r="G71" s="3">
        <v>50</v>
      </c>
      <c r="H71" s="2">
        <v>0</v>
      </c>
      <c r="I71" s="2" t="str">
        <f t="shared" si="3"/>
        <v>Rx</v>
      </c>
      <c r="J71" s="40" t="s">
        <v>673</v>
      </c>
      <c r="K71" s="33">
        <f t="shared" si="4"/>
        <v>590</v>
      </c>
      <c r="L71" s="28">
        <f t="shared" si="5"/>
        <v>9.8333333333333339</v>
      </c>
      <c r="M71" s="2"/>
      <c r="N71" s="2"/>
      <c r="O71" s="2"/>
      <c r="P71" s="2"/>
    </row>
    <row r="72" spans="2:16" x14ac:dyDescent="0.45">
      <c r="B72" s="4">
        <f t="shared" ref="B72:B135" si="6">VALUE(MID(J72,22,4))</f>
        <v>2023</v>
      </c>
      <c r="C72" s="3">
        <f t="shared" ref="C72:C135" si="7">VALUE(MID(J72,26,2))</f>
        <v>11</v>
      </c>
      <c r="D72" s="42" t="s">
        <v>483</v>
      </c>
      <c r="E72" s="42" t="s">
        <v>56</v>
      </c>
      <c r="F72" s="4" t="str">
        <f t="shared" ref="F72:F135" si="8">MID(J72,8,13)</f>
        <v>CKCOX23040014</v>
      </c>
      <c r="G72" s="3"/>
      <c r="H72" s="2">
        <v>0</v>
      </c>
      <c r="I72" s="2" t="str">
        <f t="shared" ref="I72:I135" si="9">LEFT(J72,2)</f>
        <v>Rx</v>
      </c>
      <c r="J72" s="40" t="s">
        <v>114</v>
      </c>
      <c r="K72" s="33">
        <f t="shared" ref="K72:K135" si="10">VALUE(MID(J72,58,FIND("secs",J72)-58))</f>
        <v>45</v>
      </c>
      <c r="L72" s="28">
        <f t="shared" ref="L72:L135" si="11">K72/60</f>
        <v>0.75</v>
      </c>
      <c r="M72" s="2"/>
      <c r="N72" s="2"/>
      <c r="O72" s="2"/>
      <c r="P72" s="2"/>
    </row>
    <row r="73" spans="2:16" x14ac:dyDescent="0.45">
      <c r="B73" s="4">
        <f t="shared" si="6"/>
        <v>2023</v>
      </c>
      <c r="C73" s="3">
        <f t="shared" si="7"/>
        <v>11</v>
      </c>
      <c r="D73" s="42" t="s">
        <v>483</v>
      </c>
      <c r="E73" s="42" t="s">
        <v>56</v>
      </c>
      <c r="F73" s="4" t="str">
        <f t="shared" si="8"/>
        <v>CKCOX23040014</v>
      </c>
      <c r="G73" s="3">
        <v>60</v>
      </c>
      <c r="H73" s="2">
        <v>0</v>
      </c>
      <c r="I73" s="2" t="str">
        <f t="shared" si="9"/>
        <v>Rx</v>
      </c>
      <c r="J73" s="40" t="s">
        <v>696</v>
      </c>
      <c r="K73" s="33">
        <f t="shared" si="10"/>
        <v>620</v>
      </c>
      <c r="L73" s="28">
        <f t="shared" si="11"/>
        <v>10.333333333333334</v>
      </c>
      <c r="M73" s="2"/>
      <c r="N73" s="2"/>
      <c r="O73" s="2"/>
      <c r="P73" s="2"/>
    </row>
    <row r="74" spans="2:16" x14ac:dyDescent="0.45">
      <c r="B74" s="4">
        <f t="shared" si="6"/>
        <v>2023</v>
      </c>
      <c r="C74" s="3">
        <f t="shared" si="7"/>
        <v>11</v>
      </c>
      <c r="D74" s="42" t="s">
        <v>483</v>
      </c>
      <c r="E74" s="42" t="s">
        <v>56</v>
      </c>
      <c r="F74" s="4" t="str">
        <f t="shared" si="8"/>
        <v>CKCOX23040014</v>
      </c>
      <c r="G74" s="3"/>
      <c r="H74" s="2">
        <v>0</v>
      </c>
      <c r="I74" s="2" t="str">
        <f t="shared" si="9"/>
        <v>Rx</v>
      </c>
      <c r="J74" s="40" t="s">
        <v>97</v>
      </c>
      <c r="K74" s="33">
        <f t="shared" si="10"/>
        <v>10</v>
      </c>
      <c r="L74" s="28">
        <f t="shared" si="11"/>
        <v>0.16666666666666666</v>
      </c>
      <c r="M74" s="2"/>
      <c r="N74" s="2"/>
      <c r="O74" s="2"/>
      <c r="P74" s="2"/>
    </row>
    <row r="75" spans="2:16" x14ac:dyDescent="0.45">
      <c r="B75" s="4">
        <f t="shared" si="6"/>
        <v>2023</v>
      </c>
      <c r="C75" s="3">
        <f t="shared" si="7"/>
        <v>11</v>
      </c>
      <c r="D75" s="42" t="s">
        <v>483</v>
      </c>
      <c r="E75" s="42" t="s">
        <v>56</v>
      </c>
      <c r="F75" s="4" t="str">
        <f t="shared" si="8"/>
        <v>CKCOX23040014</v>
      </c>
      <c r="G75" s="3">
        <v>70</v>
      </c>
      <c r="H75" s="2">
        <v>0</v>
      </c>
      <c r="I75" s="2" t="str">
        <f t="shared" si="9"/>
        <v>Rx</v>
      </c>
      <c r="J75" s="40" t="s">
        <v>647</v>
      </c>
      <c r="K75" s="33">
        <f t="shared" si="10"/>
        <v>567</v>
      </c>
      <c r="L75" s="28">
        <f t="shared" si="11"/>
        <v>9.4499999999999993</v>
      </c>
      <c r="M75" s="2"/>
      <c r="N75" s="2"/>
      <c r="O75" s="2"/>
      <c r="P75" s="2"/>
    </row>
    <row r="76" spans="2:16" x14ac:dyDescent="0.45">
      <c r="B76" s="4">
        <f t="shared" si="6"/>
        <v>2023</v>
      </c>
      <c r="C76" s="3">
        <f t="shared" si="7"/>
        <v>11</v>
      </c>
      <c r="D76" s="42" t="s">
        <v>483</v>
      </c>
      <c r="E76" s="42" t="s">
        <v>56</v>
      </c>
      <c r="F76" s="4" t="str">
        <f t="shared" si="8"/>
        <v>CKCOX23040014</v>
      </c>
      <c r="G76" s="3"/>
      <c r="H76" s="2">
        <v>0</v>
      </c>
      <c r="I76" s="2" t="str">
        <f t="shared" si="9"/>
        <v>Rx</v>
      </c>
      <c r="J76" s="40" t="s">
        <v>120</v>
      </c>
      <c r="K76" s="33">
        <f t="shared" si="10"/>
        <v>28</v>
      </c>
      <c r="L76" s="28">
        <f t="shared" si="11"/>
        <v>0.46666666666666667</v>
      </c>
      <c r="M76" s="2"/>
      <c r="N76" s="2"/>
      <c r="O76" s="2"/>
      <c r="P76" s="2"/>
    </row>
    <row r="77" spans="2:16" x14ac:dyDescent="0.45">
      <c r="B77" s="4">
        <f t="shared" si="6"/>
        <v>2023</v>
      </c>
      <c r="C77" s="3">
        <f t="shared" si="7"/>
        <v>11</v>
      </c>
      <c r="D77" s="42" t="s">
        <v>483</v>
      </c>
      <c r="E77" s="42" t="s">
        <v>56</v>
      </c>
      <c r="F77" s="4" t="str">
        <f t="shared" si="8"/>
        <v>CKCOX23040014</v>
      </c>
      <c r="G77" s="3">
        <v>80</v>
      </c>
      <c r="H77" s="2">
        <v>0</v>
      </c>
      <c r="I77" s="2" t="str">
        <f t="shared" si="9"/>
        <v>Rx</v>
      </c>
      <c r="J77" s="40" t="s">
        <v>680</v>
      </c>
      <c r="K77" s="33">
        <f t="shared" si="10"/>
        <v>581</v>
      </c>
      <c r="L77" s="28">
        <f t="shared" si="11"/>
        <v>9.6833333333333336</v>
      </c>
      <c r="M77" s="2"/>
      <c r="N77" s="2"/>
      <c r="O77" s="2"/>
      <c r="P77" s="2"/>
    </row>
    <row r="78" spans="2:16" x14ac:dyDescent="0.45">
      <c r="B78" s="4">
        <f t="shared" si="6"/>
        <v>2023</v>
      </c>
      <c r="C78" s="3">
        <f t="shared" si="7"/>
        <v>11</v>
      </c>
      <c r="D78" s="42" t="s">
        <v>483</v>
      </c>
      <c r="E78" s="42" t="s">
        <v>56</v>
      </c>
      <c r="F78" s="4" t="str">
        <f t="shared" si="8"/>
        <v>CKCOX23040014</v>
      </c>
      <c r="G78" s="3"/>
      <c r="H78" s="2">
        <v>0</v>
      </c>
      <c r="I78" s="2" t="str">
        <f t="shared" si="9"/>
        <v>Rx</v>
      </c>
      <c r="J78" s="40" t="s">
        <v>110</v>
      </c>
      <c r="K78" s="33">
        <f t="shared" si="10"/>
        <v>60</v>
      </c>
      <c r="L78" s="28">
        <f t="shared" si="11"/>
        <v>1</v>
      </c>
      <c r="M78" s="2"/>
      <c r="N78" s="2"/>
      <c r="O78" s="2"/>
      <c r="P78" s="2"/>
    </row>
    <row r="79" spans="2:16" x14ac:dyDescent="0.45">
      <c r="B79" s="4">
        <f t="shared" si="6"/>
        <v>2023</v>
      </c>
      <c r="C79" s="3">
        <f t="shared" si="7"/>
        <v>11</v>
      </c>
      <c r="D79" s="42" t="s">
        <v>483</v>
      </c>
      <c r="E79" s="42" t="s">
        <v>56</v>
      </c>
      <c r="F79" s="4" t="str">
        <f t="shared" si="8"/>
        <v>CKCOX23040014</v>
      </c>
      <c r="G79" s="3"/>
      <c r="H79" s="2"/>
      <c r="I79" s="2" t="str">
        <f t="shared" si="9"/>
        <v>Rx</v>
      </c>
      <c r="J79" s="40" t="s">
        <v>641</v>
      </c>
      <c r="K79" s="33">
        <f t="shared" si="10"/>
        <v>749</v>
      </c>
      <c r="L79" s="28">
        <f t="shared" si="11"/>
        <v>12.483333333333333</v>
      </c>
      <c r="M79" s="46" t="s">
        <v>344</v>
      </c>
      <c r="N79" s="2"/>
      <c r="O79" s="2"/>
      <c r="P79" s="2"/>
    </row>
    <row r="80" spans="2:16" x14ac:dyDescent="0.45">
      <c r="B80" s="4">
        <f t="shared" si="6"/>
        <v>2023</v>
      </c>
      <c r="C80" s="3">
        <f t="shared" si="7"/>
        <v>11</v>
      </c>
      <c r="D80" s="42" t="s">
        <v>483</v>
      </c>
      <c r="E80" s="42" t="s">
        <v>56</v>
      </c>
      <c r="F80" s="4" t="str">
        <f t="shared" si="8"/>
        <v>CKCOX23040014</v>
      </c>
      <c r="G80" s="3"/>
      <c r="H80" s="2"/>
      <c r="I80" s="2" t="str">
        <f t="shared" si="9"/>
        <v>Rx</v>
      </c>
      <c r="J80" s="2" t="s">
        <v>228</v>
      </c>
      <c r="K80" s="33">
        <f t="shared" si="10"/>
        <v>1192</v>
      </c>
      <c r="L80" s="28">
        <f t="shared" si="11"/>
        <v>19.866666666666667</v>
      </c>
      <c r="M80" s="46" t="s">
        <v>338</v>
      </c>
      <c r="N80" s="2"/>
      <c r="O80" s="2"/>
      <c r="P80" s="2"/>
    </row>
    <row r="81" spans="2:16" x14ac:dyDescent="0.45">
      <c r="B81" s="4">
        <f t="shared" si="6"/>
        <v>2023</v>
      </c>
      <c r="C81" s="3">
        <f t="shared" si="7"/>
        <v>11</v>
      </c>
      <c r="D81" s="42" t="s">
        <v>483</v>
      </c>
      <c r="E81" s="42" t="s">
        <v>56</v>
      </c>
      <c r="F81" s="4" t="str">
        <f t="shared" si="8"/>
        <v>CKCOX23040015</v>
      </c>
      <c r="G81" s="3"/>
      <c r="H81" s="2"/>
      <c r="I81" s="2" t="str">
        <f t="shared" si="9"/>
        <v>Rx</v>
      </c>
      <c r="J81" s="40" t="s">
        <v>668</v>
      </c>
      <c r="K81" s="33">
        <f t="shared" si="10"/>
        <v>5796</v>
      </c>
      <c r="L81" s="28">
        <f t="shared" si="11"/>
        <v>96.6</v>
      </c>
      <c r="M81" s="2"/>
      <c r="N81" s="2"/>
      <c r="O81" s="2"/>
      <c r="P81" s="2"/>
    </row>
    <row r="82" spans="2:16" x14ac:dyDescent="0.45">
      <c r="B82" s="4">
        <f t="shared" si="6"/>
        <v>2023</v>
      </c>
      <c r="C82" s="3">
        <f t="shared" si="7"/>
        <v>11</v>
      </c>
      <c r="D82" s="42" t="s">
        <v>483</v>
      </c>
      <c r="E82" s="42" t="s">
        <v>56</v>
      </c>
      <c r="F82" s="4" t="str">
        <f t="shared" si="8"/>
        <v>CKCOX23040015</v>
      </c>
      <c r="G82" s="3"/>
      <c r="H82" s="2"/>
      <c r="I82" s="2" t="str">
        <f t="shared" si="9"/>
        <v>Rx</v>
      </c>
      <c r="J82" s="40" t="s">
        <v>156</v>
      </c>
      <c r="K82" s="33">
        <f t="shared" si="10"/>
        <v>4452</v>
      </c>
      <c r="L82" s="28">
        <f t="shared" si="11"/>
        <v>74.2</v>
      </c>
      <c r="M82" s="2"/>
      <c r="N82" s="2"/>
      <c r="O82" s="2"/>
      <c r="P82" s="2"/>
    </row>
    <row r="83" spans="2:16" x14ac:dyDescent="0.45">
      <c r="B83" s="4">
        <f t="shared" si="6"/>
        <v>2023</v>
      </c>
      <c r="C83" s="3">
        <f t="shared" si="7"/>
        <v>11</v>
      </c>
      <c r="D83" s="42" t="s">
        <v>483</v>
      </c>
      <c r="E83" s="42" t="s">
        <v>56</v>
      </c>
      <c r="F83" s="4" t="str">
        <f t="shared" si="8"/>
        <v>CKCOX23040015</v>
      </c>
      <c r="G83" s="3"/>
      <c r="H83" s="2"/>
      <c r="I83" s="2" t="str">
        <f t="shared" si="9"/>
        <v>Rx</v>
      </c>
      <c r="J83" s="2" t="s">
        <v>600</v>
      </c>
      <c r="K83" s="33">
        <f t="shared" si="10"/>
        <v>130</v>
      </c>
      <c r="L83" s="28">
        <f t="shared" si="11"/>
        <v>2.1666666666666665</v>
      </c>
      <c r="M83" s="2"/>
      <c r="N83" s="2"/>
      <c r="O83" s="2"/>
      <c r="P83" s="2"/>
    </row>
    <row r="84" spans="2:16" x14ac:dyDescent="0.45">
      <c r="B84" s="4">
        <f t="shared" si="6"/>
        <v>2023</v>
      </c>
      <c r="C84" s="3">
        <f t="shared" si="7"/>
        <v>11</v>
      </c>
      <c r="D84" s="42" t="s">
        <v>483</v>
      </c>
      <c r="E84" s="42" t="s">
        <v>56</v>
      </c>
      <c r="F84" s="4" t="str">
        <f t="shared" si="8"/>
        <v>CKCOX23040015</v>
      </c>
      <c r="G84" s="3"/>
      <c r="H84" s="2"/>
      <c r="I84" s="2" t="str">
        <f t="shared" si="9"/>
        <v>Rx</v>
      </c>
      <c r="J84" s="2" t="s">
        <v>99</v>
      </c>
      <c r="K84" s="33">
        <f t="shared" si="10"/>
        <v>30</v>
      </c>
      <c r="L84" s="28">
        <f t="shared" si="11"/>
        <v>0.5</v>
      </c>
      <c r="M84" s="2"/>
      <c r="N84" s="2"/>
      <c r="O84" s="2"/>
      <c r="P84" s="2"/>
    </row>
    <row r="85" spans="2:16" x14ac:dyDescent="0.45">
      <c r="B85" s="4">
        <f t="shared" si="6"/>
        <v>2023</v>
      </c>
      <c r="C85" s="3">
        <f t="shared" si="7"/>
        <v>11</v>
      </c>
      <c r="D85" s="42" t="s">
        <v>483</v>
      </c>
      <c r="E85" s="42" t="s">
        <v>56</v>
      </c>
      <c r="F85" s="4" t="str">
        <f t="shared" si="8"/>
        <v>CKCOX23040015</v>
      </c>
      <c r="G85" s="3"/>
      <c r="H85" s="2"/>
      <c r="I85" s="2" t="str">
        <f t="shared" si="9"/>
        <v>Rx</v>
      </c>
      <c r="J85" s="2" t="s">
        <v>574</v>
      </c>
      <c r="K85" s="33">
        <f t="shared" si="10"/>
        <v>492</v>
      </c>
      <c r="L85" s="28">
        <f t="shared" si="11"/>
        <v>8.1999999999999993</v>
      </c>
      <c r="M85" s="2"/>
      <c r="N85" s="2"/>
      <c r="O85" s="2"/>
      <c r="P85" s="2"/>
    </row>
    <row r="86" spans="2:16" x14ac:dyDescent="0.45">
      <c r="B86" s="4">
        <f t="shared" si="6"/>
        <v>2023</v>
      </c>
      <c r="C86" s="3">
        <f t="shared" si="7"/>
        <v>11</v>
      </c>
      <c r="D86" s="42" t="s">
        <v>483</v>
      </c>
      <c r="E86" s="42" t="s">
        <v>56</v>
      </c>
      <c r="F86" s="4" t="str">
        <f t="shared" si="8"/>
        <v>CKCOX23040015</v>
      </c>
      <c r="G86" s="3"/>
      <c r="H86" s="2"/>
      <c r="I86" s="2" t="str">
        <f t="shared" si="9"/>
        <v>Rx</v>
      </c>
      <c r="J86" s="40" t="s">
        <v>708</v>
      </c>
      <c r="K86" s="33">
        <f t="shared" si="10"/>
        <v>1046</v>
      </c>
      <c r="L86" s="28">
        <f t="shared" si="11"/>
        <v>17.433333333333334</v>
      </c>
      <c r="M86" s="2"/>
      <c r="N86" s="2"/>
      <c r="O86" s="2"/>
      <c r="P86" s="2"/>
    </row>
    <row r="87" spans="2:16" x14ac:dyDescent="0.45">
      <c r="B87" s="4">
        <f t="shared" si="6"/>
        <v>2023</v>
      </c>
      <c r="C87" s="3">
        <f t="shared" si="7"/>
        <v>11</v>
      </c>
      <c r="D87" s="42" t="s">
        <v>483</v>
      </c>
      <c r="E87" s="42" t="s">
        <v>56</v>
      </c>
      <c r="F87" s="4" t="str">
        <f t="shared" si="8"/>
        <v>CKCOX23040015</v>
      </c>
      <c r="G87" s="3"/>
      <c r="H87" s="2"/>
      <c r="I87" s="2" t="str">
        <f t="shared" si="9"/>
        <v>Rx</v>
      </c>
      <c r="J87" s="2" t="s">
        <v>434</v>
      </c>
      <c r="K87" s="33">
        <f t="shared" si="10"/>
        <v>201</v>
      </c>
      <c r="L87" s="28">
        <f t="shared" si="11"/>
        <v>3.35</v>
      </c>
      <c r="M87" s="2"/>
      <c r="N87" s="2"/>
      <c r="O87" s="2"/>
      <c r="P87" s="2"/>
    </row>
    <row r="88" spans="2:16" x14ac:dyDescent="0.45">
      <c r="B88" s="4">
        <f t="shared" si="6"/>
        <v>2023</v>
      </c>
      <c r="C88" s="3">
        <f t="shared" si="7"/>
        <v>11</v>
      </c>
      <c r="D88" s="42" t="s">
        <v>483</v>
      </c>
      <c r="E88" s="42" t="s">
        <v>56</v>
      </c>
      <c r="F88" s="4" t="str">
        <f t="shared" si="8"/>
        <v>CKCOX23040015</v>
      </c>
      <c r="G88" s="3">
        <v>10</v>
      </c>
      <c r="H88" s="2">
        <v>0</v>
      </c>
      <c r="I88" s="2" t="str">
        <f t="shared" si="9"/>
        <v>Rx</v>
      </c>
      <c r="J88" s="40" t="s">
        <v>155</v>
      </c>
      <c r="K88" s="33">
        <f t="shared" si="10"/>
        <v>674</v>
      </c>
      <c r="L88" s="28">
        <f t="shared" si="11"/>
        <v>11.233333333333333</v>
      </c>
      <c r="M88" s="2"/>
      <c r="N88" s="2"/>
      <c r="O88" s="2"/>
      <c r="P88" s="2"/>
    </row>
    <row r="89" spans="2:16" x14ac:dyDescent="0.45">
      <c r="B89" s="4">
        <f t="shared" si="6"/>
        <v>2023</v>
      </c>
      <c r="C89" s="3">
        <f t="shared" si="7"/>
        <v>11</v>
      </c>
      <c r="D89" s="42" t="s">
        <v>483</v>
      </c>
      <c r="E89" s="42" t="s">
        <v>56</v>
      </c>
      <c r="F89" s="4" t="str">
        <f t="shared" si="8"/>
        <v>CKCOX23040015</v>
      </c>
      <c r="G89" s="3"/>
      <c r="H89" s="2"/>
      <c r="I89" s="2" t="str">
        <f t="shared" si="9"/>
        <v>Rx</v>
      </c>
      <c r="J89" s="40" t="s">
        <v>681</v>
      </c>
      <c r="K89" s="33">
        <f t="shared" si="10"/>
        <v>145</v>
      </c>
      <c r="L89" s="28">
        <f t="shared" si="11"/>
        <v>2.4166666666666665</v>
      </c>
      <c r="M89" s="2"/>
      <c r="N89" s="2"/>
      <c r="O89" s="2"/>
      <c r="P89" s="2"/>
    </row>
    <row r="90" spans="2:16" x14ac:dyDescent="0.45">
      <c r="B90" s="4">
        <f t="shared" si="6"/>
        <v>2023</v>
      </c>
      <c r="C90" s="3">
        <f t="shared" si="7"/>
        <v>11</v>
      </c>
      <c r="D90" s="42" t="s">
        <v>483</v>
      </c>
      <c r="E90" s="42" t="s">
        <v>56</v>
      </c>
      <c r="F90" s="4" t="str">
        <f t="shared" si="8"/>
        <v>CKCOX23040015</v>
      </c>
      <c r="G90" s="3"/>
      <c r="H90" s="2"/>
      <c r="I90" s="2" t="str">
        <f t="shared" si="9"/>
        <v>Rx</v>
      </c>
      <c r="J90" s="2" t="s">
        <v>133</v>
      </c>
      <c r="K90" s="33">
        <f t="shared" si="10"/>
        <v>27</v>
      </c>
      <c r="L90" s="28">
        <f t="shared" si="11"/>
        <v>0.45</v>
      </c>
      <c r="M90" s="2"/>
      <c r="N90" s="2"/>
      <c r="O90" s="2"/>
      <c r="P90" s="2"/>
    </row>
    <row r="91" spans="2:16" x14ac:dyDescent="0.45">
      <c r="B91" s="4">
        <f t="shared" si="6"/>
        <v>2023</v>
      </c>
      <c r="C91" s="3">
        <f t="shared" si="7"/>
        <v>11</v>
      </c>
      <c r="D91" s="42" t="s">
        <v>483</v>
      </c>
      <c r="E91" s="42" t="s">
        <v>56</v>
      </c>
      <c r="F91" s="4" t="str">
        <f t="shared" si="8"/>
        <v>CKCOX23040015</v>
      </c>
      <c r="G91" s="3"/>
      <c r="H91" s="2"/>
      <c r="I91" s="2" t="str">
        <f t="shared" si="9"/>
        <v>Rx</v>
      </c>
      <c r="J91" s="2" t="s">
        <v>594</v>
      </c>
      <c r="K91" s="33">
        <f t="shared" si="10"/>
        <v>300</v>
      </c>
      <c r="L91" s="28">
        <f t="shared" si="11"/>
        <v>5</v>
      </c>
      <c r="M91" s="2"/>
      <c r="N91" s="2"/>
      <c r="O91" s="2"/>
      <c r="P91" s="2"/>
    </row>
    <row r="92" spans="2:16" x14ac:dyDescent="0.45">
      <c r="B92" s="4">
        <f t="shared" si="6"/>
        <v>2023</v>
      </c>
      <c r="C92" s="3">
        <f t="shared" si="7"/>
        <v>11</v>
      </c>
      <c r="D92" s="42" t="s">
        <v>483</v>
      </c>
      <c r="E92" s="42" t="s">
        <v>56</v>
      </c>
      <c r="F92" s="4" t="str">
        <f t="shared" si="8"/>
        <v>CKCOX23040015</v>
      </c>
      <c r="G92" s="3">
        <v>10</v>
      </c>
      <c r="H92" s="2">
        <v>0</v>
      </c>
      <c r="I92" s="2" t="str">
        <f t="shared" si="9"/>
        <v>Rx</v>
      </c>
      <c r="J92" s="40" t="s">
        <v>686</v>
      </c>
      <c r="K92" s="33">
        <f t="shared" si="10"/>
        <v>634</v>
      </c>
      <c r="L92" s="28">
        <f t="shared" si="11"/>
        <v>10.566666666666666</v>
      </c>
      <c r="M92" s="2"/>
      <c r="N92" s="2"/>
      <c r="O92" s="2"/>
      <c r="P92" s="2"/>
    </row>
    <row r="93" spans="2:16" x14ac:dyDescent="0.45">
      <c r="B93" s="4">
        <f t="shared" si="6"/>
        <v>2023</v>
      </c>
      <c r="C93" s="3">
        <f t="shared" si="7"/>
        <v>11</v>
      </c>
      <c r="D93" s="42" t="s">
        <v>483</v>
      </c>
      <c r="E93" s="42" t="s">
        <v>56</v>
      </c>
      <c r="F93" s="4" t="str">
        <f t="shared" si="8"/>
        <v>CKCOX23040015</v>
      </c>
      <c r="G93" s="3">
        <v>20</v>
      </c>
      <c r="H93" s="2">
        <v>0</v>
      </c>
      <c r="I93" s="2" t="str">
        <f t="shared" si="9"/>
        <v>Rx</v>
      </c>
      <c r="J93" s="2" t="s">
        <v>208</v>
      </c>
      <c r="K93" s="33">
        <f t="shared" si="10"/>
        <v>605</v>
      </c>
      <c r="L93" s="28">
        <f t="shared" si="11"/>
        <v>10.083333333333334</v>
      </c>
      <c r="M93" s="2"/>
      <c r="N93" s="2"/>
      <c r="O93" s="2"/>
      <c r="P93" s="2"/>
    </row>
    <row r="94" spans="2:16" x14ac:dyDescent="0.45">
      <c r="B94" s="4">
        <f t="shared" si="6"/>
        <v>2023</v>
      </c>
      <c r="C94" s="3">
        <f t="shared" si="7"/>
        <v>11</v>
      </c>
      <c r="D94" s="42" t="s">
        <v>483</v>
      </c>
      <c r="E94" s="42" t="s">
        <v>56</v>
      </c>
      <c r="F94" s="4" t="str">
        <f t="shared" si="8"/>
        <v>CKCOX23040015</v>
      </c>
      <c r="G94" s="3">
        <v>30</v>
      </c>
      <c r="H94" s="2">
        <v>0</v>
      </c>
      <c r="I94" s="2" t="str">
        <f t="shared" si="9"/>
        <v>Rx</v>
      </c>
      <c r="J94" s="2" t="s">
        <v>417</v>
      </c>
      <c r="K94" s="33">
        <f t="shared" si="10"/>
        <v>647</v>
      </c>
      <c r="L94" s="28">
        <f t="shared" si="11"/>
        <v>10.783333333333333</v>
      </c>
      <c r="M94" s="2"/>
      <c r="N94" s="2"/>
      <c r="O94" s="2"/>
      <c r="P94" s="2"/>
    </row>
    <row r="95" spans="2:16" x14ac:dyDescent="0.45">
      <c r="B95" s="4">
        <f t="shared" si="6"/>
        <v>2023</v>
      </c>
      <c r="C95" s="3">
        <f t="shared" si="7"/>
        <v>11</v>
      </c>
      <c r="D95" s="42" t="s">
        <v>483</v>
      </c>
      <c r="E95" s="42" t="s">
        <v>56</v>
      </c>
      <c r="F95" s="4" t="str">
        <f t="shared" si="8"/>
        <v>CKCOX23040015</v>
      </c>
      <c r="G95" s="3"/>
      <c r="H95" s="2"/>
      <c r="I95" s="2" t="str">
        <f t="shared" si="9"/>
        <v>Rx</v>
      </c>
      <c r="J95" s="40" t="s">
        <v>192</v>
      </c>
      <c r="K95" s="33">
        <f t="shared" si="10"/>
        <v>387</v>
      </c>
      <c r="L95" s="28">
        <f t="shared" si="11"/>
        <v>6.45</v>
      </c>
      <c r="M95" s="2"/>
      <c r="N95" s="2"/>
      <c r="O95" s="2"/>
      <c r="P95" s="2"/>
    </row>
    <row r="96" spans="2:16" x14ac:dyDescent="0.45">
      <c r="B96" s="4">
        <f t="shared" si="6"/>
        <v>2023</v>
      </c>
      <c r="C96" s="3">
        <f t="shared" si="7"/>
        <v>11</v>
      </c>
      <c r="D96" s="42" t="s">
        <v>483</v>
      </c>
      <c r="E96" s="42" t="s">
        <v>56</v>
      </c>
      <c r="F96" s="4" t="str">
        <f t="shared" si="8"/>
        <v>CKCOX23040015</v>
      </c>
      <c r="G96" s="3">
        <v>30</v>
      </c>
      <c r="H96" s="2">
        <v>0</v>
      </c>
      <c r="I96" s="2" t="str">
        <f t="shared" si="9"/>
        <v>Rx</v>
      </c>
      <c r="J96" s="40" t="s">
        <v>709</v>
      </c>
      <c r="K96" s="33">
        <f t="shared" si="10"/>
        <v>657</v>
      </c>
      <c r="L96" s="28">
        <f t="shared" si="11"/>
        <v>10.95</v>
      </c>
      <c r="M96" s="2"/>
      <c r="N96" s="2"/>
      <c r="O96" s="2"/>
      <c r="P96" s="2"/>
    </row>
    <row r="97" spans="2:16" x14ac:dyDescent="0.45">
      <c r="B97" s="4">
        <f t="shared" si="6"/>
        <v>2023</v>
      </c>
      <c r="C97" s="3">
        <f t="shared" si="7"/>
        <v>11</v>
      </c>
      <c r="D97" s="42" t="s">
        <v>483</v>
      </c>
      <c r="E97" s="42" t="s">
        <v>56</v>
      </c>
      <c r="F97" s="4" t="str">
        <f t="shared" si="8"/>
        <v>CKCOX23040015</v>
      </c>
      <c r="G97" s="3">
        <v>40</v>
      </c>
      <c r="H97" s="2">
        <v>0</v>
      </c>
      <c r="I97" s="2" t="str">
        <f t="shared" si="9"/>
        <v>Rx</v>
      </c>
      <c r="J97" s="2" t="s">
        <v>564</v>
      </c>
      <c r="K97" s="33">
        <f t="shared" si="10"/>
        <v>661</v>
      </c>
      <c r="L97" s="28">
        <f t="shared" si="11"/>
        <v>11.016666666666667</v>
      </c>
      <c r="M97" s="2"/>
      <c r="N97" s="2"/>
      <c r="O97" s="2"/>
      <c r="P97" s="2"/>
    </row>
    <row r="98" spans="2:16" x14ac:dyDescent="0.45">
      <c r="B98" s="4">
        <f t="shared" si="6"/>
        <v>2023</v>
      </c>
      <c r="C98" s="3">
        <f t="shared" si="7"/>
        <v>11</v>
      </c>
      <c r="D98" s="42" t="s">
        <v>483</v>
      </c>
      <c r="E98" s="42" t="s">
        <v>56</v>
      </c>
      <c r="F98" s="4" t="str">
        <f t="shared" si="8"/>
        <v>CKCOX23040015</v>
      </c>
      <c r="G98" s="3">
        <v>50</v>
      </c>
      <c r="H98" s="2">
        <v>0</v>
      </c>
      <c r="I98" s="2" t="str">
        <f t="shared" si="9"/>
        <v>Rx</v>
      </c>
      <c r="J98" s="40" t="s">
        <v>188</v>
      </c>
      <c r="K98" s="33">
        <f t="shared" si="10"/>
        <v>592</v>
      </c>
      <c r="L98" s="28">
        <f t="shared" si="11"/>
        <v>9.8666666666666671</v>
      </c>
      <c r="M98" s="2"/>
      <c r="N98" s="2"/>
      <c r="O98" s="2"/>
      <c r="P98" s="2"/>
    </row>
    <row r="99" spans="2:16" x14ac:dyDescent="0.45">
      <c r="B99" s="4">
        <f t="shared" si="6"/>
        <v>2023</v>
      </c>
      <c r="C99" s="3">
        <f t="shared" si="7"/>
        <v>11</v>
      </c>
      <c r="D99" s="42" t="s">
        <v>483</v>
      </c>
      <c r="E99" s="42" t="s">
        <v>56</v>
      </c>
      <c r="F99" s="4" t="str">
        <f t="shared" si="8"/>
        <v>CKCOX23040015</v>
      </c>
      <c r="G99" s="3">
        <v>60</v>
      </c>
      <c r="H99" s="2">
        <v>0</v>
      </c>
      <c r="I99" s="2" t="str">
        <f t="shared" si="9"/>
        <v>Rx</v>
      </c>
      <c r="J99" s="40" t="s">
        <v>159</v>
      </c>
      <c r="K99" s="33">
        <f t="shared" si="10"/>
        <v>620</v>
      </c>
      <c r="L99" s="28">
        <f t="shared" si="11"/>
        <v>10.333333333333334</v>
      </c>
      <c r="M99" s="2"/>
      <c r="N99" s="2"/>
      <c r="O99" s="2"/>
      <c r="P99" s="2"/>
    </row>
    <row r="100" spans="2:16" x14ac:dyDescent="0.45">
      <c r="B100" s="4">
        <f t="shared" si="6"/>
        <v>2023</v>
      </c>
      <c r="C100" s="3">
        <f t="shared" si="7"/>
        <v>11</v>
      </c>
      <c r="D100" s="42" t="s">
        <v>483</v>
      </c>
      <c r="E100" s="42" t="s">
        <v>56</v>
      </c>
      <c r="F100" s="4" t="str">
        <f t="shared" si="8"/>
        <v>CKCOX23040015</v>
      </c>
      <c r="G100" s="3">
        <v>70</v>
      </c>
      <c r="H100" s="2">
        <v>0</v>
      </c>
      <c r="I100" s="2" t="str">
        <f t="shared" si="9"/>
        <v>Rx</v>
      </c>
      <c r="J100" s="2" t="s">
        <v>565</v>
      </c>
      <c r="K100" s="33">
        <f t="shared" si="10"/>
        <v>566</v>
      </c>
      <c r="L100" s="28">
        <f t="shared" si="11"/>
        <v>9.4333333333333336</v>
      </c>
      <c r="M100" s="2"/>
      <c r="N100" s="2"/>
      <c r="O100" s="2"/>
      <c r="P100" s="2"/>
    </row>
    <row r="101" spans="2:16" x14ac:dyDescent="0.45">
      <c r="B101" s="4">
        <f t="shared" si="6"/>
        <v>2023</v>
      </c>
      <c r="C101" s="3">
        <f t="shared" si="7"/>
        <v>11</v>
      </c>
      <c r="D101" s="42" t="s">
        <v>483</v>
      </c>
      <c r="E101" s="42" t="s">
        <v>56</v>
      </c>
      <c r="F101" s="4" t="str">
        <f t="shared" si="8"/>
        <v>CKCOX23040015</v>
      </c>
      <c r="G101" s="3">
        <v>80</v>
      </c>
      <c r="H101" s="2">
        <v>0</v>
      </c>
      <c r="I101" s="2" t="str">
        <f t="shared" si="9"/>
        <v>Rx</v>
      </c>
      <c r="J101" s="2" t="s">
        <v>427</v>
      </c>
      <c r="K101" s="33">
        <f t="shared" si="10"/>
        <v>580</v>
      </c>
      <c r="L101" s="28">
        <f t="shared" si="11"/>
        <v>9.6666666666666661</v>
      </c>
      <c r="M101" s="2"/>
      <c r="N101" s="2"/>
      <c r="O101" s="2"/>
      <c r="P101" s="2"/>
    </row>
    <row r="102" spans="2:16" x14ac:dyDescent="0.45">
      <c r="B102" s="4">
        <f t="shared" si="6"/>
        <v>2023</v>
      </c>
      <c r="C102" s="3">
        <f t="shared" si="7"/>
        <v>11</v>
      </c>
      <c r="D102" s="42" t="s">
        <v>483</v>
      </c>
      <c r="E102" s="42" t="s">
        <v>56</v>
      </c>
      <c r="F102" s="4" t="str">
        <f t="shared" si="8"/>
        <v>CKCOX23040015</v>
      </c>
      <c r="G102" s="3"/>
      <c r="H102" s="2"/>
      <c r="I102" s="2" t="str">
        <f t="shared" si="9"/>
        <v>Rx</v>
      </c>
      <c r="J102" s="40" t="s">
        <v>689</v>
      </c>
      <c r="K102" s="33">
        <f t="shared" si="10"/>
        <v>753</v>
      </c>
      <c r="L102" s="28">
        <f t="shared" si="11"/>
        <v>12.55</v>
      </c>
      <c r="M102" s="46" t="s">
        <v>344</v>
      </c>
      <c r="N102" s="2"/>
      <c r="O102" s="2"/>
      <c r="P102" s="2"/>
    </row>
    <row r="103" spans="2:16" x14ac:dyDescent="0.45">
      <c r="B103" s="4">
        <f t="shared" si="6"/>
        <v>2023</v>
      </c>
      <c r="C103" s="3">
        <f t="shared" si="7"/>
        <v>11</v>
      </c>
      <c r="D103" s="42" t="s">
        <v>483</v>
      </c>
      <c r="E103" s="42" t="s">
        <v>56</v>
      </c>
      <c r="F103" s="4" t="str">
        <f t="shared" si="8"/>
        <v>CKCOX23040015</v>
      </c>
      <c r="G103" s="3"/>
      <c r="H103" s="2"/>
      <c r="I103" s="2" t="str">
        <f t="shared" si="9"/>
        <v>Rx</v>
      </c>
      <c r="J103" s="2" t="s">
        <v>597</v>
      </c>
      <c r="K103" s="33">
        <f t="shared" si="10"/>
        <v>1199</v>
      </c>
      <c r="L103" s="28">
        <f t="shared" si="11"/>
        <v>19.983333333333334</v>
      </c>
      <c r="M103" s="46" t="s">
        <v>338</v>
      </c>
      <c r="N103" s="2"/>
      <c r="O103" s="2"/>
      <c r="P103" s="2"/>
    </row>
    <row r="104" spans="2:16" x14ac:dyDescent="0.45">
      <c r="B104" s="4">
        <f t="shared" si="6"/>
        <v>2023</v>
      </c>
      <c r="C104" s="3">
        <f t="shared" si="7"/>
        <v>11</v>
      </c>
      <c r="D104" s="42" t="s">
        <v>317</v>
      </c>
      <c r="E104" s="42" t="s">
        <v>56</v>
      </c>
      <c r="F104" s="4" t="str">
        <f t="shared" si="8"/>
        <v>CKCOX23040015</v>
      </c>
      <c r="G104" s="3"/>
      <c r="H104" s="2">
        <v>0</v>
      </c>
      <c r="I104" s="2" t="str">
        <f t="shared" si="9"/>
        <v>Rx</v>
      </c>
      <c r="J104" s="40" t="s">
        <v>236</v>
      </c>
      <c r="K104" s="33">
        <f t="shared" si="10"/>
        <v>6968</v>
      </c>
      <c r="L104" s="28">
        <f t="shared" si="11"/>
        <v>116.13333333333334</v>
      </c>
      <c r="M104" s="2"/>
      <c r="N104" s="2"/>
      <c r="O104" s="2"/>
      <c r="P104" s="2"/>
    </row>
    <row r="105" spans="2:16" x14ac:dyDescent="0.45">
      <c r="B105" s="4">
        <f t="shared" si="6"/>
        <v>2023</v>
      </c>
      <c r="C105" s="3">
        <f t="shared" si="7"/>
        <v>11</v>
      </c>
      <c r="D105" s="42" t="s">
        <v>317</v>
      </c>
      <c r="E105" s="42" t="s">
        <v>56</v>
      </c>
      <c r="F105" s="4" t="str">
        <f t="shared" si="8"/>
        <v>CKCOX23040015</v>
      </c>
      <c r="G105" s="3"/>
      <c r="H105" s="2">
        <v>0</v>
      </c>
      <c r="I105" s="2" t="str">
        <f t="shared" si="9"/>
        <v>Rx</v>
      </c>
      <c r="J105" s="2" t="s">
        <v>425</v>
      </c>
      <c r="K105" s="33">
        <f t="shared" si="10"/>
        <v>5825</v>
      </c>
      <c r="L105" s="28">
        <f t="shared" si="11"/>
        <v>97.083333333333329</v>
      </c>
      <c r="M105" s="2"/>
      <c r="N105" s="2"/>
      <c r="O105" s="2"/>
      <c r="P105" s="2"/>
    </row>
    <row r="106" spans="2:16" x14ac:dyDescent="0.45">
      <c r="B106" s="4">
        <f t="shared" si="6"/>
        <v>2023</v>
      </c>
      <c r="C106" s="3">
        <f t="shared" si="7"/>
        <v>11</v>
      </c>
      <c r="D106" s="42" t="s">
        <v>483</v>
      </c>
      <c r="E106" s="42" t="s">
        <v>56</v>
      </c>
      <c r="F106" s="4" t="str">
        <f t="shared" si="8"/>
        <v>CKCOX23040014</v>
      </c>
      <c r="G106" s="3"/>
      <c r="H106" s="2">
        <v>0</v>
      </c>
      <c r="I106" s="2" t="str">
        <f t="shared" si="9"/>
        <v>Tx</v>
      </c>
      <c r="J106" s="40" t="s">
        <v>691</v>
      </c>
      <c r="K106" s="33">
        <f t="shared" si="10"/>
        <v>4439</v>
      </c>
      <c r="L106" s="28">
        <f t="shared" si="11"/>
        <v>73.983333333333334</v>
      </c>
      <c r="M106" s="2"/>
      <c r="N106" s="2"/>
      <c r="O106" s="2"/>
      <c r="P106" s="2"/>
    </row>
    <row r="107" spans="2:16" x14ac:dyDescent="0.45">
      <c r="B107" s="4">
        <f t="shared" si="6"/>
        <v>2023</v>
      </c>
      <c r="C107" s="3">
        <f t="shared" si="7"/>
        <v>11</v>
      </c>
      <c r="D107" s="42" t="s">
        <v>483</v>
      </c>
      <c r="E107" s="42" t="s">
        <v>56</v>
      </c>
      <c r="F107" s="4" t="str">
        <f t="shared" si="8"/>
        <v>CKCOX23040014</v>
      </c>
      <c r="G107" s="3"/>
      <c r="H107" s="2">
        <v>0</v>
      </c>
      <c r="I107" s="2" t="str">
        <f t="shared" si="9"/>
        <v>Tx</v>
      </c>
      <c r="J107" s="40" t="s">
        <v>213</v>
      </c>
      <c r="K107" s="33">
        <f t="shared" si="10"/>
        <v>816</v>
      </c>
      <c r="L107" s="28">
        <f t="shared" si="11"/>
        <v>13.6</v>
      </c>
      <c r="M107" s="2"/>
      <c r="N107" s="2"/>
      <c r="O107" s="2"/>
      <c r="P107" s="2"/>
    </row>
    <row r="108" spans="2:16" x14ac:dyDescent="0.45">
      <c r="B108" s="4">
        <f t="shared" si="6"/>
        <v>2023</v>
      </c>
      <c r="C108" s="3">
        <f t="shared" si="7"/>
        <v>11</v>
      </c>
      <c r="D108" s="42" t="s">
        <v>483</v>
      </c>
      <c r="E108" s="42" t="s">
        <v>56</v>
      </c>
      <c r="F108" s="4" t="str">
        <f t="shared" si="8"/>
        <v>CKCOX23040014</v>
      </c>
      <c r="G108" s="3"/>
      <c r="H108" s="2">
        <v>0</v>
      </c>
      <c r="I108" s="2" t="str">
        <f t="shared" si="9"/>
        <v>Tx</v>
      </c>
      <c r="J108" s="2" t="s">
        <v>203</v>
      </c>
      <c r="K108" s="33">
        <f t="shared" si="10"/>
        <v>791</v>
      </c>
      <c r="L108" s="28">
        <f t="shared" si="11"/>
        <v>13.183333333333334</v>
      </c>
      <c r="M108" s="2"/>
      <c r="N108" s="2"/>
      <c r="O108" s="2"/>
      <c r="P108" s="2"/>
    </row>
    <row r="109" spans="2:16" x14ac:dyDescent="0.45">
      <c r="B109" s="4">
        <f t="shared" si="6"/>
        <v>2023</v>
      </c>
      <c r="C109" s="3">
        <f t="shared" si="7"/>
        <v>11</v>
      </c>
      <c r="D109" s="42" t="s">
        <v>483</v>
      </c>
      <c r="E109" s="42" t="s">
        <v>56</v>
      </c>
      <c r="F109" s="4" t="str">
        <f t="shared" si="8"/>
        <v>CKCOX23040014</v>
      </c>
      <c r="G109" s="3"/>
      <c r="H109" s="2">
        <v>0</v>
      </c>
      <c r="I109" s="2" t="str">
        <f t="shared" si="9"/>
        <v>Tx</v>
      </c>
      <c r="J109" s="2" t="s">
        <v>415</v>
      </c>
      <c r="K109" s="33">
        <f t="shared" si="10"/>
        <v>511</v>
      </c>
      <c r="L109" s="28">
        <f t="shared" si="11"/>
        <v>8.5166666666666675</v>
      </c>
      <c r="M109" s="2"/>
      <c r="N109" s="2"/>
      <c r="O109" s="2"/>
      <c r="P109" s="2"/>
    </row>
    <row r="110" spans="2:16" x14ac:dyDescent="0.45">
      <c r="B110" s="4">
        <f t="shared" si="6"/>
        <v>2023</v>
      </c>
      <c r="C110" s="3">
        <f t="shared" si="7"/>
        <v>11</v>
      </c>
      <c r="D110" s="42" t="s">
        <v>483</v>
      </c>
      <c r="E110" s="42" t="s">
        <v>56</v>
      </c>
      <c r="F110" s="4" t="str">
        <f t="shared" si="8"/>
        <v>CKCOX23040014</v>
      </c>
      <c r="G110" s="3"/>
      <c r="H110" s="2">
        <v>0</v>
      </c>
      <c r="I110" s="2" t="str">
        <f t="shared" si="9"/>
        <v>Tx</v>
      </c>
      <c r="J110" s="2" t="s">
        <v>269</v>
      </c>
      <c r="K110" s="33">
        <f t="shared" si="10"/>
        <v>1124</v>
      </c>
      <c r="L110" s="28">
        <f t="shared" si="11"/>
        <v>18.733333333333334</v>
      </c>
      <c r="M110" s="2"/>
      <c r="N110" s="2"/>
      <c r="O110" s="2"/>
      <c r="P110" s="2"/>
    </row>
    <row r="111" spans="2:16" x14ac:dyDescent="0.45">
      <c r="B111" s="4">
        <f t="shared" si="6"/>
        <v>2023</v>
      </c>
      <c r="C111" s="3">
        <f t="shared" si="7"/>
        <v>11</v>
      </c>
      <c r="D111" s="42" t="s">
        <v>483</v>
      </c>
      <c r="E111" s="42" t="s">
        <v>56</v>
      </c>
      <c r="F111" s="4" t="str">
        <f t="shared" si="8"/>
        <v>CKCOX23040014</v>
      </c>
      <c r="G111" s="3"/>
      <c r="H111" s="2">
        <v>0</v>
      </c>
      <c r="I111" s="2" t="str">
        <f t="shared" si="9"/>
        <v>Tx</v>
      </c>
      <c r="J111" s="2" t="s">
        <v>407</v>
      </c>
      <c r="K111" s="33">
        <f t="shared" si="10"/>
        <v>1452</v>
      </c>
      <c r="L111" s="28">
        <f t="shared" si="11"/>
        <v>24.2</v>
      </c>
      <c r="M111" s="2"/>
      <c r="N111" s="2"/>
      <c r="O111" s="2"/>
      <c r="P111" s="2"/>
    </row>
    <row r="112" spans="2:16" x14ac:dyDescent="0.45">
      <c r="B112" s="4">
        <f t="shared" si="6"/>
        <v>2023</v>
      </c>
      <c r="C112" s="3">
        <f t="shared" si="7"/>
        <v>11</v>
      </c>
      <c r="D112" s="42" t="s">
        <v>483</v>
      </c>
      <c r="E112" s="42" t="s">
        <v>56</v>
      </c>
      <c r="F112" s="4" t="str">
        <f t="shared" si="8"/>
        <v>CKCOX23040014</v>
      </c>
      <c r="G112" s="3">
        <v>10</v>
      </c>
      <c r="H112" s="2">
        <v>0</v>
      </c>
      <c r="I112" s="2" t="str">
        <f t="shared" si="9"/>
        <v>Tx</v>
      </c>
      <c r="J112" s="40" t="s">
        <v>153</v>
      </c>
      <c r="K112" s="33">
        <f t="shared" si="10"/>
        <v>680</v>
      </c>
      <c r="L112" s="28">
        <f t="shared" si="11"/>
        <v>11.333333333333334</v>
      </c>
      <c r="M112" s="2"/>
      <c r="N112" s="2"/>
      <c r="O112" s="2"/>
      <c r="P112" s="2"/>
    </row>
    <row r="113" spans="2:16" x14ac:dyDescent="0.45">
      <c r="B113" s="4">
        <f t="shared" si="6"/>
        <v>2023</v>
      </c>
      <c r="C113" s="3">
        <f t="shared" si="7"/>
        <v>11</v>
      </c>
      <c r="D113" s="42" t="s">
        <v>483</v>
      </c>
      <c r="E113" s="42" t="s">
        <v>56</v>
      </c>
      <c r="F113" s="4" t="str">
        <f t="shared" si="8"/>
        <v>CKCOX23040014</v>
      </c>
      <c r="G113" s="3"/>
      <c r="H113" s="2">
        <v>0</v>
      </c>
      <c r="I113" s="2" t="str">
        <f t="shared" si="9"/>
        <v>Tx</v>
      </c>
      <c r="J113" s="40" t="s">
        <v>193</v>
      </c>
      <c r="K113" s="33">
        <f t="shared" si="10"/>
        <v>576</v>
      </c>
      <c r="L113" s="28">
        <f t="shared" si="11"/>
        <v>9.6</v>
      </c>
      <c r="M113" s="2"/>
      <c r="N113" s="2"/>
      <c r="O113" s="2"/>
      <c r="P113" s="2"/>
    </row>
    <row r="114" spans="2:16" x14ac:dyDescent="0.45">
      <c r="B114" s="4">
        <f t="shared" si="6"/>
        <v>2023</v>
      </c>
      <c r="C114" s="3">
        <f t="shared" si="7"/>
        <v>11</v>
      </c>
      <c r="D114" s="42" t="s">
        <v>483</v>
      </c>
      <c r="E114" s="42" t="s">
        <v>56</v>
      </c>
      <c r="F114" s="4" t="str">
        <f t="shared" si="8"/>
        <v>CKCOX23040014</v>
      </c>
      <c r="G114" s="3"/>
      <c r="H114" s="2">
        <v>0</v>
      </c>
      <c r="I114" s="2" t="str">
        <f t="shared" si="9"/>
        <v>Tx</v>
      </c>
      <c r="J114" s="40" t="s">
        <v>684</v>
      </c>
      <c r="K114" s="33">
        <f t="shared" si="10"/>
        <v>226</v>
      </c>
      <c r="L114" s="28">
        <f t="shared" si="11"/>
        <v>3.7666666666666666</v>
      </c>
      <c r="M114" s="2"/>
      <c r="N114" s="2"/>
      <c r="O114" s="2"/>
      <c r="P114" s="2"/>
    </row>
    <row r="115" spans="2:16" x14ac:dyDescent="0.45">
      <c r="B115" s="4">
        <f t="shared" si="6"/>
        <v>2023</v>
      </c>
      <c r="C115" s="3">
        <f t="shared" si="7"/>
        <v>11</v>
      </c>
      <c r="D115" s="42" t="s">
        <v>483</v>
      </c>
      <c r="E115" s="42" t="s">
        <v>56</v>
      </c>
      <c r="F115" s="4" t="str">
        <f t="shared" si="8"/>
        <v>CKCOX23040014</v>
      </c>
      <c r="G115" s="3"/>
      <c r="H115" s="2">
        <v>0</v>
      </c>
      <c r="I115" s="2" t="str">
        <f t="shared" si="9"/>
        <v>Tx</v>
      </c>
      <c r="J115" s="2" t="s">
        <v>438</v>
      </c>
      <c r="K115" s="33">
        <f t="shared" si="10"/>
        <v>299</v>
      </c>
      <c r="L115" s="28">
        <f t="shared" si="11"/>
        <v>4.9833333333333334</v>
      </c>
      <c r="M115" s="2"/>
      <c r="N115" s="2"/>
      <c r="O115" s="2"/>
      <c r="P115" s="2"/>
    </row>
    <row r="116" spans="2:16" x14ac:dyDescent="0.45">
      <c r="B116" s="4">
        <f t="shared" si="6"/>
        <v>2023</v>
      </c>
      <c r="C116" s="3">
        <f t="shared" si="7"/>
        <v>11</v>
      </c>
      <c r="D116" s="42" t="s">
        <v>483</v>
      </c>
      <c r="E116" s="42" t="s">
        <v>56</v>
      </c>
      <c r="F116" s="4" t="str">
        <f t="shared" si="8"/>
        <v>CKCOX23040014</v>
      </c>
      <c r="G116" s="3"/>
      <c r="H116" s="2">
        <v>0</v>
      </c>
      <c r="I116" s="2" t="str">
        <f t="shared" si="9"/>
        <v>Tx</v>
      </c>
      <c r="J116" s="2" t="s">
        <v>135</v>
      </c>
      <c r="K116" s="33">
        <f t="shared" si="10"/>
        <v>44</v>
      </c>
      <c r="L116" s="28">
        <f t="shared" si="11"/>
        <v>0.73333333333333328</v>
      </c>
      <c r="M116" s="2"/>
      <c r="N116" s="2"/>
      <c r="O116" s="2"/>
      <c r="P116" s="2"/>
    </row>
    <row r="117" spans="2:16" x14ac:dyDescent="0.45">
      <c r="B117" s="4">
        <f t="shared" si="6"/>
        <v>2023</v>
      </c>
      <c r="C117" s="3">
        <f t="shared" si="7"/>
        <v>11</v>
      </c>
      <c r="D117" s="42" t="s">
        <v>483</v>
      </c>
      <c r="E117" s="42" t="s">
        <v>56</v>
      </c>
      <c r="F117" s="4" t="str">
        <f t="shared" si="8"/>
        <v>CKCOX23040014</v>
      </c>
      <c r="G117" s="3"/>
      <c r="H117" s="2">
        <v>0</v>
      </c>
      <c r="I117" s="2" t="str">
        <f t="shared" si="9"/>
        <v>Tx</v>
      </c>
      <c r="J117" s="2" t="s">
        <v>279</v>
      </c>
      <c r="K117" s="33">
        <f t="shared" si="10"/>
        <v>805</v>
      </c>
      <c r="L117" s="28">
        <f t="shared" si="11"/>
        <v>13.416666666666666</v>
      </c>
      <c r="M117" s="2"/>
      <c r="N117" s="2"/>
      <c r="O117" s="2"/>
      <c r="P117" s="2"/>
    </row>
    <row r="118" spans="2:16" x14ac:dyDescent="0.45">
      <c r="B118" s="4">
        <f t="shared" si="6"/>
        <v>2023</v>
      </c>
      <c r="C118" s="3">
        <f t="shared" si="7"/>
        <v>11</v>
      </c>
      <c r="D118" s="42" t="s">
        <v>483</v>
      </c>
      <c r="E118" s="42" t="s">
        <v>56</v>
      </c>
      <c r="F118" s="4" t="str">
        <f t="shared" si="8"/>
        <v>CKCOX23040014</v>
      </c>
      <c r="G118" s="3"/>
      <c r="H118" s="2">
        <v>0</v>
      </c>
      <c r="I118" s="2" t="str">
        <f t="shared" si="9"/>
        <v>Tx</v>
      </c>
      <c r="J118" s="2" t="s">
        <v>122</v>
      </c>
      <c r="K118" s="33">
        <f t="shared" si="10"/>
        <v>87</v>
      </c>
      <c r="L118" s="28">
        <f t="shared" si="11"/>
        <v>1.45</v>
      </c>
      <c r="M118" s="2"/>
      <c r="N118" s="2"/>
      <c r="O118" s="2"/>
      <c r="P118" s="2"/>
    </row>
    <row r="119" spans="2:16" x14ac:dyDescent="0.45">
      <c r="B119" s="4">
        <f t="shared" si="6"/>
        <v>2023</v>
      </c>
      <c r="C119" s="3">
        <f t="shared" si="7"/>
        <v>11</v>
      </c>
      <c r="D119" s="42" t="s">
        <v>483</v>
      </c>
      <c r="E119" s="42" t="s">
        <v>56</v>
      </c>
      <c r="F119" s="4" t="str">
        <f t="shared" si="8"/>
        <v>CKCOX23040014</v>
      </c>
      <c r="G119" s="3">
        <v>10</v>
      </c>
      <c r="H119" s="2">
        <v>0</v>
      </c>
      <c r="I119" s="2" t="str">
        <f t="shared" si="9"/>
        <v>Tx</v>
      </c>
      <c r="J119" s="40" t="s">
        <v>717</v>
      </c>
      <c r="K119" s="33">
        <f t="shared" si="10"/>
        <v>647</v>
      </c>
      <c r="L119" s="28">
        <f t="shared" si="11"/>
        <v>10.783333333333333</v>
      </c>
      <c r="M119" s="2"/>
      <c r="N119" s="2"/>
      <c r="O119" s="2"/>
      <c r="P119" s="2"/>
    </row>
    <row r="120" spans="2:16" x14ac:dyDescent="0.45">
      <c r="B120" s="4">
        <f t="shared" si="6"/>
        <v>2023</v>
      </c>
      <c r="C120" s="3">
        <f t="shared" si="7"/>
        <v>11</v>
      </c>
      <c r="D120" s="42" t="s">
        <v>483</v>
      </c>
      <c r="E120" s="42" t="s">
        <v>56</v>
      </c>
      <c r="F120" s="4" t="str">
        <f t="shared" si="8"/>
        <v>CKCOX23040014</v>
      </c>
      <c r="G120" s="3"/>
      <c r="H120" s="2">
        <v>0</v>
      </c>
      <c r="I120" s="2" t="str">
        <f t="shared" si="9"/>
        <v>Tx</v>
      </c>
      <c r="J120" s="40" t="s">
        <v>102</v>
      </c>
      <c r="K120" s="33">
        <f t="shared" si="10"/>
        <v>37</v>
      </c>
      <c r="L120" s="28">
        <f t="shared" si="11"/>
        <v>0.6166666666666667</v>
      </c>
      <c r="M120" s="2"/>
      <c r="N120" s="2"/>
      <c r="O120" s="2"/>
      <c r="P120" s="2"/>
    </row>
    <row r="121" spans="2:16" x14ac:dyDescent="0.45">
      <c r="B121" s="4">
        <f t="shared" si="6"/>
        <v>2023</v>
      </c>
      <c r="C121" s="3">
        <f t="shared" si="7"/>
        <v>11</v>
      </c>
      <c r="D121" s="42" t="s">
        <v>483</v>
      </c>
      <c r="E121" s="42" t="s">
        <v>56</v>
      </c>
      <c r="F121" s="4" t="str">
        <f t="shared" si="8"/>
        <v>CKCOX23040014</v>
      </c>
      <c r="G121" s="3">
        <v>20</v>
      </c>
      <c r="H121" s="2">
        <v>0</v>
      </c>
      <c r="I121" s="2" t="str">
        <f t="shared" si="9"/>
        <v>Tx</v>
      </c>
      <c r="J121" s="40" t="s">
        <v>189</v>
      </c>
      <c r="K121" s="33">
        <f t="shared" si="10"/>
        <v>622</v>
      </c>
      <c r="L121" s="28">
        <f t="shared" si="11"/>
        <v>10.366666666666667</v>
      </c>
      <c r="M121" s="2"/>
      <c r="N121" s="2"/>
      <c r="O121" s="2"/>
      <c r="P121" s="2"/>
    </row>
    <row r="122" spans="2:16" x14ac:dyDescent="0.45">
      <c r="B122" s="4">
        <f t="shared" si="6"/>
        <v>2023</v>
      </c>
      <c r="C122" s="3">
        <f t="shared" si="7"/>
        <v>11</v>
      </c>
      <c r="D122" s="42" t="s">
        <v>483</v>
      </c>
      <c r="E122" s="42" t="s">
        <v>56</v>
      </c>
      <c r="F122" s="4" t="str">
        <f t="shared" si="8"/>
        <v>CKCOX23040014</v>
      </c>
      <c r="G122" s="3"/>
      <c r="H122" s="2">
        <v>0</v>
      </c>
      <c r="I122" s="2" t="str">
        <f t="shared" si="9"/>
        <v>Tx</v>
      </c>
      <c r="J122" s="40" t="s">
        <v>657</v>
      </c>
      <c r="K122" s="33">
        <f t="shared" si="10"/>
        <v>641</v>
      </c>
      <c r="L122" s="28">
        <f t="shared" si="11"/>
        <v>10.683333333333334</v>
      </c>
      <c r="M122" s="2"/>
      <c r="N122" s="2"/>
      <c r="O122" s="2"/>
      <c r="P122" s="2"/>
    </row>
    <row r="123" spans="2:16" x14ac:dyDescent="0.45">
      <c r="B123" s="4">
        <f t="shared" si="6"/>
        <v>2023</v>
      </c>
      <c r="C123" s="3">
        <f t="shared" si="7"/>
        <v>11</v>
      </c>
      <c r="D123" s="42" t="s">
        <v>483</v>
      </c>
      <c r="E123" s="42" t="s">
        <v>56</v>
      </c>
      <c r="F123" s="4" t="str">
        <f t="shared" si="8"/>
        <v>CKCOX23040014</v>
      </c>
      <c r="G123" s="3"/>
      <c r="H123" s="2">
        <v>0</v>
      </c>
      <c r="I123" s="2" t="str">
        <f t="shared" si="9"/>
        <v>Tx</v>
      </c>
      <c r="J123" s="2" t="s">
        <v>377</v>
      </c>
      <c r="K123" s="33">
        <f t="shared" si="10"/>
        <v>367</v>
      </c>
      <c r="L123" s="28">
        <f t="shared" si="11"/>
        <v>6.1166666666666663</v>
      </c>
      <c r="M123" s="2"/>
      <c r="N123" s="2"/>
      <c r="O123" s="2"/>
      <c r="P123" s="2"/>
    </row>
    <row r="124" spans="2:16" x14ac:dyDescent="0.45">
      <c r="B124" s="4">
        <f t="shared" si="6"/>
        <v>2023</v>
      </c>
      <c r="C124" s="3">
        <f t="shared" si="7"/>
        <v>11</v>
      </c>
      <c r="D124" s="42" t="s">
        <v>483</v>
      </c>
      <c r="E124" s="42" t="s">
        <v>56</v>
      </c>
      <c r="F124" s="4" t="str">
        <f t="shared" si="8"/>
        <v>CKCOX23040014</v>
      </c>
      <c r="G124" s="3">
        <v>30</v>
      </c>
      <c r="H124" s="2">
        <v>0</v>
      </c>
      <c r="I124" s="2" t="str">
        <f t="shared" si="9"/>
        <v>Tx</v>
      </c>
      <c r="J124" s="40" t="s">
        <v>719</v>
      </c>
      <c r="K124" s="33">
        <f t="shared" si="10"/>
        <v>662</v>
      </c>
      <c r="L124" s="28">
        <f t="shared" si="11"/>
        <v>11.033333333333333</v>
      </c>
      <c r="M124" s="2"/>
      <c r="N124" s="2"/>
      <c r="O124" s="2"/>
      <c r="P124" s="2"/>
    </row>
    <row r="125" spans="2:16" x14ac:dyDescent="0.45">
      <c r="B125" s="4">
        <f t="shared" si="6"/>
        <v>2023</v>
      </c>
      <c r="C125" s="3">
        <f t="shared" si="7"/>
        <v>11</v>
      </c>
      <c r="D125" s="42" t="s">
        <v>483</v>
      </c>
      <c r="E125" s="42" t="s">
        <v>56</v>
      </c>
      <c r="F125" s="4" t="str">
        <f t="shared" si="8"/>
        <v>CKCOX23040014</v>
      </c>
      <c r="G125" s="3"/>
      <c r="H125" s="2">
        <v>0</v>
      </c>
      <c r="I125" s="2" t="str">
        <f t="shared" si="9"/>
        <v>Tx</v>
      </c>
      <c r="J125" s="40" t="s">
        <v>113</v>
      </c>
      <c r="K125" s="33">
        <f t="shared" si="10"/>
        <v>28</v>
      </c>
      <c r="L125" s="28">
        <f t="shared" si="11"/>
        <v>0.46666666666666667</v>
      </c>
      <c r="M125" s="2"/>
      <c r="N125" s="2"/>
      <c r="O125" s="2"/>
      <c r="P125" s="2"/>
    </row>
    <row r="126" spans="2:16" x14ac:dyDescent="0.45">
      <c r="B126" s="4">
        <f t="shared" si="6"/>
        <v>2023</v>
      </c>
      <c r="C126" s="3">
        <f t="shared" si="7"/>
        <v>11</v>
      </c>
      <c r="D126" s="42" t="s">
        <v>483</v>
      </c>
      <c r="E126" s="42" t="s">
        <v>56</v>
      </c>
      <c r="F126" s="4" t="str">
        <f t="shared" si="8"/>
        <v>CKCOX23040014</v>
      </c>
      <c r="G126" s="3">
        <v>40</v>
      </c>
      <c r="H126" s="2">
        <v>0</v>
      </c>
      <c r="I126" s="2" t="str">
        <f t="shared" si="9"/>
        <v>Tx</v>
      </c>
      <c r="J126" s="40" t="s">
        <v>725</v>
      </c>
      <c r="K126" s="33">
        <f t="shared" si="10"/>
        <v>672</v>
      </c>
      <c r="L126" s="28">
        <f t="shared" si="11"/>
        <v>11.2</v>
      </c>
      <c r="M126" s="2"/>
      <c r="N126" s="2"/>
      <c r="O126" s="2"/>
      <c r="P126" s="2"/>
    </row>
    <row r="127" spans="2:16" x14ac:dyDescent="0.45">
      <c r="B127" s="4">
        <f t="shared" si="6"/>
        <v>2023</v>
      </c>
      <c r="C127" s="3">
        <f t="shared" si="7"/>
        <v>11</v>
      </c>
      <c r="D127" s="42" t="s">
        <v>483</v>
      </c>
      <c r="E127" s="42" t="s">
        <v>56</v>
      </c>
      <c r="F127" s="4" t="str">
        <f t="shared" si="8"/>
        <v>CKCOX23040014</v>
      </c>
      <c r="G127" s="3"/>
      <c r="H127" s="2">
        <v>0</v>
      </c>
      <c r="I127" s="2" t="str">
        <f t="shared" si="9"/>
        <v>Tx</v>
      </c>
      <c r="J127" s="40" t="s">
        <v>118</v>
      </c>
      <c r="K127" s="33">
        <f t="shared" si="10"/>
        <v>46</v>
      </c>
      <c r="L127" s="28">
        <f t="shared" si="11"/>
        <v>0.76666666666666672</v>
      </c>
      <c r="M127" s="2"/>
      <c r="N127" s="2"/>
      <c r="O127" s="2"/>
      <c r="P127" s="2"/>
    </row>
    <row r="128" spans="2:16" x14ac:dyDescent="0.45">
      <c r="B128" s="4">
        <f t="shared" si="6"/>
        <v>2023</v>
      </c>
      <c r="C128" s="3">
        <f t="shared" si="7"/>
        <v>11</v>
      </c>
      <c r="D128" s="42" t="s">
        <v>483</v>
      </c>
      <c r="E128" s="42" t="s">
        <v>56</v>
      </c>
      <c r="F128" s="4" t="str">
        <f t="shared" si="8"/>
        <v>CKCOX23040014</v>
      </c>
      <c r="G128" s="3">
        <v>50</v>
      </c>
      <c r="H128" s="2">
        <v>0</v>
      </c>
      <c r="I128" s="2" t="str">
        <f t="shared" si="9"/>
        <v>Tx</v>
      </c>
      <c r="J128" s="40" t="s">
        <v>177</v>
      </c>
      <c r="K128" s="33">
        <f t="shared" si="10"/>
        <v>590</v>
      </c>
      <c r="L128" s="28">
        <f t="shared" si="11"/>
        <v>9.8333333333333339</v>
      </c>
      <c r="M128" s="2"/>
      <c r="N128" s="2"/>
      <c r="O128" s="2"/>
      <c r="P128" s="2"/>
    </row>
    <row r="129" spans="2:16" x14ac:dyDescent="0.45">
      <c r="B129" s="4">
        <f t="shared" si="6"/>
        <v>2023</v>
      </c>
      <c r="C129" s="3">
        <f t="shared" si="7"/>
        <v>11</v>
      </c>
      <c r="D129" s="42" t="s">
        <v>483</v>
      </c>
      <c r="E129" s="42" t="s">
        <v>56</v>
      </c>
      <c r="F129" s="4" t="str">
        <f t="shared" si="8"/>
        <v>CKCOX23040014</v>
      </c>
      <c r="G129" s="3"/>
      <c r="H129" s="2">
        <v>0</v>
      </c>
      <c r="I129" s="2" t="str">
        <f t="shared" si="9"/>
        <v>Tx</v>
      </c>
      <c r="J129" s="40" t="s">
        <v>115</v>
      </c>
      <c r="K129" s="33">
        <f t="shared" si="10"/>
        <v>45</v>
      </c>
      <c r="L129" s="28">
        <f t="shared" si="11"/>
        <v>0.75</v>
      </c>
      <c r="M129" s="2"/>
      <c r="N129" s="2"/>
      <c r="O129" s="2"/>
      <c r="P129" s="2"/>
    </row>
    <row r="130" spans="2:16" x14ac:dyDescent="0.45">
      <c r="B130" s="4">
        <f t="shared" si="6"/>
        <v>2023</v>
      </c>
      <c r="C130" s="3">
        <f t="shared" si="7"/>
        <v>11</v>
      </c>
      <c r="D130" s="42" t="s">
        <v>483</v>
      </c>
      <c r="E130" s="42" t="s">
        <v>56</v>
      </c>
      <c r="F130" s="4" t="str">
        <f t="shared" si="8"/>
        <v>CKCOX23040014</v>
      </c>
      <c r="G130" s="3">
        <v>60</v>
      </c>
      <c r="H130" s="2">
        <v>0</v>
      </c>
      <c r="I130" s="2" t="str">
        <f t="shared" si="9"/>
        <v>Tx</v>
      </c>
      <c r="J130" s="40" t="s">
        <v>632</v>
      </c>
      <c r="K130" s="33">
        <f t="shared" si="10"/>
        <v>620</v>
      </c>
      <c r="L130" s="28">
        <f t="shared" si="11"/>
        <v>10.333333333333334</v>
      </c>
      <c r="M130" s="2"/>
      <c r="N130" s="2"/>
      <c r="O130" s="2"/>
      <c r="P130" s="2"/>
    </row>
    <row r="131" spans="2:16" x14ac:dyDescent="0.45">
      <c r="B131" s="4">
        <f t="shared" si="6"/>
        <v>2023</v>
      </c>
      <c r="C131" s="3">
        <f t="shared" si="7"/>
        <v>11</v>
      </c>
      <c r="D131" s="42" t="s">
        <v>483</v>
      </c>
      <c r="E131" s="42" t="s">
        <v>56</v>
      </c>
      <c r="F131" s="4" t="str">
        <f t="shared" si="8"/>
        <v>CKCOX23040014</v>
      </c>
      <c r="G131" s="3"/>
      <c r="H131" s="2">
        <v>0</v>
      </c>
      <c r="I131" s="2" t="str">
        <f t="shared" si="9"/>
        <v>Tx</v>
      </c>
      <c r="J131" s="40" t="s">
        <v>132</v>
      </c>
      <c r="K131" s="33">
        <f t="shared" si="10"/>
        <v>10</v>
      </c>
      <c r="L131" s="28">
        <f t="shared" si="11"/>
        <v>0.16666666666666666</v>
      </c>
      <c r="M131" s="2"/>
      <c r="N131" s="2"/>
      <c r="O131" s="2"/>
      <c r="P131" s="2"/>
    </row>
    <row r="132" spans="2:16" x14ac:dyDescent="0.45">
      <c r="B132" s="4">
        <f t="shared" si="6"/>
        <v>2023</v>
      </c>
      <c r="C132" s="3">
        <f t="shared" si="7"/>
        <v>11</v>
      </c>
      <c r="D132" s="42" t="s">
        <v>483</v>
      </c>
      <c r="E132" s="42" t="s">
        <v>56</v>
      </c>
      <c r="F132" s="4" t="str">
        <f t="shared" si="8"/>
        <v>CKCOX23040014</v>
      </c>
      <c r="G132" s="3">
        <v>70</v>
      </c>
      <c r="H132" s="2">
        <v>0</v>
      </c>
      <c r="I132" s="2" t="str">
        <f t="shared" si="9"/>
        <v>Tx</v>
      </c>
      <c r="J132" s="40" t="s">
        <v>225</v>
      </c>
      <c r="K132" s="33">
        <f t="shared" si="10"/>
        <v>567</v>
      </c>
      <c r="L132" s="28">
        <f t="shared" si="11"/>
        <v>9.4499999999999993</v>
      </c>
      <c r="M132" s="2"/>
      <c r="N132" s="2"/>
      <c r="O132" s="2"/>
      <c r="P132" s="2"/>
    </row>
    <row r="133" spans="2:16" x14ac:dyDescent="0.45">
      <c r="B133" s="4">
        <f t="shared" si="6"/>
        <v>2023</v>
      </c>
      <c r="C133" s="3">
        <f t="shared" si="7"/>
        <v>11</v>
      </c>
      <c r="D133" s="42" t="s">
        <v>483</v>
      </c>
      <c r="E133" s="42" t="s">
        <v>56</v>
      </c>
      <c r="F133" s="4" t="str">
        <f t="shared" si="8"/>
        <v>CKCOX23040014</v>
      </c>
      <c r="G133" s="3"/>
      <c r="H133" s="2">
        <v>0</v>
      </c>
      <c r="I133" s="2" t="str">
        <f t="shared" si="9"/>
        <v>Tx</v>
      </c>
      <c r="J133" s="40" t="s">
        <v>134</v>
      </c>
      <c r="K133" s="33">
        <f t="shared" si="10"/>
        <v>28</v>
      </c>
      <c r="L133" s="28">
        <f t="shared" si="11"/>
        <v>0.46666666666666667</v>
      </c>
      <c r="M133" s="2"/>
      <c r="N133" s="2"/>
      <c r="O133" s="2"/>
      <c r="P133" s="2"/>
    </row>
    <row r="134" spans="2:16" x14ac:dyDescent="0.45">
      <c r="B134" s="4">
        <f t="shared" si="6"/>
        <v>2023</v>
      </c>
      <c r="C134" s="3">
        <f t="shared" si="7"/>
        <v>11</v>
      </c>
      <c r="D134" s="42" t="s">
        <v>483</v>
      </c>
      <c r="E134" s="42" t="s">
        <v>56</v>
      </c>
      <c r="F134" s="4" t="str">
        <f t="shared" si="8"/>
        <v>CKCOX23040014</v>
      </c>
      <c r="G134" s="3">
        <v>80</v>
      </c>
      <c r="H134" s="2">
        <v>0</v>
      </c>
      <c r="I134" s="2" t="str">
        <f t="shared" si="9"/>
        <v>Tx</v>
      </c>
      <c r="J134" s="40" t="s">
        <v>702</v>
      </c>
      <c r="K134" s="33">
        <f t="shared" si="10"/>
        <v>581</v>
      </c>
      <c r="L134" s="28">
        <f t="shared" si="11"/>
        <v>9.6833333333333336</v>
      </c>
      <c r="M134" s="2"/>
      <c r="N134" s="2"/>
      <c r="O134" s="2"/>
      <c r="P134" s="2"/>
    </row>
    <row r="135" spans="2:16" x14ac:dyDescent="0.45">
      <c r="B135" s="4">
        <f t="shared" si="6"/>
        <v>2023</v>
      </c>
      <c r="C135" s="3">
        <f t="shared" si="7"/>
        <v>11</v>
      </c>
      <c r="D135" s="42" t="s">
        <v>483</v>
      </c>
      <c r="E135" s="42" t="s">
        <v>56</v>
      </c>
      <c r="F135" s="4" t="str">
        <f t="shared" si="8"/>
        <v>CKCOX23040014</v>
      </c>
      <c r="G135" s="3"/>
      <c r="H135" s="2">
        <v>0</v>
      </c>
      <c r="I135" s="2" t="str">
        <f t="shared" si="9"/>
        <v>Tx</v>
      </c>
      <c r="J135" s="40" t="s">
        <v>111</v>
      </c>
      <c r="K135" s="33">
        <f t="shared" si="10"/>
        <v>60</v>
      </c>
      <c r="L135" s="28">
        <f t="shared" si="11"/>
        <v>1</v>
      </c>
      <c r="M135" s="2"/>
      <c r="N135" s="2"/>
      <c r="O135" s="2"/>
      <c r="P135" s="2"/>
    </row>
    <row r="136" spans="2:16" x14ac:dyDescent="0.45">
      <c r="B136" s="4">
        <f t="shared" ref="B136:B199" si="12">VALUE(MID(J136,22,4))</f>
        <v>2023</v>
      </c>
      <c r="C136" s="3">
        <f t="shared" ref="C136:C199" si="13">VALUE(MID(J136,26,2))</f>
        <v>11</v>
      </c>
      <c r="D136" s="42" t="s">
        <v>483</v>
      </c>
      <c r="E136" s="42" t="s">
        <v>56</v>
      </c>
      <c r="F136" s="4" t="str">
        <f t="shared" ref="F136:F199" si="14">MID(J136,8,13)</f>
        <v>CKCOX23040014</v>
      </c>
      <c r="G136" s="3"/>
      <c r="H136" s="2"/>
      <c r="I136" s="2" t="str">
        <f t="shared" ref="I136:I199" si="15">LEFT(J136,2)</f>
        <v>Tx</v>
      </c>
      <c r="J136" s="40" t="s">
        <v>181</v>
      </c>
      <c r="K136" s="33">
        <f t="shared" ref="K136:K199" si="16">VALUE(MID(J136,58,FIND("secs",J136)-58))</f>
        <v>749</v>
      </c>
      <c r="L136" s="28">
        <f t="shared" ref="L136:L199" si="17">K136/60</f>
        <v>12.483333333333333</v>
      </c>
      <c r="M136" s="2"/>
      <c r="N136" s="2"/>
      <c r="O136" s="2"/>
      <c r="P136" s="2"/>
    </row>
    <row r="137" spans="2:16" x14ac:dyDescent="0.45">
      <c r="B137" s="4">
        <f t="shared" si="12"/>
        <v>2023</v>
      </c>
      <c r="C137" s="3">
        <f t="shared" si="13"/>
        <v>11</v>
      </c>
      <c r="D137" s="42" t="s">
        <v>483</v>
      </c>
      <c r="E137" s="42" t="s">
        <v>56</v>
      </c>
      <c r="F137" s="4" t="str">
        <f t="shared" si="14"/>
        <v>CKCOX23040014</v>
      </c>
      <c r="G137" s="3"/>
      <c r="H137" s="2"/>
      <c r="I137" s="2" t="str">
        <f t="shared" si="15"/>
        <v>Tx</v>
      </c>
      <c r="J137" s="40" t="s">
        <v>419</v>
      </c>
      <c r="K137" s="33">
        <f t="shared" si="16"/>
        <v>1192</v>
      </c>
      <c r="L137" s="28">
        <f t="shared" si="17"/>
        <v>19.866666666666667</v>
      </c>
      <c r="M137" s="2"/>
      <c r="N137" s="2"/>
      <c r="O137" s="2"/>
      <c r="P137" s="2"/>
    </row>
    <row r="138" spans="2:16" x14ac:dyDescent="0.45">
      <c r="B138" s="4">
        <f t="shared" si="12"/>
        <v>2023</v>
      </c>
      <c r="C138" s="3">
        <f t="shared" si="13"/>
        <v>11</v>
      </c>
      <c r="D138" s="42" t="s">
        <v>483</v>
      </c>
      <c r="E138" s="42" t="s">
        <v>56</v>
      </c>
      <c r="F138" s="4" t="str">
        <f t="shared" si="14"/>
        <v>CKCOX23040015</v>
      </c>
      <c r="G138" s="3"/>
      <c r="H138" s="2"/>
      <c r="I138" s="2" t="str">
        <f t="shared" si="15"/>
        <v>Tx</v>
      </c>
      <c r="J138" s="40" t="s">
        <v>202</v>
      </c>
      <c r="K138" s="33">
        <f t="shared" si="16"/>
        <v>5796</v>
      </c>
      <c r="L138" s="28">
        <f t="shared" si="17"/>
        <v>96.6</v>
      </c>
      <c r="M138" s="2"/>
      <c r="N138" s="2"/>
      <c r="O138" s="2"/>
      <c r="P138" s="2"/>
    </row>
    <row r="139" spans="2:16" x14ac:dyDescent="0.45">
      <c r="B139" s="4">
        <f t="shared" si="12"/>
        <v>2023</v>
      </c>
      <c r="C139" s="3">
        <f t="shared" si="13"/>
        <v>11</v>
      </c>
      <c r="D139" s="42" t="s">
        <v>483</v>
      </c>
      <c r="E139" s="42" t="s">
        <v>56</v>
      </c>
      <c r="F139" s="4" t="str">
        <f t="shared" si="14"/>
        <v>CKCOX23040015</v>
      </c>
      <c r="G139" s="3"/>
      <c r="H139" s="2"/>
      <c r="I139" s="2" t="str">
        <f t="shared" si="15"/>
        <v>Tx</v>
      </c>
      <c r="J139" s="40" t="s">
        <v>667</v>
      </c>
      <c r="K139" s="33">
        <f t="shared" si="16"/>
        <v>4452</v>
      </c>
      <c r="L139" s="28">
        <f t="shared" si="17"/>
        <v>74.2</v>
      </c>
      <c r="M139" s="2"/>
      <c r="N139" s="2"/>
      <c r="O139" s="2"/>
      <c r="P139" s="2"/>
    </row>
    <row r="140" spans="2:16" x14ac:dyDescent="0.45">
      <c r="B140" s="4">
        <f t="shared" si="12"/>
        <v>2023</v>
      </c>
      <c r="C140" s="3">
        <f t="shared" si="13"/>
        <v>11</v>
      </c>
      <c r="D140" s="42" t="s">
        <v>483</v>
      </c>
      <c r="E140" s="42" t="s">
        <v>56</v>
      </c>
      <c r="F140" s="4" t="str">
        <f t="shared" si="14"/>
        <v>CKCOX23040015</v>
      </c>
      <c r="G140" s="3"/>
      <c r="H140" s="2"/>
      <c r="I140" s="2" t="str">
        <f t="shared" si="15"/>
        <v>Tx</v>
      </c>
      <c r="J140" s="2" t="s">
        <v>411</v>
      </c>
      <c r="K140" s="33">
        <f t="shared" si="16"/>
        <v>130</v>
      </c>
      <c r="L140" s="28">
        <f t="shared" si="17"/>
        <v>2.1666666666666665</v>
      </c>
      <c r="M140" s="2"/>
      <c r="N140" s="2"/>
      <c r="O140" s="2"/>
      <c r="P140" s="2"/>
    </row>
    <row r="141" spans="2:16" x14ac:dyDescent="0.45">
      <c r="B141" s="4">
        <f t="shared" si="12"/>
        <v>2023</v>
      </c>
      <c r="C141" s="3">
        <f t="shared" si="13"/>
        <v>11</v>
      </c>
      <c r="D141" s="42" t="s">
        <v>483</v>
      </c>
      <c r="E141" s="42" t="s">
        <v>56</v>
      </c>
      <c r="F141" s="4" t="str">
        <f t="shared" si="14"/>
        <v>CKCOX23040015</v>
      </c>
      <c r="G141" s="3"/>
      <c r="H141" s="2"/>
      <c r="I141" s="2" t="str">
        <f t="shared" si="15"/>
        <v>Tx</v>
      </c>
      <c r="J141" s="2" t="s">
        <v>112</v>
      </c>
      <c r="K141" s="33">
        <f t="shared" si="16"/>
        <v>30</v>
      </c>
      <c r="L141" s="28">
        <f t="shared" si="17"/>
        <v>0.5</v>
      </c>
      <c r="M141" s="2"/>
      <c r="N141" s="2"/>
      <c r="O141" s="2"/>
      <c r="P141" s="2"/>
    </row>
    <row r="142" spans="2:16" x14ac:dyDescent="0.45">
      <c r="B142" s="4">
        <f t="shared" si="12"/>
        <v>2023</v>
      </c>
      <c r="C142" s="3">
        <f t="shared" si="13"/>
        <v>11</v>
      </c>
      <c r="D142" s="42" t="s">
        <v>483</v>
      </c>
      <c r="E142" s="42" t="s">
        <v>56</v>
      </c>
      <c r="F142" s="4" t="str">
        <f t="shared" si="14"/>
        <v>CKCOX23040015</v>
      </c>
      <c r="G142" s="3"/>
      <c r="H142" s="2"/>
      <c r="I142" s="2" t="str">
        <f t="shared" si="15"/>
        <v>Tx</v>
      </c>
      <c r="J142" s="2" t="s">
        <v>571</v>
      </c>
      <c r="K142" s="33">
        <f t="shared" si="16"/>
        <v>492</v>
      </c>
      <c r="L142" s="28">
        <f t="shared" si="17"/>
        <v>8.1999999999999993</v>
      </c>
      <c r="M142" s="2"/>
      <c r="N142" s="2"/>
      <c r="O142" s="2"/>
      <c r="P142" s="2"/>
    </row>
    <row r="143" spans="2:16" x14ac:dyDescent="0.45">
      <c r="B143" s="4">
        <f t="shared" si="12"/>
        <v>2023</v>
      </c>
      <c r="C143" s="3">
        <f t="shared" si="13"/>
        <v>11</v>
      </c>
      <c r="D143" s="42" t="s">
        <v>483</v>
      </c>
      <c r="E143" s="42" t="s">
        <v>56</v>
      </c>
      <c r="F143" s="4" t="str">
        <f t="shared" si="14"/>
        <v>CKCOX23040015</v>
      </c>
      <c r="G143" s="3"/>
      <c r="H143" s="2"/>
      <c r="I143" s="2" t="str">
        <f t="shared" si="15"/>
        <v>Tx</v>
      </c>
      <c r="J143" s="2" t="s">
        <v>414</v>
      </c>
      <c r="K143" s="33">
        <f t="shared" si="16"/>
        <v>1046</v>
      </c>
      <c r="L143" s="28">
        <f t="shared" si="17"/>
        <v>17.433333333333334</v>
      </c>
      <c r="M143" s="2"/>
      <c r="N143" s="2"/>
      <c r="O143" s="2"/>
      <c r="P143" s="2"/>
    </row>
    <row r="144" spans="2:16" x14ac:dyDescent="0.45">
      <c r="B144" s="4">
        <f t="shared" si="12"/>
        <v>2023</v>
      </c>
      <c r="C144" s="3">
        <f t="shared" si="13"/>
        <v>11</v>
      </c>
      <c r="D144" s="42" t="s">
        <v>483</v>
      </c>
      <c r="E144" s="42" t="s">
        <v>56</v>
      </c>
      <c r="F144" s="4" t="str">
        <f t="shared" si="14"/>
        <v>CKCOX23040015</v>
      </c>
      <c r="G144" s="3"/>
      <c r="H144" s="2"/>
      <c r="I144" s="2" t="str">
        <f t="shared" si="15"/>
        <v>Tx</v>
      </c>
      <c r="J144" s="2" t="s">
        <v>437</v>
      </c>
      <c r="K144" s="33">
        <f t="shared" si="16"/>
        <v>201</v>
      </c>
      <c r="L144" s="28">
        <f t="shared" si="17"/>
        <v>3.35</v>
      </c>
      <c r="M144" s="2"/>
      <c r="N144" s="2"/>
      <c r="O144" s="2"/>
      <c r="P144" s="2"/>
    </row>
    <row r="145" spans="2:16" x14ac:dyDescent="0.45">
      <c r="B145" s="4">
        <f t="shared" si="12"/>
        <v>2023</v>
      </c>
      <c r="C145" s="3">
        <f t="shared" si="13"/>
        <v>11</v>
      </c>
      <c r="D145" s="42" t="s">
        <v>483</v>
      </c>
      <c r="E145" s="42" t="s">
        <v>56</v>
      </c>
      <c r="F145" s="4" t="str">
        <f t="shared" si="14"/>
        <v>CKCOX23040015</v>
      </c>
      <c r="G145" s="3">
        <v>10</v>
      </c>
      <c r="H145" s="2">
        <v>0</v>
      </c>
      <c r="I145" s="2" t="str">
        <f t="shared" si="15"/>
        <v>Tx</v>
      </c>
      <c r="J145" s="40" t="s">
        <v>704</v>
      </c>
      <c r="K145" s="33">
        <f t="shared" si="16"/>
        <v>674</v>
      </c>
      <c r="L145" s="28">
        <f t="shared" si="17"/>
        <v>11.233333333333333</v>
      </c>
      <c r="M145" s="2"/>
      <c r="N145" s="2"/>
      <c r="O145" s="2"/>
      <c r="P145" s="2"/>
    </row>
    <row r="146" spans="2:16" x14ac:dyDescent="0.45">
      <c r="B146" s="4">
        <f t="shared" si="12"/>
        <v>2023</v>
      </c>
      <c r="C146" s="3">
        <f t="shared" si="13"/>
        <v>11</v>
      </c>
      <c r="D146" s="42" t="s">
        <v>483</v>
      </c>
      <c r="E146" s="42" t="s">
        <v>56</v>
      </c>
      <c r="F146" s="4" t="str">
        <f t="shared" si="14"/>
        <v>CKCOX23040015</v>
      </c>
      <c r="G146" s="3"/>
      <c r="H146" s="2"/>
      <c r="I146" s="2" t="str">
        <f t="shared" si="15"/>
        <v>Tx</v>
      </c>
      <c r="J146" s="40" t="s">
        <v>210</v>
      </c>
      <c r="K146" s="33">
        <f t="shared" si="16"/>
        <v>145</v>
      </c>
      <c r="L146" s="28">
        <f t="shared" si="17"/>
        <v>2.4166666666666665</v>
      </c>
      <c r="M146" s="2"/>
      <c r="N146" s="2"/>
      <c r="O146" s="2"/>
      <c r="P146" s="2"/>
    </row>
    <row r="147" spans="2:16" x14ac:dyDescent="0.45">
      <c r="B147" s="4">
        <f t="shared" si="12"/>
        <v>2023</v>
      </c>
      <c r="C147" s="3">
        <f t="shared" si="13"/>
        <v>11</v>
      </c>
      <c r="D147" s="42" t="s">
        <v>483</v>
      </c>
      <c r="E147" s="42" t="s">
        <v>56</v>
      </c>
      <c r="F147" s="4" t="str">
        <f t="shared" si="14"/>
        <v>CKCOX23040015</v>
      </c>
      <c r="G147" s="3"/>
      <c r="H147" s="2"/>
      <c r="I147" s="2" t="str">
        <f t="shared" si="15"/>
        <v>Tx</v>
      </c>
      <c r="J147" s="2" t="s">
        <v>101</v>
      </c>
      <c r="K147" s="33">
        <f t="shared" si="16"/>
        <v>27</v>
      </c>
      <c r="L147" s="28">
        <f t="shared" si="17"/>
        <v>0.45</v>
      </c>
      <c r="M147" s="2"/>
      <c r="N147" s="2"/>
      <c r="O147" s="2"/>
      <c r="P147" s="2"/>
    </row>
    <row r="148" spans="2:16" x14ac:dyDescent="0.45">
      <c r="B148" s="4">
        <f t="shared" si="12"/>
        <v>2023</v>
      </c>
      <c r="C148" s="3">
        <f t="shared" si="13"/>
        <v>11</v>
      </c>
      <c r="D148" s="42" t="s">
        <v>483</v>
      </c>
      <c r="E148" s="42" t="s">
        <v>56</v>
      </c>
      <c r="F148" s="4" t="str">
        <f t="shared" si="14"/>
        <v>CKCOX23040015</v>
      </c>
      <c r="G148" s="3"/>
      <c r="H148" s="2"/>
      <c r="I148" s="2" t="str">
        <f t="shared" si="15"/>
        <v>Tx</v>
      </c>
      <c r="J148" s="2" t="s">
        <v>241</v>
      </c>
      <c r="K148" s="33">
        <f t="shared" si="16"/>
        <v>300</v>
      </c>
      <c r="L148" s="28">
        <f t="shared" si="17"/>
        <v>5</v>
      </c>
      <c r="M148" s="2"/>
      <c r="N148" s="2"/>
      <c r="O148" s="2"/>
      <c r="P148" s="2"/>
    </row>
    <row r="149" spans="2:16" x14ac:dyDescent="0.45">
      <c r="B149" s="4">
        <f t="shared" si="12"/>
        <v>2023</v>
      </c>
      <c r="C149" s="3">
        <f t="shared" si="13"/>
        <v>11</v>
      </c>
      <c r="D149" s="42" t="s">
        <v>483</v>
      </c>
      <c r="E149" s="42" t="s">
        <v>56</v>
      </c>
      <c r="F149" s="4" t="str">
        <f t="shared" si="14"/>
        <v>CKCOX23040015</v>
      </c>
      <c r="G149" s="3">
        <v>10</v>
      </c>
      <c r="H149" s="2">
        <v>0</v>
      </c>
      <c r="I149" s="2" t="str">
        <f t="shared" si="15"/>
        <v>Tx</v>
      </c>
      <c r="J149" s="40" t="s">
        <v>679</v>
      </c>
      <c r="K149" s="33">
        <f t="shared" si="16"/>
        <v>634</v>
      </c>
      <c r="L149" s="28">
        <f t="shared" si="17"/>
        <v>10.566666666666666</v>
      </c>
      <c r="M149" s="2"/>
      <c r="N149" s="2"/>
      <c r="O149" s="2"/>
      <c r="P149" s="2"/>
    </row>
    <row r="150" spans="2:16" x14ac:dyDescent="0.45">
      <c r="B150" s="4">
        <f t="shared" si="12"/>
        <v>2023</v>
      </c>
      <c r="C150" s="3">
        <f t="shared" si="13"/>
        <v>11</v>
      </c>
      <c r="D150" s="42" t="s">
        <v>483</v>
      </c>
      <c r="E150" s="42" t="s">
        <v>56</v>
      </c>
      <c r="F150" s="4" t="str">
        <f t="shared" si="14"/>
        <v>CKCOX23040015</v>
      </c>
      <c r="G150" s="3">
        <v>20</v>
      </c>
      <c r="H150" s="2">
        <v>0</v>
      </c>
      <c r="I150" s="2" t="str">
        <f t="shared" si="15"/>
        <v>Tx</v>
      </c>
      <c r="J150" s="40" t="s">
        <v>701</v>
      </c>
      <c r="K150" s="33">
        <f t="shared" si="16"/>
        <v>605</v>
      </c>
      <c r="L150" s="28">
        <f t="shared" si="17"/>
        <v>10.083333333333334</v>
      </c>
      <c r="M150" s="2"/>
      <c r="N150" s="2"/>
      <c r="O150" s="2"/>
      <c r="P150" s="2"/>
    </row>
    <row r="151" spans="2:16" x14ac:dyDescent="0.45">
      <c r="B151" s="4">
        <f t="shared" si="12"/>
        <v>2023</v>
      </c>
      <c r="C151" s="3">
        <f t="shared" si="13"/>
        <v>11</v>
      </c>
      <c r="D151" s="42" t="s">
        <v>483</v>
      </c>
      <c r="E151" s="42" t="s">
        <v>56</v>
      </c>
      <c r="F151" s="4" t="str">
        <f t="shared" si="14"/>
        <v>CKCOX23040015</v>
      </c>
      <c r="G151" s="3">
        <v>30</v>
      </c>
      <c r="H151" s="2">
        <v>0</v>
      </c>
      <c r="I151" s="2" t="str">
        <f t="shared" si="15"/>
        <v>Tx</v>
      </c>
      <c r="J151" s="2" t="s">
        <v>573</v>
      </c>
      <c r="K151" s="33">
        <f t="shared" si="16"/>
        <v>647</v>
      </c>
      <c r="L151" s="28">
        <f t="shared" si="17"/>
        <v>10.783333333333333</v>
      </c>
      <c r="M151" s="2"/>
      <c r="N151" s="2"/>
      <c r="O151" s="2"/>
      <c r="P151" s="2"/>
    </row>
    <row r="152" spans="2:16" x14ac:dyDescent="0.45">
      <c r="B152" s="4">
        <f t="shared" si="12"/>
        <v>2023</v>
      </c>
      <c r="C152" s="3">
        <f t="shared" si="13"/>
        <v>11</v>
      </c>
      <c r="D152" s="42" t="s">
        <v>483</v>
      </c>
      <c r="E152" s="42" t="s">
        <v>56</v>
      </c>
      <c r="F152" s="4" t="str">
        <f t="shared" si="14"/>
        <v>CKCOX23040015</v>
      </c>
      <c r="G152" s="3"/>
      <c r="H152" s="2"/>
      <c r="I152" s="2" t="str">
        <f t="shared" si="15"/>
        <v>Tx</v>
      </c>
      <c r="J152" s="40" t="s">
        <v>710</v>
      </c>
      <c r="K152" s="33">
        <f t="shared" si="16"/>
        <v>387</v>
      </c>
      <c r="L152" s="28">
        <f t="shared" si="17"/>
        <v>6.45</v>
      </c>
      <c r="M152" s="2"/>
      <c r="N152" s="2"/>
      <c r="O152" s="2"/>
      <c r="P152" s="2"/>
    </row>
    <row r="153" spans="2:16" x14ac:dyDescent="0.45">
      <c r="B153" s="4">
        <f t="shared" si="12"/>
        <v>2023</v>
      </c>
      <c r="C153" s="3">
        <f t="shared" si="13"/>
        <v>11</v>
      </c>
      <c r="D153" s="42" t="s">
        <v>483</v>
      </c>
      <c r="E153" s="42" t="s">
        <v>56</v>
      </c>
      <c r="F153" s="4" t="str">
        <f t="shared" si="14"/>
        <v>CKCOX23040015</v>
      </c>
      <c r="G153" s="3">
        <v>30</v>
      </c>
      <c r="H153" s="2">
        <v>0</v>
      </c>
      <c r="I153" s="2" t="str">
        <f t="shared" si="15"/>
        <v>Tx</v>
      </c>
      <c r="J153" s="40" t="s">
        <v>693</v>
      </c>
      <c r="K153" s="33">
        <f t="shared" si="16"/>
        <v>657</v>
      </c>
      <c r="L153" s="28">
        <f t="shared" si="17"/>
        <v>10.95</v>
      </c>
      <c r="M153" s="2"/>
      <c r="N153" s="2"/>
      <c r="O153" s="2"/>
      <c r="P153" s="2"/>
    </row>
    <row r="154" spans="2:16" x14ac:dyDescent="0.45">
      <c r="B154" s="4">
        <f t="shared" si="12"/>
        <v>2023</v>
      </c>
      <c r="C154" s="3">
        <f t="shared" si="13"/>
        <v>11</v>
      </c>
      <c r="D154" s="42" t="s">
        <v>483</v>
      </c>
      <c r="E154" s="42" t="s">
        <v>56</v>
      </c>
      <c r="F154" s="4" t="str">
        <f t="shared" si="14"/>
        <v>CKCOX23040015</v>
      </c>
      <c r="G154" s="3">
        <v>40</v>
      </c>
      <c r="H154" s="2">
        <v>0</v>
      </c>
      <c r="I154" s="2" t="str">
        <f t="shared" si="15"/>
        <v>Tx</v>
      </c>
      <c r="J154" s="40" t="s">
        <v>233</v>
      </c>
      <c r="K154" s="33">
        <f t="shared" si="16"/>
        <v>661</v>
      </c>
      <c r="L154" s="28">
        <f t="shared" si="17"/>
        <v>11.016666666666667</v>
      </c>
      <c r="M154" s="2"/>
      <c r="N154" s="2"/>
      <c r="O154" s="2"/>
      <c r="P154" s="2"/>
    </row>
    <row r="155" spans="2:16" x14ac:dyDescent="0.45">
      <c r="B155" s="4">
        <f t="shared" si="12"/>
        <v>2023</v>
      </c>
      <c r="C155" s="3">
        <f t="shared" si="13"/>
        <v>11</v>
      </c>
      <c r="D155" s="42" t="s">
        <v>483</v>
      </c>
      <c r="E155" s="42" t="s">
        <v>56</v>
      </c>
      <c r="F155" s="4" t="str">
        <f t="shared" si="14"/>
        <v>CKCOX23040015</v>
      </c>
      <c r="G155" s="3">
        <v>50</v>
      </c>
      <c r="H155" s="2">
        <v>0</v>
      </c>
      <c r="I155" s="2" t="str">
        <f t="shared" si="15"/>
        <v>Tx</v>
      </c>
      <c r="J155" s="2" t="s">
        <v>575</v>
      </c>
      <c r="K155" s="33">
        <f t="shared" si="16"/>
        <v>592</v>
      </c>
      <c r="L155" s="28">
        <f t="shared" si="17"/>
        <v>9.8666666666666671</v>
      </c>
      <c r="M155" s="2"/>
      <c r="N155" s="2"/>
      <c r="O155" s="2"/>
      <c r="P155" s="2"/>
    </row>
    <row r="156" spans="2:16" x14ac:dyDescent="0.45">
      <c r="B156" s="4">
        <f t="shared" si="12"/>
        <v>2023</v>
      </c>
      <c r="C156" s="3">
        <f t="shared" si="13"/>
        <v>11</v>
      </c>
      <c r="D156" s="42" t="s">
        <v>483</v>
      </c>
      <c r="E156" s="42" t="s">
        <v>56</v>
      </c>
      <c r="F156" s="4" t="str">
        <f t="shared" si="14"/>
        <v>CKCOX23040015</v>
      </c>
      <c r="G156" s="3">
        <v>60</v>
      </c>
      <c r="H156" s="2">
        <v>0</v>
      </c>
      <c r="I156" s="2" t="str">
        <f t="shared" si="15"/>
        <v>Tx</v>
      </c>
      <c r="J156" s="2" t="s">
        <v>223</v>
      </c>
      <c r="K156" s="33">
        <f t="shared" si="16"/>
        <v>620</v>
      </c>
      <c r="L156" s="28">
        <f t="shared" si="17"/>
        <v>10.333333333333334</v>
      </c>
      <c r="M156" s="2"/>
      <c r="N156" s="2"/>
      <c r="O156" s="2"/>
      <c r="P156" s="2"/>
    </row>
    <row r="157" spans="2:16" x14ac:dyDescent="0.45">
      <c r="B157" s="4">
        <f t="shared" si="12"/>
        <v>2023</v>
      </c>
      <c r="C157" s="3">
        <f t="shared" si="13"/>
        <v>11</v>
      </c>
      <c r="D157" s="42" t="s">
        <v>483</v>
      </c>
      <c r="E157" s="42" t="s">
        <v>56</v>
      </c>
      <c r="F157" s="4" t="str">
        <f t="shared" si="14"/>
        <v>CKCOX23040015</v>
      </c>
      <c r="G157" s="3">
        <v>70</v>
      </c>
      <c r="H157" s="2">
        <v>0</v>
      </c>
      <c r="I157" s="2" t="str">
        <f t="shared" si="15"/>
        <v>Tx</v>
      </c>
      <c r="J157" s="2" t="s">
        <v>366</v>
      </c>
      <c r="K157" s="33">
        <f t="shared" si="16"/>
        <v>566</v>
      </c>
      <c r="L157" s="28">
        <f t="shared" si="17"/>
        <v>9.4333333333333336</v>
      </c>
      <c r="M157" s="2"/>
      <c r="N157" s="2"/>
      <c r="O157" s="2"/>
      <c r="P157" s="2"/>
    </row>
    <row r="158" spans="2:16" x14ac:dyDescent="0.45">
      <c r="B158" s="4">
        <f t="shared" si="12"/>
        <v>2023</v>
      </c>
      <c r="C158" s="3">
        <f t="shared" si="13"/>
        <v>11</v>
      </c>
      <c r="D158" s="42" t="s">
        <v>483</v>
      </c>
      <c r="E158" s="42" t="s">
        <v>56</v>
      </c>
      <c r="F158" s="4" t="str">
        <f t="shared" si="14"/>
        <v>CKCOX23040015</v>
      </c>
      <c r="G158" s="3">
        <v>80</v>
      </c>
      <c r="H158" s="2">
        <v>0</v>
      </c>
      <c r="I158" s="2" t="str">
        <f t="shared" si="15"/>
        <v>Tx</v>
      </c>
      <c r="J158" s="2" t="s">
        <v>76</v>
      </c>
      <c r="K158" s="33">
        <f t="shared" si="16"/>
        <v>580</v>
      </c>
      <c r="L158" s="28">
        <f t="shared" si="17"/>
        <v>9.6666666666666661</v>
      </c>
      <c r="M158" s="2"/>
      <c r="N158" s="2"/>
      <c r="O158" s="2"/>
      <c r="P158" s="2"/>
    </row>
    <row r="159" spans="2:16" x14ac:dyDescent="0.45">
      <c r="B159" s="4">
        <f t="shared" si="12"/>
        <v>2023</v>
      </c>
      <c r="C159" s="3">
        <f t="shared" si="13"/>
        <v>11</v>
      </c>
      <c r="D159" s="42" t="s">
        <v>483</v>
      </c>
      <c r="E159" s="42" t="s">
        <v>56</v>
      </c>
      <c r="F159" s="4" t="str">
        <f t="shared" si="14"/>
        <v>CKCOX23040015</v>
      </c>
      <c r="G159" s="3"/>
      <c r="H159" s="2"/>
      <c r="I159" s="2" t="str">
        <f t="shared" si="15"/>
        <v>Tx</v>
      </c>
      <c r="J159" s="40" t="s">
        <v>428</v>
      </c>
      <c r="K159" s="33">
        <f t="shared" si="16"/>
        <v>753</v>
      </c>
      <c r="L159" s="28">
        <f t="shared" si="17"/>
        <v>12.55</v>
      </c>
      <c r="M159" s="46" t="s">
        <v>344</v>
      </c>
      <c r="N159" s="2"/>
      <c r="O159" s="2"/>
      <c r="P159" s="2"/>
    </row>
    <row r="160" spans="2:16" x14ac:dyDescent="0.45">
      <c r="B160" s="4">
        <f t="shared" si="12"/>
        <v>2023</v>
      </c>
      <c r="C160" s="3">
        <f t="shared" si="13"/>
        <v>11</v>
      </c>
      <c r="D160" s="42" t="s">
        <v>483</v>
      </c>
      <c r="E160" s="42" t="s">
        <v>56</v>
      </c>
      <c r="F160" s="4" t="str">
        <f t="shared" si="14"/>
        <v>CKCOX23040015</v>
      </c>
      <c r="G160" s="3"/>
      <c r="H160" s="2"/>
      <c r="I160" s="2" t="str">
        <f t="shared" si="15"/>
        <v>Tx</v>
      </c>
      <c r="J160" s="2" t="s">
        <v>86</v>
      </c>
      <c r="K160" s="33">
        <f t="shared" si="16"/>
        <v>1199</v>
      </c>
      <c r="L160" s="28">
        <f t="shared" si="17"/>
        <v>19.983333333333334</v>
      </c>
      <c r="M160" s="46" t="s">
        <v>338</v>
      </c>
      <c r="N160" s="2"/>
      <c r="O160" s="2"/>
      <c r="P160" s="2"/>
    </row>
    <row r="161" spans="2:16" x14ac:dyDescent="0.45">
      <c r="B161" s="4">
        <f t="shared" si="12"/>
        <v>2023</v>
      </c>
      <c r="C161" s="3">
        <f t="shared" si="13"/>
        <v>11</v>
      </c>
      <c r="D161" s="42" t="s">
        <v>317</v>
      </c>
      <c r="E161" s="42" t="s">
        <v>56</v>
      </c>
      <c r="F161" s="4" t="str">
        <f t="shared" si="14"/>
        <v>CKCOX23040015</v>
      </c>
      <c r="G161" s="3"/>
      <c r="H161" s="2">
        <v>0</v>
      </c>
      <c r="I161" s="2" t="str">
        <f t="shared" si="15"/>
        <v>Tx</v>
      </c>
      <c r="J161" s="40" t="s">
        <v>214</v>
      </c>
      <c r="K161" s="33">
        <f t="shared" si="16"/>
        <v>6968</v>
      </c>
      <c r="L161" s="28">
        <f t="shared" si="17"/>
        <v>116.13333333333334</v>
      </c>
      <c r="M161" s="2"/>
      <c r="N161" s="2"/>
      <c r="O161" s="2"/>
      <c r="P161" s="2"/>
    </row>
    <row r="162" spans="2:16" x14ac:dyDescent="0.45">
      <c r="B162" s="4">
        <f t="shared" si="12"/>
        <v>2023</v>
      </c>
      <c r="C162" s="3">
        <f t="shared" si="13"/>
        <v>11</v>
      </c>
      <c r="D162" s="42" t="s">
        <v>317</v>
      </c>
      <c r="E162" s="42" t="s">
        <v>56</v>
      </c>
      <c r="F162" s="4" t="str">
        <f t="shared" si="14"/>
        <v>CKCOX23040015</v>
      </c>
      <c r="G162" s="3"/>
      <c r="H162" s="2">
        <v>0</v>
      </c>
      <c r="I162" s="2" t="str">
        <f t="shared" si="15"/>
        <v>Tx</v>
      </c>
      <c r="J162" s="40" t="s">
        <v>232</v>
      </c>
      <c r="K162" s="33">
        <f t="shared" si="16"/>
        <v>5825</v>
      </c>
      <c r="L162" s="28">
        <f t="shared" si="17"/>
        <v>97.083333333333329</v>
      </c>
      <c r="M162" s="2"/>
      <c r="N162" s="2"/>
      <c r="O162" s="2"/>
      <c r="P162" s="2"/>
    </row>
    <row r="163" spans="2:16" x14ac:dyDescent="0.45">
      <c r="B163" s="4">
        <f t="shared" si="12"/>
        <v>2023</v>
      </c>
      <c r="C163" s="3">
        <f t="shared" si="13"/>
        <v>11</v>
      </c>
      <c r="D163" s="42" t="s">
        <v>317</v>
      </c>
      <c r="E163" s="42" t="s">
        <v>56</v>
      </c>
      <c r="F163" s="4" t="str">
        <f t="shared" si="14"/>
        <v>CKCOX23040014</v>
      </c>
      <c r="G163" s="3"/>
      <c r="H163" s="2">
        <v>0</v>
      </c>
      <c r="I163" s="2" t="str">
        <f t="shared" si="15"/>
        <v>Rx</v>
      </c>
      <c r="J163" s="40" t="s">
        <v>226</v>
      </c>
      <c r="K163" s="33">
        <f t="shared" si="16"/>
        <v>2346</v>
      </c>
      <c r="L163" s="28">
        <f t="shared" si="17"/>
        <v>39.1</v>
      </c>
      <c r="M163" s="2"/>
      <c r="N163" s="2"/>
      <c r="O163" s="2"/>
      <c r="P163" s="2"/>
    </row>
    <row r="164" spans="2:16" x14ac:dyDescent="0.45">
      <c r="B164" s="4">
        <f t="shared" si="12"/>
        <v>2023</v>
      </c>
      <c r="C164" s="3">
        <f t="shared" si="13"/>
        <v>11</v>
      </c>
      <c r="D164" s="42" t="s">
        <v>317</v>
      </c>
      <c r="E164" s="42" t="s">
        <v>56</v>
      </c>
      <c r="F164" s="4" t="str">
        <f t="shared" si="14"/>
        <v>CKCOX23040014</v>
      </c>
      <c r="G164" s="3"/>
      <c r="H164" s="2">
        <v>0</v>
      </c>
      <c r="I164" s="2" t="str">
        <f t="shared" si="15"/>
        <v>Rx</v>
      </c>
      <c r="J164" s="40" t="s">
        <v>688</v>
      </c>
      <c r="K164" s="33">
        <f t="shared" si="16"/>
        <v>1905</v>
      </c>
      <c r="L164" s="28">
        <f t="shared" si="17"/>
        <v>31.75</v>
      </c>
      <c r="M164" s="2"/>
      <c r="N164" s="2"/>
      <c r="O164" s="2"/>
      <c r="P164" s="2"/>
    </row>
    <row r="165" spans="2:16" x14ac:dyDescent="0.45">
      <c r="B165" s="4">
        <f t="shared" si="12"/>
        <v>2023</v>
      </c>
      <c r="C165" s="3">
        <f t="shared" si="13"/>
        <v>11</v>
      </c>
      <c r="D165" s="42" t="s">
        <v>317</v>
      </c>
      <c r="E165" s="42" t="s">
        <v>56</v>
      </c>
      <c r="F165" s="4" t="str">
        <f t="shared" si="14"/>
        <v>CKCOX23040014</v>
      </c>
      <c r="G165" s="3"/>
      <c r="H165" s="2">
        <v>0</v>
      </c>
      <c r="I165" s="2" t="str">
        <f t="shared" si="15"/>
        <v>Rx</v>
      </c>
      <c r="J165" s="2" t="s">
        <v>259</v>
      </c>
      <c r="K165" s="33">
        <f t="shared" si="16"/>
        <v>1420</v>
      </c>
      <c r="L165" s="28">
        <f t="shared" si="17"/>
        <v>23.666666666666668</v>
      </c>
      <c r="M165" s="2"/>
      <c r="N165" s="2"/>
      <c r="O165" s="2"/>
      <c r="P165" s="2"/>
    </row>
    <row r="166" spans="2:16" x14ac:dyDescent="0.45">
      <c r="B166" s="4">
        <f t="shared" si="12"/>
        <v>2023</v>
      </c>
      <c r="C166" s="3">
        <f t="shared" si="13"/>
        <v>11</v>
      </c>
      <c r="D166" s="42" t="s">
        <v>317</v>
      </c>
      <c r="E166" s="42" t="s">
        <v>56</v>
      </c>
      <c r="F166" s="4" t="str">
        <f t="shared" si="14"/>
        <v>CKCOX23040014</v>
      </c>
      <c r="G166" s="3"/>
      <c r="H166" s="2">
        <v>0</v>
      </c>
      <c r="I166" s="2" t="str">
        <f t="shared" si="15"/>
        <v>Rx</v>
      </c>
      <c r="J166" s="2" t="s">
        <v>252</v>
      </c>
      <c r="K166" s="33">
        <f t="shared" si="16"/>
        <v>532</v>
      </c>
      <c r="L166" s="28">
        <f t="shared" si="17"/>
        <v>8.8666666666666671</v>
      </c>
      <c r="M166" s="2"/>
      <c r="N166" s="2"/>
      <c r="O166" s="2"/>
      <c r="P166" s="2"/>
    </row>
    <row r="167" spans="2:16" x14ac:dyDescent="0.45">
      <c r="B167" s="4">
        <f t="shared" si="12"/>
        <v>2023</v>
      </c>
      <c r="C167" s="3">
        <f t="shared" si="13"/>
        <v>11</v>
      </c>
      <c r="D167" s="42" t="s">
        <v>317</v>
      </c>
      <c r="E167" s="42" t="s">
        <v>56</v>
      </c>
      <c r="F167" s="4" t="str">
        <f t="shared" si="14"/>
        <v>CKCOX23040014</v>
      </c>
      <c r="G167" s="3"/>
      <c r="H167" s="2">
        <v>0</v>
      </c>
      <c r="I167" s="2" t="str">
        <f t="shared" si="15"/>
        <v>Rx</v>
      </c>
      <c r="J167" s="2" t="s">
        <v>283</v>
      </c>
      <c r="K167" s="33">
        <f t="shared" si="16"/>
        <v>4658</v>
      </c>
      <c r="L167" s="28">
        <f t="shared" si="17"/>
        <v>77.63333333333334</v>
      </c>
      <c r="M167" s="2"/>
      <c r="N167" s="2"/>
      <c r="O167" s="2"/>
      <c r="P167" s="2"/>
    </row>
    <row r="168" spans="2:16" x14ac:dyDescent="0.45">
      <c r="B168" s="4">
        <f t="shared" si="12"/>
        <v>2023</v>
      </c>
      <c r="C168" s="3">
        <f t="shared" si="13"/>
        <v>11</v>
      </c>
      <c r="D168" s="42" t="s">
        <v>317</v>
      </c>
      <c r="E168" s="42" t="s">
        <v>56</v>
      </c>
      <c r="F168" s="4" t="str">
        <f t="shared" si="14"/>
        <v>CKCOX23040014</v>
      </c>
      <c r="G168" s="3"/>
      <c r="H168" s="2">
        <v>0</v>
      </c>
      <c r="I168" s="2" t="str">
        <f t="shared" si="15"/>
        <v>Rx</v>
      </c>
      <c r="J168" s="2" t="s">
        <v>95</v>
      </c>
      <c r="K168" s="33">
        <f t="shared" si="16"/>
        <v>2815</v>
      </c>
      <c r="L168" s="28">
        <f t="shared" si="17"/>
        <v>46.916666666666664</v>
      </c>
      <c r="M168" s="2"/>
      <c r="N168" s="2"/>
      <c r="O168" s="2"/>
      <c r="P168" s="2"/>
    </row>
    <row r="169" spans="2:16" x14ac:dyDescent="0.45">
      <c r="B169" s="4">
        <f t="shared" si="12"/>
        <v>2023</v>
      </c>
      <c r="C169" s="3">
        <f t="shared" si="13"/>
        <v>11</v>
      </c>
      <c r="D169" s="42" t="s">
        <v>317</v>
      </c>
      <c r="E169" s="42" t="s">
        <v>56</v>
      </c>
      <c r="F169" s="4" t="str">
        <f t="shared" si="14"/>
        <v>CKCOX23040014</v>
      </c>
      <c r="G169" s="3"/>
      <c r="H169" s="2">
        <v>0</v>
      </c>
      <c r="I169" s="2" t="str">
        <f t="shared" si="15"/>
        <v>Rx</v>
      </c>
      <c r="J169" s="2" t="s">
        <v>290</v>
      </c>
      <c r="K169" s="33">
        <f t="shared" si="16"/>
        <v>4268</v>
      </c>
      <c r="L169" s="28">
        <f t="shared" si="17"/>
        <v>71.13333333333334</v>
      </c>
      <c r="M169" s="2"/>
      <c r="N169" s="2"/>
      <c r="O169" s="2"/>
      <c r="P169" s="2"/>
    </row>
    <row r="170" spans="2:16" x14ac:dyDescent="0.45">
      <c r="B170" s="4">
        <f t="shared" si="12"/>
        <v>2023</v>
      </c>
      <c r="C170" s="3">
        <f t="shared" si="13"/>
        <v>11</v>
      </c>
      <c r="D170" s="42" t="s">
        <v>317</v>
      </c>
      <c r="E170" s="42" t="s">
        <v>56</v>
      </c>
      <c r="F170" s="4" t="str">
        <f t="shared" si="14"/>
        <v>CKCOX23040014</v>
      </c>
      <c r="G170" s="3"/>
      <c r="H170" s="2">
        <v>0</v>
      </c>
      <c r="I170" s="2" t="str">
        <f t="shared" si="15"/>
        <v>Rx</v>
      </c>
      <c r="J170" s="2" t="s">
        <v>258</v>
      </c>
      <c r="K170" s="33">
        <f t="shared" si="16"/>
        <v>2535</v>
      </c>
      <c r="L170" s="28">
        <f t="shared" si="17"/>
        <v>42.25</v>
      </c>
      <c r="M170" s="2"/>
      <c r="N170" s="2"/>
      <c r="O170" s="2"/>
      <c r="P170" s="2"/>
    </row>
    <row r="171" spans="2:16" x14ac:dyDescent="0.45">
      <c r="B171" s="4">
        <f t="shared" si="12"/>
        <v>2023</v>
      </c>
      <c r="C171" s="3">
        <f t="shared" si="13"/>
        <v>11</v>
      </c>
      <c r="D171" s="42" t="s">
        <v>317</v>
      </c>
      <c r="E171" s="42" t="s">
        <v>56</v>
      </c>
      <c r="F171" s="4" t="str">
        <f t="shared" si="14"/>
        <v>CKCOX23040014</v>
      </c>
      <c r="G171" s="3"/>
      <c r="H171" s="2">
        <v>0</v>
      </c>
      <c r="I171" s="2" t="str">
        <f t="shared" si="15"/>
        <v>Rx</v>
      </c>
      <c r="J171" s="2" t="s">
        <v>300</v>
      </c>
      <c r="K171" s="33">
        <f t="shared" si="16"/>
        <v>2686</v>
      </c>
      <c r="L171" s="28">
        <f t="shared" si="17"/>
        <v>44.766666666666666</v>
      </c>
      <c r="M171" s="2"/>
      <c r="N171" s="2"/>
      <c r="O171" s="2"/>
      <c r="P171" s="2"/>
    </row>
    <row r="172" spans="2:16" x14ac:dyDescent="0.45">
      <c r="B172" s="4">
        <f t="shared" si="12"/>
        <v>2023</v>
      </c>
      <c r="C172" s="3">
        <f t="shared" si="13"/>
        <v>11</v>
      </c>
      <c r="D172" s="42" t="s">
        <v>317</v>
      </c>
      <c r="E172" s="42" t="s">
        <v>56</v>
      </c>
      <c r="F172" s="4" t="str">
        <f t="shared" si="14"/>
        <v>CKCOX23040014</v>
      </c>
      <c r="G172" s="3"/>
      <c r="H172" s="2">
        <v>0</v>
      </c>
      <c r="I172" s="2" t="str">
        <f t="shared" si="15"/>
        <v>Rx</v>
      </c>
      <c r="J172" s="2" t="s">
        <v>297</v>
      </c>
      <c r="K172" s="33">
        <f t="shared" si="16"/>
        <v>3081</v>
      </c>
      <c r="L172" s="28">
        <f t="shared" si="17"/>
        <v>51.35</v>
      </c>
      <c r="M172" s="2"/>
      <c r="N172" s="2"/>
      <c r="O172" s="2"/>
      <c r="P172" s="2"/>
    </row>
    <row r="173" spans="2:16" x14ac:dyDescent="0.45">
      <c r="B173" s="4">
        <f t="shared" si="12"/>
        <v>2023</v>
      </c>
      <c r="C173" s="3">
        <f t="shared" si="13"/>
        <v>11</v>
      </c>
      <c r="D173" s="42" t="s">
        <v>317</v>
      </c>
      <c r="E173" s="42" t="s">
        <v>56</v>
      </c>
      <c r="F173" s="4" t="str">
        <f t="shared" si="14"/>
        <v>CKCOX23040014</v>
      </c>
      <c r="G173" s="3"/>
      <c r="H173" s="2">
        <v>0</v>
      </c>
      <c r="I173" s="2" t="str">
        <f t="shared" si="15"/>
        <v>Rx</v>
      </c>
      <c r="J173" s="2" t="s">
        <v>253</v>
      </c>
      <c r="K173" s="33">
        <f t="shared" si="16"/>
        <v>8168</v>
      </c>
      <c r="L173" s="28">
        <f t="shared" si="17"/>
        <v>136.13333333333333</v>
      </c>
      <c r="M173" s="2"/>
      <c r="N173" s="2"/>
      <c r="O173" s="2"/>
      <c r="P173" s="2"/>
    </row>
    <row r="174" spans="2:16" x14ac:dyDescent="0.45">
      <c r="B174" s="4">
        <f t="shared" si="12"/>
        <v>2023</v>
      </c>
      <c r="C174" s="3">
        <f t="shared" si="13"/>
        <v>11</v>
      </c>
      <c r="D174" s="42" t="s">
        <v>317</v>
      </c>
      <c r="E174" s="42" t="s">
        <v>56</v>
      </c>
      <c r="F174" s="4" t="str">
        <f t="shared" si="14"/>
        <v>CKCOX23040014</v>
      </c>
      <c r="G174" s="3"/>
      <c r="H174" s="2">
        <v>0</v>
      </c>
      <c r="I174" s="2" t="str">
        <f t="shared" si="15"/>
        <v>Rx</v>
      </c>
      <c r="J174" s="2" t="s">
        <v>371</v>
      </c>
      <c r="K174" s="33">
        <f t="shared" si="16"/>
        <v>4904</v>
      </c>
      <c r="L174" s="28">
        <f t="shared" si="17"/>
        <v>81.733333333333334</v>
      </c>
      <c r="M174" s="2"/>
      <c r="N174" s="2"/>
      <c r="O174" s="2"/>
      <c r="P174" s="2"/>
    </row>
    <row r="175" spans="2:16" x14ac:dyDescent="0.45">
      <c r="B175" s="4">
        <f t="shared" si="12"/>
        <v>2023</v>
      </c>
      <c r="C175" s="3">
        <f t="shared" si="13"/>
        <v>11</v>
      </c>
      <c r="D175" s="42" t="s">
        <v>317</v>
      </c>
      <c r="E175" s="42" t="s">
        <v>56</v>
      </c>
      <c r="F175" s="4" t="str">
        <f t="shared" si="14"/>
        <v>CKCOX23040015</v>
      </c>
      <c r="G175" s="3"/>
      <c r="H175" s="2">
        <v>0</v>
      </c>
      <c r="I175" s="2" t="str">
        <f t="shared" si="15"/>
        <v>Rx</v>
      </c>
      <c r="J175" s="2" t="s">
        <v>127</v>
      </c>
      <c r="K175" s="33">
        <f t="shared" si="16"/>
        <v>3</v>
      </c>
      <c r="L175" s="28">
        <f t="shared" si="17"/>
        <v>0.05</v>
      </c>
      <c r="M175" s="2"/>
      <c r="N175" s="2"/>
      <c r="O175" s="2"/>
      <c r="P175" s="2"/>
    </row>
    <row r="176" spans="2:16" x14ac:dyDescent="0.45">
      <c r="B176" s="4">
        <f t="shared" si="12"/>
        <v>2023</v>
      </c>
      <c r="C176" s="3">
        <f t="shared" si="13"/>
        <v>11</v>
      </c>
      <c r="D176" s="42" t="s">
        <v>317</v>
      </c>
      <c r="E176" s="42" t="s">
        <v>56</v>
      </c>
      <c r="F176" s="4" t="str">
        <f t="shared" si="14"/>
        <v>CKCOX23040015</v>
      </c>
      <c r="G176" s="3"/>
      <c r="H176" s="2">
        <v>0</v>
      </c>
      <c r="I176" s="2" t="str">
        <f t="shared" si="15"/>
        <v>Rx</v>
      </c>
      <c r="J176" s="2" t="s">
        <v>284</v>
      </c>
      <c r="K176" s="33">
        <f t="shared" si="16"/>
        <v>3841</v>
      </c>
      <c r="L176" s="28">
        <f t="shared" si="17"/>
        <v>64.016666666666666</v>
      </c>
      <c r="M176" s="2"/>
      <c r="N176" s="2"/>
      <c r="O176" s="2"/>
      <c r="P176" s="2"/>
    </row>
    <row r="177" spans="2:16" x14ac:dyDescent="0.45">
      <c r="B177" s="4">
        <f t="shared" si="12"/>
        <v>2023</v>
      </c>
      <c r="C177" s="3">
        <f t="shared" si="13"/>
        <v>11</v>
      </c>
      <c r="D177" s="42" t="s">
        <v>317</v>
      </c>
      <c r="E177" s="42" t="s">
        <v>56</v>
      </c>
      <c r="F177" s="4" t="str">
        <f t="shared" si="14"/>
        <v>CKCOX23040015</v>
      </c>
      <c r="G177" s="3"/>
      <c r="H177" s="2">
        <v>0</v>
      </c>
      <c r="I177" s="2" t="str">
        <f t="shared" si="15"/>
        <v>Rx</v>
      </c>
      <c r="J177" s="2" t="s">
        <v>294</v>
      </c>
      <c r="K177" s="33">
        <f t="shared" si="16"/>
        <v>314</v>
      </c>
      <c r="L177" s="28">
        <f t="shared" si="17"/>
        <v>5.2333333333333334</v>
      </c>
      <c r="M177" s="2"/>
      <c r="N177" s="2"/>
      <c r="O177" s="2"/>
      <c r="P177" s="2"/>
    </row>
    <row r="178" spans="2:16" x14ac:dyDescent="0.45">
      <c r="B178" s="4">
        <f t="shared" si="12"/>
        <v>2023</v>
      </c>
      <c r="C178" s="3">
        <f t="shared" si="13"/>
        <v>11</v>
      </c>
      <c r="D178" s="42" t="s">
        <v>317</v>
      </c>
      <c r="E178" s="42" t="s">
        <v>56</v>
      </c>
      <c r="F178" s="4" t="str">
        <f t="shared" si="14"/>
        <v>CKCOX23040015</v>
      </c>
      <c r="G178" s="3"/>
      <c r="H178" s="2">
        <v>0</v>
      </c>
      <c r="I178" s="2" t="str">
        <f t="shared" si="15"/>
        <v>Rx</v>
      </c>
      <c r="J178" s="2" t="s">
        <v>286</v>
      </c>
      <c r="K178" s="33">
        <f t="shared" si="16"/>
        <v>5900</v>
      </c>
      <c r="L178" s="28">
        <f t="shared" si="17"/>
        <v>98.333333333333329</v>
      </c>
      <c r="M178" s="2"/>
      <c r="N178" s="2"/>
      <c r="O178" s="2"/>
      <c r="P178" s="2"/>
    </row>
    <row r="179" spans="2:16" x14ac:dyDescent="0.45">
      <c r="B179" s="4">
        <f t="shared" si="12"/>
        <v>2023</v>
      </c>
      <c r="C179" s="3">
        <f t="shared" si="13"/>
        <v>11</v>
      </c>
      <c r="D179" s="42" t="s">
        <v>317</v>
      </c>
      <c r="E179" s="42" t="s">
        <v>56</v>
      </c>
      <c r="F179" s="4" t="str">
        <f t="shared" si="14"/>
        <v>CKCOX23040015</v>
      </c>
      <c r="G179" s="3"/>
      <c r="H179" s="2">
        <v>0</v>
      </c>
      <c r="I179" s="2" t="str">
        <f t="shared" si="15"/>
        <v>Rx</v>
      </c>
      <c r="J179" s="2" t="s">
        <v>287</v>
      </c>
      <c r="K179" s="33">
        <f t="shared" si="16"/>
        <v>2735</v>
      </c>
      <c r="L179" s="28">
        <f t="shared" si="17"/>
        <v>45.583333333333336</v>
      </c>
      <c r="M179" s="2"/>
      <c r="N179" s="2"/>
      <c r="O179" s="2"/>
      <c r="P179" s="2"/>
    </row>
    <row r="180" spans="2:16" x14ac:dyDescent="0.45">
      <c r="B180" s="4">
        <f t="shared" si="12"/>
        <v>2023</v>
      </c>
      <c r="C180" s="3">
        <f t="shared" si="13"/>
        <v>11</v>
      </c>
      <c r="D180" s="42" t="s">
        <v>317</v>
      </c>
      <c r="E180" s="42" t="s">
        <v>56</v>
      </c>
      <c r="F180" s="4" t="str">
        <f t="shared" si="14"/>
        <v>CKCOX23040015</v>
      </c>
      <c r="G180" s="3"/>
      <c r="H180" s="2">
        <v>0</v>
      </c>
      <c r="I180" s="2" t="str">
        <f t="shared" si="15"/>
        <v>Rx</v>
      </c>
      <c r="J180" s="2" t="s">
        <v>274</v>
      </c>
      <c r="K180" s="33">
        <f t="shared" si="16"/>
        <v>2512</v>
      </c>
      <c r="L180" s="28">
        <f t="shared" si="17"/>
        <v>41.866666666666667</v>
      </c>
      <c r="M180" s="2"/>
      <c r="N180" s="2"/>
      <c r="O180" s="2"/>
      <c r="P180" s="2"/>
    </row>
    <row r="181" spans="2:16" x14ac:dyDescent="0.45">
      <c r="B181" s="4">
        <f t="shared" si="12"/>
        <v>2023</v>
      </c>
      <c r="C181" s="3">
        <f t="shared" si="13"/>
        <v>11</v>
      </c>
      <c r="D181" s="42" t="s">
        <v>317</v>
      </c>
      <c r="E181" s="42" t="s">
        <v>56</v>
      </c>
      <c r="F181" s="4" t="str">
        <f t="shared" si="14"/>
        <v>CKCOX23040015</v>
      </c>
      <c r="G181" s="3"/>
      <c r="H181" s="2">
        <v>0</v>
      </c>
      <c r="I181" s="2" t="str">
        <f t="shared" si="15"/>
        <v>Rx</v>
      </c>
      <c r="J181" s="2" t="s">
        <v>83</v>
      </c>
      <c r="K181" s="33">
        <f t="shared" si="16"/>
        <v>2721</v>
      </c>
      <c r="L181" s="28">
        <f t="shared" si="17"/>
        <v>45.35</v>
      </c>
      <c r="M181" s="2"/>
      <c r="N181" s="2"/>
      <c r="O181" s="2"/>
      <c r="P181" s="2"/>
    </row>
    <row r="182" spans="2:16" x14ac:dyDescent="0.45">
      <c r="B182" s="4">
        <f t="shared" si="12"/>
        <v>2023</v>
      </c>
      <c r="C182" s="3">
        <f t="shared" si="13"/>
        <v>11</v>
      </c>
      <c r="D182" s="42" t="s">
        <v>317</v>
      </c>
      <c r="E182" s="42" t="s">
        <v>56</v>
      </c>
      <c r="F182" s="4" t="str">
        <f t="shared" si="14"/>
        <v>CKCOX23040015</v>
      </c>
      <c r="G182" s="3"/>
      <c r="H182" s="2">
        <v>0</v>
      </c>
      <c r="I182" s="2" t="str">
        <f t="shared" si="15"/>
        <v>Rx</v>
      </c>
      <c r="J182" s="2" t="s">
        <v>292</v>
      </c>
      <c r="K182" s="33">
        <f t="shared" si="16"/>
        <v>3043</v>
      </c>
      <c r="L182" s="28">
        <f t="shared" si="17"/>
        <v>50.716666666666669</v>
      </c>
      <c r="M182" s="2"/>
      <c r="N182" s="2"/>
      <c r="O182" s="2"/>
      <c r="P182" s="2"/>
    </row>
    <row r="183" spans="2:16" x14ac:dyDescent="0.45">
      <c r="B183" s="4">
        <f t="shared" si="12"/>
        <v>2023</v>
      </c>
      <c r="C183" s="3">
        <f t="shared" si="13"/>
        <v>11</v>
      </c>
      <c r="D183" s="42" t="s">
        <v>317</v>
      </c>
      <c r="E183" s="42" t="s">
        <v>56</v>
      </c>
      <c r="F183" s="4" t="str">
        <f t="shared" si="14"/>
        <v>CKCOX23040015</v>
      </c>
      <c r="G183" s="3"/>
      <c r="H183" s="2">
        <v>0</v>
      </c>
      <c r="I183" s="2" t="str">
        <f t="shared" si="15"/>
        <v>Rx</v>
      </c>
      <c r="J183" s="2" t="s">
        <v>80</v>
      </c>
      <c r="K183" s="33">
        <f t="shared" si="16"/>
        <v>8050</v>
      </c>
      <c r="L183" s="28">
        <f t="shared" si="17"/>
        <v>134.16666666666666</v>
      </c>
      <c r="M183" s="2"/>
      <c r="N183" s="2"/>
      <c r="O183" s="2"/>
      <c r="P183" s="2"/>
    </row>
    <row r="184" spans="2:16" x14ac:dyDescent="0.45">
      <c r="B184" s="4">
        <f t="shared" si="12"/>
        <v>2023</v>
      </c>
      <c r="C184" s="3">
        <f t="shared" si="13"/>
        <v>11</v>
      </c>
      <c r="D184" s="42" t="s">
        <v>317</v>
      </c>
      <c r="E184" s="42" t="s">
        <v>56</v>
      </c>
      <c r="F184" s="4" t="str">
        <f t="shared" si="14"/>
        <v>CKCOX23040015</v>
      </c>
      <c r="G184" s="3"/>
      <c r="H184" s="2">
        <v>0</v>
      </c>
      <c r="I184" s="2" t="str">
        <f t="shared" si="15"/>
        <v>Rx</v>
      </c>
      <c r="J184" s="2" t="s">
        <v>355</v>
      </c>
      <c r="K184" s="33">
        <f t="shared" si="16"/>
        <v>4186</v>
      </c>
      <c r="L184" s="28">
        <f t="shared" si="17"/>
        <v>69.766666666666666</v>
      </c>
      <c r="M184" s="2"/>
      <c r="N184" s="2"/>
      <c r="O184" s="2"/>
      <c r="P184" s="2"/>
    </row>
    <row r="185" spans="2:16" x14ac:dyDescent="0.45">
      <c r="B185" s="4">
        <f t="shared" si="12"/>
        <v>2023</v>
      </c>
      <c r="C185" s="3">
        <f t="shared" si="13"/>
        <v>11</v>
      </c>
      <c r="D185" s="42" t="s">
        <v>317</v>
      </c>
      <c r="E185" s="42" t="s">
        <v>56</v>
      </c>
      <c r="F185" s="4" t="str">
        <f t="shared" si="14"/>
        <v>CKCOX23040015</v>
      </c>
      <c r="G185" s="3"/>
      <c r="H185" s="2">
        <v>0</v>
      </c>
      <c r="I185" s="2" t="str">
        <f t="shared" si="15"/>
        <v>Rx</v>
      </c>
      <c r="J185" s="2" t="s">
        <v>270</v>
      </c>
      <c r="K185" s="33">
        <f t="shared" si="16"/>
        <v>4742</v>
      </c>
      <c r="L185" s="28">
        <f t="shared" si="17"/>
        <v>79.033333333333331</v>
      </c>
      <c r="M185" s="2"/>
      <c r="N185" s="2"/>
      <c r="O185" s="2"/>
      <c r="P185" s="2"/>
    </row>
    <row r="186" spans="2:16" x14ac:dyDescent="0.45">
      <c r="B186" s="4">
        <f t="shared" si="12"/>
        <v>2023</v>
      </c>
      <c r="C186" s="3">
        <f t="shared" si="13"/>
        <v>11</v>
      </c>
      <c r="D186" s="42" t="s">
        <v>317</v>
      </c>
      <c r="E186" s="42" t="s">
        <v>56</v>
      </c>
      <c r="F186" s="4" t="str">
        <f t="shared" si="14"/>
        <v>CKCOX23040014</v>
      </c>
      <c r="G186" s="3"/>
      <c r="H186" s="2">
        <v>0</v>
      </c>
      <c r="I186" s="2" t="str">
        <f t="shared" si="15"/>
        <v>Tx</v>
      </c>
      <c r="J186" s="40" t="s">
        <v>412</v>
      </c>
      <c r="K186" s="33">
        <f t="shared" si="16"/>
        <v>2346</v>
      </c>
      <c r="L186" s="28">
        <f t="shared" si="17"/>
        <v>39.1</v>
      </c>
      <c r="M186" s="2"/>
      <c r="N186" s="2"/>
      <c r="O186" s="2"/>
      <c r="P186" s="2"/>
    </row>
    <row r="187" spans="2:16" x14ac:dyDescent="0.45">
      <c r="B187" s="4">
        <f t="shared" si="12"/>
        <v>2023</v>
      </c>
      <c r="C187" s="3">
        <f t="shared" si="13"/>
        <v>11</v>
      </c>
      <c r="D187" s="42" t="s">
        <v>317</v>
      </c>
      <c r="E187" s="42" t="s">
        <v>56</v>
      </c>
      <c r="F187" s="4" t="str">
        <f t="shared" si="14"/>
        <v>CKCOX23040014</v>
      </c>
      <c r="G187" s="3"/>
      <c r="H187" s="2">
        <v>0</v>
      </c>
      <c r="I187" s="2" t="str">
        <f t="shared" si="15"/>
        <v>Tx</v>
      </c>
      <c r="J187" s="2" t="s">
        <v>254</v>
      </c>
      <c r="K187" s="33">
        <f t="shared" si="16"/>
        <v>1905</v>
      </c>
      <c r="L187" s="28">
        <f t="shared" si="17"/>
        <v>31.75</v>
      </c>
      <c r="M187" s="2"/>
      <c r="N187" s="2"/>
      <c r="O187" s="2"/>
      <c r="P187" s="2"/>
    </row>
    <row r="188" spans="2:16" x14ac:dyDescent="0.45">
      <c r="B188" s="4">
        <f t="shared" si="12"/>
        <v>2023</v>
      </c>
      <c r="C188" s="3">
        <f t="shared" si="13"/>
        <v>11</v>
      </c>
      <c r="D188" s="42" t="s">
        <v>317</v>
      </c>
      <c r="E188" s="42" t="s">
        <v>56</v>
      </c>
      <c r="F188" s="4" t="str">
        <f t="shared" si="14"/>
        <v>CKCOX23040014</v>
      </c>
      <c r="G188" s="3"/>
      <c r="H188" s="2">
        <v>0</v>
      </c>
      <c r="I188" s="2" t="str">
        <f t="shared" si="15"/>
        <v>Tx</v>
      </c>
      <c r="J188" s="2" t="s">
        <v>556</v>
      </c>
      <c r="K188" s="33">
        <f t="shared" si="16"/>
        <v>1420</v>
      </c>
      <c r="L188" s="28">
        <f t="shared" si="17"/>
        <v>23.666666666666668</v>
      </c>
      <c r="M188" s="2"/>
      <c r="N188" s="2"/>
      <c r="O188" s="2"/>
      <c r="P188" s="2"/>
    </row>
    <row r="189" spans="2:16" x14ac:dyDescent="0.45">
      <c r="B189" s="4">
        <f t="shared" si="12"/>
        <v>2023</v>
      </c>
      <c r="C189" s="3">
        <f t="shared" si="13"/>
        <v>11</v>
      </c>
      <c r="D189" s="42" t="s">
        <v>317</v>
      </c>
      <c r="E189" s="42" t="s">
        <v>56</v>
      </c>
      <c r="F189" s="4" t="str">
        <f t="shared" si="14"/>
        <v>CKCOX23040014</v>
      </c>
      <c r="G189" s="3"/>
      <c r="H189" s="2">
        <v>0</v>
      </c>
      <c r="I189" s="2" t="str">
        <f t="shared" si="15"/>
        <v>Tx</v>
      </c>
      <c r="J189" s="2" t="s">
        <v>255</v>
      </c>
      <c r="K189" s="33">
        <f t="shared" si="16"/>
        <v>532</v>
      </c>
      <c r="L189" s="28">
        <f t="shared" si="17"/>
        <v>8.8666666666666671</v>
      </c>
      <c r="M189" s="2"/>
      <c r="N189" s="2"/>
      <c r="O189" s="2"/>
      <c r="P189" s="2"/>
    </row>
    <row r="190" spans="2:16" x14ac:dyDescent="0.45">
      <c r="B190" s="4">
        <f t="shared" si="12"/>
        <v>2023</v>
      </c>
      <c r="C190" s="3">
        <f t="shared" si="13"/>
        <v>11</v>
      </c>
      <c r="D190" s="42" t="s">
        <v>317</v>
      </c>
      <c r="E190" s="42" t="s">
        <v>56</v>
      </c>
      <c r="F190" s="4" t="str">
        <f t="shared" si="14"/>
        <v>CKCOX23040014</v>
      </c>
      <c r="G190" s="3"/>
      <c r="H190" s="2">
        <v>0</v>
      </c>
      <c r="I190" s="2" t="str">
        <f t="shared" si="15"/>
        <v>Tx</v>
      </c>
      <c r="J190" s="2" t="s">
        <v>285</v>
      </c>
      <c r="K190" s="33">
        <f t="shared" si="16"/>
        <v>4658</v>
      </c>
      <c r="L190" s="28">
        <f t="shared" si="17"/>
        <v>77.63333333333334</v>
      </c>
      <c r="M190" s="2"/>
      <c r="N190" s="2"/>
      <c r="O190" s="2"/>
      <c r="P190" s="2"/>
    </row>
    <row r="191" spans="2:16" x14ac:dyDescent="0.45">
      <c r="B191" s="4">
        <f t="shared" si="12"/>
        <v>2023</v>
      </c>
      <c r="C191" s="3">
        <f t="shared" si="13"/>
        <v>11</v>
      </c>
      <c r="D191" s="42" t="s">
        <v>317</v>
      </c>
      <c r="E191" s="42" t="s">
        <v>56</v>
      </c>
      <c r="F191" s="4" t="str">
        <f t="shared" si="14"/>
        <v>CKCOX23040014</v>
      </c>
      <c r="G191" s="3"/>
      <c r="H191" s="2">
        <v>0</v>
      </c>
      <c r="I191" s="2" t="str">
        <f t="shared" si="15"/>
        <v>Tx</v>
      </c>
      <c r="J191" s="2" t="s">
        <v>585</v>
      </c>
      <c r="K191" s="33">
        <f t="shared" si="16"/>
        <v>2815</v>
      </c>
      <c r="L191" s="28">
        <f t="shared" si="17"/>
        <v>46.916666666666664</v>
      </c>
      <c r="M191" s="2"/>
      <c r="N191" s="2"/>
      <c r="O191" s="2"/>
      <c r="P191" s="2"/>
    </row>
    <row r="192" spans="2:16" x14ac:dyDescent="0.45">
      <c r="B192" s="4">
        <f t="shared" si="12"/>
        <v>2023</v>
      </c>
      <c r="C192" s="3">
        <f t="shared" si="13"/>
        <v>11</v>
      </c>
      <c r="D192" s="42" t="s">
        <v>317</v>
      </c>
      <c r="E192" s="42" t="s">
        <v>56</v>
      </c>
      <c r="F192" s="4" t="str">
        <f t="shared" si="14"/>
        <v>CKCOX23040014</v>
      </c>
      <c r="G192" s="3"/>
      <c r="H192" s="2">
        <v>0</v>
      </c>
      <c r="I192" s="2" t="str">
        <f t="shared" si="15"/>
        <v>Tx</v>
      </c>
      <c r="J192" s="2" t="s">
        <v>92</v>
      </c>
      <c r="K192" s="33">
        <f t="shared" si="16"/>
        <v>4268</v>
      </c>
      <c r="L192" s="28">
        <f t="shared" si="17"/>
        <v>71.13333333333334</v>
      </c>
      <c r="M192" s="2"/>
      <c r="N192" s="2"/>
      <c r="O192" s="2"/>
      <c r="P192" s="2"/>
    </row>
    <row r="193" spans="2:16" x14ac:dyDescent="0.45">
      <c r="B193" s="4">
        <f t="shared" si="12"/>
        <v>2023</v>
      </c>
      <c r="C193" s="3">
        <f t="shared" si="13"/>
        <v>11</v>
      </c>
      <c r="D193" s="42" t="s">
        <v>317</v>
      </c>
      <c r="E193" s="42" t="s">
        <v>56</v>
      </c>
      <c r="F193" s="4" t="str">
        <f t="shared" si="14"/>
        <v>CKCOX23040014</v>
      </c>
      <c r="G193" s="3"/>
      <c r="H193" s="2">
        <v>0</v>
      </c>
      <c r="I193" s="2" t="str">
        <f t="shared" si="15"/>
        <v>Tx</v>
      </c>
      <c r="J193" s="2" t="s">
        <v>280</v>
      </c>
      <c r="K193" s="33">
        <f t="shared" si="16"/>
        <v>2535</v>
      </c>
      <c r="L193" s="28">
        <f t="shared" si="17"/>
        <v>42.25</v>
      </c>
      <c r="M193" s="2"/>
      <c r="N193" s="2"/>
      <c r="O193" s="2"/>
      <c r="P193" s="2"/>
    </row>
    <row r="194" spans="2:16" x14ac:dyDescent="0.45">
      <c r="B194" s="4">
        <f t="shared" si="12"/>
        <v>2023</v>
      </c>
      <c r="C194" s="3">
        <f t="shared" si="13"/>
        <v>11</v>
      </c>
      <c r="D194" s="42" t="s">
        <v>317</v>
      </c>
      <c r="E194" s="42" t="s">
        <v>56</v>
      </c>
      <c r="F194" s="4" t="str">
        <f t="shared" si="14"/>
        <v>CKCOX23040014</v>
      </c>
      <c r="G194" s="3"/>
      <c r="H194" s="2">
        <v>0</v>
      </c>
      <c r="I194" s="2" t="str">
        <f t="shared" si="15"/>
        <v>Tx</v>
      </c>
      <c r="J194" s="2" t="s">
        <v>278</v>
      </c>
      <c r="K194" s="33">
        <f t="shared" si="16"/>
        <v>2686</v>
      </c>
      <c r="L194" s="28">
        <f t="shared" si="17"/>
        <v>44.766666666666666</v>
      </c>
      <c r="M194" s="2"/>
      <c r="N194" s="2"/>
      <c r="O194" s="2"/>
      <c r="P194" s="2"/>
    </row>
    <row r="195" spans="2:16" x14ac:dyDescent="0.45">
      <c r="B195" s="4">
        <f t="shared" si="12"/>
        <v>2023</v>
      </c>
      <c r="C195" s="3">
        <f t="shared" si="13"/>
        <v>11</v>
      </c>
      <c r="D195" s="42" t="s">
        <v>317</v>
      </c>
      <c r="E195" s="42" t="s">
        <v>56</v>
      </c>
      <c r="F195" s="4" t="str">
        <f t="shared" si="14"/>
        <v>CKCOX23040014</v>
      </c>
      <c r="G195" s="3"/>
      <c r="H195" s="2">
        <v>0</v>
      </c>
      <c r="I195" s="2" t="str">
        <f t="shared" si="15"/>
        <v>Tx</v>
      </c>
      <c r="J195" s="2" t="s">
        <v>267</v>
      </c>
      <c r="K195" s="33">
        <f t="shared" si="16"/>
        <v>3081</v>
      </c>
      <c r="L195" s="28">
        <f t="shared" si="17"/>
        <v>51.35</v>
      </c>
      <c r="M195" s="2"/>
      <c r="N195" s="2"/>
      <c r="O195" s="2"/>
      <c r="P195" s="2"/>
    </row>
    <row r="196" spans="2:16" x14ac:dyDescent="0.45">
      <c r="B196" s="4">
        <f t="shared" si="12"/>
        <v>2023</v>
      </c>
      <c r="C196" s="3">
        <f t="shared" si="13"/>
        <v>11</v>
      </c>
      <c r="D196" s="42" t="s">
        <v>317</v>
      </c>
      <c r="E196" s="42" t="s">
        <v>56</v>
      </c>
      <c r="F196" s="4" t="str">
        <f t="shared" si="14"/>
        <v>CKCOX23040014</v>
      </c>
      <c r="G196" s="3"/>
      <c r="H196" s="2">
        <v>0</v>
      </c>
      <c r="I196" s="2" t="str">
        <f t="shared" si="15"/>
        <v>Tx</v>
      </c>
      <c r="J196" s="2" t="s">
        <v>277</v>
      </c>
      <c r="K196" s="33">
        <f t="shared" si="16"/>
        <v>12351</v>
      </c>
      <c r="L196" s="28">
        <f t="shared" si="17"/>
        <v>205.85</v>
      </c>
      <c r="M196" s="2"/>
      <c r="N196" s="2"/>
      <c r="O196" s="2"/>
      <c r="P196" s="2"/>
    </row>
    <row r="197" spans="2:16" x14ac:dyDescent="0.45">
      <c r="B197" s="4">
        <f t="shared" si="12"/>
        <v>2023</v>
      </c>
      <c r="C197" s="3">
        <f t="shared" si="13"/>
        <v>11</v>
      </c>
      <c r="D197" s="42" t="s">
        <v>317</v>
      </c>
      <c r="E197" s="42" t="s">
        <v>56</v>
      </c>
      <c r="F197" s="4" t="str">
        <f t="shared" si="14"/>
        <v>CKCOX23040014</v>
      </c>
      <c r="G197" s="3"/>
      <c r="H197" s="2">
        <v>0</v>
      </c>
      <c r="I197" s="2" t="str">
        <f t="shared" si="15"/>
        <v>Tx</v>
      </c>
      <c r="J197" s="2" t="s">
        <v>566</v>
      </c>
      <c r="K197" s="33">
        <f t="shared" si="16"/>
        <v>4904</v>
      </c>
      <c r="L197" s="28">
        <f t="shared" si="17"/>
        <v>81.733333333333334</v>
      </c>
      <c r="M197" s="2"/>
      <c r="N197" s="2"/>
      <c r="O197" s="2"/>
      <c r="P197" s="2"/>
    </row>
    <row r="198" spans="2:16" x14ac:dyDescent="0.45">
      <c r="B198" s="4">
        <f t="shared" si="12"/>
        <v>2023</v>
      </c>
      <c r="C198" s="3">
        <f t="shared" si="13"/>
        <v>11</v>
      </c>
      <c r="D198" s="42" t="s">
        <v>317</v>
      </c>
      <c r="E198" s="42" t="s">
        <v>56</v>
      </c>
      <c r="F198" s="4" t="str">
        <f t="shared" si="14"/>
        <v>CKCOX23040015</v>
      </c>
      <c r="G198" s="3"/>
      <c r="H198" s="2">
        <v>0</v>
      </c>
      <c r="I198" s="2" t="str">
        <f t="shared" si="15"/>
        <v>Tx</v>
      </c>
      <c r="J198" s="2" t="s">
        <v>107</v>
      </c>
      <c r="K198" s="33">
        <f t="shared" si="16"/>
        <v>3</v>
      </c>
      <c r="L198" s="28">
        <f t="shared" si="17"/>
        <v>0.05</v>
      </c>
      <c r="M198" s="2"/>
      <c r="N198" s="2"/>
      <c r="O198" s="2"/>
      <c r="P198" s="2"/>
    </row>
    <row r="199" spans="2:16" x14ac:dyDescent="0.45">
      <c r="B199" s="4">
        <f t="shared" si="12"/>
        <v>2023</v>
      </c>
      <c r="C199" s="3">
        <f t="shared" si="13"/>
        <v>11</v>
      </c>
      <c r="D199" s="42" t="s">
        <v>317</v>
      </c>
      <c r="E199" s="42" t="s">
        <v>56</v>
      </c>
      <c r="F199" s="4" t="str">
        <f t="shared" si="14"/>
        <v>CKCOX23040015</v>
      </c>
      <c r="G199" s="3"/>
      <c r="H199" s="2">
        <v>0</v>
      </c>
      <c r="I199" s="2" t="str">
        <f t="shared" si="15"/>
        <v>Tx</v>
      </c>
      <c r="J199" s="2" t="s">
        <v>581</v>
      </c>
      <c r="K199" s="33">
        <f t="shared" si="16"/>
        <v>3841</v>
      </c>
      <c r="L199" s="28">
        <f t="shared" si="17"/>
        <v>64.016666666666666</v>
      </c>
      <c r="M199" s="2"/>
      <c r="N199" s="2"/>
      <c r="O199" s="2"/>
      <c r="P199" s="2"/>
    </row>
    <row r="200" spans="2:16" x14ac:dyDescent="0.45">
      <c r="B200" s="4">
        <f t="shared" ref="B200:B242" si="18">VALUE(MID(J200,22,4))</f>
        <v>2023</v>
      </c>
      <c r="C200" s="3">
        <f t="shared" ref="C200:C242" si="19">VALUE(MID(J200,26,2))</f>
        <v>11</v>
      </c>
      <c r="D200" s="42" t="s">
        <v>317</v>
      </c>
      <c r="E200" s="42" t="s">
        <v>56</v>
      </c>
      <c r="F200" s="4" t="str">
        <f t="shared" ref="F200:F242" si="20">MID(J200,8,13)</f>
        <v>CKCOX23040015</v>
      </c>
      <c r="G200" s="3"/>
      <c r="H200" s="2">
        <v>0</v>
      </c>
      <c r="I200" s="2" t="str">
        <f t="shared" ref="I200:I242" si="21">LEFT(J200,2)</f>
        <v>Tx</v>
      </c>
      <c r="J200" s="2" t="s">
        <v>268</v>
      </c>
      <c r="K200" s="33">
        <f t="shared" ref="K200:K242" si="22">VALUE(MID(J200,58,FIND("secs",J200)-58))</f>
        <v>314</v>
      </c>
      <c r="L200" s="28">
        <f t="shared" ref="L200:L242" si="23">K200/60</f>
        <v>5.2333333333333334</v>
      </c>
      <c r="M200" s="2"/>
      <c r="N200" s="2"/>
      <c r="O200" s="2"/>
      <c r="P200" s="2"/>
    </row>
    <row r="201" spans="2:16" x14ac:dyDescent="0.45">
      <c r="B201" s="4">
        <f t="shared" si="18"/>
        <v>2023</v>
      </c>
      <c r="C201" s="3">
        <f t="shared" si="19"/>
        <v>11</v>
      </c>
      <c r="D201" s="42" t="s">
        <v>317</v>
      </c>
      <c r="E201" s="42" t="s">
        <v>56</v>
      </c>
      <c r="F201" s="4" t="str">
        <f t="shared" si="20"/>
        <v>CKCOX23040015</v>
      </c>
      <c r="G201" s="3"/>
      <c r="H201" s="2">
        <v>0</v>
      </c>
      <c r="I201" s="2" t="str">
        <f t="shared" si="21"/>
        <v>Tx</v>
      </c>
      <c r="J201" s="2" t="s">
        <v>301</v>
      </c>
      <c r="K201" s="33">
        <f t="shared" si="22"/>
        <v>5900</v>
      </c>
      <c r="L201" s="28">
        <f t="shared" si="23"/>
        <v>98.333333333333329</v>
      </c>
      <c r="M201" s="2"/>
      <c r="N201" s="2"/>
      <c r="O201" s="2"/>
      <c r="P201" s="2"/>
    </row>
    <row r="202" spans="2:16" x14ac:dyDescent="0.45">
      <c r="B202" s="4">
        <f t="shared" si="18"/>
        <v>2023</v>
      </c>
      <c r="C202" s="3">
        <f t="shared" si="19"/>
        <v>11</v>
      </c>
      <c r="D202" s="42" t="s">
        <v>317</v>
      </c>
      <c r="E202" s="42" t="s">
        <v>56</v>
      </c>
      <c r="F202" s="4" t="str">
        <f t="shared" si="20"/>
        <v>CKCOX23040015</v>
      </c>
      <c r="G202" s="3"/>
      <c r="H202" s="2">
        <v>0</v>
      </c>
      <c r="I202" s="2" t="str">
        <f t="shared" si="21"/>
        <v>Tx</v>
      </c>
      <c r="J202" s="2" t="s">
        <v>262</v>
      </c>
      <c r="K202" s="33">
        <f t="shared" si="22"/>
        <v>2735</v>
      </c>
      <c r="L202" s="28">
        <f t="shared" si="23"/>
        <v>45.583333333333336</v>
      </c>
      <c r="M202" s="2"/>
      <c r="N202" s="2"/>
      <c r="O202" s="2"/>
      <c r="P202" s="2"/>
    </row>
    <row r="203" spans="2:16" x14ac:dyDescent="0.45">
      <c r="B203" s="4">
        <f t="shared" si="18"/>
        <v>2023</v>
      </c>
      <c r="C203" s="3">
        <f t="shared" si="19"/>
        <v>11</v>
      </c>
      <c r="D203" s="42" t="s">
        <v>317</v>
      </c>
      <c r="E203" s="42" t="s">
        <v>56</v>
      </c>
      <c r="F203" s="4" t="str">
        <f t="shared" si="20"/>
        <v>CKCOX23040015</v>
      </c>
      <c r="G203" s="3"/>
      <c r="H203" s="2">
        <v>0</v>
      </c>
      <c r="I203" s="2" t="str">
        <f t="shared" si="21"/>
        <v>Tx</v>
      </c>
      <c r="J203" s="2" t="s">
        <v>611</v>
      </c>
      <c r="K203" s="33">
        <f t="shared" si="22"/>
        <v>2512</v>
      </c>
      <c r="L203" s="28">
        <f t="shared" si="23"/>
        <v>41.866666666666667</v>
      </c>
      <c r="M203" s="2"/>
      <c r="N203" s="2"/>
      <c r="O203" s="2"/>
      <c r="P203" s="2"/>
    </row>
    <row r="204" spans="2:16" x14ac:dyDescent="0.45">
      <c r="B204" s="4">
        <f t="shared" si="18"/>
        <v>2023</v>
      </c>
      <c r="C204" s="3">
        <f t="shared" si="19"/>
        <v>11</v>
      </c>
      <c r="D204" s="42" t="s">
        <v>317</v>
      </c>
      <c r="E204" s="42" t="s">
        <v>56</v>
      </c>
      <c r="F204" s="4" t="str">
        <f t="shared" si="20"/>
        <v>CKCOX23040015</v>
      </c>
      <c r="G204" s="3"/>
      <c r="H204" s="2">
        <v>0</v>
      </c>
      <c r="I204" s="2" t="str">
        <f t="shared" si="21"/>
        <v>Tx</v>
      </c>
      <c r="J204" s="2" t="s">
        <v>555</v>
      </c>
      <c r="K204" s="33">
        <f t="shared" si="22"/>
        <v>2721</v>
      </c>
      <c r="L204" s="28">
        <f t="shared" si="23"/>
        <v>45.35</v>
      </c>
      <c r="M204" s="2"/>
      <c r="N204" s="2"/>
      <c r="O204" s="2"/>
      <c r="P204" s="2"/>
    </row>
    <row r="205" spans="2:16" x14ac:dyDescent="0.45">
      <c r="B205" s="4">
        <f t="shared" si="18"/>
        <v>2023</v>
      </c>
      <c r="C205" s="3">
        <f t="shared" si="19"/>
        <v>11</v>
      </c>
      <c r="D205" s="42" t="s">
        <v>317</v>
      </c>
      <c r="E205" s="42" t="s">
        <v>56</v>
      </c>
      <c r="F205" s="4" t="str">
        <f t="shared" si="20"/>
        <v>CKCOX23040015</v>
      </c>
      <c r="G205" s="3"/>
      <c r="H205" s="2">
        <v>0</v>
      </c>
      <c r="I205" s="2" t="str">
        <f t="shared" si="21"/>
        <v>Tx</v>
      </c>
      <c r="J205" s="2" t="s">
        <v>583</v>
      </c>
      <c r="K205" s="33">
        <f t="shared" si="22"/>
        <v>3043</v>
      </c>
      <c r="L205" s="28">
        <f t="shared" si="23"/>
        <v>50.716666666666669</v>
      </c>
      <c r="M205" s="2"/>
      <c r="N205" s="2"/>
      <c r="O205" s="2"/>
      <c r="P205" s="2"/>
    </row>
    <row r="206" spans="2:16" x14ac:dyDescent="0.45">
      <c r="B206" s="4">
        <f t="shared" si="18"/>
        <v>2023</v>
      </c>
      <c r="C206" s="3">
        <f t="shared" si="19"/>
        <v>11</v>
      </c>
      <c r="D206" s="42" t="s">
        <v>317</v>
      </c>
      <c r="E206" s="42" t="s">
        <v>56</v>
      </c>
      <c r="F206" s="4" t="str">
        <f t="shared" si="20"/>
        <v>CKCOX23040015</v>
      </c>
      <c r="G206" s="3"/>
      <c r="H206" s="2">
        <v>0</v>
      </c>
      <c r="I206" s="2" t="str">
        <f t="shared" si="21"/>
        <v>Tx</v>
      </c>
      <c r="J206" s="2" t="s">
        <v>272</v>
      </c>
      <c r="K206" s="33">
        <f t="shared" si="22"/>
        <v>8050</v>
      </c>
      <c r="L206" s="28">
        <f t="shared" si="23"/>
        <v>134.16666666666666</v>
      </c>
      <c r="M206" s="2"/>
      <c r="N206" s="2"/>
      <c r="O206" s="2"/>
      <c r="P206" s="2"/>
    </row>
    <row r="207" spans="2:16" x14ac:dyDescent="0.45">
      <c r="B207" s="4">
        <f t="shared" si="18"/>
        <v>2023</v>
      </c>
      <c r="C207" s="3">
        <f t="shared" si="19"/>
        <v>11</v>
      </c>
      <c r="D207" s="42" t="s">
        <v>317</v>
      </c>
      <c r="E207" s="42" t="s">
        <v>56</v>
      </c>
      <c r="F207" s="4" t="str">
        <f t="shared" si="20"/>
        <v>CKCOX23040015</v>
      </c>
      <c r="G207" s="3"/>
      <c r="H207" s="2">
        <v>0</v>
      </c>
      <c r="I207" s="2" t="str">
        <f t="shared" si="21"/>
        <v>Tx</v>
      </c>
      <c r="J207" s="2" t="s">
        <v>276</v>
      </c>
      <c r="K207" s="33">
        <f t="shared" si="22"/>
        <v>4186</v>
      </c>
      <c r="L207" s="28">
        <f t="shared" si="23"/>
        <v>69.766666666666666</v>
      </c>
      <c r="M207" s="2"/>
      <c r="N207" s="2"/>
      <c r="O207" s="2"/>
      <c r="P207" s="2"/>
    </row>
    <row r="208" spans="2:16" x14ac:dyDescent="0.45">
      <c r="B208" s="4">
        <f t="shared" si="18"/>
        <v>2023</v>
      </c>
      <c r="C208" s="3">
        <f t="shared" si="19"/>
        <v>11</v>
      </c>
      <c r="D208" s="42" t="s">
        <v>317</v>
      </c>
      <c r="E208" s="42" t="s">
        <v>56</v>
      </c>
      <c r="F208" s="4" t="str">
        <f t="shared" si="20"/>
        <v>CKCOX23040015</v>
      </c>
      <c r="G208" s="3"/>
      <c r="H208" s="2">
        <v>0</v>
      </c>
      <c r="I208" s="2" t="str">
        <f t="shared" si="21"/>
        <v>Tx</v>
      </c>
      <c r="J208" s="2" t="s">
        <v>580</v>
      </c>
      <c r="K208" s="33">
        <f t="shared" si="22"/>
        <v>4742</v>
      </c>
      <c r="L208" s="28">
        <f t="shared" si="23"/>
        <v>79.033333333333331</v>
      </c>
      <c r="M208" s="2"/>
      <c r="N208" s="2"/>
      <c r="O208" s="2"/>
      <c r="P208" s="2"/>
    </row>
    <row r="209" spans="2:16" x14ac:dyDescent="0.45">
      <c r="B209" s="4">
        <f t="shared" si="18"/>
        <v>2023</v>
      </c>
      <c r="C209" s="3">
        <f t="shared" si="19"/>
        <v>11</v>
      </c>
      <c r="D209" s="42" t="s">
        <v>317</v>
      </c>
      <c r="E209" s="42" t="s">
        <v>56</v>
      </c>
      <c r="F209" s="4" t="str">
        <f t="shared" si="20"/>
        <v>CKCOX23040014</v>
      </c>
      <c r="G209" s="3"/>
      <c r="H209" s="2">
        <v>0</v>
      </c>
      <c r="I209" s="2" t="str">
        <f t="shared" si="21"/>
        <v>Rx</v>
      </c>
      <c r="J209" s="2" t="s">
        <v>569</v>
      </c>
      <c r="K209" s="33">
        <f t="shared" si="22"/>
        <v>4542</v>
      </c>
      <c r="L209" s="28">
        <f t="shared" si="23"/>
        <v>75.7</v>
      </c>
      <c r="M209" s="46" t="s">
        <v>336</v>
      </c>
      <c r="N209" s="2"/>
      <c r="O209" s="2"/>
      <c r="P209" s="2"/>
    </row>
    <row r="210" spans="2:16" x14ac:dyDescent="0.45">
      <c r="B210" s="4">
        <f t="shared" si="18"/>
        <v>2023</v>
      </c>
      <c r="C210" s="3">
        <f t="shared" si="19"/>
        <v>11</v>
      </c>
      <c r="D210" s="42" t="s">
        <v>317</v>
      </c>
      <c r="E210" s="42" t="s">
        <v>56</v>
      </c>
      <c r="F210" s="4" t="str">
        <f t="shared" si="20"/>
        <v>CKCOX23040014</v>
      </c>
      <c r="G210" s="3"/>
      <c r="H210" s="2">
        <v>0</v>
      </c>
      <c r="I210" s="2" t="str">
        <f t="shared" si="21"/>
        <v>Rx</v>
      </c>
      <c r="J210" s="2" t="s">
        <v>288</v>
      </c>
      <c r="K210" s="33">
        <f t="shared" si="22"/>
        <v>4283</v>
      </c>
      <c r="L210" s="28">
        <f t="shared" si="23"/>
        <v>71.38333333333334</v>
      </c>
      <c r="M210" s="46" t="s">
        <v>336</v>
      </c>
      <c r="N210" s="2"/>
      <c r="O210" s="2"/>
      <c r="P210" s="2"/>
    </row>
    <row r="211" spans="2:16" x14ac:dyDescent="0.45">
      <c r="B211" s="4">
        <f t="shared" si="18"/>
        <v>2023</v>
      </c>
      <c r="C211" s="3">
        <f t="shared" si="19"/>
        <v>11</v>
      </c>
      <c r="D211" s="42" t="s">
        <v>317</v>
      </c>
      <c r="E211" s="42" t="s">
        <v>56</v>
      </c>
      <c r="F211" s="4" t="str">
        <f t="shared" si="20"/>
        <v>CKCOX23040014</v>
      </c>
      <c r="G211" s="3"/>
      <c r="H211" s="2">
        <v>0</v>
      </c>
      <c r="I211" s="2" t="str">
        <f t="shared" si="21"/>
        <v>Rx</v>
      </c>
      <c r="J211" s="2" t="s">
        <v>362</v>
      </c>
      <c r="K211" s="33">
        <f t="shared" si="22"/>
        <v>1581</v>
      </c>
      <c r="L211" s="28">
        <f t="shared" si="23"/>
        <v>26.35</v>
      </c>
      <c r="M211" s="46" t="s">
        <v>336</v>
      </c>
      <c r="N211" s="2"/>
      <c r="O211" s="2"/>
      <c r="P211" s="2"/>
    </row>
    <row r="212" spans="2:16" x14ac:dyDescent="0.45">
      <c r="B212" s="4">
        <f t="shared" si="18"/>
        <v>2023</v>
      </c>
      <c r="C212" s="3">
        <f t="shared" si="19"/>
        <v>11</v>
      </c>
      <c r="D212" s="42" t="s">
        <v>317</v>
      </c>
      <c r="E212" s="42" t="s">
        <v>56</v>
      </c>
      <c r="F212" s="4" t="str">
        <f t="shared" si="20"/>
        <v>CKCOX23040014</v>
      </c>
      <c r="G212" s="3"/>
      <c r="H212" s="2">
        <v>0</v>
      </c>
      <c r="I212" s="2" t="str">
        <f t="shared" si="21"/>
        <v>Rx</v>
      </c>
      <c r="J212" s="2" t="s">
        <v>572</v>
      </c>
      <c r="K212" s="33">
        <f t="shared" si="22"/>
        <v>2757</v>
      </c>
      <c r="L212" s="28">
        <f t="shared" si="23"/>
        <v>45.95</v>
      </c>
      <c r="M212" s="46" t="s">
        <v>336</v>
      </c>
      <c r="N212" s="2"/>
      <c r="O212" s="2"/>
      <c r="P212" s="2"/>
    </row>
    <row r="213" spans="2:16" x14ac:dyDescent="0.45">
      <c r="B213" s="4">
        <f t="shared" si="18"/>
        <v>2023</v>
      </c>
      <c r="C213" s="3">
        <f t="shared" si="19"/>
        <v>11</v>
      </c>
      <c r="D213" s="42" t="s">
        <v>317</v>
      </c>
      <c r="E213" s="42" t="s">
        <v>56</v>
      </c>
      <c r="F213" s="4" t="str">
        <f t="shared" si="20"/>
        <v>CKCOX23040014</v>
      </c>
      <c r="G213" s="3"/>
      <c r="H213" s="2">
        <v>0</v>
      </c>
      <c r="I213" s="2" t="str">
        <f t="shared" si="21"/>
        <v>Rx</v>
      </c>
      <c r="J213" s="2" t="s">
        <v>251</v>
      </c>
      <c r="K213" s="33">
        <f t="shared" si="22"/>
        <v>3012</v>
      </c>
      <c r="L213" s="28">
        <f t="shared" si="23"/>
        <v>50.2</v>
      </c>
      <c r="M213" s="46" t="s">
        <v>336</v>
      </c>
      <c r="N213" s="2"/>
      <c r="O213" s="2"/>
      <c r="P213" s="2"/>
    </row>
    <row r="214" spans="2:16" x14ac:dyDescent="0.45">
      <c r="B214" s="4">
        <f t="shared" si="18"/>
        <v>2023</v>
      </c>
      <c r="C214" s="3">
        <f t="shared" si="19"/>
        <v>11</v>
      </c>
      <c r="D214" s="42" t="s">
        <v>317</v>
      </c>
      <c r="E214" s="42" t="s">
        <v>56</v>
      </c>
      <c r="F214" s="4" t="str">
        <f t="shared" si="20"/>
        <v>CKCOX23040014</v>
      </c>
      <c r="G214" s="3"/>
      <c r="H214" s="2">
        <v>0</v>
      </c>
      <c r="I214" s="2" t="str">
        <f t="shared" si="21"/>
        <v>Rx</v>
      </c>
      <c r="J214" s="2" t="s">
        <v>281</v>
      </c>
      <c r="K214" s="33">
        <f t="shared" si="22"/>
        <v>1776</v>
      </c>
      <c r="L214" s="28">
        <f t="shared" si="23"/>
        <v>29.6</v>
      </c>
      <c r="M214" s="46" t="s">
        <v>336</v>
      </c>
      <c r="N214" s="2"/>
      <c r="O214" s="2"/>
      <c r="P214" s="2"/>
    </row>
    <row r="215" spans="2:16" x14ac:dyDescent="0.45">
      <c r="B215" s="4">
        <f t="shared" si="18"/>
        <v>2023</v>
      </c>
      <c r="C215" s="3">
        <f t="shared" si="19"/>
        <v>11</v>
      </c>
      <c r="D215" s="42" t="s">
        <v>317</v>
      </c>
      <c r="E215" s="42" t="s">
        <v>56</v>
      </c>
      <c r="F215" s="4" t="str">
        <f t="shared" si="20"/>
        <v>CKCOX23040014</v>
      </c>
      <c r="G215" s="3"/>
      <c r="H215" s="2">
        <v>0</v>
      </c>
      <c r="I215" s="2" t="str">
        <f t="shared" si="21"/>
        <v>Rx</v>
      </c>
      <c r="J215" s="2" t="s">
        <v>77</v>
      </c>
      <c r="K215" s="33">
        <f t="shared" si="22"/>
        <v>5182</v>
      </c>
      <c r="L215" s="28">
        <f t="shared" si="23"/>
        <v>86.36666666666666</v>
      </c>
      <c r="M215" s="46" t="s">
        <v>336</v>
      </c>
      <c r="N215" s="2"/>
      <c r="O215" s="2"/>
      <c r="P215" s="2"/>
    </row>
    <row r="216" spans="2:16" x14ac:dyDescent="0.45">
      <c r="B216" s="4">
        <f t="shared" si="18"/>
        <v>2023</v>
      </c>
      <c r="C216" s="3">
        <f t="shared" si="19"/>
        <v>11</v>
      </c>
      <c r="D216" s="42" t="s">
        <v>317</v>
      </c>
      <c r="E216" s="42" t="s">
        <v>56</v>
      </c>
      <c r="F216" s="4" t="str">
        <f t="shared" si="20"/>
        <v>CKCOX23040014</v>
      </c>
      <c r="G216" s="3"/>
      <c r="H216" s="2">
        <v>0</v>
      </c>
      <c r="I216" s="2" t="str">
        <f t="shared" si="21"/>
        <v>Rx</v>
      </c>
      <c r="J216" s="2" t="s">
        <v>257</v>
      </c>
      <c r="K216" s="33">
        <f t="shared" si="22"/>
        <v>1568</v>
      </c>
      <c r="L216" s="28">
        <f t="shared" si="23"/>
        <v>26.133333333333333</v>
      </c>
      <c r="M216" s="46" t="s">
        <v>336</v>
      </c>
      <c r="N216" s="2"/>
      <c r="O216" s="2"/>
      <c r="P216" s="2"/>
    </row>
    <row r="217" spans="2:16" x14ac:dyDescent="0.45">
      <c r="B217" s="4">
        <f t="shared" si="18"/>
        <v>2023</v>
      </c>
      <c r="C217" s="3">
        <f t="shared" si="19"/>
        <v>11</v>
      </c>
      <c r="D217" s="42" t="s">
        <v>317</v>
      </c>
      <c r="E217" s="42" t="s">
        <v>56</v>
      </c>
      <c r="F217" s="4" t="str">
        <f t="shared" si="20"/>
        <v>CKCOX23040015</v>
      </c>
      <c r="G217" s="3"/>
      <c r="H217" s="2">
        <v>0</v>
      </c>
      <c r="I217" s="2" t="str">
        <f t="shared" si="21"/>
        <v>Rx</v>
      </c>
      <c r="J217" s="2" t="s">
        <v>295</v>
      </c>
      <c r="K217" s="33">
        <f t="shared" si="22"/>
        <v>4438</v>
      </c>
      <c r="L217" s="28">
        <f t="shared" si="23"/>
        <v>73.966666666666669</v>
      </c>
      <c r="M217" s="46" t="s">
        <v>336</v>
      </c>
      <c r="N217" s="2"/>
      <c r="O217" s="2"/>
      <c r="P217" s="2"/>
    </row>
    <row r="218" spans="2:16" x14ac:dyDescent="0.45">
      <c r="B218" s="4">
        <f t="shared" si="18"/>
        <v>2023</v>
      </c>
      <c r="C218" s="3">
        <f t="shared" si="19"/>
        <v>11</v>
      </c>
      <c r="D218" s="42" t="s">
        <v>317</v>
      </c>
      <c r="E218" s="42" t="s">
        <v>56</v>
      </c>
      <c r="F218" s="4" t="str">
        <f t="shared" si="20"/>
        <v>CKCOX23040015</v>
      </c>
      <c r="G218" s="3"/>
      <c r="H218" s="2">
        <v>0</v>
      </c>
      <c r="I218" s="2" t="str">
        <f t="shared" si="21"/>
        <v>Rx</v>
      </c>
      <c r="J218" s="2" t="s">
        <v>173</v>
      </c>
      <c r="K218" s="33">
        <f t="shared" si="22"/>
        <v>4270</v>
      </c>
      <c r="L218" s="28">
        <f t="shared" si="23"/>
        <v>71.166666666666671</v>
      </c>
      <c r="M218" s="46" t="s">
        <v>336</v>
      </c>
      <c r="N218" s="2"/>
      <c r="O218" s="2"/>
      <c r="P218" s="2"/>
    </row>
    <row r="219" spans="2:16" x14ac:dyDescent="0.45">
      <c r="B219" s="4">
        <f t="shared" si="18"/>
        <v>2023</v>
      </c>
      <c r="C219" s="3">
        <f t="shared" si="19"/>
        <v>11</v>
      </c>
      <c r="D219" s="42" t="s">
        <v>317</v>
      </c>
      <c r="E219" s="42" t="s">
        <v>56</v>
      </c>
      <c r="F219" s="4" t="str">
        <f t="shared" si="20"/>
        <v>CKCOX23040015</v>
      </c>
      <c r="G219" s="3"/>
      <c r="H219" s="2">
        <v>0</v>
      </c>
      <c r="I219" s="2" t="str">
        <f t="shared" si="21"/>
        <v>Rx</v>
      </c>
      <c r="J219" s="2" t="s">
        <v>687</v>
      </c>
      <c r="K219" s="33">
        <f t="shared" si="22"/>
        <v>1594</v>
      </c>
      <c r="L219" s="28">
        <f t="shared" si="23"/>
        <v>26.566666666666666</v>
      </c>
      <c r="M219" s="46" t="s">
        <v>336</v>
      </c>
      <c r="N219" s="2"/>
      <c r="O219" s="2"/>
      <c r="P219" s="2"/>
    </row>
    <row r="220" spans="2:16" x14ac:dyDescent="0.45">
      <c r="B220" s="4">
        <f t="shared" si="18"/>
        <v>2023</v>
      </c>
      <c r="C220" s="3">
        <f t="shared" si="19"/>
        <v>11</v>
      </c>
      <c r="D220" s="42" t="s">
        <v>317</v>
      </c>
      <c r="E220" s="42" t="s">
        <v>56</v>
      </c>
      <c r="F220" s="4" t="str">
        <f t="shared" si="20"/>
        <v>CKCOX23040015</v>
      </c>
      <c r="G220" s="3"/>
      <c r="H220" s="2">
        <v>0</v>
      </c>
      <c r="I220" s="2" t="str">
        <f t="shared" si="21"/>
        <v>Rx</v>
      </c>
      <c r="J220" s="2" t="s">
        <v>677</v>
      </c>
      <c r="K220" s="33">
        <f t="shared" si="22"/>
        <v>4226</v>
      </c>
      <c r="L220" s="28">
        <f t="shared" si="23"/>
        <v>70.433333333333337</v>
      </c>
      <c r="M220" s="46" t="s">
        <v>336</v>
      </c>
      <c r="N220" s="2"/>
      <c r="O220" s="2"/>
      <c r="P220" s="2"/>
    </row>
    <row r="221" spans="2:16" x14ac:dyDescent="0.45">
      <c r="B221" s="4">
        <f t="shared" si="18"/>
        <v>2023</v>
      </c>
      <c r="C221" s="3">
        <f t="shared" si="19"/>
        <v>11</v>
      </c>
      <c r="D221" s="42" t="s">
        <v>317</v>
      </c>
      <c r="E221" s="42" t="s">
        <v>56</v>
      </c>
      <c r="F221" s="4" t="str">
        <f t="shared" si="20"/>
        <v>CKCOX23040015</v>
      </c>
      <c r="G221" s="3"/>
      <c r="H221" s="2">
        <v>0</v>
      </c>
      <c r="I221" s="2" t="str">
        <f t="shared" si="21"/>
        <v>Rx</v>
      </c>
      <c r="J221" s="2" t="s">
        <v>162</v>
      </c>
      <c r="K221" s="33">
        <f t="shared" si="22"/>
        <v>3029</v>
      </c>
      <c r="L221" s="28">
        <f t="shared" si="23"/>
        <v>50.483333333333334</v>
      </c>
      <c r="M221" s="46" t="s">
        <v>336</v>
      </c>
      <c r="N221" s="2"/>
      <c r="O221" s="2"/>
      <c r="P221" s="2"/>
    </row>
    <row r="222" spans="2:16" x14ac:dyDescent="0.45">
      <c r="B222" s="4">
        <f t="shared" si="18"/>
        <v>2023</v>
      </c>
      <c r="C222" s="3">
        <f t="shared" si="19"/>
        <v>11</v>
      </c>
      <c r="D222" s="42" t="s">
        <v>317</v>
      </c>
      <c r="E222" s="42" t="s">
        <v>56</v>
      </c>
      <c r="F222" s="4" t="str">
        <f t="shared" si="20"/>
        <v>CKCOX23040015</v>
      </c>
      <c r="G222" s="3"/>
      <c r="H222" s="2">
        <v>0</v>
      </c>
      <c r="I222" s="2" t="str">
        <f t="shared" si="21"/>
        <v>Rx</v>
      </c>
      <c r="J222" s="2" t="s">
        <v>149</v>
      </c>
      <c r="K222" s="33">
        <f t="shared" si="22"/>
        <v>1809</v>
      </c>
      <c r="L222" s="28">
        <f t="shared" si="23"/>
        <v>30.15</v>
      </c>
      <c r="M222" s="46" t="s">
        <v>336</v>
      </c>
      <c r="N222" s="2"/>
      <c r="O222" s="2"/>
      <c r="P222" s="2"/>
    </row>
    <row r="223" spans="2:16" x14ac:dyDescent="0.45">
      <c r="B223" s="4">
        <f t="shared" si="18"/>
        <v>2023</v>
      </c>
      <c r="C223" s="3">
        <f t="shared" si="19"/>
        <v>11</v>
      </c>
      <c r="D223" s="42" t="s">
        <v>317</v>
      </c>
      <c r="E223" s="42" t="s">
        <v>56</v>
      </c>
      <c r="F223" s="4" t="str">
        <f t="shared" si="20"/>
        <v>CKCOX23040015</v>
      </c>
      <c r="G223" s="3"/>
      <c r="H223" s="2">
        <v>0</v>
      </c>
      <c r="I223" s="2" t="str">
        <f t="shared" si="21"/>
        <v>Rx</v>
      </c>
      <c r="J223" s="2" t="s">
        <v>167</v>
      </c>
      <c r="K223" s="33">
        <f t="shared" si="22"/>
        <v>5182</v>
      </c>
      <c r="L223" s="28">
        <f t="shared" si="23"/>
        <v>86.36666666666666</v>
      </c>
      <c r="M223" s="46" t="s">
        <v>336</v>
      </c>
      <c r="N223" s="2"/>
      <c r="O223" s="2"/>
      <c r="P223" s="2"/>
    </row>
    <row r="224" spans="2:16" x14ac:dyDescent="0.45">
      <c r="B224" s="4">
        <f t="shared" si="18"/>
        <v>2023</v>
      </c>
      <c r="C224" s="3">
        <f t="shared" si="19"/>
        <v>11</v>
      </c>
      <c r="D224" s="42" t="s">
        <v>317</v>
      </c>
      <c r="E224" s="42" t="s">
        <v>56</v>
      </c>
      <c r="F224" s="4" t="str">
        <f t="shared" si="20"/>
        <v>CKCOX23040015</v>
      </c>
      <c r="G224" s="3"/>
      <c r="H224" s="2">
        <v>0</v>
      </c>
      <c r="I224" s="2" t="str">
        <f t="shared" si="21"/>
        <v>Rx</v>
      </c>
      <c r="J224" s="2" t="s">
        <v>662</v>
      </c>
      <c r="K224" s="33">
        <f t="shared" si="22"/>
        <v>1636</v>
      </c>
      <c r="L224" s="28">
        <f t="shared" si="23"/>
        <v>27.266666666666666</v>
      </c>
      <c r="M224" s="46" t="s">
        <v>336</v>
      </c>
      <c r="N224" s="2"/>
      <c r="O224" s="2"/>
      <c r="P224" s="2"/>
    </row>
    <row r="225" spans="2:16" x14ac:dyDescent="0.45">
      <c r="B225" s="4">
        <f t="shared" si="18"/>
        <v>2023</v>
      </c>
      <c r="C225" s="3">
        <f t="shared" si="19"/>
        <v>11</v>
      </c>
      <c r="D225" s="42" t="s">
        <v>317</v>
      </c>
      <c r="E225" s="42" t="s">
        <v>56</v>
      </c>
      <c r="F225" s="4" t="str">
        <f t="shared" si="20"/>
        <v>CKCOX23040015</v>
      </c>
      <c r="G225" s="3"/>
      <c r="H225" s="2">
        <v>0</v>
      </c>
      <c r="I225" s="2" t="str">
        <f t="shared" si="21"/>
        <v>Rx</v>
      </c>
      <c r="J225" s="2" t="s">
        <v>176</v>
      </c>
      <c r="K225" s="33">
        <f t="shared" si="22"/>
        <v>2158</v>
      </c>
      <c r="L225" s="28">
        <f t="shared" si="23"/>
        <v>35.966666666666669</v>
      </c>
      <c r="M225" s="46" t="s">
        <v>336</v>
      </c>
      <c r="N225" s="2"/>
      <c r="O225" s="2"/>
      <c r="P225" s="2"/>
    </row>
    <row r="226" spans="2:16" x14ac:dyDescent="0.45">
      <c r="B226" s="4">
        <f t="shared" si="18"/>
        <v>2023</v>
      </c>
      <c r="C226" s="3">
        <f t="shared" si="19"/>
        <v>11</v>
      </c>
      <c r="D226" s="42" t="s">
        <v>317</v>
      </c>
      <c r="E226" s="42" t="s">
        <v>56</v>
      </c>
      <c r="F226" s="4" t="str">
        <f t="shared" si="20"/>
        <v>CKCOX23040014</v>
      </c>
      <c r="G226" s="3"/>
      <c r="H226" s="2">
        <v>0</v>
      </c>
      <c r="I226" s="2" t="str">
        <f t="shared" si="21"/>
        <v>Tx</v>
      </c>
      <c r="J226" s="2" t="s">
        <v>147</v>
      </c>
      <c r="K226" s="33">
        <f t="shared" si="22"/>
        <v>4542</v>
      </c>
      <c r="L226" s="28">
        <f t="shared" si="23"/>
        <v>75.7</v>
      </c>
      <c r="M226" s="46" t="s">
        <v>336</v>
      </c>
      <c r="N226" s="2"/>
      <c r="O226" s="2"/>
      <c r="P226" s="2"/>
    </row>
    <row r="227" spans="2:16" x14ac:dyDescent="0.45">
      <c r="B227" s="4">
        <f t="shared" si="18"/>
        <v>2023</v>
      </c>
      <c r="C227" s="3">
        <f t="shared" si="19"/>
        <v>11</v>
      </c>
      <c r="D227" s="42" t="s">
        <v>317</v>
      </c>
      <c r="E227" s="42" t="s">
        <v>56</v>
      </c>
      <c r="F227" s="4" t="str">
        <f t="shared" si="20"/>
        <v>CKCOX23040014</v>
      </c>
      <c r="G227" s="3"/>
      <c r="H227" s="2">
        <v>0</v>
      </c>
      <c r="I227" s="2" t="str">
        <f t="shared" si="21"/>
        <v>Tx</v>
      </c>
      <c r="J227" s="2" t="s">
        <v>678</v>
      </c>
      <c r="K227" s="33">
        <f t="shared" si="22"/>
        <v>4283</v>
      </c>
      <c r="L227" s="28">
        <f t="shared" si="23"/>
        <v>71.38333333333334</v>
      </c>
      <c r="M227" s="46" t="s">
        <v>336</v>
      </c>
      <c r="N227" s="2"/>
      <c r="O227" s="2"/>
      <c r="P227" s="2"/>
    </row>
    <row r="228" spans="2:16" x14ac:dyDescent="0.45">
      <c r="B228" s="4">
        <f t="shared" si="18"/>
        <v>2023</v>
      </c>
      <c r="C228" s="3">
        <f t="shared" si="19"/>
        <v>11</v>
      </c>
      <c r="D228" s="42" t="s">
        <v>317</v>
      </c>
      <c r="E228" s="42" t="s">
        <v>56</v>
      </c>
      <c r="F228" s="4" t="str">
        <f t="shared" si="20"/>
        <v>CKCOX23040014</v>
      </c>
      <c r="G228" s="3"/>
      <c r="H228" s="2">
        <v>0</v>
      </c>
      <c r="I228" s="2" t="str">
        <f t="shared" si="21"/>
        <v>Tx</v>
      </c>
      <c r="J228" s="2" t="s">
        <v>158</v>
      </c>
      <c r="K228" s="33">
        <f t="shared" si="22"/>
        <v>1581</v>
      </c>
      <c r="L228" s="28">
        <f t="shared" si="23"/>
        <v>26.35</v>
      </c>
      <c r="M228" s="46" t="s">
        <v>336</v>
      </c>
      <c r="N228" s="2"/>
      <c r="O228" s="2"/>
      <c r="P228" s="2"/>
    </row>
    <row r="229" spans="2:16" x14ac:dyDescent="0.45">
      <c r="B229" s="4">
        <f t="shared" si="18"/>
        <v>2023</v>
      </c>
      <c r="C229" s="3">
        <f t="shared" si="19"/>
        <v>11</v>
      </c>
      <c r="D229" s="42" t="s">
        <v>317</v>
      </c>
      <c r="E229" s="42" t="s">
        <v>56</v>
      </c>
      <c r="F229" s="4" t="str">
        <f t="shared" si="20"/>
        <v>CKCOX23040014</v>
      </c>
      <c r="G229" s="3"/>
      <c r="H229" s="2">
        <v>0</v>
      </c>
      <c r="I229" s="2" t="str">
        <f t="shared" si="21"/>
        <v>Tx</v>
      </c>
      <c r="J229" s="2" t="s">
        <v>656</v>
      </c>
      <c r="K229" s="33">
        <f t="shared" si="22"/>
        <v>2757</v>
      </c>
      <c r="L229" s="28">
        <f t="shared" si="23"/>
        <v>45.95</v>
      </c>
      <c r="M229" s="46" t="s">
        <v>336</v>
      </c>
      <c r="N229" s="2"/>
      <c r="O229" s="2"/>
      <c r="P229" s="2"/>
    </row>
    <row r="230" spans="2:16" x14ac:dyDescent="0.45">
      <c r="B230" s="4">
        <f t="shared" si="18"/>
        <v>2023</v>
      </c>
      <c r="C230" s="3">
        <f t="shared" si="19"/>
        <v>11</v>
      </c>
      <c r="D230" s="42" t="s">
        <v>317</v>
      </c>
      <c r="E230" s="42" t="s">
        <v>56</v>
      </c>
      <c r="F230" s="4" t="str">
        <f t="shared" si="20"/>
        <v>CKCOX23040014</v>
      </c>
      <c r="G230" s="3"/>
      <c r="H230" s="2">
        <v>0</v>
      </c>
      <c r="I230" s="2" t="str">
        <f t="shared" si="21"/>
        <v>Tx</v>
      </c>
      <c r="J230" s="2" t="s">
        <v>164</v>
      </c>
      <c r="K230" s="33">
        <f t="shared" si="22"/>
        <v>3012</v>
      </c>
      <c r="L230" s="28">
        <f t="shared" si="23"/>
        <v>50.2</v>
      </c>
      <c r="M230" s="46" t="s">
        <v>336</v>
      </c>
      <c r="N230" s="2"/>
      <c r="O230" s="2"/>
      <c r="P230" s="2"/>
    </row>
    <row r="231" spans="2:16" x14ac:dyDescent="0.45">
      <c r="B231" s="4">
        <f t="shared" si="18"/>
        <v>2023</v>
      </c>
      <c r="C231" s="3">
        <f t="shared" si="19"/>
        <v>11</v>
      </c>
      <c r="D231" s="42" t="s">
        <v>317</v>
      </c>
      <c r="E231" s="42" t="s">
        <v>56</v>
      </c>
      <c r="F231" s="4" t="str">
        <f t="shared" si="20"/>
        <v>CKCOX23040014</v>
      </c>
      <c r="G231" s="3"/>
      <c r="H231" s="2">
        <v>0</v>
      </c>
      <c r="I231" s="2" t="str">
        <f t="shared" si="21"/>
        <v>Tx</v>
      </c>
      <c r="J231" s="2" t="s">
        <v>676</v>
      </c>
      <c r="K231" s="33">
        <f t="shared" si="22"/>
        <v>1776</v>
      </c>
      <c r="L231" s="28">
        <f t="shared" si="23"/>
        <v>29.6</v>
      </c>
      <c r="M231" s="46" t="s">
        <v>336</v>
      </c>
      <c r="N231" s="2"/>
      <c r="O231" s="2"/>
      <c r="P231" s="2"/>
    </row>
    <row r="232" spans="2:16" x14ac:dyDescent="0.45">
      <c r="B232" s="4">
        <f t="shared" si="18"/>
        <v>2023</v>
      </c>
      <c r="C232" s="3">
        <f t="shared" si="19"/>
        <v>11</v>
      </c>
      <c r="D232" s="42" t="s">
        <v>317</v>
      </c>
      <c r="E232" s="42" t="s">
        <v>56</v>
      </c>
      <c r="F232" s="4" t="str">
        <f t="shared" si="20"/>
        <v>CKCOX23040014</v>
      </c>
      <c r="G232" s="3"/>
      <c r="H232" s="2">
        <v>0</v>
      </c>
      <c r="I232" s="2" t="str">
        <f t="shared" si="21"/>
        <v>Tx</v>
      </c>
      <c r="J232" s="2" t="s">
        <v>172</v>
      </c>
      <c r="K232" s="33">
        <f t="shared" si="22"/>
        <v>5182</v>
      </c>
      <c r="L232" s="28">
        <f t="shared" si="23"/>
        <v>86.36666666666666</v>
      </c>
      <c r="M232" s="46" t="s">
        <v>336</v>
      </c>
      <c r="N232" s="2"/>
      <c r="O232" s="2"/>
      <c r="P232" s="2"/>
    </row>
    <row r="233" spans="2:16" x14ac:dyDescent="0.45">
      <c r="B233" s="4">
        <f t="shared" si="18"/>
        <v>2023</v>
      </c>
      <c r="C233" s="3">
        <f t="shared" si="19"/>
        <v>11</v>
      </c>
      <c r="D233" s="42" t="s">
        <v>317</v>
      </c>
      <c r="E233" s="42" t="s">
        <v>56</v>
      </c>
      <c r="F233" s="4" t="str">
        <f t="shared" si="20"/>
        <v>CKCOX23040014</v>
      </c>
      <c r="G233" s="3"/>
      <c r="H233" s="2">
        <v>0</v>
      </c>
      <c r="I233" s="2" t="str">
        <f t="shared" si="21"/>
        <v>Tx</v>
      </c>
      <c r="J233" s="2" t="s">
        <v>660</v>
      </c>
      <c r="K233" s="33">
        <f t="shared" si="22"/>
        <v>1568</v>
      </c>
      <c r="L233" s="28">
        <f t="shared" si="23"/>
        <v>26.133333333333333</v>
      </c>
      <c r="M233" s="46" t="s">
        <v>336</v>
      </c>
      <c r="N233" s="2"/>
      <c r="O233" s="2"/>
      <c r="P233" s="2"/>
    </row>
    <row r="234" spans="2:16" x14ac:dyDescent="0.45">
      <c r="B234" s="4">
        <f t="shared" si="18"/>
        <v>2023</v>
      </c>
      <c r="C234" s="3">
        <f t="shared" si="19"/>
        <v>11</v>
      </c>
      <c r="D234" s="42" t="s">
        <v>317</v>
      </c>
      <c r="E234" s="42" t="s">
        <v>56</v>
      </c>
      <c r="F234" s="4" t="str">
        <f t="shared" si="20"/>
        <v>CKCOX23040015</v>
      </c>
      <c r="G234" s="3"/>
      <c r="H234" s="2">
        <v>0</v>
      </c>
      <c r="I234" s="2" t="str">
        <f t="shared" si="21"/>
        <v>Tx</v>
      </c>
      <c r="J234" s="2" t="s">
        <v>151</v>
      </c>
      <c r="K234" s="33">
        <f t="shared" si="22"/>
        <v>4438</v>
      </c>
      <c r="L234" s="28">
        <f t="shared" si="23"/>
        <v>73.966666666666669</v>
      </c>
      <c r="M234" s="46" t="s">
        <v>336</v>
      </c>
      <c r="N234" s="2"/>
      <c r="O234" s="2"/>
      <c r="P234" s="2"/>
    </row>
    <row r="235" spans="2:16" x14ac:dyDescent="0.45">
      <c r="B235" s="4">
        <f t="shared" si="18"/>
        <v>2023</v>
      </c>
      <c r="C235" s="3">
        <f t="shared" si="19"/>
        <v>11</v>
      </c>
      <c r="D235" s="42" t="s">
        <v>317</v>
      </c>
      <c r="E235" s="42" t="s">
        <v>56</v>
      </c>
      <c r="F235" s="4" t="str">
        <f t="shared" si="20"/>
        <v>CKCOX23040015</v>
      </c>
      <c r="G235" s="3"/>
      <c r="H235" s="2">
        <v>0</v>
      </c>
      <c r="I235" s="2" t="str">
        <f t="shared" si="21"/>
        <v>Tx</v>
      </c>
      <c r="J235" s="2" t="s">
        <v>163</v>
      </c>
      <c r="K235" s="33">
        <f t="shared" si="22"/>
        <v>4270</v>
      </c>
      <c r="L235" s="28">
        <f t="shared" si="23"/>
        <v>71.166666666666671</v>
      </c>
      <c r="M235" s="46" t="s">
        <v>336</v>
      </c>
      <c r="N235" s="2"/>
      <c r="O235" s="2"/>
      <c r="P235" s="2"/>
    </row>
    <row r="236" spans="2:16" x14ac:dyDescent="0.45">
      <c r="B236" s="4">
        <f t="shared" si="18"/>
        <v>2023</v>
      </c>
      <c r="C236" s="3">
        <f t="shared" si="19"/>
        <v>11</v>
      </c>
      <c r="D236" s="42" t="s">
        <v>317</v>
      </c>
      <c r="E236" s="42" t="s">
        <v>56</v>
      </c>
      <c r="F236" s="4" t="str">
        <f t="shared" si="20"/>
        <v>CKCOX23040015</v>
      </c>
      <c r="G236" s="3"/>
      <c r="H236" s="2">
        <v>0</v>
      </c>
      <c r="I236" s="2" t="str">
        <f t="shared" si="21"/>
        <v>Tx</v>
      </c>
      <c r="J236" s="2" t="s">
        <v>175</v>
      </c>
      <c r="K236" s="33">
        <f t="shared" si="22"/>
        <v>1594</v>
      </c>
      <c r="L236" s="28">
        <f t="shared" si="23"/>
        <v>26.566666666666666</v>
      </c>
      <c r="M236" s="46" t="s">
        <v>336</v>
      </c>
      <c r="N236" s="2"/>
      <c r="O236" s="2"/>
      <c r="P236" s="2"/>
    </row>
    <row r="237" spans="2:16" x14ac:dyDescent="0.45">
      <c r="B237" s="4">
        <f t="shared" si="18"/>
        <v>2023</v>
      </c>
      <c r="C237" s="3">
        <f t="shared" si="19"/>
        <v>11</v>
      </c>
      <c r="D237" s="42" t="s">
        <v>317</v>
      </c>
      <c r="E237" s="42" t="s">
        <v>56</v>
      </c>
      <c r="F237" s="4" t="str">
        <f t="shared" si="20"/>
        <v>CKCOX23040015</v>
      </c>
      <c r="G237" s="3"/>
      <c r="H237" s="2">
        <v>0</v>
      </c>
      <c r="I237" s="2" t="str">
        <f t="shared" si="21"/>
        <v>Tx</v>
      </c>
      <c r="J237" s="2" t="s">
        <v>683</v>
      </c>
      <c r="K237" s="33">
        <f t="shared" si="22"/>
        <v>4226</v>
      </c>
      <c r="L237" s="28">
        <f t="shared" si="23"/>
        <v>70.433333333333337</v>
      </c>
      <c r="M237" s="46" t="s">
        <v>336</v>
      </c>
      <c r="N237" s="2"/>
      <c r="O237" s="2"/>
      <c r="P237" s="2"/>
    </row>
    <row r="238" spans="2:16" x14ac:dyDescent="0.45">
      <c r="B238" s="4">
        <f t="shared" si="18"/>
        <v>2023</v>
      </c>
      <c r="C238" s="3">
        <f t="shared" si="19"/>
        <v>11</v>
      </c>
      <c r="D238" s="42" t="s">
        <v>317</v>
      </c>
      <c r="E238" s="42" t="s">
        <v>56</v>
      </c>
      <c r="F238" s="4" t="str">
        <f t="shared" si="20"/>
        <v>CKCOX23040015</v>
      </c>
      <c r="G238" s="3"/>
      <c r="H238" s="2">
        <v>0</v>
      </c>
      <c r="I238" s="2" t="str">
        <f t="shared" si="21"/>
        <v>Tx</v>
      </c>
      <c r="J238" s="2" t="s">
        <v>685</v>
      </c>
      <c r="K238" s="33">
        <f t="shared" si="22"/>
        <v>3029</v>
      </c>
      <c r="L238" s="28">
        <f t="shared" si="23"/>
        <v>50.483333333333334</v>
      </c>
      <c r="M238" s="46" t="s">
        <v>336</v>
      </c>
      <c r="N238" s="2"/>
      <c r="O238" s="2"/>
      <c r="P238" s="2"/>
    </row>
    <row r="239" spans="2:16" x14ac:dyDescent="0.45">
      <c r="B239" s="4">
        <f t="shared" si="18"/>
        <v>2023</v>
      </c>
      <c r="C239" s="3">
        <f t="shared" si="19"/>
        <v>11</v>
      </c>
      <c r="D239" s="42" t="s">
        <v>317</v>
      </c>
      <c r="E239" s="42" t="s">
        <v>56</v>
      </c>
      <c r="F239" s="4" t="str">
        <f t="shared" si="20"/>
        <v>CKCOX23040015</v>
      </c>
      <c r="G239" s="3"/>
      <c r="H239" s="2">
        <v>0</v>
      </c>
      <c r="I239" s="2" t="str">
        <f t="shared" si="21"/>
        <v>Tx</v>
      </c>
      <c r="J239" s="2" t="s">
        <v>161</v>
      </c>
      <c r="K239" s="33">
        <f t="shared" si="22"/>
        <v>1809</v>
      </c>
      <c r="L239" s="28">
        <f t="shared" si="23"/>
        <v>30.15</v>
      </c>
      <c r="M239" s="46" t="s">
        <v>336</v>
      </c>
      <c r="N239" s="2"/>
      <c r="O239" s="2"/>
      <c r="P239" s="2"/>
    </row>
    <row r="240" spans="2:16" x14ac:dyDescent="0.45">
      <c r="B240" s="4">
        <f t="shared" si="18"/>
        <v>2023</v>
      </c>
      <c r="C240" s="3">
        <f t="shared" si="19"/>
        <v>11</v>
      </c>
      <c r="D240" s="42" t="s">
        <v>317</v>
      </c>
      <c r="E240" s="42" t="s">
        <v>56</v>
      </c>
      <c r="F240" s="4" t="str">
        <f t="shared" si="20"/>
        <v>CKCOX23040015</v>
      </c>
      <c r="G240" s="3"/>
      <c r="H240" s="2">
        <v>0</v>
      </c>
      <c r="I240" s="2" t="str">
        <f t="shared" si="21"/>
        <v>Tx</v>
      </c>
      <c r="J240" s="2" t="s">
        <v>663</v>
      </c>
      <c r="K240" s="33">
        <f t="shared" si="22"/>
        <v>5182</v>
      </c>
      <c r="L240" s="28">
        <f t="shared" si="23"/>
        <v>86.36666666666666</v>
      </c>
      <c r="M240" s="46" t="s">
        <v>336</v>
      </c>
      <c r="N240" s="2"/>
      <c r="O240" s="2"/>
      <c r="P240" s="2"/>
    </row>
    <row r="241" spans="2:16" x14ac:dyDescent="0.45">
      <c r="B241" s="4">
        <f t="shared" si="18"/>
        <v>2023</v>
      </c>
      <c r="C241" s="3">
        <f t="shared" si="19"/>
        <v>11</v>
      </c>
      <c r="D241" s="42" t="s">
        <v>317</v>
      </c>
      <c r="E241" s="42" t="s">
        <v>56</v>
      </c>
      <c r="F241" s="4" t="str">
        <f t="shared" si="20"/>
        <v>CKCOX23040015</v>
      </c>
      <c r="G241" s="3"/>
      <c r="H241" s="2">
        <v>0</v>
      </c>
      <c r="I241" s="2" t="str">
        <f t="shared" si="21"/>
        <v>Tx</v>
      </c>
      <c r="J241" s="2" t="s">
        <v>671</v>
      </c>
      <c r="K241" s="33">
        <f t="shared" si="22"/>
        <v>1636</v>
      </c>
      <c r="L241" s="28">
        <f t="shared" si="23"/>
        <v>27.266666666666666</v>
      </c>
      <c r="M241" s="46" t="s">
        <v>336</v>
      </c>
      <c r="N241" s="2"/>
      <c r="O241" s="2"/>
      <c r="P241" s="2"/>
    </row>
    <row r="242" spans="2:16" x14ac:dyDescent="0.45">
      <c r="B242" s="4">
        <f t="shared" si="18"/>
        <v>2023</v>
      </c>
      <c r="C242" s="3">
        <f t="shared" si="19"/>
        <v>11</v>
      </c>
      <c r="D242" s="42" t="s">
        <v>317</v>
      </c>
      <c r="E242" s="42" t="s">
        <v>56</v>
      </c>
      <c r="F242" s="4" t="str">
        <f t="shared" si="20"/>
        <v>CKCOX23040015</v>
      </c>
      <c r="G242" s="3"/>
      <c r="H242" s="2">
        <v>0</v>
      </c>
      <c r="I242" s="2" t="str">
        <f t="shared" si="21"/>
        <v>Tx</v>
      </c>
      <c r="J242" s="2" t="s">
        <v>654</v>
      </c>
      <c r="K242" s="33">
        <f t="shared" si="22"/>
        <v>2158</v>
      </c>
      <c r="L242" s="28">
        <f t="shared" si="23"/>
        <v>35.966666666666669</v>
      </c>
      <c r="M242" s="46" t="s">
        <v>336</v>
      </c>
      <c r="N242" s="2"/>
      <c r="O242" s="2"/>
      <c r="P242" s="2"/>
    </row>
  </sheetData>
  <mergeCells count="2">
    <mergeCell ref="B2:C2"/>
    <mergeCell ref="B3:C3"/>
  </mergeCells>
  <phoneticPr fontId="4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92D050"/>
  </sheetPr>
  <dimension ref="B1:P14"/>
  <sheetViews>
    <sheetView showGridLines="0" zoomScaleNormal="100" zoomScaleSheetLayoutView="100" workbookViewId="0">
      <selection activeCell="B3" sqref="B3:C3"/>
    </sheetView>
  </sheetViews>
  <sheetFormatPr defaultColWidth="8.6640625" defaultRowHeight="17" x14ac:dyDescent="0.45"/>
  <cols>
    <col min="1" max="1" width="8.6640625" style="1"/>
    <col min="2" max="4" width="9.08203125" style="1" customWidth="1"/>
    <col min="5" max="5" width="13.08203125" style="1" customWidth="1"/>
    <col min="6" max="6" width="23.08203125" style="1" bestFit="1" customWidth="1"/>
    <col min="7" max="9" width="9.08203125" style="1" customWidth="1"/>
    <col min="10" max="10" width="78.58203125" style="1" customWidth="1"/>
    <col min="11" max="11" width="11.25" style="34" bestFit="1" customWidth="1"/>
    <col min="12" max="12" width="9.58203125" style="29" customWidth="1"/>
    <col min="13" max="13" width="15.58203125" style="1" customWidth="1"/>
    <col min="14" max="16384" width="8.6640625" style="1"/>
  </cols>
  <sheetData>
    <row r="1" spans="2:16" x14ac:dyDescent="0.45">
      <c r="B1" s="15"/>
      <c r="C1" s="14"/>
      <c r="D1" s="15"/>
      <c r="E1" s="15"/>
      <c r="F1" s="15"/>
      <c r="G1" s="14"/>
      <c r="K1" s="30"/>
      <c r="L1" s="25"/>
    </row>
    <row r="2" spans="2:16" x14ac:dyDescent="0.45">
      <c r="B2" s="79" t="s">
        <v>60</v>
      </c>
      <c r="C2" s="79"/>
      <c r="D2" s="37" t="s">
        <v>731</v>
      </c>
      <c r="E2" s="37" t="s">
        <v>324</v>
      </c>
      <c r="F2" s="37" t="s">
        <v>316</v>
      </c>
      <c r="G2" s="37" t="s">
        <v>67</v>
      </c>
      <c r="H2" s="19"/>
      <c r="K2" s="30"/>
      <c r="L2" s="25"/>
    </row>
    <row r="3" spans="2:16" x14ac:dyDescent="0.45">
      <c r="B3" s="79" t="s">
        <v>734</v>
      </c>
      <c r="C3" s="79"/>
      <c r="D3" s="35">
        <f>L6</f>
        <v>1019.6</v>
      </c>
      <c r="E3" s="35">
        <f>D3/60</f>
        <v>16.993333333333332</v>
      </c>
      <c r="F3" s="24" t="s">
        <v>613</v>
      </c>
      <c r="G3" s="24" t="s">
        <v>57</v>
      </c>
      <c r="H3" s="16"/>
      <c r="K3" s="30"/>
      <c r="L3" s="25"/>
    </row>
    <row r="4" spans="2:16" x14ac:dyDescent="0.45">
      <c r="B4" s="15"/>
      <c r="C4" s="14"/>
      <c r="D4" s="15"/>
      <c r="E4" s="15"/>
      <c r="F4" s="15"/>
      <c r="G4" s="14"/>
      <c r="K4" s="30"/>
      <c r="L4" s="25"/>
    </row>
    <row r="5" spans="2:16" ht="34" x14ac:dyDescent="0.45">
      <c r="B5" s="10" t="s">
        <v>327</v>
      </c>
      <c r="C5" s="11" t="s">
        <v>335</v>
      </c>
      <c r="D5" s="10" t="s">
        <v>310</v>
      </c>
      <c r="E5" s="10" t="s">
        <v>490</v>
      </c>
      <c r="F5" s="10" t="s">
        <v>62</v>
      </c>
      <c r="G5" s="12" t="s">
        <v>69</v>
      </c>
      <c r="H5" s="10" t="s">
        <v>321</v>
      </c>
      <c r="I5" s="10" t="s">
        <v>313</v>
      </c>
      <c r="J5" s="10" t="s">
        <v>485</v>
      </c>
      <c r="K5" s="31" t="s">
        <v>489</v>
      </c>
      <c r="L5" s="26" t="s">
        <v>488</v>
      </c>
      <c r="M5" s="10" t="s">
        <v>484</v>
      </c>
      <c r="N5" s="10" t="s">
        <v>333</v>
      </c>
      <c r="O5" s="10" t="s">
        <v>323</v>
      </c>
      <c r="P5" s="10" t="s">
        <v>309</v>
      </c>
    </row>
    <row r="6" spans="2:16" x14ac:dyDescent="0.45">
      <c r="B6" s="5"/>
      <c r="C6" s="9"/>
      <c r="D6" s="5"/>
      <c r="E6" s="5"/>
      <c r="F6" s="5"/>
      <c r="G6" s="8"/>
      <c r="H6" s="5"/>
      <c r="I6" s="5"/>
      <c r="J6" s="7" t="s">
        <v>334</v>
      </c>
      <c r="K6" s="32">
        <f>SUM(K7:K609)</f>
        <v>61176</v>
      </c>
      <c r="L6" s="27">
        <f>SUM(L7:L14)</f>
        <v>1019.6</v>
      </c>
      <c r="M6" s="5"/>
      <c r="N6" s="5"/>
      <c r="O6" s="5"/>
      <c r="P6" s="5"/>
    </row>
    <row r="7" spans="2:16" x14ac:dyDescent="0.45">
      <c r="B7" s="4">
        <f>VALUE(MID(J7,22,4))</f>
        <v>2023</v>
      </c>
      <c r="C7" s="3">
        <f>VALUE(MID(J7,26,2))</f>
        <v>10</v>
      </c>
      <c r="D7" s="4" t="s">
        <v>317</v>
      </c>
      <c r="E7" s="4" t="s">
        <v>64</v>
      </c>
      <c r="F7" s="4" t="str">
        <f>MID(J7,8,13)</f>
        <v>CKCOX23040014</v>
      </c>
      <c r="G7" s="3">
        <v>7</v>
      </c>
      <c r="H7" s="2">
        <v>0</v>
      </c>
      <c r="I7" s="2" t="str">
        <f>LEFT(J7,2)</f>
        <v>Rx</v>
      </c>
      <c r="J7" s="2" t="s">
        <v>197</v>
      </c>
      <c r="K7" s="33">
        <f>VALUE(MID(J7,58,FIND("secs",J7)-58))</f>
        <v>2088</v>
      </c>
      <c r="L7" s="28">
        <f>K7/60</f>
        <v>34.799999999999997</v>
      </c>
      <c r="M7" s="2" t="s">
        <v>337</v>
      </c>
      <c r="N7" s="2"/>
      <c r="O7" s="2"/>
      <c r="P7" s="2"/>
    </row>
    <row r="8" spans="2:16" x14ac:dyDescent="0.45">
      <c r="B8" s="4">
        <f t="shared" ref="B8:B14" si="0">VALUE(MID(J8,22,4))</f>
        <v>2023</v>
      </c>
      <c r="C8" s="3">
        <f t="shared" ref="C8:C14" si="1">VALUE(MID(J8,26,2))</f>
        <v>10</v>
      </c>
      <c r="D8" s="4" t="s">
        <v>317</v>
      </c>
      <c r="E8" s="4" t="s">
        <v>64</v>
      </c>
      <c r="F8" s="4" t="str">
        <f t="shared" ref="F8:F14" si="2">MID(J8,8,13)</f>
        <v>CKCOX23040015</v>
      </c>
      <c r="G8" s="3">
        <v>7</v>
      </c>
      <c r="H8" s="2">
        <v>0</v>
      </c>
      <c r="I8" s="2" t="str">
        <f t="shared" ref="I8:I14" si="3">LEFT(J8,2)</f>
        <v>Rx</v>
      </c>
      <c r="J8" s="2" t="s">
        <v>393</v>
      </c>
      <c r="K8" s="33">
        <f t="shared" ref="K8:K14" si="4">VALUE(MID(J8,58,FIND("secs",J8)-58))</f>
        <v>2091</v>
      </c>
      <c r="L8" s="28">
        <f t="shared" ref="L8:L14" si="5">K8/60</f>
        <v>34.85</v>
      </c>
      <c r="M8" s="2" t="s">
        <v>337</v>
      </c>
      <c r="N8" s="2"/>
      <c r="O8" s="2"/>
      <c r="P8" s="2"/>
    </row>
    <row r="9" spans="2:16" x14ac:dyDescent="0.45">
      <c r="B9" s="4">
        <f t="shared" si="0"/>
        <v>2023</v>
      </c>
      <c r="C9" s="3">
        <f t="shared" si="1"/>
        <v>10</v>
      </c>
      <c r="D9" s="4" t="s">
        <v>317</v>
      </c>
      <c r="E9" s="4" t="s">
        <v>64</v>
      </c>
      <c r="F9" s="4" t="str">
        <f t="shared" si="2"/>
        <v>CKCOX23040014</v>
      </c>
      <c r="G9" s="3">
        <v>7</v>
      </c>
      <c r="H9" s="2">
        <v>0</v>
      </c>
      <c r="I9" s="2" t="str">
        <f t="shared" si="3"/>
        <v>Tx</v>
      </c>
      <c r="J9" s="2" t="s">
        <v>25</v>
      </c>
      <c r="K9" s="33">
        <f t="shared" si="4"/>
        <v>2088</v>
      </c>
      <c r="L9" s="28">
        <f t="shared" si="5"/>
        <v>34.799999999999997</v>
      </c>
      <c r="M9" s="2" t="s">
        <v>337</v>
      </c>
      <c r="N9" s="2"/>
      <c r="O9" s="2"/>
      <c r="P9" s="2"/>
    </row>
    <row r="10" spans="2:16" x14ac:dyDescent="0.45">
      <c r="B10" s="4">
        <f t="shared" si="0"/>
        <v>2023</v>
      </c>
      <c r="C10" s="3">
        <f t="shared" si="1"/>
        <v>10</v>
      </c>
      <c r="D10" s="4" t="s">
        <v>317</v>
      </c>
      <c r="E10" s="4" t="s">
        <v>64</v>
      </c>
      <c r="F10" s="4" t="str">
        <f t="shared" si="2"/>
        <v>CKCOX23040015</v>
      </c>
      <c r="G10" s="3">
        <v>7</v>
      </c>
      <c r="H10" s="2">
        <v>0</v>
      </c>
      <c r="I10" s="2" t="str">
        <f t="shared" si="3"/>
        <v>Tx</v>
      </c>
      <c r="J10" s="2" t="s">
        <v>26</v>
      </c>
      <c r="K10" s="33">
        <f t="shared" si="4"/>
        <v>2091</v>
      </c>
      <c r="L10" s="28">
        <f t="shared" si="5"/>
        <v>34.85</v>
      </c>
      <c r="M10" s="2" t="s">
        <v>337</v>
      </c>
      <c r="N10" s="2"/>
      <c r="O10" s="2"/>
      <c r="P10" s="2"/>
    </row>
    <row r="11" spans="2:16" x14ac:dyDescent="0.45">
      <c r="B11" s="4">
        <f t="shared" si="0"/>
        <v>2023</v>
      </c>
      <c r="C11" s="3">
        <f t="shared" si="1"/>
        <v>10</v>
      </c>
      <c r="D11" s="4" t="s">
        <v>317</v>
      </c>
      <c r="E11" s="4" t="s">
        <v>64</v>
      </c>
      <c r="F11" s="4" t="str">
        <f t="shared" si="2"/>
        <v>CKCOX23040014</v>
      </c>
      <c r="G11" s="3">
        <v>7</v>
      </c>
      <c r="H11" s="2">
        <v>0</v>
      </c>
      <c r="I11" s="2" t="str">
        <f t="shared" si="3"/>
        <v>Rx</v>
      </c>
      <c r="J11" s="38" t="s">
        <v>358</v>
      </c>
      <c r="K11" s="33">
        <f t="shared" si="4"/>
        <v>13201</v>
      </c>
      <c r="L11" s="28">
        <f t="shared" si="5"/>
        <v>220.01666666666668</v>
      </c>
      <c r="M11" s="2" t="s">
        <v>337</v>
      </c>
      <c r="N11" s="2"/>
      <c r="O11" s="2"/>
      <c r="P11" s="2"/>
    </row>
    <row r="12" spans="2:16" x14ac:dyDescent="0.45">
      <c r="B12" s="4">
        <f t="shared" si="0"/>
        <v>2023</v>
      </c>
      <c r="C12" s="3">
        <f t="shared" si="1"/>
        <v>10</v>
      </c>
      <c r="D12" s="4" t="s">
        <v>317</v>
      </c>
      <c r="E12" s="4" t="s">
        <v>64</v>
      </c>
      <c r="F12" s="4" t="str">
        <f t="shared" si="2"/>
        <v>CKCOX23040015</v>
      </c>
      <c r="G12" s="3">
        <v>7</v>
      </c>
      <c r="H12" s="2">
        <v>0</v>
      </c>
      <c r="I12" s="2" t="str">
        <f t="shared" si="3"/>
        <v>Rx</v>
      </c>
      <c r="J12" s="2" t="s">
        <v>370</v>
      </c>
      <c r="K12" s="33">
        <f t="shared" si="4"/>
        <v>13208</v>
      </c>
      <c r="L12" s="28">
        <f t="shared" si="5"/>
        <v>220.13333333333333</v>
      </c>
      <c r="M12" s="2" t="s">
        <v>337</v>
      </c>
      <c r="N12" s="2"/>
      <c r="O12" s="2"/>
      <c r="P12" s="2"/>
    </row>
    <row r="13" spans="2:16" x14ac:dyDescent="0.45">
      <c r="B13" s="4">
        <f t="shared" si="0"/>
        <v>2023</v>
      </c>
      <c r="C13" s="3">
        <f t="shared" si="1"/>
        <v>10</v>
      </c>
      <c r="D13" s="4" t="s">
        <v>317</v>
      </c>
      <c r="E13" s="4" t="s">
        <v>64</v>
      </c>
      <c r="F13" s="4" t="str">
        <f t="shared" si="2"/>
        <v>CKCOX23040014</v>
      </c>
      <c r="G13" s="3">
        <v>7</v>
      </c>
      <c r="H13" s="2">
        <v>0</v>
      </c>
      <c r="I13" s="2" t="str">
        <f t="shared" si="3"/>
        <v>Tx</v>
      </c>
      <c r="J13" s="2" t="s">
        <v>374</v>
      </c>
      <c r="K13" s="33">
        <f t="shared" si="4"/>
        <v>13201</v>
      </c>
      <c r="L13" s="28">
        <f t="shared" si="5"/>
        <v>220.01666666666668</v>
      </c>
      <c r="M13" s="2" t="s">
        <v>337</v>
      </c>
      <c r="N13" s="2"/>
      <c r="O13" s="2"/>
      <c r="P13" s="2"/>
    </row>
    <row r="14" spans="2:16" x14ac:dyDescent="0.45">
      <c r="B14" s="4">
        <f t="shared" si="0"/>
        <v>2023</v>
      </c>
      <c r="C14" s="3">
        <f t="shared" si="1"/>
        <v>10</v>
      </c>
      <c r="D14" s="4" t="s">
        <v>317</v>
      </c>
      <c r="E14" s="4" t="s">
        <v>64</v>
      </c>
      <c r="F14" s="4" t="str">
        <f t="shared" si="2"/>
        <v>CKCOX23040015</v>
      </c>
      <c r="G14" s="3">
        <v>7</v>
      </c>
      <c r="H14" s="2">
        <v>0</v>
      </c>
      <c r="I14" s="2" t="str">
        <f t="shared" si="3"/>
        <v>Tx</v>
      </c>
      <c r="J14" s="2" t="s">
        <v>387</v>
      </c>
      <c r="K14" s="33">
        <f t="shared" si="4"/>
        <v>13208</v>
      </c>
      <c r="L14" s="28">
        <f t="shared" si="5"/>
        <v>220.13333333333333</v>
      </c>
      <c r="M14" s="2" t="s">
        <v>337</v>
      </c>
      <c r="N14" s="2"/>
      <c r="O14" s="2"/>
      <c r="P14" s="2"/>
    </row>
  </sheetData>
  <mergeCells count="2">
    <mergeCell ref="B2:C2"/>
    <mergeCell ref="B3:C3"/>
  </mergeCells>
  <phoneticPr fontId="4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>
    <tabColor rgb="FF92D050"/>
  </sheetPr>
  <dimension ref="B1:P162"/>
  <sheetViews>
    <sheetView showGridLines="0" zoomScaleNormal="100" zoomScaleSheetLayoutView="100" workbookViewId="0">
      <selection activeCell="B3" sqref="B3:C3"/>
    </sheetView>
  </sheetViews>
  <sheetFormatPr defaultColWidth="8.6640625" defaultRowHeight="17" x14ac:dyDescent="0.45"/>
  <cols>
    <col min="1" max="1" width="8.6640625" style="1"/>
    <col min="2" max="4" width="9.08203125" style="1" customWidth="1"/>
    <col min="5" max="5" width="13.08203125" style="1" customWidth="1"/>
    <col min="6" max="6" width="23.08203125" style="1" bestFit="1" customWidth="1"/>
    <col min="7" max="7" width="9.1640625" style="1" bestFit="1" customWidth="1"/>
    <col min="8" max="9" width="9.08203125" style="1" customWidth="1"/>
    <col min="10" max="10" width="78.58203125" style="1" customWidth="1"/>
    <col min="11" max="11" width="11.25" style="34" bestFit="1" customWidth="1"/>
    <col min="12" max="12" width="9.58203125" style="29" customWidth="1"/>
    <col min="13" max="13" width="15.58203125" style="1" customWidth="1"/>
    <col min="14" max="14" width="8.6640625" style="1"/>
    <col min="15" max="15" width="9.25" style="1" bestFit="1" customWidth="1"/>
    <col min="16" max="16384" width="8.6640625" style="1"/>
  </cols>
  <sheetData>
    <row r="1" spans="2:16" x14ac:dyDescent="0.45">
      <c r="B1" s="15"/>
      <c r="C1" s="14"/>
      <c r="D1" s="15"/>
      <c r="E1" s="15"/>
      <c r="F1" s="15"/>
      <c r="G1" s="14"/>
      <c r="K1" s="30"/>
      <c r="L1" s="25"/>
    </row>
    <row r="2" spans="2:16" x14ac:dyDescent="0.45">
      <c r="B2" s="79" t="s">
        <v>60</v>
      </c>
      <c r="C2" s="79"/>
      <c r="D2" s="20" t="s">
        <v>731</v>
      </c>
      <c r="E2" s="20" t="s">
        <v>324</v>
      </c>
      <c r="F2" s="20" t="s">
        <v>316</v>
      </c>
      <c r="G2" s="20" t="s">
        <v>67</v>
      </c>
      <c r="H2" s="19"/>
      <c r="K2" s="30"/>
      <c r="L2" s="25"/>
    </row>
    <row r="3" spans="2:16" x14ac:dyDescent="0.45">
      <c r="B3" s="79" t="s">
        <v>734</v>
      </c>
      <c r="C3" s="79"/>
      <c r="D3" s="35">
        <f>L6</f>
        <v>2799.7999999999988</v>
      </c>
      <c r="E3" s="35">
        <f>D3/60</f>
        <v>46.663333333333313</v>
      </c>
      <c r="F3" s="24" t="s">
        <v>616</v>
      </c>
      <c r="G3" s="24" t="s">
        <v>318</v>
      </c>
      <c r="H3" s="16"/>
      <c r="K3" s="30"/>
      <c r="L3" s="25"/>
    </row>
    <row r="4" spans="2:16" x14ac:dyDescent="0.45">
      <c r="B4" s="15"/>
      <c r="C4" s="14"/>
      <c r="D4" s="15"/>
      <c r="E4" s="15"/>
      <c r="F4" s="15"/>
      <c r="G4" s="14"/>
      <c r="K4" s="30"/>
      <c r="L4" s="25"/>
    </row>
    <row r="5" spans="2:16" ht="34" x14ac:dyDescent="0.45">
      <c r="B5" s="10" t="s">
        <v>327</v>
      </c>
      <c r="C5" s="11" t="s">
        <v>335</v>
      </c>
      <c r="D5" s="10" t="s">
        <v>310</v>
      </c>
      <c r="E5" s="10" t="s">
        <v>490</v>
      </c>
      <c r="F5" s="10" t="s">
        <v>62</v>
      </c>
      <c r="G5" s="12" t="s">
        <v>69</v>
      </c>
      <c r="H5" s="10" t="s">
        <v>321</v>
      </c>
      <c r="I5" s="10" t="s">
        <v>313</v>
      </c>
      <c r="J5" s="10" t="s">
        <v>485</v>
      </c>
      <c r="K5" s="31" t="s">
        <v>489</v>
      </c>
      <c r="L5" s="26" t="s">
        <v>488</v>
      </c>
      <c r="M5" s="10" t="s">
        <v>484</v>
      </c>
      <c r="N5" s="10" t="s">
        <v>333</v>
      </c>
      <c r="O5" s="10" t="s">
        <v>323</v>
      </c>
      <c r="P5" s="10" t="s">
        <v>309</v>
      </c>
    </row>
    <row r="6" spans="2:16" x14ac:dyDescent="0.45">
      <c r="B6" s="5"/>
      <c r="C6" s="9"/>
      <c r="D6" s="5"/>
      <c r="E6" s="5"/>
      <c r="F6" s="5"/>
      <c r="G6" s="8"/>
      <c r="H6" s="5"/>
      <c r="I6" s="5"/>
      <c r="J6" s="7" t="s">
        <v>334</v>
      </c>
      <c r="K6" s="32">
        <f>SUM(K7:K757)</f>
        <v>167988</v>
      </c>
      <c r="L6" s="27">
        <f>SUM(L7:L162)</f>
        <v>2799.7999999999988</v>
      </c>
      <c r="M6" s="5"/>
      <c r="N6" s="5"/>
      <c r="O6" s="5"/>
      <c r="P6" s="5"/>
    </row>
    <row r="7" spans="2:16" x14ac:dyDescent="0.45">
      <c r="B7" s="4" t="str">
        <f>MID(J7,22,4)</f>
        <v>2023</v>
      </c>
      <c r="C7" s="3" t="str">
        <f>MID(J7,27,1)</f>
        <v>9</v>
      </c>
      <c r="D7" s="4" t="s">
        <v>317</v>
      </c>
      <c r="E7" s="4" t="s">
        <v>64</v>
      </c>
      <c r="F7" s="4" t="str">
        <f>MID(J7,8,13)</f>
        <v>CKCOX23040014</v>
      </c>
      <c r="G7" s="3">
        <v>7</v>
      </c>
      <c r="H7" s="2">
        <v>0</v>
      </c>
      <c r="I7" s="2" t="str">
        <f>LEFT(J7,2)</f>
        <v>Rx</v>
      </c>
      <c r="J7" s="2" t="s">
        <v>609</v>
      </c>
      <c r="K7" s="33">
        <f>VALUE(MID(J7,58,FIND("secs",J7)-58))</f>
        <v>4965</v>
      </c>
      <c r="L7" s="28">
        <f>K7/60</f>
        <v>82.75</v>
      </c>
      <c r="M7" s="36" t="s">
        <v>337</v>
      </c>
      <c r="N7" s="2"/>
      <c r="O7" s="2"/>
      <c r="P7" s="2"/>
    </row>
    <row r="8" spans="2:16" x14ac:dyDescent="0.45">
      <c r="B8" s="4" t="str">
        <f>MID(J8,22,4)</f>
        <v>2023</v>
      </c>
      <c r="C8" s="3" t="str">
        <f>MID(J8,27,1)</f>
        <v>9</v>
      </c>
      <c r="D8" s="4" t="s">
        <v>317</v>
      </c>
      <c r="E8" s="4" t="s">
        <v>64</v>
      </c>
      <c r="F8" s="4" t="str">
        <f>MID(J8,8,13)</f>
        <v>CKCOX23040014</v>
      </c>
      <c r="G8" s="3">
        <v>7</v>
      </c>
      <c r="H8" s="2">
        <v>0</v>
      </c>
      <c r="I8" s="2" t="str">
        <f>LEFT(J8,2)</f>
        <v>Rx</v>
      </c>
      <c r="J8" s="2" t="s">
        <v>445</v>
      </c>
      <c r="K8" s="33">
        <f t="shared" ref="K8:K71" si="0">VALUE(MID(J8,58,FIND("secs",J8)-58))</f>
        <v>7833</v>
      </c>
      <c r="L8" s="28">
        <f t="shared" ref="L8:L71" si="1">K8/60</f>
        <v>130.55000000000001</v>
      </c>
      <c r="M8" s="36" t="s">
        <v>337</v>
      </c>
      <c r="N8" s="2"/>
      <c r="O8" s="2"/>
      <c r="P8" s="2"/>
    </row>
    <row r="9" spans="2:16" x14ac:dyDescent="0.45">
      <c r="B9" s="4" t="str">
        <f t="shared" ref="B9:B72" si="2">MID(J9,22,4)</f>
        <v>2023</v>
      </c>
      <c r="C9" s="3" t="str">
        <f t="shared" ref="C9:C72" si="3">MID(J9,27,1)</f>
        <v>9</v>
      </c>
      <c r="D9" s="4" t="s">
        <v>317</v>
      </c>
      <c r="E9" s="4" t="s">
        <v>64</v>
      </c>
      <c r="F9" s="4" t="str">
        <f t="shared" ref="F9:F72" si="4">MID(J9,8,13)</f>
        <v>CKCOX23040015</v>
      </c>
      <c r="G9" s="3">
        <v>7</v>
      </c>
      <c r="H9" s="2">
        <v>0</v>
      </c>
      <c r="I9" s="2" t="str">
        <f t="shared" ref="I9:I162" si="5">LEFT(J9,2)</f>
        <v>Rx</v>
      </c>
      <c r="J9" s="2" t="s">
        <v>356</v>
      </c>
      <c r="K9" s="33">
        <f t="shared" si="0"/>
        <v>4964</v>
      </c>
      <c r="L9" s="28">
        <f t="shared" si="1"/>
        <v>82.733333333333334</v>
      </c>
      <c r="M9" s="36" t="s">
        <v>337</v>
      </c>
      <c r="N9" s="2"/>
      <c r="O9" s="2"/>
      <c r="P9" s="2"/>
    </row>
    <row r="10" spans="2:16" x14ac:dyDescent="0.45">
      <c r="B10" s="4" t="str">
        <f t="shared" si="2"/>
        <v>2023</v>
      </c>
      <c r="C10" s="3" t="str">
        <f t="shared" si="3"/>
        <v>9</v>
      </c>
      <c r="D10" s="4" t="s">
        <v>317</v>
      </c>
      <c r="E10" s="4" t="s">
        <v>64</v>
      </c>
      <c r="F10" s="4" t="str">
        <f t="shared" si="4"/>
        <v>CKCOX23040015</v>
      </c>
      <c r="G10" s="3">
        <v>7</v>
      </c>
      <c r="H10" s="2">
        <v>0</v>
      </c>
      <c r="I10" s="2" t="str">
        <f t="shared" si="5"/>
        <v>Rx</v>
      </c>
      <c r="J10" s="2" t="s">
        <v>606</v>
      </c>
      <c r="K10" s="33">
        <f t="shared" si="0"/>
        <v>7836</v>
      </c>
      <c r="L10" s="28">
        <f t="shared" si="1"/>
        <v>130.6</v>
      </c>
      <c r="M10" s="36" t="s">
        <v>337</v>
      </c>
      <c r="N10" s="2"/>
      <c r="O10" s="2"/>
      <c r="P10" s="2"/>
    </row>
    <row r="11" spans="2:16" x14ac:dyDescent="0.45">
      <c r="B11" s="4" t="str">
        <f t="shared" si="2"/>
        <v>2023</v>
      </c>
      <c r="C11" s="3" t="str">
        <f t="shared" si="3"/>
        <v>9</v>
      </c>
      <c r="D11" s="4" t="s">
        <v>317</v>
      </c>
      <c r="E11" s="4" t="s">
        <v>64</v>
      </c>
      <c r="F11" s="4" t="str">
        <f t="shared" si="4"/>
        <v>CKCOX23040014</v>
      </c>
      <c r="G11" s="3">
        <v>7</v>
      </c>
      <c r="H11" s="2">
        <v>0</v>
      </c>
      <c r="I11" s="2" t="str">
        <f t="shared" si="5"/>
        <v>Tx</v>
      </c>
      <c r="J11" s="2" t="s">
        <v>299</v>
      </c>
      <c r="K11" s="33">
        <f t="shared" si="0"/>
        <v>4965</v>
      </c>
      <c r="L11" s="28">
        <f t="shared" si="1"/>
        <v>82.75</v>
      </c>
      <c r="M11" s="36" t="s">
        <v>337</v>
      </c>
      <c r="N11" s="2"/>
      <c r="O11" s="2"/>
      <c r="P11" s="2"/>
    </row>
    <row r="12" spans="2:16" x14ac:dyDescent="0.45">
      <c r="B12" s="4" t="str">
        <f t="shared" si="2"/>
        <v>2023</v>
      </c>
      <c r="C12" s="3" t="str">
        <f t="shared" si="3"/>
        <v>9</v>
      </c>
      <c r="D12" s="4" t="s">
        <v>317</v>
      </c>
      <c r="E12" s="4" t="s">
        <v>64</v>
      </c>
      <c r="F12" s="4" t="str">
        <f t="shared" si="4"/>
        <v>CKCOX23040014</v>
      </c>
      <c r="G12" s="3">
        <v>7</v>
      </c>
      <c r="H12" s="2">
        <v>0</v>
      </c>
      <c r="I12" s="2" t="str">
        <f t="shared" si="5"/>
        <v>Tx</v>
      </c>
      <c r="J12" s="2" t="s">
        <v>296</v>
      </c>
      <c r="K12" s="33">
        <f t="shared" si="0"/>
        <v>7833</v>
      </c>
      <c r="L12" s="28">
        <f t="shared" si="1"/>
        <v>130.55000000000001</v>
      </c>
      <c r="M12" s="36" t="s">
        <v>337</v>
      </c>
      <c r="N12" s="2"/>
      <c r="O12" s="2"/>
      <c r="P12" s="2"/>
    </row>
    <row r="13" spans="2:16" x14ac:dyDescent="0.45">
      <c r="B13" s="4" t="str">
        <f t="shared" si="2"/>
        <v>2023</v>
      </c>
      <c r="C13" s="3" t="str">
        <f t="shared" si="3"/>
        <v>9</v>
      </c>
      <c r="D13" s="4" t="s">
        <v>317</v>
      </c>
      <c r="E13" s="4" t="s">
        <v>64</v>
      </c>
      <c r="F13" s="4" t="str">
        <f t="shared" si="4"/>
        <v>CKCOX23040015</v>
      </c>
      <c r="G13" s="3">
        <v>7</v>
      </c>
      <c r="H13" s="2">
        <v>0</v>
      </c>
      <c r="I13" s="2" t="str">
        <f t="shared" si="5"/>
        <v>Tx</v>
      </c>
      <c r="J13" s="2" t="s">
        <v>266</v>
      </c>
      <c r="K13" s="33">
        <f t="shared" si="0"/>
        <v>4964</v>
      </c>
      <c r="L13" s="28">
        <f t="shared" si="1"/>
        <v>82.733333333333334</v>
      </c>
      <c r="M13" s="36" t="s">
        <v>337</v>
      </c>
      <c r="N13" s="2"/>
      <c r="O13" s="2"/>
      <c r="P13" s="2"/>
    </row>
    <row r="14" spans="2:16" x14ac:dyDescent="0.45">
      <c r="B14" s="4" t="str">
        <f t="shared" si="2"/>
        <v>2023</v>
      </c>
      <c r="C14" s="3" t="str">
        <f t="shared" si="3"/>
        <v>9</v>
      </c>
      <c r="D14" s="4" t="s">
        <v>317</v>
      </c>
      <c r="E14" s="4" t="s">
        <v>64</v>
      </c>
      <c r="F14" s="4" t="str">
        <f t="shared" si="4"/>
        <v>CKCOX23040015</v>
      </c>
      <c r="G14" s="3">
        <v>7</v>
      </c>
      <c r="H14" s="2">
        <v>0</v>
      </c>
      <c r="I14" s="2" t="str">
        <f t="shared" si="5"/>
        <v>Tx</v>
      </c>
      <c r="J14" s="2" t="s">
        <v>302</v>
      </c>
      <c r="K14" s="33">
        <f t="shared" si="0"/>
        <v>7836</v>
      </c>
      <c r="L14" s="28">
        <f t="shared" si="1"/>
        <v>130.6</v>
      </c>
      <c r="M14" s="36" t="s">
        <v>337</v>
      </c>
      <c r="N14" s="2"/>
      <c r="O14" s="2"/>
      <c r="P14" s="2"/>
    </row>
    <row r="15" spans="2:16" x14ac:dyDescent="0.45">
      <c r="B15" s="4" t="str">
        <f t="shared" si="2"/>
        <v>2023</v>
      </c>
      <c r="C15" s="3" t="str">
        <f t="shared" si="3"/>
        <v>9</v>
      </c>
      <c r="D15" s="4" t="s">
        <v>317</v>
      </c>
      <c r="E15" s="4" t="s">
        <v>64</v>
      </c>
      <c r="F15" s="4" t="str">
        <f t="shared" si="4"/>
        <v>CKCOX23040014</v>
      </c>
      <c r="G15" s="3">
        <v>7</v>
      </c>
      <c r="H15" s="2">
        <v>0</v>
      </c>
      <c r="I15" s="2" t="str">
        <f t="shared" si="5"/>
        <v>Rx</v>
      </c>
      <c r="J15" s="2" t="s">
        <v>271</v>
      </c>
      <c r="K15" s="33">
        <f t="shared" si="0"/>
        <v>833</v>
      </c>
      <c r="L15" s="28">
        <f t="shared" si="1"/>
        <v>13.883333333333333</v>
      </c>
      <c r="M15" s="36" t="s">
        <v>337</v>
      </c>
      <c r="N15" s="2"/>
      <c r="O15" s="2"/>
      <c r="P15" s="2"/>
    </row>
    <row r="16" spans="2:16" x14ac:dyDescent="0.45">
      <c r="B16" s="4" t="str">
        <f t="shared" si="2"/>
        <v>2023</v>
      </c>
      <c r="C16" s="3" t="str">
        <f t="shared" si="3"/>
        <v>9</v>
      </c>
      <c r="D16" s="4" t="s">
        <v>317</v>
      </c>
      <c r="E16" s="4" t="s">
        <v>64</v>
      </c>
      <c r="F16" s="4" t="str">
        <f t="shared" si="4"/>
        <v>CKCOX23040015</v>
      </c>
      <c r="G16" s="3">
        <v>7</v>
      </c>
      <c r="H16" s="2">
        <v>0</v>
      </c>
      <c r="I16" s="2" t="str">
        <f t="shared" si="5"/>
        <v>Rx</v>
      </c>
      <c r="J16" s="2" t="s">
        <v>298</v>
      </c>
      <c r="K16" s="33">
        <f t="shared" si="0"/>
        <v>4476</v>
      </c>
      <c r="L16" s="28">
        <f t="shared" si="1"/>
        <v>74.599999999999994</v>
      </c>
      <c r="M16" s="36" t="s">
        <v>337</v>
      </c>
      <c r="N16" s="2"/>
      <c r="O16" s="2"/>
      <c r="P16" s="2"/>
    </row>
    <row r="17" spans="2:16" x14ac:dyDescent="0.45">
      <c r="B17" s="4" t="str">
        <f t="shared" si="2"/>
        <v>2023</v>
      </c>
      <c r="C17" s="3" t="str">
        <f t="shared" si="3"/>
        <v>9</v>
      </c>
      <c r="D17" s="4" t="s">
        <v>317</v>
      </c>
      <c r="E17" s="4" t="s">
        <v>64</v>
      </c>
      <c r="F17" s="4" t="str">
        <f t="shared" si="4"/>
        <v>CKCOX23040015</v>
      </c>
      <c r="G17" s="3">
        <v>7</v>
      </c>
      <c r="H17" s="2">
        <v>0</v>
      </c>
      <c r="I17" s="2" t="str">
        <f t="shared" si="5"/>
        <v>Rx</v>
      </c>
      <c r="J17" s="2" t="s">
        <v>273</v>
      </c>
      <c r="K17" s="33">
        <f t="shared" si="0"/>
        <v>833</v>
      </c>
      <c r="L17" s="28">
        <f t="shared" si="1"/>
        <v>13.883333333333333</v>
      </c>
      <c r="M17" s="36" t="s">
        <v>337</v>
      </c>
      <c r="N17" s="2"/>
      <c r="O17" s="2"/>
      <c r="P17" s="2"/>
    </row>
    <row r="18" spans="2:16" x14ac:dyDescent="0.45">
      <c r="B18" s="4" t="str">
        <f t="shared" si="2"/>
        <v>2023</v>
      </c>
      <c r="C18" s="3" t="str">
        <f t="shared" si="3"/>
        <v>9</v>
      </c>
      <c r="D18" s="4" t="s">
        <v>330</v>
      </c>
      <c r="E18" s="4" t="s">
        <v>56</v>
      </c>
      <c r="F18" s="4" t="str">
        <f t="shared" si="4"/>
        <v>CKCOX23040015</v>
      </c>
      <c r="G18" s="3">
        <v>60</v>
      </c>
      <c r="H18" s="2"/>
      <c r="I18" s="2" t="str">
        <f t="shared" si="5"/>
        <v>Rx</v>
      </c>
      <c r="J18" s="2" t="s">
        <v>275</v>
      </c>
      <c r="K18" s="33">
        <f t="shared" si="0"/>
        <v>3538</v>
      </c>
      <c r="L18" s="28">
        <f t="shared" si="1"/>
        <v>58.966666666666669</v>
      </c>
      <c r="M18" s="36"/>
      <c r="N18" s="2"/>
      <c r="O18" s="2"/>
      <c r="P18" s="2"/>
    </row>
    <row r="19" spans="2:16" x14ac:dyDescent="0.45">
      <c r="B19" s="4" t="str">
        <f t="shared" si="2"/>
        <v>2023</v>
      </c>
      <c r="C19" s="3" t="str">
        <f t="shared" si="3"/>
        <v>9</v>
      </c>
      <c r="D19" s="4" t="s">
        <v>317</v>
      </c>
      <c r="E19" s="4" t="s">
        <v>64</v>
      </c>
      <c r="F19" s="4" t="str">
        <f t="shared" si="4"/>
        <v>CKCOX23040014</v>
      </c>
      <c r="G19" s="3">
        <v>7</v>
      </c>
      <c r="H19" s="2">
        <v>0</v>
      </c>
      <c r="I19" s="2" t="str">
        <f t="shared" si="5"/>
        <v>Tx</v>
      </c>
      <c r="J19" s="2" t="s">
        <v>303</v>
      </c>
      <c r="K19" s="33">
        <f t="shared" si="0"/>
        <v>833</v>
      </c>
      <c r="L19" s="28">
        <f t="shared" si="1"/>
        <v>13.883333333333333</v>
      </c>
      <c r="M19" s="36" t="s">
        <v>337</v>
      </c>
      <c r="N19" s="2"/>
      <c r="O19" s="2"/>
      <c r="P19" s="2"/>
    </row>
    <row r="20" spans="2:16" x14ac:dyDescent="0.45">
      <c r="B20" s="4" t="str">
        <f t="shared" si="2"/>
        <v>2023</v>
      </c>
      <c r="C20" s="3" t="str">
        <f t="shared" si="3"/>
        <v>9</v>
      </c>
      <c r="D20" s="4" t="s">
        <v>317</v>
      </c>
      <c r="E20" s="4" t="s">
        <v>64</v>
      </c>
      <c r="F20" s="4" t="str">
        <f t="shared" si="4"/>
        <v>CKCOX23040015</v>
      </c>
      <c r="G20" s="3">
        <v>7</v>
      </c>
      <c r="H20" s="2">
        <v>0</v>
      </c>
      <c r="I20" s="2" t="str">
        <f t="shared" si="5"/>
        <v>Tx</v>
      </c>
      <c r="J20" s="2" t="s">
        <v>357</v>
      </c>
      <c r="K20" s="33">
        <f t="shared" si="0"/>
        <v>4476</v>
      </c>
      <c r="L20" s="28">
        <f t="shared" si="1"/>
        <v>74.599999999999994</v>
      </c>
      <c r="M20" s="36" t="s">
        <v>337</v>
      </c>
      <c r="N20" s="2"/>
      <c r="O20" s="2"/>
      <c r="P20" s="2"/>
    </row>
    <row r="21" spans="2:16" x14ac:dyDescent="0.45">
      <c r="B21" s="4" t="str">
        <f t="shared" si="2"/>
        <v>2023</v>
      </c>
      <c r="C21" s="3" t="str">
        <f t="shared" si="3"/>
        <v>9</v>
      </c>
      <c r="D21" s="42" t="s">
        <v>317</v>
      </c>
      <c r="E21" s="4" t="s">
        <v>64</v>
      </c>
      <c r="F21" s="4" t="str">
        <f t="shared" si="4"/>
        <v>CKCOX23040015</v>
      </c>
      <c r="G21" s="3">
        <v>7</v>
      </c>
      <c r="H21" s="2">
        <v>0</v>
      </c>
      <c r="I21" s="2" t="str">
        <f t="shared" si="5"/>
        <v>Tx</v>
      </c>
      <c r="J21" s="2" t="s">
        <v>264</v>
      </c>
      <c r="K21" s="33">
        <f t="shared" si="0"/>
        <v>833</v>
      </c>
      <c r="L21" s="28">
        <f t="shared" si="1"/>
        <v>13.883333333333333</v>
      </c>
      <c r="M21" s="36" t="s">
        <v>337</v>
      </c>
      <c r="N21" s="2"/>
      <c r="O21" s="2"/>
      <c r="P21" s="2"/>
    </row>
    <row r="22" spans="2:16" x14ac:dyDescent="0.45">
      <c r="B22" s="4" t="str">
        <f t="shared" si="2"/>
        <v>2023</v>
      </c>
      <c r="C22" s="3" t="str">
        <f t="shared" si="3"/>
        <v>9</v>
      </c>
      <c r="D22" s="42" t="s">
        <v>317</v>
      </c>
      <c r="E22" s="4" t="s">
        <v>64</v>
      </c>
      <c r="F22" s="4" t="str">
        <f t="shared" si="4"/>
        <v>CKCOX23040015</v>
      </c>
      <c r="G22" s="3">
        <v>60</v>
      </c>
      <c r="H22" s="2"/>
      <c r="I22" s="2" t="str">
        <f t="shared" si="5"/>
        <v>Tx</v>
      </c>
      <c r="J22" s="2" t="s">
        <v>184</v>
      </c>
      <c r="K22" s="33">
        <f t="shared" si="0"/>
        <v>3538</v>
      </c>
      <c r="L22" s="28">
        <f t="shared" si="1"/>
        <v>58.966666666666669</v>
      </c>
      <c r="M22" s="36"/>
      <c r="N22" s="2"/>
      <c r="O22" s="2"/>
      <c r="P22" s="2"/>
    </row>
    <row r="23" spans="2:16" x14ac:dyDescent="0.45">
      <c r="B23" s="4" t="str">
        <f t="shared" si="2"/>
        <v>2023</v>
      </c>
      <c r="C23" s="3" t="str">
        <f t="shared" si="3"/>
        <v>9</v>
      </c>
      <c r="D23" s="4" t="s">
        <v>330</v>
      </c>
      <c r="E23" s="4" t="s">
        <v>56</v>
      </c>
      <c r="F23" s="4" t="str">
        <f t="shared" si="4"/>
        <v>CKCOX23040001</v>
      </c>
      <c r="G23" s="3" t="s">
        <v>315</v>
      </c>
      <c r="H23" s="2">
        <v>60</v>
      </c>
      <c r="I23" s="2" t="str">
        <f t="shared" si="5"/>
        <v>Rx</v>
      </c>
      <c r="J23" s="2" t="s">
        <v>108</v>
      </c>
      <c r="K23" s="33">
        <f t="shared" si="0"/>
        <v>31</v>
      </c>
      <c r="L23" s="28">
        <f t="shared" si="1"/>
        <v>0.51666666666666672</v>
      </c>
      <c r="M23" s="2"/>
      <c r="N23" s="2"/>
      <c r="O23" s="2"/>
      <c r="P23" s="2"/>
    </row>
    <row r="24" spans="2:16" x14ac:dyDescent="0.45">
      <c r="B24" s="4" t="str">
        <f t="shared" si="2"/>
        <v>2023</v>
      </c>
      <c r="C24" s="3" t="str">
        <f t="shared" si="3"/>
        <v>9</v>
      </c>
      <c r="D24" s="4" t="s">
        <v>330</v>
      </c>
      <c r="E24" s="4" t="s">
        <v>56</v>
      </c>
      <c r="F24" s="4" t="str">
        <f t="shared" si="4"/>
        <v>CKCOX23040001</v>
      </c>
      <c r="G24" s="3">
        <v>5</v>
      </c>
      <c r="H24" s="2">
        <v>60</v>
      </c>
      <c r="I24" s="2" t="str">
        <f t="shared" si="5"/>
        <v>Rx</v>
      </c>
      <c r="J24" s="2" t="s">
        <v>577</v>
      </c>
      <c r="K24" s="33">
        <f t="shared" si="0"/>
        <v>201</v>
      </c>
      <c r="L24" s="28">
        <f t="shared" si="1"/>
        <v>3.35</v>
      </c>
      <c r="M24" s="2"/>
      <c r="N24" s="2"/>
      <c r="O24" s="2"/>
      <c r="P24" s="2"/>
    </row>
    <row r="25" spans="2:16" x14ac:dyDescent="0.45">
      <c r="B25" s="4" t="str">
        <f t="shared" si="2"/>
        <v>2023</v>
      </c>
      <c r="C25" s="3" t="str">
        <f t="shared" si="3"/>
        <v>9</v>
      </c>
      <c r="D25" s="4" t="s">
        <v>330</v>
      </c>
      <c r="E25" s="4" t="s">
        <v>56</v>
      </c>
      <c r="F25" s="4" t="str">
        <f t="shared" si="4"/>
        <v>CKCOX23040001</v>
      </c>
      <c r="G25" s="3">
        <v>100</v>
      </c>
      <c r="H25" s="2">
        <v>60</v>
      </c>
      <c r="I25" s="2" t="str">
        <f t="shared" si="5"/>
        <v>Rx</v>
      </c>
      <c r="J25" s="2" t="s">
        <v>293</v>
      </c>
      <c r="K25" s="33">
        <f t="shared" si="0"/>
        <v>213</v>
      </c>
      <c r="L25" s="28">
        <f t="shared" si="1"/>
        <v>3.55</v>
      </c>
      <c r="M25" s="2"/>
      <c r="N25" s="2"/>
      <c r="O25" s="2"/>
      <c r="P25" s="2"/>
    </row>
    <row r="26" spans="2:16" x14ac:dyDescent="0.45">
      <c r="B26" s="4" t="str">
        <f t="shared" si="2"/>
        <v>2023</v>
      </c>
      <c r="C26" s="3" t="str">
        <f t="shared" si="3"/>
        <v>9</v>
      </c>
      <c r="D26" s="4" t="s">
        <v>330</v>
      </c>
      <c r="E26" s="4" t="s">
        <v>56</v>
      </c>
      <c r="F26" s="4" t="str">
        <f t="shared" si="4"/>
        <v>CKCOX23040001</v>
      </c>
      <c r="G26" s="3">
        <v>240</v>
      </c>
      <c r="H26" s="2">
        <v>60</v>
      </c>
      <c r="I26" s="2" t="str">
        <f t="shared" si="5"/>
        <v>Rx</v>
      </c>
      <c r="J26" s="2" t="s">
        <v>612</v>
      </c>
      <c r="K26" s="33">
        <f t="shared" si="0"/>
        <v>126</v>
      </c>
      <c r="L26" s="28">
        <f t="shared" si="1"/>
        <v>2.1</v>
      </c>
      <c r="M26" s="2"/>
      <c r="N26" s="2"/>
      <c r="O26" s="2"/>
      <c r="P26" s="2"/>
    </row>
    <row r="27" spans="2:16" x14ac:dyDescent="0.45">
      <c r="B27" s="4" t="str">
        <f t="shared" si="2"/>
        <v>2023</v>
      </c>
      <c r="C27" s="3" t="str">
        <f t="shared" si="3"/>
        <v>9</v>
      </c>
      <c r="D27" s="4" t="s">
        <v>330</v>
      </c>
      <c r="E27" s="4" t="s">
        <v>56</v>
      </c>
      <c r="F27" s="4" t="str">
        <f t="shared" si="4"/>
        <v>CKCOX23040001</v>
      </c>
      <c r="G27" s="3" t="s">
        <v>491</v>
      </c>
      <c r="H27" s="2">
        <v>60</v>
      </c>
      <c r="I27" s="2" t="str">
        <f t="shared" si="5"/>
        <v>Rx</v>
      </c>
      <c r="J27" s="2" t="s">
        <v>119</v>
      </c>
      <c r="K27" s="33">
        <f t="shared" si="0"/>
        <v>89</v>
      </c>
      <c r="L27" s="28">
        <f t="shared" si="1"/>
        <v>1.4833333333333334</v>
      </c>
      <c r="M27" s="2"/>
      <c r="N27" s="2"/>
      <c r="O27" s="2"/>
      <c r="P27" s="2"/>
    </row>
    <row r="28" spans="2:16" x14ac:dyDescent="0.45">
      <c r="B28" s="4" t="str">
        <f t="shared" si="2"/>
        <v>2023</v>
      </c>
      <c r="C28" s="3" t="str">
        <f t="shared" si="3"/>
        <v>9</v>
      </c>
      <c r="D28" s="4" t="s">
        <v>330</v>
      </c>
      <c r="E28" s="4" t="s">
        <v>56</v>
      </c>
      <c r="F28" s="4" t="str">
        <f t="shared" si="4"/>
        <v>CKCOX23040001</v>
      </c>
      <c r="G28" s="3" t="s">
        <v>315</v>
      </c>
      <c r="H28" s="2">
        <v>60</v>
      </c>
      <c r="I28" s="2" t="str">
        <f t="shared" si="5"/>
        <v>Rx</v>
      </c>
      <c r="J28" s="2" t="s">
        <v>282</v>
      </c>
      <c r="K28" s="33">
        <f t="shared" si="0"/>
        <v>180</v>
      </c>
      <c r="L28" s="28">
        <f t="shared" si="1"/>
        <v>3</v>
      </c>
      <c r="M28" s="2"/>
      <c r="N28" s="2"/>
      <c r="O28" s="2"/>
      <c r="P28" s="2"/>
    </row>
    <row r="29" spans="2:16" x14ac:dyDescent="0.45">
      <c r="B29" s="4" t="str">
        <f t="shared" si="2"/>
        <v>2023</v>
      </c>
      <c r="C29" s="3" t="str">
        <f t="shared" si="3"/>
        <v>9</v>
      </c>
      <c r="D29" s="4" t="s">
        <v>330</v>
      </c>
      <c r="E29" s="4" t="s">
        <v>56</v>
      </c>
      <c r="F29" s="4" t="str">
        <f t="shared" si="4"/>
        <v>CKCOX23040001</v>
      </c>
      <c r="G29" s="3" t="s">
        <v>315</v>
      </c>
      <c r="H29" s="2">
        <v>60</v>
      </c>
      <c r="I29" s="2" t="str">
        <f t="shared" si="5"/>
        <v>Rx</v>
      </c>
      <c r="J29" s="2" t="s">
        <v>291</v>
      </c>
      <c r="K29" s="33">
        <f t="shared" si="0"/>
        <v>501</v>
      </c>
      <c r="L29" s="28">
        <f t="shared" si="1"/>
        <v>8.35</v>
      </c>
      <c r="M29" s="2"/>
      <c r="N29" s="2"/>
      <c r="O29" s="2"/>
      <c r="P29" s="2"/>
    </row>
    <row r="30" spans="2:16" x14ac:dyDescent="0.45">
      <c r="B30" s="4" t="str">
        <f t="shared" si="2"/>
        <v>2023</v>
      </c>
      <c r="C30" s="3" t="str">
        <f t="shared" si="3"/>
        <v>9</v>
      </c>
      <c r="D30" s="4" t="s">
        <v>330</v>
      </c>
      <c r="E30" s="4" t="s">
        <v>56</v>
      </c>
      <c r="F30" s="4" t="str">
        <f t="shared" si="4"/>
        <v>CKCOX23040001</v>
      </c>
      <c r="G30" s="3">
        <v>50</v>
      </c>
      <c r="H30" s="2">
        <v>100</v>
      </c>
      <c r="I30" s="2" t="str">
        <f t="shared" si="5"/>
        <v>Rx</v>
      </c>
      <c r="J30" s="2" t="s">
        <v>380</v>
      </c>
      <c r="K30" s="33">
        <f t="shared" si="0"/>
        <v>575</v>
      </c>
      <c r="L30" s="28">
        <f t="shared" si="1"/>
        <v>9.5833333333333339</v>
      </c>
      <c r="M30" s="2" t="s">
        <v>332</v>
      </c>
      <c r="N30" s="2"/>
      <c r="O30" s="2" t="s">
        <v>322</v>
      </c>
      <c r="P30" s="2"/>
    </row>
    <row r="31" spans="2:16" x14ac:dyDescent="0.45">
      <c r="B31" s="4" t="str">
        <f t="shared" si="2"/>
        <v>2023</v>
      </c>
      <c r="C31" s="3" t="str">
        <f t="shared" si="3"/>
        <v>9</v>
      </c>
      <c r="D31" s="4" t="s">
        <v>330</v>
      </c>
      <c r="E31" s="4" t="s">
        <v>56</v>
      </c>
      <c r="F31" s="4" t="str">
        <f t="shared" si="4"/>
        <v>CKCOX23040001</v>
      </c>
      <c r="G31" s="3" t="s">
        <v>315</v>
      </c>
      <c r="H31" s="2">
        <v>100</v>
      </c>
      <c r="I31" s="2" t="str">
        <f t="shared" si="5"/>
        <v>Rx</v>
      </c>
      <c r="J31" s="2" t="s">
        <v>441</v>
      </c>
      <c r="K31" s="33">
        <f t="shared" si="0"/>
        <v>266</v>
      </c>
      <c r="L31" s="28">
        <f t="shared" si="1"/>
        <v>4.4333333333333336</v>
      </c>
      <c r="M31" s="2"/>
      <c r="N31" s="2"/>
      <c r="O31" s="2"/>
      <c r="P31" s="2"/>
    </row>
    <row r="32" spans="2:16" x14ac:dyDescent="0.45">
      <c r="B32" s="4" t="str">
        <f t="shared" si="2"/>
        <v>2023</v>
      </c>
      <c r="C32" s="3" t="str">
        <f t="shared" si="3"/>
        <v>9</v>
      </c>
      <c r="D32" s="4" t="s">
        <v>330</v>
      </c>
      <c r="E32" s="4" t="s">
        <v>56</v>
      </c>
      <c r="F32" s="4" t="str">
        <f t="shared" si="4"/>
        <v>CKCOX23040001</v>
      </c>
      <c r="G32" s="3">
        <v>100</v>
      </c>
      <c r="H32" s="2">
        <v>100</v>
      </c>
      <c r="I32" s="2" t="str">
        <f t="shared" si="5"/>
        <v>Rx</v>
      </c>
      <c r="J32" s="2" t="s">
        <v>443</v>
      </c>
      <c r="K32" s="33">
        <f t="shared" si="0"/>
        <v>592</v>
      </c>
      <c r="L32" s="28">
        <f t="shared" si="1"/>
        <v>9.8666666666666671</v>
      </c>
      <c r="M32" s="2" t="s">
        <v>332</v>
      </c>
      <c r="N32" s="2"/>
      <c r="O32" s="2" t="s">
        <v>322</v>
      </c>
      <c r="P32" s="2"/>
    </row>
    <row r="33" spans="2:16" x14ac:dyDescent="0.45">
      <c r="B33" s="4" t="str">
        <f t="shared" si="2"/>
        <v>2023</v>
      </c>
      <c r="C33" s="3" t="str">
        <f t="shared" si="3"/>
        <v>9</v>
      </c>
      <c r="D33" s="4" t="s">
        <v>330</v>
      </c>
      <c r="E33" s="4" t="s">
        <v>56</v>
      </c>
      <c r="F33" s="4" t="str">
        <f t="shared" si="4"/>
        <v>CKCOX23040001</v>
      </c>
      <c r="G33" s="3">
        <v>150</v>
      </c>
      <c r="H33" s="2">
        <v>100</v>
      </c>
      <c r="I33" s="2" t="str">
        <f t="shared" si="5"/>
        <v>Rx</v>
      </c>
      <c r="J33" s="2" t="s">
        <v>190</v>
      </c>
      <c r="K33" s="33">
        <f t="shared" si="0"/>
        <v>276</v>
      </c>
      <c r="L33" s="28">
        <f t="shared" si="1"/>
        <v>4.5999999999999996</v>
      </c>
      <c r="M33" s="2" t="s">
        <v>332</v>
      </c>
      <c r="N33" s="2"/>
      <c r="O33" s="2" t="s">
        <v>322</v>
      </c>
      <c r="P33" s="2"/>
    </row>
    <row r="34" spans="2:16" x14ac:dyDescent="0.45">
      <c r="B34" s="4" t="str">
        <f t="shared" si="2"/>
        <v>2023</v>
      </c>
      <c r="C34" s="3" t="str">
        <f t="shared" si="3"/>
        <v>9</v>
      </c>
      <c r="D34" s="4" t="s">
        <v>330</v>
      </c>
      <c r="E34" s="4" t="s">
        <v>56</v>
      </c>
      <c r="F34" s="4" t="str">
        <f t="shared" si="4"/>
        <v>CKCOX23040001</v>
      </c>
      <c r="G34" s="3">
        <v>150</v>
      </c>
      <c r="H34" s="2">
        <v>100</v>
      </c>
      <c r="I34" s="2" t="str">
        <f t="shared" si="5"/>
        <v>Rx</v>
      </c>
      <c r="J34" s="2" t="s">
        <v>22</v>
      </c>
      <c r="K34" s="33">
        <f t="shared" si="0"/>
        <v>281</v>
      </c>
      <c r="L34" s="28">
        <f t="shared" si="1"/>
        <v>4.6833333333333336</v>
      </c>
      <c r="M34" s="2" t="s">
        <v>332</v>
      </c>
      <c r="N34" s="2"/>
      <c r="O34" s="2" t="s">
        <v>322</v>
      </c>
      <c r="P34" s="2"/>
    </row>
    <row r="35" spans="2:16" x14ac:dyDescent="0.45">
      <c r="B35" s="4" t="str">
        <f t="shared" si="2"/>
        <v>2023</v>
      </c>
      <c r="C35" s="3" t="str">
        <f t="shared" si="3"/>
        <v>9</v>
      </c>
      <c r="D35" s="4" t="s">
        <v>330</v>
      </c>
      <c r="E35" s="4" t="s">
        <v>56</v>
      </c>
      <c r="F35" s="4" t="str">
        <f t="shared" si="4"/>
        <v>CKCOX23040001</v>
      </c>
      <c r="G35" s="3">
        <v>150</v>
      </c>
      <c r="H35" s="2">
        <v>100</v>
      </c>
      <c r="I35" s="2" t="str">
        <f t="shared" si="5"/>
        <v>Rx</v>
      </c>
      <c r="J35" s="2" t="s">
        <v>194</v>
      </c>
      <c r="K35" s="33">
        <f t="shared" si="0"/>
        <v>605</v>
      </c>
      <c r="L35" s="28">
        <f t="shared" si="1"/>
        <v>10.083333333333334</v>
      </c>
      <c r="M35" s="2" t="s">
        <v>332</v>
      </c>
      <c r="N35" s="2"/>
      <c r="O35" s="2" t="s">
        <v>322</v>
      </c>
      <c r="P35" s="2"/>
    </row>
    <row r="36" spans="2:16" x14ac:dyDescent="0.45">
      <c r="B36" s="4" t="str">
        <f t="shared" si="2"/>
        <v>2023</v>
      </c>
      <c r="C36" s="3" t="str">
        <f t="shared" si="3"/>
        <v>9</v>
      </c>
      <c r="D36" s="4" t="s">
        <v>330</v>
      </c>
      <c r="E36" s="4" t="s">
        <v>56</v>
      </c>
      <c r="F36" s="4" t="str">
        <f t="shared" si="4"/>
        <v>CKCOX23040001</v>
      </c>
      <c r="G36" s="3" t="s">
        <v>315</v>
      </c>
      <c r="H36" s="2">
        <v>100</v>
      </c>
      <c r="I36" s="2" t="str">
        <f t="shared" si="5"/>
        <v>Rx</v>
      </c>
      <c r="J36" s="2" t="s">
        <v>178</v>
      </c>
      <c r="K36" s="33">
        <f t="shared" si="0"/>
        <v>444</v>
      </c>
      <c r="L36" s="28">
        <f t="shared" si="1"/>
        <v>7.4</v>
      </c>
      <c r="M36" s="2"/>
      <c r="N36" s="2" t="s">
        <v>320</v>
      </c>
      <c r="O36" s="2"/>
      <c r="P36" s="2"/>
    </row>
    <row r="37" spans="2:16" x14ac:dyDescent="0.45">
      <c r="B37" s="4" t="str">
        <f t="shared" si="2"/>
        <v>2023</v>
      </c>
      <c r="C37" s="3" t="str">
        <f t="shared" si="3"/>
        <v>9</v>
      </c>
      <c r="D37" s="4" t="s">
        <v>330</v>
      </c>
      <c r="E37" s="4" t="s">
        <v>56</v>
      </c>
      <c r="F37" s="4" t="str">
        <f t="shared" si="4"/>
        <v>CKCOX23040001</v>
      </c>
      <c r="G37" s="3">
        <v>30</v>
      </c>
      <c r="H37" s="2">
        <v>40</v>
      </c>
      <c r="I37" s="2" t="str">
        <f t="shared" si="5"/>
        <v>Rx</v>
      </c>
      <c r="J37" s="2" t="s">
        <v>364</v>
      </c>
      <c r="K37" s="33">
        <f t="shared" si="0"/>
        <v>222</v>
      </c>
      <c r="L37" s="28">
        <f t="shared" si="1"/>
        <v>3.7</v>
      </c>
      <c r="M37" s="2" t="s">
        <v>332</v>
      </c>
      <c r="N37" s="2"/>
      <c r="O37" s="2"/>
      <c r="P37" s="2"/>
    </row>
    <row r="38" spans="2:16" x14ac:dyDescent="0.45">
      <c r="B38" s="4" t="str">
        <f t="shared" si="2"/>
        <v>2023</v>
      </c>
      <c r="C38" s="3" t="str">
        <f t="shared" si="3"/>
        <v>9</v>
      </c>
      <c r="D38" s="4" t="s">
        <v>330</v>
      </c>
      <c r="E38" s="4" t="s">
        <v>56</v>
      </c>
      <c r="F38" s="4" t="str">
        <f t="shared" si="4"/>
        <v>CKCOX23040001</v>
      </c>
      <c r="G38" s="3">
        <v>30</v>
      </c>
      <c r="H38" s="2">
        <v>40</v>
      </c>
      <c r="I38" s="2" t="str">
        <f t="shared" si="5"/>
        <v>Rx</v>
      </c>
      <c r="J38" s="2" t="s">
        <v>392</v>
      </c>
      <c r="K38" s="33">
        <f t="shared" si="0"/>
        <v>1110</v>
      </c>
      <c r="L38" s="28">
        <f t="shared" si="1"/>
        <v>18.5</v>
      </c>
      <c r="M38" s="2" t="s">
        <v>332</v>
      </c>
      <c r="N38" s="2"/>
      <c r="O38" s="2"/>
      <c r="P38" s="2"/>
    </row>
    <row r="39" spans="2:16" x14ac:dyDescent="0.45">
      <c r="B39" s="4" t="str">
        <f t="shared" si="2"/>
        <v>2023</v>
      </c>
      <c r="C39" s="3" t="str">
        <f t="shared" si="3"/>
        <v>9</v>
      </c>
      <c r="D39" s="4" t="s">
        <v>330</v>
      </c>
      <c r="E39" s="4" t="s">
        <v>56</v>
      </c>
      <c r="F39" s="4" t="str">
        <f t="shared" si="4"/>
        <v>CKCOX23040001</v>
      </c>
      <c r="G39" s="3">
        <v>50</v>
      </c>
      <c r="H39" s="2">
        <v>100</v>
      </c>
      <c r="I39" s="2" t="str">
        <f t="shared" si="5"/>
        <v>Rx</v>
      </c>
      <c r="J39" s="2" t="s">
        <v>12</v>
      </c>
      <c r="K39" s="33">
        <f t="shared" si="0"/>
        <v>591</v>
      </c>
      <c r="L39" s="28">
        <f t="shared" si="1"/>
        <v>9.85</v>
      </c>
      <c r="M39" s="2" t="s">
        <v>332</v>
      </c>
      <c r="N39" s="2" t="s">
        <v>320</v>
      </c>
      <c r="O39" s="2"/>
      <c r="P39" s="2"/>
    </row>
    <row r="40" spans="2:16" x14ac:dyDescent="0.45">
      <c r="B40" s="4" t="str">
        <f t="shared" si="2"/>
        <v>2023</v>
      </c>
      <c r="C40" s="3" t="str">
        <f t="shared" si="3"/>
        <v>9</v>
      </c>
      <c r="D40" s="4" t="s">
        <v>330</v>
      </c>
      <c r="E40" s="4" t="s">
        <v>56</v>
      </c>
      <c r="F40" s="4" t="str">
        <f t="shared" si="4"/>
        <v>CKCOX23040001</v>
      </c>
      <c r="G40" s="3">
        <v>100</v>
      </c>
      <c r="H40" s="2">
        <v>100</v>
      </c>
      <c r="I40" s="2" t="str">
        <f t="shared" si="5"/>
        <v>Rx</v>
      </c>
      <c r="J40" s="2" t="s">
        <v>18</v>
      </c>
      <c r="K40" s="33">
        <f t="shared" si="0"/>
        <v>571</v>
      </c>
      <c r="L40" s="28">
        <f t="shared" si="1"/>
        <v>9.5166666666666675</v>
      </c>
      <c r="M40" s="2" t="s">
        <v>332</v>
      </c>
      <c r="N40" s="2" t="s">
        <v>320</v>
      </c>
      <c r="O40" s="2"/>
      <c r="P40" s="2"/>
    </row>
    <row r="41" spans="2:16" x14ac:dyDescent="0.45">
      <c r="B41" s="4" t="str">
        <f t="shared" si="2"/>
        <v>2023</v>
      </c>
      <c r="C41" s="3" t="str">
        <f t="shared" si="3"/>
        <v>9</v>
      </c>
      <c r="D41" s="4" t="s">
        <v>330</v>
      </c>
      <c r="E41" s="4" t="s">
        <v>56</v>
      </c>
      <c r="F41" s="4" t="str">
        <f t="shared" si="4"/>
        <v>CKCOX23040001</v>
      </c>
      <c r="G41" s="3">
        <v>30</v>
      </c>
      <c r="H41" s="2">
        <v>10</v>
      </c>
      <c r="I41" s="2" t="str">
        <f t="shared" si="5"/>
        <v>Rx</v>
      </c>
      <c r="J41" s="2" t="s">
        <v>376</v>
      </c>
      <c r="K41" s="33">
        <f t="shared" si="0"/>
        <v>1663</v>
      </c>
      <c r="L41" s="28">
        <f t="shared" si="1"/>
        <v>27.716666666666665</v>
      </c>
      <c r="M41" s="2" t="s">
        <v>308</v>
      </c>
      <c r="N41" s="2" t="s">
        <v>320</v>
      </c>
      <c r="O41" s="2"/>
      <c r="P41" s="2"/>
    </row>
    <row r="42" spans="2:16" x14ac:dyDescent="0.45">
      <c r="B42" s="4" t="str">
        <f t="shared" si="2"/>
        <v>2023</v>
      </c>
      <c r="C42" s="3" t="str">
        <f t="shared" si="3"/>
        <v>9</v>
      </c>
      <c r="D42" s="4" t="s">
        <v>330</v>
      </c>
      <c r="E42" s="4" t="s">
        <v>56</v>
      </c>
      <c r="F42" s="4" t="str">
        <f t="shared" si="4"/>
        <v>CKCOX23040001</v>
      </c>
      <c r="G42" s="3">
        <v>50</v>
      </c>
      <c r="H42" s="2">
        <v>30</v>
      </c>
      <c r="I42" s="2" t="str">
        <f t="shared" si="5"/>
        <v>Rx</v>
      </c>
      <c r="J42" s="2" t="s">
        <v>361</v>
      </c>
      <c r="K42" s="33">
        <f t="shared" si="0"/>
        <v>570</v>
      </c>
      <c r="L42" s="28">
        <f t="shared" si="1"/>
        <v>9.5</v>
      </c>
      <c r="M42" s="2" t="s">
        <v>308</v>
      </c>
      <c r="N42" s="2" t="s">
        <v>320</v>
      </c>
      <c r="O42" s="2"/>
      <c r="P42" s="2"/>
    </row>
    <row r="43" spans="2:16" x14ac:dyDescent="0.45">
      <c r="B43" s="4" t="str">
        <f t="shared" si="2"/>
        <v>2023</v>
      </c>
      <c r="C43" s="3" t="str">
        <f t="shared" si="3"/>
        <v>9</v>
      </c>
      <c r="D43" s="4" t="s">
        <v>330</v>
      </c>
      <c r="E43" s="4" t="s">
        <v>56</v>
      </c>
      <c r="F43" s="4" t="str">
        <f t="shared" si="4"/>
        <v>CKCOX23040001</v>
      </c>
      <c r="G43" s="3" t="s">
        <v>315</v>
      </c>
      <c r="H43" s="2">
        <v>60</v>
      </c>
      <c r="I43" s="2" t="str">
        <f t="shared" si="5"/>
        <v>Rx</v>
      </c>
      <c r="J43" s="2" t="s">
        <v>402</v>
      </c>
      <c r="K43" s="33">
        <f t="shared" si="0"/>
        <v>9207</v>
      </c>
      <c r="L43" s="28">
        <f t="shared" si="1"/>
        <v>153.44999999999999</v>
      </c>
      <c r="M43" s="2"/>
      <c r="N43" s="2"/>
      <c r="O43" s="2"/>
      <c r="P43" s="2"/>
    </row>
    <row r="44" spans="2:16" x14ac:dyDescent="0.45">
      <c r="B44" s="4" t="str">
        <f t="shared" si="2"/>
        <v>2023</v>
      </c>
      <c r="C44" s="3" t="str">
        <f t="shared" si="3"/>
        <v>9</v>
      </c>
      <c r="D44" s="4" t="s">
        <v>330</v>
      </c>
      <c r="E44" s="4" t="s">
        <v>56</v>
      </c>
      <c r="F44" s="4" t="str">
        <f t="shared" si="4"/>
        <v>CKCOX23040001</v>
      </c>
      <c r="G44" s="3"/>
      <c r="H44" s="2">
        <v>40</v>
      </c>
      <c r="I44" s="2" t="str">
        <f t="shared" si="5"/>
        <v>Rx</v>
      </c>
      <c r="J44" s="2" t="s">
        <v>348</v>
      </c>
      <c r="K44" s="33">
        <f t="shared" si="0"/>
        <v>170</v>
      </c>
      <c r="L44" s="28">
        <f t="shared" si="1"/>
        <v>2.8333333333333335</v>
      </c>
      <c r="M44" s="2" t="s">
        <v>306</v>
      </c>
      <c r="N44" s="2"/>
      <c r="O44" s="2"/>
      <c r="P44" s="2"/>
    </row>
    <row r="45" spans="2:16" x14ac:dyDescent="0.45">
      <c r="B45" s="4" t="str">
        <f t="shared" si="2"/>
        <v>2023</v>
      </c>
      <c r="C45" s="3" t="str">
        <f t="shared" si="3"/>
        <v>9</v>
      </c>
      <c r="D45" s="4" t="s">
        <v>330</v>
      </c>
      <c r="E45" s="4" t="s">
        <v>56</v>
      </c>
      <c r="F45" s="4" t="str">
        <f t="shared" si="4"/>
        <v>CKCOX23040001</v>
      </c>
      <c r="G45" s="3"/>
      <c r="H45" s="2">
        <v>40</v>
      </c>
      <c r="I45" s="2" t="str">
        <f t="shared" si="5"/>
        <v>Rx</v>
      </c>
      <c r="J45" s="2" t="s">
        <v>369</v>
      </c>
      <c r="K45" s="33">
        <f t="shared" si="0"/>
        <v>130</v>
      </c>
      <c r="L45" s="28">
        <f t="shared" si="1"/>
        <v>2.1666666666666665</v>
      </c>
      <c r="M45" s="2" t="s">
        <v>306</v>
      </c>
      <c r="N45" s="2"/>
      <c r="O45" s="2"/>
      <c r="P45" s="2"/>
    </row>
    <row r="46" spans="2:16" x14ac:dyDescent="0.45">
      <c r="B46" s="4" t="str">
        <f t="shared" si="2"/>
        <v>2023</v>
      </c>
      <c r="C46" s="3" t="str">
        <f t="shared" si="3"/>
        <v>9</v>
      </c>
      <c r="D46" s="4" t="s">
        <v>330</v>
      </c>
      <c r="E46" s="4" t="s">
        <v>56</v>
      </c>
      <c r="F46" s="4" t="str">
        <f t="shared" si="4"/>
        <v>CKCOX23040001</v>
      </c>
      <c r="G46" s="3"/>
      <c r="H46" s="2">
        <v>40</v>
      </c>
      <c r="I46" s="2" t="str">
        <f t="shared" si="5"/>
        <v>Rx</v>
      </c>
      <c r="J46" s="2" t="s">
        <v>94</v>
      </c>
      <c r="K46" s="33">
        <f t="shared" si="0"/>
        <v>231</v>
      </c>
      <c r="L46" s="28">
        <f t="shared" si="1"/>
        <v>3.85</v>
      </c>
      <c r="M46" s="2" t="s">
        <v>306</v>
      </c>
      <c r="N46" s="2"/>
      <c r="O46" s="2"/>
      <c r="P46" s="2"/>
    </row>
    <row r="47" spans="2:16" x14ac:dyDescent="0.45">
      <c r="B47" s="4" t="str">
        <f t="shared" si="2"/>
        <v>2023</v>
      </c>
      <c r="C47" s="3" t="str">
        <f t="shared" si="3"/>
        <v>9</v>
      </c>
      <c r="D47" s="4" t="s">
        <v>330</v>
      </c>
      <c r="E47" s="4" t="s">
        <v>56</v>
      </c>
      <c r="F47" s="4" t="str">
        <f t="shared" si="4"/>
        <v>CKCOX23040001</v>
      </c>
      <c r="G47" s="3"/>
      <c r="H47" s="2">
        <v>40</v>
      </c>
      <c r="I47" s="2" t="str">
        <f t="shared" si="5"/>
        <v>Rx</v>
      </c>
      <c r="J47" s="2" t="s">
        <v>368</v>
      </c>
      <c r="K47" s="33">
        <f t="shared" si="0"/>
        <v>247</v>
      </c>
      <c r="L47" s="28">
        <f t="shared" si="1"/>
        <v>4.1166666666666663</v>
      </c>
      <c r="M47" s="2" t="s">
        <v>306</v>
      </c>
      <c r="N47" s="2"/>
      <c r="O47" s="2"/>
      <c r="P47" s="2"/>
    </row>
    <row r="48" spans="2:16" x14ac:dyDescent="0.45">
      <c r="B48" s="4" t="str">
        <f t="shared" si="2"/>
        <v>2023</v>
      </c>
      <c r="C48" s="3" t="str">
        <f t="shared" si="3"/>
        <v>9</v>
      </c>
      <c r="D48" s="4" t="s">
        <v>330</v>
      </c>
      <c r="E48" s="4" t="s">
        <v>56</v>
      </c>
      <c r="F48" s="4" t="str">
        <f t="shared" si="4"/>
        <v>CKCOX23040001</v>
      </c>
      <c r="G48" s="3"/>
      <c r="H48" s="2">
        <v>40</v>
      </c>
      <c r="I48" s="2" t="str">
        <f t="shared" si="5"/>
        <v>Rx</v>
      </c>
      <c r="J48" s="2" t="s">
        <v>165</v>
      </c>
      <c r="K48" s="33">
        <f t="shared" si="0"/>
        <v>426</v>
      </c>
      <c r="L48" s="28">
        <f t="shared" si="1"/>
        <v>7.1</v>
      </c>
      <c r="M48" s="2" t="s">
        <v>306</v>
      </c>
      <c r="N48" s="2"/>
      <c r="O48" s="2"/>
      <c r="P48" s="2"/>
    </row>
    <row r="49" spans="2:16" x14ac:dyDescent="0.45">
      <c r="B49" s="4" t="str">
        <f t="shared" si="2"/>
        <v>2023</v>
      </c>
      <c r="C49" s="3" t="str">
        <f t="shared" si="3"/>
        <v>9</v>
      </c>
      <c r="D49" s="4" t="s">
        <v>330</v>
      </c>
      <c r="E49" s="4" t="s">
        <v>56</v>
      </c>
      <c r="F49" s="4" t="str">
        <f t="shared" si="4"/>
        <v>CKCOX23040001</v>
      </c>
      <c r="G49" s="3"/>
      <c r="H49" s="2">
        <v>40</v>
      </c>
      <c r="I49" s="2" t="str">
        <f t="shared" si="5"/>
        <v>Rx</v>
      </c>
      <c r="J49" s="2" t="s">
        <v>352</v>
      </c>
      <c r="K49" s="33">
        <f t="shared" si="0"/>
        <v>412</v>
      </c>
      <c r="L49" s="28">
        <f t="shared" si="1"/>
        <v>6.8666666666666663</v>
      </c>
      <c r="M49" s="2" t="s">
        <v>306</v>
      </c>
      <c r="N49" s="2"/>
      <c r="O49" s="2"/>
      <c r="P49" s="2"/>
    </row>
    <row r="50" spans="2:16" x14ac:dyDescent="0.45">
      <c r="B50" s="4" t="str">
        <f t="shared" si="2"/>
        <v>2023</v>
      </c>
      <c r="C50" s="3" t="str">
        <f t="shared" si="3"/>
        <v>9</v>
      </c>
      <c r="D50" s="4" t="s">
        <v>330</v>
      </c>
      <c r="E50" s="4" t="s">
        <v>56</v>
      </c>
      <c r="F50" s="4" t="str">
        <f t="shared" si="4"/>
        <v>CKCOX23040001</v>
      </c>
      <c r="G50" s="3"/>
      <c r="H50" s="2">
        <v>40</v>
      </c>
      <c r="I50" s="2" t="str">
        <f t="shared" si="5"/>
        <v>Rx</v>
      </c>
      <c r="J50" s="2" t="s">
        <v>353</v>
      </c>
      <c r="K50" s="33">
        <f t="shared" si="0"/>
        <v>373</v>
      </c>
      <c r="L50" s="28">
        <f t="shared" si="1"/>
        <v>6.2166666666666668</v>
      </c>
      <c r="M50" s="2" t="s">
        <v>306</v>
      </c>
      <c r="N50" s="2"/>
      <c r="O50" s="2"/>
      <c r="P50" s="2"/>
    </row>
    <row r="51" spans="2:16" x14ac:dyDescent="0.45">
      <c r="B51" s="4" t="str">
        <f t="shared" si="2"/>
        <v>2023</v>
      </c>
      <c r="C51" s="3" t="str">
        <f t="shared" si="3"/>
        <v>9</v>
      </c>
      <c r="D51" s="4" t="s">
        <v>330</v>
      </c>
      <c r="E51" s="4" t="s">
        <v>56</v>
      </c>
      <c r="F51" s="4" t="str">
        <f t="shared" si="4"/>
        <v>CKCOX23040001</v>
      </c>
      <c r="G51" s="3"/>
      <c r="H51" s="2">
        <v>40</v>
      </c>
      <c r="I51" s="2" t="str">
        <f t="shared" si="5"/>
        <v>Rx</v>
      </c>
      <c r="J51" s="2" t="s">
        <v>349</v>
      </c>
      <c r="K51" s="33">
        <f t="shared" si="0"/>
        <v>457</v>
      </c>
      <c r="L51" s="28">
        <f t="shared" si="1"/>
        <v>7.6166666666666663</v>
      </c>
      <c r="M51" s="2" t="s">
        <v>306</v>
      </c>
      <c r="N51" s="2"/>
      <c r="O51" s="2"/>
      <c r="P51" s="2"/>
    </row>
    <row r="52" spans="2:16" x14ac:dyDescent="0.45">
      <c r="B52" s="4" t="str">
        <f t="shared" si="2"/>
        <v>2023</v>
      </c>
      <c r="C52" s="3" t="str">
        <f t="shared" si="3"/>
        <v>9</v>
      </c>
      <c r="D52" s="4" t="s">
        <v>330</v>
      </c>
      <c r="E52" s="4" t="s">
        <v>56</v>
      </c>
      <c r="F52" s="4" t="str">
        <f t="shared" si="4"/>
        <v>CKCOX23040001</v>
      </c>
      <c r="G52" s="3"/>
      <c r="H52" s="2">
        <v>40</v>
      </c>
      <c r="I52" s="2" t="str">
        <f t="shared" si="5"/>
        <v>Rx</v>
      </c>
      <c r="J52" s="2" t="s">
        <v>19</v>
      </c>
      <c r="K52" s="33">
        <f t="shared" si="0"/>
        <v>465</v>
      </c>
      <c r="L52" s="28">
        <f t="shared" si="1"/>
        <v>7.75</v>
      </c>
      <c r="M52" s="2"/>
      <c r="N52" s="2"/>
      <c r="O52" s="2"/>
      <c r="P52" s="2"/>
    </row>
    <row r="53" spans="2:16" x14ac:dyDescent="0.45">
      <c r="B53" s="4" t="str">
        <f t="shared" si="2"/>
        <v>2023</v>
      </c>
      <c r="C53" s="3" t="str">
        <f t="shared" si="3"/>
        <v>9</v>
      </c>
      <c r="D53" s="4" t="s">
        <v>330</v>
      </c>
      <c r="E53" s="4" t="s">
        <v>56</v>
      </c>
      <c r="F53" s="4" t="str">
        <f t="shared" si="4"/>
        <v>CKCOX23040001</v>
      </c>
      <c r="G53" s="3"/>
      <c r="H53" s="2">
        <v>40</v>
      </c>
      <c r="I53" s="2" t="str">
        <f t="shared" si="5"/>
        <v>Rx</v>
      </c>
      <c r="J53" s="2" t="s">
        <v>16</v>
      </c>
      <c r="K53" s="33">
        <f t="shared" si="0"/>
        <v>449</v>
      </c>
      <c r="L53" s="28">
        <f t="shared" si="1"/>
        <v>7.4833333333333334</v>
      </c>
      <c r="M53" s="2" t="s">
        <v>306</v>
      </c>
      <c r="N53" s="2"/>
      <c r="O53" s="2"/>
      <c r="P53" s="2"/>
    </row>
    <row r="54" spans="2:16" x14ac:dyDescent="0.45">
      <c r="B54" s="4" t="str">
        <f t="shared" si="2"/>
        <v>2023</v>
      </c>
      <c r="C54" s="3" t="str">
        <f t="shared" si="3"/>
        <v>9</v>
      </c>
      <c r="D54" s="4" t="s">
        <v>330</v>
      </c>
      <c r="E54" s="4" t="s">
        <v>56</v>
      </c>
      <c r="F54" s="4" t="str">
        <f t="shared" si="4"/>
        <v>CKCOX23040001</v>
      </c>
      <c r="G54" s="3"/>
      <c r="H54" s="2">
        <v>30</v>
      </c>
      <c r="I54" s="2" t="str">
        <f t="shared" si="5"/>
        <v>Rx</v>
      </c>
      <c r="J54" s="2" t="s">
        <v>84</v>
      </c>
      <c r="K54" s="33">
        <f t="shared" si="0"/>
        <v>644</v>
      </c>
      <c r="L54" s="28">
        <f t="shared" si="1"/>
        <v>10.733333333333333</v>
      </c>
      <c r="M54" s="2" t="s">
        <v>326</v>
      </c>
      <c r="N54" s="2"/>
      <c r="O54" s="2"/>
      <c r="P54" s="2"/>
    </row>
    <row r="55" spans="2:16" x14ac:dyDescent="0.45">
      <c r="B55" s="4" t="str">
        <f t="shared" si="2"/>
        <v>2023</v>
      </c>
      <c r="C55" s="3" t="str">
        <f t="shared" si="3"/>
        <v>9</v>
      </c>
      <c r="D55" s="4" t="s">
        <v>330</v>
      </c>
      <c r="E55" s="4" t="s">
        <v>56</v>
      </c>
      <c r="F55" s="4" t="str">
        <f t="shared" si="4"/>
        <v>CKCOX23040001</v>
      </c>
      <c r="G55" s="3"/>
      <c r="H55" s="2">
        <v>60</v>
      </c>
      <c r="I55" s="2" t="str">
        <f t="shared" si="5"/>
        <v>Rx</v>
      </c>
      <c r="J55" s="2" t="s">
        <v>373</v>
      </c>
      <c r="K55" s="33">
        <f t="shared" si="0"/>
        <v>548</v>
      </c>
      <c r="L55" s="28">
        <f t="shared" si="1"/>
        <v>9.1333333333333329</v>
      </c>
      <c r="M55" s="2" t="s">
        <v>326</v>
      </c>
      <c r="N55" s="2"/>
      <c r="O55" s="2"/>
      <c r="P55" s="2"/>
    </row>
    <row r="56" spans="2:16" x14ac:dyDescent="0.45">
      <c r="B56" s="4" t="str">
        <f t="shared" si="2"/>
        <v>2023</v>
      </c>
      <c r="C56" s="3" t="str">
        <f t="shared" si="3"/>
        <v>9</v>
      </c>
      <c r="D56" s="4" t="s">
        <v>330</v>
      </c>
      <c r="E56" s="4" t="s">
        <v>56</v>
      </c>
      <c r="F56" s="4" t="str">
        <f t="shared" si="4"/>
        <v>CKCOX23040001</v>
      </c>
      <c r="G56" s="3"/>
      <c r="H56" s="2">
        <v>60</v>
      </c>
      <c r="I56" s="2" t="str">
        <f t="shared" si="5"/>
        <v>Rx</v>
      </c>
      <c r="J56" s="40" t="s">
        <v>590</v>
      </c>
      <c r="K56" s="33">
        <f t="shared" si="0"/>
        <v>555</v>
      </c>
      <c r="L56" s="28">
        <f t="shared" si="1"/>
        <v>9.25</v>
      </c>
      <c r="M56" s="2" t="s">
        <v>326</v>
      </c>
      <c r="N56" s="2"/>
      <c r="O56" s="2"/>
      <c r="P56" s="2"/>
    </row>
    <row r="57" spans="2:16" x14ac:dyDescent="0.45">
      <c r="B57" s="4" t="str">
        <f t="shared" si="2"/>
        <v>2023</v>
      </c>
      <c r="C57" s="3" t="str">
        <f t="shared" si="3"/>
        <v>9</v>
      </c>
      <c r="D57" s="4" t="s">
        <v>330</v>
      </c>
      <c r="E57" s="4" t="s">
        <v>56</v>
      </c>
      <c r="F57" s="4" t="str">
        <f t="shared" si="4"/>
        <v>CKCOX23040001</v>
      </c>
      <c r="G57" s="3"/>
      <c r="H57" s="2">
        <v>60</v>
      </c>
      <c r="I57" s="2" t="str">
        <f t="shared" si="5"/>
        <v>Rx</v>
      </c>
      <c r="J57" s="40" t="s">
        <v>204</v>
      </c>
      <c r="K57" s="33">
        <f t="shared" si="0"/>
        <v>879</v>
      </c>
      <c r="L57" s="28">
        <f t="shared" si="1"/>
        <v>14.65</v>
      </c>
      <c r="M57" s="40" t="s">
        <v>326</v>
      </c>
      <c r="N57" s="2"/>
      <c r="O57" s="2"/>
      <c r="P57" s="2"/>
    </row>
    <row r="58" spans="2:16" x14ac:dyDescent="0.45">
      <c r="B58" s="4" t="str">
        <f t="shared" si="2"/>
        <v>2023</v>
      </c>
      <c r="C58" s="3" t="str">
        <f t="shared" si="3"/>
        <v>9</v>
      </c>
      <c r="D58" s="4" t="s">
        <v>330</v>
      </c>
      <c r="E58" s="4" t="s">
        <v>56</v>
      </c>
      <c r="F58" s="4" t="str">
        <f t="shared" si="4"/>
        <v>CKCOX23040002</v>
      </c>
      <c r="G58" s="41" t="s">
        <v>315</v>
      </c>
      <c r="H58" s="2">
        <v>60</v>
      </c>
      <c r="I58" s="2" t="str">
        <f t="shared" si="5"/>
        <v>Rx</v>
      </c>
      <c r="J58" s="40" t="s">
        <v>121</v>
      </c>
      <c r="K58" s="33">
        <f t="shared" si="0"/>
        <v>32</v>
      </c>
      <c r="L58" s="28">
        <f t="shared" si="1"/>
        <v>0.53333333333333333</v>
      </c>
      <c r="M58" s="2"/>
      <c r="N58" s="2"/>
      <c r="O58" s="2"/>
      <c r="P58" s="2"/>
    </row>
    <row r="59" spans="2:16" x14ac:dyDescent="0.45">
      <c r="B59" s="4" t="str">
        <f t="shared" si="2"/>
        <v>2023</v>
      </c>
      <c r="C59" s="3" t="str">
        <f t="shared" si="3"/>
        <v>9</v>
      </c>
      <c r="D59" s="4" t="s">
        <v>330</v>
      </c>
      <c r="E59" s="4" t="s">
        <v>56</v>
      </c>
      <c r="F59" s="4" t="str">
        <f t="shared" si="4"/>
        <v>CKCOX23040002</v>
      </c>
      <c r="G59" s="3">
        <v>5</v>
      </c>
      <c r="H59" s="2">
        <v>60</v>
      </c>
      <c r="I59" s="2" t="str">
        <f t="shared" si="5"/>
        <v>Rx</v>
      </c>
      <c r="J59" s="40" t="s">
        <v>601</v>
      </c>
      <c r="K59" s="33">
        <f t="shared" si="0"/>
        <v>196</v>
      </c>
      <c r="L59" s="28">
        <f t="shared" si="1"/>
        <v>3.2666666666666666</v>
      </c>
      <c r="M59" s="2"/>
      <c r="N59" s="2"/>
      <c r="O59" s="2"/>
      <c r="P59" s="2"/>
    </row>
    <row r="60" spans="2:16" x14ac:dyDescent="0.45">
      <c r="B60" s="4" t="str">
        <f t="shared" si="2"/>
        <v>2023</v>
      </c>
      <c r="C60" s="3" t="str">
        <f t="shared" si="3"/>
        <v>9</v>
      </c>
      <c r="D60" s="4" t="s">
        <v>330</v>
      </c>
      <c r="E60" s="4" t="s">
        <v>56</v>
      </c>
      <c r="F60" s="4" t="str">
        <f t="shared" si="4"/>
        <v>CKCOX23040002</v>
      </c>
      <c r="G60" s="3">
        <v>100</v>
      </c>
      <c r="H60" s="2">
        <v>60</v>
      </c>
      <c r="I60" s="2" t="str">
        <f t="shared" si="5"/>
        <v>Rx</v>
      </c>
      <c r="J60" s="2" t="s">
        <v>389</v>
      </c>
      <c r="K60" s="33">
        <f t="shared" si="0"/>
        <v>292</v>
      </c>
      <c r="L60" s="28">
        <f t="shared" si="1"/>
        <v>4.8666666666666663</v>
      </c>
      <c r="M60" s="2"/>
      <c r="N60" s="2"/>
      <c r="O60" s="2"/>
      <c r="P60" s="2"/>
    </row>
    <row r="61" spans="2:16" x14ac:dyDescent="0.45">
      <c r="B61" s="4" t="str">
        <f t="shared" si="2"/>
        <v>2023</v>
      </c>
      <c r="C61" s="3" t="str">
        <f t="shared" si="3"/>
        <v>9</v>
      </c>
      <c r="D61" s="4" t="s">
        <v>330</v>
      </c>
      <c r="E61" s="4" t="s">
        <v>56</v>
      </c>
      <c r="F61" s="4" t="str">
        <f t="shared" si="4"/>
        <v>CKCOX23040002</v>
      </c>
      <c r="G61" s="3">
        <v>240</v>
      </c>
      <c r="H61" s="2">
        <v>60</v>
      </c>
      <c r="I61" s="2" t="str">
        <f t="shared" si="5"/>
        <v>Rx</v>
      </c>
      <c r="J61" s="2" t="s">
        <v>82</v>
      </c>
      <c r="K61" s="33">
        <f t="shared" si="0"/>
        <v>123</v>
      </c>
      <c r="L61" s="28">
        <f t="shared" si="1"/>
        <v>2.0499999999999998</v>
      </c>
      <c r="M61" s="2"/>
      <c r="N61" s="2"/>
      <c r="O61" s="2"/>
      <c r="P61" s="2"/>
    </row>
    <row r="62" spans="2:16" x14ac:dyDescent="0.45">
      <c r="B62" s="4" t="str">
        <f t="shared" si="2"/>
        <v>2023</v>
      </c>
      <c r="C62" s="3" t="str">
        <f t="shared" si="3"/>
        <v>9</v>
      </c>
      <c r="D62" s="4" t="s">
        <v>330</v>
      </c>
      <c r="E62" s="4" t="s">
        <v>56</v>
      </c>
      <c r="F62" s="4" t="str">
        <f t="shared" si="4"/>
        <v>CKCOX23040002</v>
      </c>
      <c r="G62" s="41" t="s">
        <v>491</v>
      </c>
      <c r="H62" s="2">
        <v>60</v>
      </c>
      <c r="I62" s="2" t="str">
        <f t="shared" si="5"/>
        <v>Rx</v>
      </c>
      <c r="J62" s="2" t="s">
        <v>98</v>
      </c>
      <c r="K62" s="33">
        <f t="shared" si="0"/>
        <v>87</v>
      </c>
      <c r="L62" s="28">
        <f t="shared" si="1"/>
        <v>1.45</v>
      </c>
      <c r="M62" s="2"/>
      <c r="N62" s="2"/>
      <c r="O62" s="2"/>
      <c r="P62" s="2"/>
    </row>
    <row r="63" spans="2:16" x14ac:dyDescent="0.45">
      <c r="B63" s="4" t="str">
        <f t="shared" si="2"/>
        <v>2023</v>
      </c>
      <c r="C63" s="3" t="str">
        <f t="shared" si="3"/>
        <v>9</v>
      </c>
      <c r="D63" s="4" t="s">
        <v>330</v>
      </c>
      <c r="E63" s="4" t="s">
        <v>56</v>
      </c>
      <c r="F63" s="4" t="str">
        <f t="shared" si="4"/>
        <v>CKCOX23040002</v>
      </c>
      <c r="G63" s="41" t="s">
        <v>315</v>
      </c>
      <c r="H63" s="2">
        <v>60</v>
      </c>
      <c r="I63" s="2" t="str">
        <f t="shared" si="5"/>
        <v>Rx</v>
      </c>
      <c r="J63" s="40" t="s">
        <v>596</v>
      </c>
      <c r="K63" s="33">
        <f t="shared" si="0"/>
        <v>184</v>
      </c>
      <c r="L63" s="28">
        <f t="shared" si="1"/>
        <v>3.0666666666666669</v>
      </c>
      <c r="M63" s="2"/>
      <c r="N63" s="2"/>
      <c r="O63" s="2"/>
      <c r="P63" s="2"/>
    </row>
    <row r="64" spans="2:16" x14ac:dyDescent="0.45">
      <c r="B64" s="4" t="str">
        <f t="shared" si="2"/>
        <v>2023</v>
      </c>
      <c r="C64" s="3" t="str">
        <f t="shared" si="3"/>
        <v>9</v>
      </c>
      <c r="D64" s="4" t="s">
        <v>330</v>
      </c>
      <c r="E64" s="4" t="s">
        <v>56</v>
      </c>
      <c r="F64" s="4" t="str">
        <f t="shared" si="4"/>
        <v>CKCOX23040002</v>
      </c>
      <c r="G64" s="41" t="s">
        <v>315</v>
      </c>
      <c r="H64" s="2">
        <v>60</v>
      </c>
      <c r="I64" s="2" t="str">
        <f t="shared" si="5"/>
        <v>Rx</v>
      </c>
      <c r="J64" s="2" t="s">
        <v>13</v>
      </c>
      <c r="K64" s="33">
        <f t="shared" si="0"/>
        <v>503</v>
      </c>
      <c r="L64" s="28">
        <f t="shared" si="1"/>
        <v>8.3833333333333329</v>
      </c>
      <c r="M64" s="2"/>
      <c r="N64" s="2"/>
      <c r="O64" s="2"/>
      <c r="P64" s="2"/>
    </row>
    <row r="65" spans="2:16" x14ac:dyDescent="0.45">
      <c r="B65" s="4" t="str">
        <f t="shared" si="2"/>
        <v>2023</v>
      </c>
      <c r="C65" s="3" t="str">
        <f t="shared" si="3"/>
        <v>9</v>
      </c>
      <c r="D65" s="4" t="s">
        <v>330</v>
      </c>
      <c r="E65" s="4" t="s">
        <v>56</v>
      </c>
      <c r="F65" s="4" t="str">
        <f t="shared" si="4"/>
        <v>CKCOX23040002</v>
      </c>
      <c r="G65" s="3">
        <v>50</v>
      </c>
      <c r="H65" s="2">
        <v>100</v>
      </c>
      <c r="I65" s="2" t="str">
        <f t="shared" si="5"/>
        <v>Rx</v>
      </c>
      <c r="J65" s="2" t="s">
        <v>179</v>
      </c>
      <c r="K65" s="33">
        <f t="shared" si="0"/>
        <v>571</v>
      </c>
      <c r="L65" s="28">
        <f t="shared" si="1"/>
        <v>9.5166666666666675</v>
      </c>
      <c r="M65" s="40" t="s">
        <v>332</v>
      </c>
      <c r="N65" s="2"/>
      <c r="O65" s="2"/>
      <c r="P65" s="2"/>
    </row>
    <row r="66" spans="2:16" x14ac:dyDescent="0.45">
      <c r="B66" s="4" t="str">
        <f t="shared" si="2"/>
        <v>2023</v>
      </c>
      <c r="C66" s="3" t="str">
        <f t="shared" si="3"/>
        <v>9</v>
      </c>
      <c r="D66" s="4" t="s">
        <v>330</v>
      </c>
      <c r="E66" s="4" t="s">
        <v>56</v>
      </c>
      <c r="F66" s="4" t="str">
        <f t="shared" si="4"/>
        <v>CKCOX23040002</v>
      </c>
      <c r="G66" s="41" t="s">
        <v>315</v>
      </c>
      <c r="H66" s="2">
        <v>100</v>
      </c>
      <c r="I66" s="2" t="str">
        <f t="shared" si="5"/>
        <v>Rx</v>
      </c>
      <c r="J66" s="40" t="s">
        <v>593</v>
      </c>
      <c r="K66" s="33">
        <f t="shared" si="0"/>
        <v>271</v>
      </c>
      <c r="L66" s="28">
        <f t="shared" si="1"/>
        <v>4.5166666666666666</v>
      </c>
      <c r="M66" s="2"/>
      <c r="N66" s="2"/>
      <c r="O66" s="2"/>
      <c r="P66" s="2"/>
    </row>
    <row r="67" spans="2:16" x14ac:dyDescent="0.45">
      <c r="B67" s="4" t="str">
        <f t="shared" si="2"/>
        <v>2023</v>
      </c>
      <c r="C67" s="3" t="str">
        <f t="shared" si="3"/>
        <v>9</v>
      </c>
      <c r="D67" s="4" t="s">
        <v>330</v>
      </c>
      <c r="E67" s="4" t="s">
        <v>56</v>
      </c>
      <c r="F67" s="4" t="str">
        <f t="shared" si="4"/>
        <v>CKCOX23040002</v>
      </c>
      <c r="G67" s="3">
        <v>100</v>
      </c>
      <c r="H67" s="2">
        <v>100</v>
      </c>
      <c r="I67" s="2" t="str">
        <f t="shared" si="5"/>
        <v>Rx</v>
      </c>
      <c r="J67" s="40" t="s">
        <v>200</v>
      </c>
      <c r="K67" s="33">
        <f t="shared" si="0"/>
        <v>592</v>
      </c>
      <c r="L67" s="28">
        <f t="shared" si="1"/>
        <v>9.8666666666666671</v>
      </c>
      <c r="M67" s="40" t="s">
        <v>332</v>
      </c>
      <c r="N67" s="2"/>
      <c r="O67" s="2"/>
      <c r="P67" s="2"/>
    </row>
    <row r="68" spans="2:16" x14ac:dyDescent="0.45">
      <c r="B68" s="4" t="str">
        <f t="shared" si="2"/>
        <v>2023</v>
      </c>
      <c r="C68" s="3" t="str">
        <f t="shared" si="3"/>
        <v>9</v>
      </c>
      <c r="D68" s="4" t="s">
        <v>330</v>
      </c>
      <c r="E68" s="4" t="s">
        <v>56</v>
      </c>
      <c r="F68" s="4" t="str">
        <f t="shared" si="4"/>
        <v>CKCOX23040002</v>
      </c>
      <c r="G68" s="3">
        <v>150</v>
      </c>
      <c r="H68" s="2">
        <v>100</v>
      </c>
      <c r="I68" s="2" t="str">
        <f t="shared" si="5"/>
        <v>Rx</v>
      </c>
      <c r="J68" s="40" t="s">
        <v>198</v>
      </c>
      <c r="K68" s="33">
        <f t="shared" si="0"/>
        <v>287</v>
      </c>
      <c r="L68" s="28">
        <f t="shared" si="1"/>
        <v>4.7833333333333332</v>
      </c>
      <c r="M68" s="40" t="s">
        <v>332</v>
      </c>
      <c r="N68" s="2"/>
      <c r="O68" s="2"/>
      <c r="P68" s="2"/>
    </row>
    <row r="69" spans="2:16" x14ac:dyDescent="0.45">
      <c r="B69" s="4" t="str">
        <f t="shared" si="2"/>
        <v>2023</v>
      </c>
      <c r="C69" s="3" t="str">
        <f t="shared" si="3"/>
        <v>9</v>
      </c>
      <c r="D69" s="4" t="s">
        <v>330</v>
      </c>
      <c r="E69" s="4" t="s">
        <v>56</v>
      </c>
      <c r="F69" s="4" t="str">
        <f t="shared" si="4"/>
        <v>CKCOX23040002</v>
      </c>
      <c r="G69" s="3">
        <v>150</v>
      </c>
      <c r="H69" s="2">
        <v>100</v>
      </c>
      <c r="I69" s="2" t="str">
        <f t="shared" si="5"/>
        <v>Rx</v>
      </c>
      <c r="J69" s="2" t="s">
        <v>604</v>
      </c>
      <c r="K69" s="33">
        <f t="shared" si="0"/>
        <v>283</v>
      </c>
      <c r="L69" s="28">
        <f t="shared" si="1"/>
        <v>4.7166666666666668</v>
      </c>
      <c r="M69" s="40" t="s">
        <v>332</v>
      </c>
      <c r="N69" s="2"/>
      <c r="O69" s="2"/>
      <c r="P69" s="2"/>
    </row>
    <row r="70" spans="2:16" x14ac:dyDescent="0.45">
      <c r="B70" s="4" t="str">
        <f t="shared" si="2"/>
        <v>2023</v>
      </c>
      <c r="C70" s="3" t="str">
        <f t="shared" si="3"/>
        <v>9</v>
      </c>
      <c r="D70" s="4" t="s">
        <v>330</v>
      </c>
      <c r="E70" s="4" t="s">
        <v>56</v>
      </c>
      <c r="F70" s="4" t="str">
        <f t="shared" si="4"/>
        <v>CKCOX23040002</v>
      </c>
      <c r="G70" s="3">
        <v>150</v>
      </c>
      <c r="H70" s="2">
        <v>100</v>
      </c>
      <c r="I70" s="2" t="str">
        <f t="shared" si="5"/>
        <v>Rx</v>
      </c>
      <c r="J70" s="2" t="s">
        <v>379</v>
      </c>
      <c r="K70" s="33">
        <f t="shared" si="0"/>
        <v>605</v>
      </c>
      <c r="L70" s="28">
        <f t="shared" si="1"/>
        <v>10.083333333333334</v>
      </c>
      <c r="M70" s="40" t="s">
        <v>332</v>
      </c>
      <c r="N70" s="2"/>
      <c r="O70" s="2"/>
      <c r="P70" s="2"/>
    </row>
    <row r="71" spans="2:16" x14ac:dyDescent="0.45">
      <c r="B71" s="4" t="str">
        <f t="shared" si="2"/>
        <v>2023</v>
      </c>
      <c r="C71" s="3" t="str">
        <f t="shared" si="3"/>
        <v>9</v>
      </c>
      <c r="D71" s="4" t="s">
        <v>330</v>
      </c>
      <c r="E71" s="4" t="s">
        <v>56</v>
      </c>
      <c r="F71" s="4" t="str">
        <f t="shared" si="4"/>
        <v>CKCOX23040002</v>
      </c>
      <c r="G71" s="41" t="s">
        <v>315</v>
      </c>
      <c r="H71" s="2">
        <v>100</v>
      </c>
      <c r="I71" s="2" t="str">
        <f t="shared" si="5"/>
        <v>Rx</v>
      </c>
      <c r="J71" s="40" t="s">
        <v>199</v>
      </c>
      <c r="K71" s="33">
        <f t="shared" si="0"/>
        <v>452</v>
      </c>
      <c r="L71" s="28">
        <f t="shared" si="1"/>
        <v>7.5333333333333332</v>
      </c>
      <c r="M71" s="2"/>
      <c r="N71" s="2"/>
      <c r="O71" s="2"/>
      <c r="P71" s="2"/>
    </row>
    <row r="72" spans="2:16" x14ac:dyDescent="0.45">
      <c r="B72" s="4" t="str">
        <f t="shared" si="2"/>
        <v>2023</v>
      </c>
      <c r="C72" s="3" t="str">
        <f t="shared" si="3"/>
        <v>9</v>
      </c>
      <c r="D72" s="4" t="s">
        <v>330</v>
      </c>
      <c r="E72" s="4" t="s">
        <v>56</v>
      </c>
      <c r="F72" s="4" t="str">
        <f t="shared" si="4"/>
        <v>CKCOX23040002</v>
      </c>
      <c r="G72" s="3">
        <v>30</v>
      </c>
      <c r="H72" s="2">
        <v>40</v>
      </c>
      <c r="I72" s="2" t="str">
        <f t="shared" si="5"/>
        <v>Rx</v>
      </c>
      <c r="J72" s="2" t="s">
        <v>381</v>
      </c>
      <c r="K72" s="33">
        <f t="shared" ref="K72:K135" si="6">VALUE(MID(J72,58,FIND("secs",J72)-58))</f>
        <v>233</v>
      </c>
      <c r="L72" s="28">
        <f t="shared" ref="L72:L135" si="7">K72/60</f>
        <v>3.8833333333333333</v>
      </c>
      <c r="M72" s="40" t="s">
        <v>332</v>
      </c>
      <c r="N72" s="2"/>
      <c r="O72" s="2"/>
      <c r="P72" s="2"/>
    </row>
    <row r="73" spans="2:16" x14ac:dyDescent="0.45">
      <c r="B73" s="4" t="str">
        <f t="shared" ref="B73:B136" si="8">MID(J73,22,4)</f>
        <v>2023</v>
      </c>
      <c r="C73" s="3" t="str">
        <f t="shared" ref="C73:C136" si="9">MID(J73,27,1)</f>
        <v>9</v>
      </c>
      <c r="D73" s="4" t="s">
        <v>330</v>
      </c>
      <c r="E73" s="4" t="s">
        <v>56</v>
      </c>
      <c r="F73" s="4" t="str">
        <f t="shared" ref="F73:F136" si="10">MID(J73,8,13)</f>
        <v>CKCOX23040002</v>
      </c>
      <c r="G73" s="3">
        <v>30</v>
      </c>
      <c r="H73" s="2">
        <v>40</v>
      </c>
      <c r="I73" s="2" t="str">
        <f t="shared" si="5"/>
        <v>Rx</v>
      </c>
      <c r="J73" s="2" t="s">
        <v>557</v>
      </c>
      <c r="K73" s="33">
        <f t="shared" si="6"/>
        <v>1108</v>
      </c>
      <c r="L73" s="28">
        <f t="shared" si="7"/>
        <v>18.466666666666665</v>
      </c>
      <c r="M73" s="40" t="s">
        <v>332</v>
      </c>
      <c r="N73" s="2"/>
      <c r="O73" s="2"/>
      <c r="P73" s="2"/>
    </row>
    <row r="74" spans="2:16" x14ac:dyDescent="0.45">
      <c r="B74" s="4" t="str">
        <f t="shared" si="8"/>
        <v>2023</v>
      </c>
      <c r="C74" s="3" t="str">
        <f t="shared" si="9"/>
        <v>9</v>
      </c>
      <c r="D74" s="4" t="s">
        <v>330</v>
      </c>
      <c r="E74" s="4" t="s">
        <v>56</v>
      </c>
      <c r="F74" s="4" t="str">
        <f t="shared" si="10"/>
        <v>CKCOX23040002</v>
      </c>
      <c r="G74" s="3">
        <v>50</v>
      </c>
      <c r="H74" s="2">
        <v>100</v>
      </c>
      <c r="I74" s="2" t="str">
        <f t="shared" si="5"/>
        <v>Rx</v>
      </c>
      <c r="J74" s="40" t="s">
        <v>219</v>
      </c>
      <c r="K74" s="33">
        <f t="shared" si="6"/>
        <v>591</v>
      </c>
      <c r="L74" s="28">
        <f t="shared" si="7"/>
        <v>9.85</v>
      </c>
      <c r="M74" s="40" t="s">
        <v>332</v>
      </c>
      <c r="N74" s="2"/>
      <c r="O74" s="2"/>
      <c r="P74" s="2"/>
    </row>
    <row r="75" spans="2:16" x14ac:dyDescent="0.45">
      <c r="B75" s="4" t="str">
        <f t="shared" si="8"/>
        <v>2023</v>
      </c>
      <c r="C75" s="3" t="str">
        <f t="shared" si="9"/>
        <v>9</v>
      </c>
      <c r="D75" s="4" t="s">
        <v>330</v>
      </c>
      <c r="E75" s="4" t="s">
        <v>56</v>
      </c>
      <c r="F75" s="4" t="str">
        <f t="shared" si="10"/>
        <v>CKCOX23040002</v>
      </c>
      <c r="G75" s="3">
        <v>100</v>
      </c>
      <c r="H75" s="2">
        <v>100</v>
      </c>
      <c r="I75" s="2" t="str">
        <f t="shared" si="5"/>
        <v>Rx</v>
      </c>
      <c r="J75" s="40" t="s">
        <v>265</v>
      </c>
      <c r="K75" s="33">
        <f t="shared" si="6"/>
        <v>568</v>
      </c>
      <c r="L75" s="28">
        <f t="shared" si="7"/>
        <v>9.4666666666666668</v>
      </c>
      <c r="M75" s="40" t="s">
        <v>332</v>
      </c>
      <c r="N75" s="2"/>
      <c r="O75" s="2"/>
      <c r="P75" s="2"/>
    </row>
    <row r="76" spans="2:16" x14ac:dyDescent="0.45">
      <c r="B76" s="4" t="str">
        <f t="shared" si="8"/>
        <v>2023</v>
      </c>
      <c r="C76" s="3" t="str">
        <f t="shared" si="9"/>
        <v>9</v>
      </c>
      <c r="D76" s="4" t="s">
        <v>330</v>
      </c>
      <c r="E76" s="4" t="s">
        <v>56</v>
      </c>
      <c r="F76" s="4" t="str">
        <f t="shared" si="10"/>
        <v>CKCOX23040002</v>
      </c>
      <c r="G76" s="3">
        <v>30</v>
      </c>
      <c r="H76" s="2">
        <v>10</v>
      </c>
      <c r="I76" s="2" t="str">
        <f t="shared" si="5"/>
        <v>Rx</v>
      </c>
      <c r="J76" s="40" t="s">
        <v>589</v>
      </c>
      <c r="K76" s="33">
        <f t="shared" si="6"/>
        <v>1662</v>
      </c>
      <c r="L76" s="28">
        <f t="shared" si="7"/>
        <v>27.7</v>
      </c>
      <c r="M76" s="40" t="s">
        <v>308</v>
      </c>
      <c r="N76" s="2"/>
      <c r="O76" s="2"/>
      <c r="P76" s="2"/>
    </row>
    <row r="77" spans="2:16" x14ac:dyDescent="0.45">
      <c r="B77" s="4" t="str">
        <f t="shared" si="8"/>
        <v>2023</v>
      </c>
      <c r="C77" s="3" t="str">
        <f t="shared" si="9"/>
        <v>9</v>
      </c>
      <c r="D77" s="4" t="s">
        <v>330</v>
      </c>
      <c r="E77" s="4" t="s">
        <v>56</v>
      </c>
      <c r="F77" s="4" t="str">
        <f t="shared" si="10"/>
        <v>CKCOX23040002</v>
      </c>
      <c r="G77" s="3">
        <v>50</v>
      </c>
      <c r="H77" s="2">
        <v>30</v>
      </c>
      <c r="I77" s="2" t="str">
        <f t="shared" si="5"/>
        <v>Rx</v>
      </c>
      <c r="J77" s="40" t="s">
        <v>247</v>
      </c>
      <c r="K77" s="33">
        <f t="shared" si="6"/>
        <v>570</v>
      </c>
      <c r="L77" s="28">
        <f t="shared" si="7"/>
        <v>9.5</v>
      </c>
      <c r="M77" s="40" t="s">
        <v>308</v>
      </c>
      <c r="N77" s="2"/>
      <c r="O77" s="2"/>
      <c r="P77" s="2"/>
    </row>
    <row r="78" spans="2:16" x14ac:dyDescent="0.45">
      <c r="B78" s="4" t="str">
        <f t="shared" si="8"/>
        <v>2023</v>
      </c>
      <c r="C78" s="3" t="str">
        <f t="shared" si="9"/>
        <v>9</v>
      </c>
      <c r="D78" s="4" t="s">
        <v>330</v>
      </c>
      <c r="E78" s="4" t="s">
        <v>56</v>
      </c>
      <c r="F78" s="4" t="str">
        <f t="shared" si="10"/>
        <v>CKCOX23040002</v>
      </c>
      <c r="G78" s="41" t="s">
        <v>315</v>
      </c>
      <c r="H78" s="2">
        <v>60</v>
      </c>
      <c r="I78" s="2" t="str">
        <f t="shared" si="5"/>
        <v>Rx</v>
      </c>
      <c r="J78" s="40" t="s">
        <v>439</v>
      </c>
      <c r="K78" s="33">
        <f t="shared" si="6"/>
        <v>9207</v>
      </c>
      <c r="L78" s="28">
        <f t="shared" si="7"/>
        <v>153.44999999999999</v>
      </c>
      <c r="M78" s="2"/>
      <c r="N78" s="2"/>
      <c r="O78" s="2"/>
      <c r="P78" s="2"/>
    </row>
    <row r="79" spans="2:16" x14ac:dyDescent="0.45">
      <c r="B79" s="4" t="str">
        <f t="shared" si="8"/>
        <v>2023</v>
      </c>
      <c r="C79" s="3" t="str">
        <f t="shared" si="9"/>
        <v>9</v>
      </c>
      <c r="D79" s="4" t="s">
        <v>330</v>
      </c>
      <c r="E79" s="4" t="s">
        <v>56</v>
      </c>
      <c r="F79" s="4" t="str">
        <f t="shared" si="10"/>
        <v>CKCOX23040002</v>
      </c>
      <c r="G79" s="3">
        <v>50</v>
      </c>
      <c r="H79" s="2">
        <v>40</v>
      </c>
      <c r="I79" s="2" t="str">
        <f t="shared" si="5"/>
        <v>Rx</v>
      </c>
      <c r="J79" s="40" t="s">
        <v>244</v>
      </c>
      <c r="K79" s="33">
        <f t="shared" si="6"/>
        <v>169</v>
      </c>
      <c r="L79" s="28">
        <f t="shared" si="7"/>
        <v>2.8166666666666669</v>
      </c>
      <c r="M79" s="40" t="s">
        <v>306</v>
      </c>
      <c r="N79" s="2"/>
      <c r="O79" s="2"/>
      <c r="P79" s="2"/>
    </row>
    <row r="80" spans="2:16" x14ac:dyDescent="0.45">
      <c r="B80" s="4" t="str">
        <f t="shared" si="8"/>
        <v>2023</v>
      </c>
      <c r="C80" s="3" t="str">
        <f t="shared" si="9"/>
        <v>9</v>
      </c>
      <c r="D80" s="4" t="s">
        <v>330</v>
      </c>
      <c r="E80" s="4" t="s">
        <v>56</v>
      </c>
      <c r="F80" s="4" t="str">
        <f t="shared" si="10"/>
        <v>CKCOX23040002</v>
      </c>
      <c r="G80" s="3">
        <v>50</v>
      </c>
      <c r="H80" s="2">
        <v>40</v>
      </c>
      <c r="I80" s="2" t="str">
        <f t="shared" si="5"/>
        <v>Rx</v>
      </c>
      <c r="J80" s="2" t="s">
        <v>559</v>
      </c>
      <c r="K80" s="33">
        <f t="shared" si="6"/>
        <v>131</v>
      </c>
      <c r="L80" s="28">
        <f t="shared" si="7"/>
        <v>2.1833333333333331</v>
      </c>
      <c r="M80" s="40" t="s">
        <v>306</v>
      </c>
      <c r="N80" s="2"/>
      <c r="O80" s="2"/>
      <c r="P80" s="2"/>
    </row>
    <row r="81" spans="2:16" x14ac:dyDescent="0.45">
      <c r="B81" s="4" t="str">
        <f t="shared" si="8"/>
        <v>2023</v>
      </c>
      <c r="C81" s="3" t="str">
        <f t="shared" si="9"/>
        <v>9</v>
      </c>
      <c r="D81" s="4" t="s">
        <v>330</v>
      </c>
      <c r="E81" s="4" t="s">
        <v>56</v>
      </c>
      <c r="F81" s="4" t="str">
        <f t="shared" si="10"/>
        <v>CKCOX23040002</v>
      </c>
      <c r="G81" s="3">
        <v>100</v>
      </c>
      <c r="H81" s="2">
        <v>40</v>
      </c>
      <c r="I81" s="2" t="str">
        <f t="shared" si="5"/>
        <v>Rx</v>
      </c>
      <c r="J81" s="2" t="s">
        <v>568</v>
      </c>
      <c r="K81" s="33">
        <f t="shared" si="6"/>
        <v>229</v>
      </c>
      <c r="L81" s="28">
        <f t="shared" si="7"/>
        <v>3.8166666666666669</v>
      </c>
      <c r="M81" s="40" t="s">
        <v>306</v>
      </c>
      <c r="N81" s="2"/>
      <c r="O81" s="2"/>
      <c r="P81" s="2"/>
    </row>
    <row r="82" spans="2:16" x14ac:dyDescent="0.45">
      <c r="B82" s="4" t="str">
        <f t="shared" si="8"/>
        <v>2023</v>
      </c>
      <c r="C82" s="3" t="str">
        <f t="shared" si="9"/>
        <v>9</v>
      </c>
      <c r="D82" s="4" t="s">
        <v>330</v>
      </c>
      <c r="E82" s="4" t="s">
        <v>56</v>
      </c>
      <c r="F82" s="4" t="str">
        <f t="shared" si="10"/>
        <v>CKCOX23040002</v>
      </c>
      <c r="G82" s="3">
        <v>100</v>
      </c>
      <c r="H82" s="2">
        <v>40</v>
      </c>
      <c r="I82" s="2" t="str">
        <f t="shared" si="5"/>
        <v>Rx</v>
      </c>
      <c r="J82" s="2" t="s">
        <v>446</v>
      </c>
      <c r="K82" s="33">
        <f t="shared" si="6"/>
        <v>247</v>
      </c>
      <c r="L82" s="28">
        <f t="shared" si="7"/>
        <v>4.1166666666666663</v>
      </c>
      <c r="M82" s="40" t="s">
        <v>306</v>
      </c>
      <c r="N82" s="2"/>
      <c r="O82" s="2"/>
      <c r="P82" s="2"/>
    </row>
    <row r="83" spans="2:16" x14ac:dyDescent="0.45">
      <c r="B83" s="4" t="str">
        <f t="shared" si="8"/>
        <v>2023</v>
      </c>
      <c r="C83" s="3" t="str">
        <f t="shared" si="9"/>
        <v>9</v>
      </c>
      <c r="D83" s="4" t="s">
        <v>330</v>
      </c>
      <c r="E83" s="4" t="s">
        <v>56</v>
      </c>
      <c r="F83" s="4" t="str">
        <f t="shared" si="10"/>
        <v>CKCOX23040002</v>
      </c>
      <c r="G83" s="3">
        <v>150</v>
      </c>
      <c r="H83" s="2">
        <v>40</v>
      </c>
      <c r="I83" s="2" t="str">
        <f t="shared" si="5"/>
        <v>Rx</v>
      </c>
      <c r="J83" s="2" t="s">
        <v>584</v>
      </c>
      <c r="K83" s="33">
        <f t="shared" si="6"/>
        <v>424</v>
      </c>
      <c r="L83" s="28">
        <f t="shared" si="7"/>
        <v>7.0666666666666664</v>
      </c>
      <c r="M83" s="40" t="s">
        <v>306</v>
      </c>
      <c r="N83" s="2"/>
      <c r="O83" s="2"/>
      <c r="P83" s="2"/>
    </row>
    <row r="84" spans="2:16" x14ac:dyDescent="0.45">
      <c r="B84" s="4" t="str">
        <f t="shared" si="8"/>
        <v>2023</v>
      </c>
      <c r="C84" s="3" t="str">
        <f t="shared" si="9"/>
        <v>9</v>
      </c>
      <c r="D84" s="4" t="s">
        <v>330</v>
      </c>
      <c r="E84" s="4" t="s">
        <v>56</v>
      </c>
      <c r="F84" s="4" t="str">
        <f t="shared" si="10"/>
        <v>CKCOX23040002</v>
      </c>
      <c r="G84" s="3">
        <v>150</v>
      </c>
      <c r="H84" s="2">
        <v>40</v>
      </c>
      <c r="I84" s="2" t="str">
        <f t="shared" si="5"/>
        <v>Rx</v>
      </c>
      <c r="J84" s="2" t="s">
        <v>363</v>
      </c>
      <c r="K84" s="33">
        <f t="shared" si="6"/>
        <v>414</v>
      </c>
      <c r="L84" s="28">
        <f t="shared" si="7"/>
        <v>6.9</v>
      </c>
      <c r="M84" s="40" t="s">
        <v>306</v>
      </c>
      <c r="N84" s="2"/>
      <c r="O84" s="2"/>
      <c r="P84" s="2"/>
    </row>
    <row r="85" spans="2:16" x14ac:dyDescent="0.45">
      <c r="B85" s="4" t="str">
        <f t="shared" si="8"/>
        <v>2023</v>
      </c>
      <c r="C85" s="3" t="str">
        <f t="shared" si="9"/>
        <v>9</v>
      </c>
      <c r="D85" s="4" t="s">
        <v>330</v>
      </c>
      <c r="E85" s="4" t="s">
        <v>56</v>
      </c>
      <c r="F85" s="4" t="str">
        <f t="shared" si="10"/>
        <v>CKCOX23040002</v>
      </c>
      <c r="G85" s="3">
        <v>200</v>
      </c>
      <c r="H85" s="2">
        <v>40</v>
      </c>
      <c r="I85" s="2" t="str">
        <f t="shared" si="5"/>
        <v>Rx</v>
      </c>
      <c r="J85" s="2" t="s">
        <v>582</v>
      </c>
      <c r="K85" s="33">
        <f t="shared" si="6"/>
        <v>372</v>
      </c>
      <c r="L85" s="28">
        <f t="shared" si="7"/>
        <v>6.2</v>
      </c>
      <c r="M85" s="40" t="s">
        <v>306</v>
      </c>
      <c r="N85" s="2"/>
      <c r="O85" s="2"/>
      <c r="P85" s="2"/>
    </row>
    <row r="86" spans="2:16" x14ac:dyDescent="0.45">
      <c r="B86" s="4" t="str">
        <f t="shared" si="8"/>
        <v>2023</v>
      </c>
      <c r="C86" s="3" t="str">
        <f t="shared" si="9"/>
        <v>9</v>
      </c>
      <c r="D86" s="4" t="s">
        <v>330</v>
      </c>
      <c r="E86" s="4" t="s">
        <v>56</v>
      </c>
      <c r="F86" s="4" t="str">
        <f t="shared" si="10"/>
        <v>CKCOX23040002</v>
      </c>
      <c r="G86" s="3">
        <v>200</v>
      </c>
      <c r="H86" s="2">
        <v>40</v>
      </c>
      <c r="I86" s="2" t="str">
        <f t="shared" si="5"/>
        <v>Rx</v>
      </c>
      <c r="J86" s="2" t="s">
        <v>607</v>
      </c>
      <c r="K86" s="33">
        <f t="shared" si="6"/>
        <v>457</v>
      </c>
      <c r="L86" s="28">
        <f t="shared" si="7"/>
        <v>7.6166666666666663</v>
      </c>
      <c r="M86" s="40" t="s">
        <v>306</v>
      </c>
      <c r="N86" s="2"/>
      <c r="O86" s="2"/>
      <c r="P86" s="2"/>
    </row>
    <row r="87" spans="2:16" x14ac:dyDescent="0.45">
      <c r="B87" s="4" t="str">
        <f t="shared" si="8"/>
        <v>2023</v>
      </c>
      <c r="C87" s="3" t="str">
        <f t="shared" si="9"/>
        <v>9</v>
      </c>
      <c r="D87" s="4" t="s">
        <v>330</v>
      </c>
      <c r="E87" s="4" t="s">
        <v>56</v>
      </c>
      <c r="F87" s="4" t="str">
        <f t="shared" si="10"/>
        <v>CKCOX23040002</v>
      </c>
      <c r="G87" s="3"/>
      <c r="H87" s="2">
        <v>40</v>
      </c>
      <c r="I87" s="2" t="str">
        <f t="shared" si="5"/>
        <v>Rx</v>
      </c>
      <c r="J87" s="2" t="s">
        <v>390</v>
      </c>
      <c r="K87" s="33">
        <f t="shared" si="6"/>
        <v>470</v>
      </c>
      <c r="L87" s="28">
        <f t="shared" si="7"/>
        <v>7.833333333333333</v>
      </c>
      <c r="M87" s="40" t="s">
        <v>306</v>
      </c>
      <c r="N87" s="2"/>
      <c r="O87" s="2"/>
      <c r="P87" s="2"/>
    </row>
    <row r="88" spans="2:16" x14ac:dyDescent="0.45">
      <c r="B88" s="4" t="str">
        <f t="shared" si="8"/>
        <v>2023</v>
      </c>
      <c r="C88" s="3" t="str">
        <f t="shared" si="9"/>
        <v>9</v>
      </c>
      <c r="D88" s="4" t="s">
        <v>330</v>
      </c>
      <c r="E88" s="4" t="s">
        <v>56</v>
      </c>
      <c r="F88" s="4" t="str">
        <f t="shared" si="10"/>
        <v>CKCOX23040002</v>
      </c>
      <c r="G88" s="3"/>
      <c r="H88" s="2">
        <v>40</v>
      </c>
      <c r="I88" s="2" t="str">
        <f t="shared" si="5"/>
        <v>Rx</v>
      </c>
      <c r="J88" s="2" t="s">
        <v>602</v>
      </c>
      <c r="K88" s="33">
        <f t="shared" si="6"/>
        <v>449</v>
      </c>
      <c r="L88" s="28">
        <f t="shared" si="7"/>
        <v>7.4833333333333334</v>
      </c>
      <c r="M88" s="40" t="s">
        <v>306</v>
      </c>
      <c r="N88" s="2"/>
      <c r="O88" s="2"/>
      <c r="P88" s="2"/>
    </row>
    <row r="89" spans="2:16" x14ac:dyDescent="0.45">
      <c r="B89" s="4" t="str">
        <f t="shared" si="8"/>
        <v>2023</v>
      </c>
      <c r="C89" s="3" t="str">
        <f t="shared" si="9"/>
        <v>9</v>
      </c>
      <c r="D89" s="4" t="s">
        <v>330</v>
      </c>
      <c r="E89" s="4" t="s">
        <v>56</v>
      </c>
      <c r="F89" s="4" t="str">
        <f t="shared" si="10"/>
        <v>CKCOX23040002</v>
      </c>
      <c r="G89" s="3"/>
      <c r="H89" s="2">
        <v>30</v>
      </c>
      <c r="I89" s="2" t="str">
        <f t="shared" si="5"/>
        <v>Rx</v>
      </c>
      <c r="J89" s="2" t="s">
        <v>558</v>
      </c>
      <c r="K89" s="33">
        <f t="shared" si="6"/>
        <v>643</v>
      </c>
      <c r="L89" s="28">
        <f t="shared" si="7"/>
        <v>10.716666666666667</v>
      </c>
      <c r="M89" s="40" t="s">
        <v>326</v>
      </c>
      <c r="N89" s="2"/>
      <c r="O89" s="2"/>
      <c r="P89" s="2"/>
    </row>
    <row r="90" spans="2:16" x14ac:dyDescent="0.45">
      <c r="B90" s="4" t="str">
        <f t="shared" si="8"/>
        <v>2023</v>
      </c>
      <c r="C90" s="3" t="str">
        <f t="shared" si="9"/>
        <v>9</v>
      </c>
      <c r="D90" s="4" t="s">
        <v>330</v>
      </c>
      <c r="E90" s="4" t="s">
        <v>56</v>
      </c>
      <c r="F90" s="4" t="str">
        <f t="shared" si="10"/>
        <v>CKCOX23040002</v>
      </c>
      <c r="G90" s="3"/>
      <c r="H90" s="2">
        <v>60</v>
      </c>
      <c r="I90" s="2" t="str">
        <f t="shared" si="5"/>
        <v>Rx</v>
      </c>
      <c r="J90" s="2" t="s">
        <v>451</v>
      </c>
      <c r="K90" s="33">
        <f t="shared" si="6"/>
        <v>557</v>
      </c>
      <c r="L90" s="28">
        <f t="shared" si="7"/>
        <v>9.2833333333333332</v>
      </c>
      <c r="M90" s="40" t="s">
        <v>326</v>
      </c>
      <c r="N90" s="2"/>
      <c r="O90" s="2"/>
      <c r="P90" s="2"/>
    </row>
    <row r="91" spans="2:16" x14ac:dyDescent="0.45">
      <c r="B91" s="4" t="str">
        <f t="shared" si="8"/>
        <v>2023</v>
      </c>
      <c r="C91" s="3" t="str">
        <f t="shared" si="9"/>
        <v>9</v>
      </c>
      <c r="D91" s="4" t="s">
        <v>330</v>
      </c>
      <c r="E91" s="4" t="s">
        <v>56</v>
      </c>
      <c r="F91" s="4" t="str">
        <f t="shared" si="10"/>
        <v>CKCOX23040002</v>
      </c>
      <c r="G91" s="3"/>
      <c r="H91" s="2">
        <v>60</v>
      </c>
      <c r="I91" s="2" t="str">
        <f t="shared" si="5"/>
        <v>Rx</v>
      </c>
      <c r="J91" s="40" t="s">
        <v>229</v>
      </c>
      <c r="K91" s="33">
        <f t="shared" si="6"/>
        <v>556</v>
      </c>
      <c r="L91" s="28">
        <f t="shared" si="7"/>
        <v>9.2666666666666675</v>
      </c>
      <c r="M91" s="40" t="s">
        <v>326</v>
      </c>
      <c r="N91" s="2"/>
      <c r="O91" s="2"/>
      <c r="P91" s="2"/>
    </row>
    <row r="92" spans="2:16" x14ac:dyDescent="0.45">
      <c r="B92" s="4" t="str">
        <f t="shared" si="8"/>
        <v>2023</v>
      </c>
      <c r="C92" s="3" t="str">
        <f t="shared" si="9"/>
        <v>9</v>
      </c>
      <c r="D92" s="4" t="s">
        <v>330</v>
      </c>
      <c r="E92" s="4" t="s">
        <v>56</v>
      </c>
      <c r="F92" s="4" t="str">
        <f t="shared" si="10"/>
        <v>CKCOX23040002</v>
      </c>
      <c r="G92" s="3"/>
      <c r="H92" s="2">
        <v>60</v>
      </c>
      <c r="I92" s="2" t="str">
        <f t="shared" si="5"/>
        <v>Rx</v>
      </c>
      <c r="J92" s="2" t="s">
        <v>444</v>
      </c>
      <c r="K92" s="33">
        <f t="shared" si="6"/>
        <v>881</v>
      </c>
      <c r="L92" s="28">
        <f t="shared" si="7"/>
        <v>14.683333333333334</v>
      </c>
      <c r="M92" s="40" t="s">
        <v>326</v>
      </c>
      <c r="N92" s="2"/>
      <c r="O92" s="2"/>
      <c r="P92" s="2"/>
    </row>
    <row r="93" spans="2:16" x14ac:dyDescent="0.45">
      <c r="B93" s="4" t="str">
        <f t="shared" si="8"/>
        <v>2023</v>
      </c>
      <c r="C93" s="3" t="str">
        <f t="shared" si="9"/>
        <v>9</v>
      </c>
      <c r="D93" s="4" t="s">
        <v>330</v>
      </c>
      <c r="E93" s="4" t="s">
        <v>56</v>
      </c>
      <c r="F93" s="4" t="str">
        <f t="shared" si="10"/>
        <v>CKCOX23040001</v>
      </c>
      <c r="G93" s="43" t="s">
        <v>315</v>
      </c>
      <c r="H93" s="44">
        <v>60</v>
      </c>
      <c r="I93" s="2" t="str">
        <f t="shared" si="5"/>
        <v>Tx</v>
      </c>
      <c r="J93" s="2" t="s">
        <v>100</v>
      </c>
      <c r="K93" s="33">
        <f t="shared" si="6"/>
        <v>31</v>
      </c>
      <c r="L93" s="28">
        <f t="shared" si="7"/>
        <v>0.51666666666666672</v>
      </c>
      <c r="M93" s="2"/>
      <c r="N93" s="2"/>
      <c r="O93" s="2"/>
      <c r="P93" s="2"/>
    </row>
    <row r="94" spans="2:16" x14ac:dyDescent="0.45">
      <c r="B94" s="4" t="str">
        <f t="shared" si="8"/>
        <v>2023</v>
      </c>
      <c r="C94" s="3" t="str">
        <f t="shared" si="9"/>
        <v>9</v>
      </c>
      <c r="D94" s="4" t="s">
        <v>330</v>
      </c>
      <c r="E94" s="4" t="s">
        <v>56</v>
      </c>
      <c r="F94" s="4" t="str">
        <f t="shared" si="10"/>
        <v>CKCOX23040001</v>
      </c>
      <c r="G94" s="43">
        <v>5</v>
      </c>
      <c r="H94" s="44">
        <v>60</v>
      </c>
      <c r="I94" s="2" t="str">
        <f t="shared" si="5"/>
        <v>Tx</v>
      </c>
      <c r="J94" s="2" t="s">
        <v>409</v>
      </c>
      <c r="K94" s="33">
        <f t="shared" si="6"/>
        <v>201</v>
      </c>
      <c r="L94" s="28">
        <f t="shared" si="7"/>
        <v>3.35</v>
      </c>
      <c r="M94" s="2"/>
      <c r="N94" s="2"/>
      <c r="O94" s="2"/>
      <c r="P94" s="2"/>
    </row>
    <row r="95" spans="2:16" x14ac:dyDescent="0.45">
      <c r="B95" s="4" t="str">
        <f t="shared" si="8"/>
        <v>2023</v>
      </c>
      <c r="C95" s="3" t="str">
        <f t="shared" si="9"/>
        <v>9</v>
      </c>
      <c r="D95" s="4" t="s">
        <v>330</v>
      </c>
      <c r="E95" s="4" t="s">
        <v>56</v>
      </c>
      <c r="F95" s="4" t="str">
        <f t="shared" si="10"/>
        <v>CKCOX23040001</v>
      </c>
      <c r="G95" s="43">
        <v>100</v>
      </c>
      <c r="H95" s="44">
        <v>60</v>
      </c>
      <c r="I95" s="2" t="str">
        <f t="shared" si="5"/>
        <v>Tx</v>
      </c>
      <c r="J95" s="2" t="s">
        <v>603</v>
      </c>
      <c r="K95" s="33">
        <f t="shared" si="6"/>
        <v>213</v>
      </c>
      <c r="L95" s="28">
        <f t="shared" si="7"/>
        <v>3.55</v>
      </c>
      <c r="M95" s="2"/>
      <c r="N95" s="2"/>
      <c r="O95" s="2"/>
      <c r="P95" s="2"/>
    </row>
    <row r="96" spans="2:16" x14ac:dyDescent="0.45">
      <c r="B96" s="4" t="str">
        <f t="shared" si="8"/>
        <v>2023</v>
      </c>
      <c r="C96" s="3" t="str">
        <f t="shared" si="9"/>
        <v>9</v>
      </c>
      <c r="D96" s="4" t="s">
        <v>330</v>
      </c>
      <c r="E96" s="4" t="s">
        <v>56</v>
      </c>
      <c r="F96" s="4" t="str">
        <f t="shared" si="10"/>
        <v>CKCOX23040001</v>
      </c>
      <c r="G96" s="43">
        <v>240</v>
      </c>
      <c r="H96" s="44">
        <v>60</v>
      </c>
      <c r="I96" s="2" t="str">
        <f t="shared" si="5"/>
        <v>Tx</v>
      </c>
      <c r="J96" s="2" t="s">
        <v>576</v>
      </c>
      <c r="K96" s="33">
        <f t="shared" si="6"/>
        <v>126</v>
      </c>
      <c r="L96" s="28">
        <f t="shared" si="7"/>
        <v>2.1</v>
      </c>
      <c r="M96" s="2"/>
      <c r="N96" s="2"/>
      <c r="O96" s="2"/>
      <c r="P96" s="2"/>
    </row>
    <row r="97" spans="2:16" x14ac:dyDescent="0.45">
      <c r="B97" s="4" t="str">
        <f t="shared" si="8"/>
        <v>2023</v>
      </c>
      <c r="C97" s="3" t="str">
        <f t="shared" si="9"/>
        <v>9</v>
      </c>
      <c r="D97" s="4" t="s">
        <v>330</v>
      </c>
      <c r="E97" s="4" t="s">
        <v>56</v>
      </c>
      <c r="F97" s="4" t="str">
        <f t="shared" si="10"/>
        <v>CKCOX23040001</v>
      </c>
      <c r="G97" s="43" t="s">
        <v>491</v>
      </c>
      <c r="H97" s="44">
        <v>60</v>
      </c>
      <c r="I97" s="2" t="str">
        <f t="shared" si="5"/>
        <v>Tx</v>
      </c>
      <c r="J97" s="2" t="s">
        <v>103</v>
      </c>
      <c r="K97" s="33">
        <f t="shared" si="6"/>
        <v>89</v>
      </c>
      <c r="L97" s="28">
        <f t="shared" si="7"/>
        <v>1.4833333333333334</v>
      </c>
      <c r="M97" s="2"/>
      <c r="N97" s="2"/>
      <c r="O97" s="2"/>
      <c r="P97" s="2"/>
    </row>
    <row r="98" spans="2:16" x14ac:dyDescent="0.45">
      <c r="B98" s="4" t="str">
        <f t="shared" si="8"/>
        <v>2023</v>
      </c>
      <c r="C98" s="3" t="str">
        <f t="shared" si="9"/>
        <v>9</v>
      </c>
      <c r="D98" s="4" t="s">
        <v>330</v>
      </c>
      <c r="E98" s="4" t="s">
        <v>56</v>
      </c>
      <c r="F98" s="4" t="str">
        <f t="shared" si="10"/>
        <v>CKCOX23040001</v>
      </c>
      <c r="G98" s="43" t="s">
        <v>315</v>
      </c>
      <c r="H98" s="44">
        <v>60</v>
      </c>
      <c r="I98" s="2" t="str">
        <f t="shared" si="5"/>
        <v>Tx</v>
      </c>
      <c r="J98" s="2" t="s">
        <v>410</v>
      </c>
      <c r="K98" s="33">
        <f t="shared" si="6"/>
        <v>180</v>
      </c>
      <c r="L98" s="28">
        <f t="shared" si="7"/>
        <v>3</v>
      </c>
      <c r="M98" s="2"/>
      <c r="N98" s="2"/>
      <c r="O98" s="2"/>
      <c r="P98" s="2"/>
    </row>
    <row r="99" spans="2:16" x14ac:dyDescent="0.45">
      <c r="B99" s="4" t="str">
        <f t="shared" si="8"/>
        <v>2023</v>
      </c>
      <c r="C99" s="3" t="str">
        <f t="shared" si="9"/>
        <v>9</v>
      </c>
      <c r="D99" s="4" t="s">
        <v>330</v>
      </c>
      <c r="E99" s="4" t="s">
        <v>56</v>
      </c>
      <c r="F99" s="4" t="str">
        <f t="shared" si="10"/>
        <v>CKCOX23040001</v>
      </c>
      <c r="G99" s="43" t="s">
        <v>315</v>
      </c>
      <c r="H99" s="44">
        <v>60</v>
      </c>
      <c r="I99" s="2" t="str">
        <f t="shared" si="5"/>
        <v>Tx</v>
      </c>
      <c r="J99" s="2" t="s">
        <v>449</v>
      </c>
      <c r="K99" s="33">
        <f t="shared" si="6"/>
        <v>501</v>
      </c>
      <c r="L99" s="28">
        <f t="shared" si="7"/>
        <v>8.35</v>
      </c>
      <c r="M99" s="2"/>
      <c r="N99" s="2"/>
      <c r="O99" s="2"/>
      <c r="P99" s="2"/>
    </row>
    <row r="100" spans="2:16" x14ac:dyDescent="0.45">
      <c r="B100" s="4" t="str">
        <f t="shared" si="8"/>
        <v>2023</v>
      </c>
      <c r="C100" s="3" t="str">
        <f t="shared" si="9"/>
        <v>9</v>
      </c>
      <c r="D100" s="4" t="s">
        <v>330</v>
      </c>
      <c r="E100" s="4" t="s">
        <v>56</v>
      </c>
      <c r="F100" s="4" t="str">
        <f t="shared" si="10"/>
        <v>CKCOX23040001</v>
      </c>
      <c r="G100" s="43">
        <v>50</v>
      </c>
      <c r="H100" s="44">
        <v>100</v>
      </c>
      <c r="I100" s="2" t="str">
        <f t="shared" si="5"/>
        <v>Tx</v>
      </c>
      <c r="J100" s="2" t="s">
        <v>388</v>
      </c>
      <c r="K100" s="33">
        <f t="shared" si="6"/>
        <v>575</v>
      </c>
      <c r="L100" s="28">
        <f t="shared" si="7"/>
        <v>9.5833333333333339</v>
      </c>
      <c r="M100" s="2" t="s">
        <v>332</v>
      </c>
      <c r="N100" s="2"/>
      <c r="O100" s="2" t="s">
        <v>322</v>
      </c>
      <c r="P100" s="2"/>
    </row>
    <row r="101" spans="2:16" x14ac:dyDescent="0.45">
      <c r="B101" s="4" t="str">
        <f t="shared" si="8"/>
        <v>2023</v>
      </c>
      <c r="C101" s="3" t="str">
        <f t="shared" si="9"/>
        <v>9</v>
      </c>
      <c r="D101" s="4" t="s">
        <v>330</v>
      </c>
      <c r="E101" s="4" t="s">
        <v>56</v>
      </c>
      <c r="F101" s="4" t="str">
        <f t="shared" si="10"/>
        <v>CKCOX23040001</v>
      </c>
      <c r="G101" s="43" t="s">
        <v>315</v>
      </c>
      <c r="H101" s="44">
        <v>100</v>
      </c>
      <c r="I101" s="2" t="str">
        <f t="shared" si="5"/>
        <v>Tx</v>
      </c>
      <c r="J101" s="2" t="s">
        <v>217</v>
      </c>
      <c r="K101" s="33">
        <f t="shared" si="6"/>
        <v>266</v>
      </c>
      <c r="L101" s="28">
        <f t="shared" si="7"/>
        <v>4.4333333333333336</v>
      </c>
      <c r="M101" s="2"/>
      <c r="N101" s="2"/>
      <c r="O101" s="2"/>
      <c r="P101" s="2"/>
    </row>
    <row r="102" spans="2:16" x14ac:dyDescent="0.45">
      <c r="B102" s="4" t="str">
        <f t="shared" si="8"/>
        <v>2023</v>
      </c>
      <c r="C102" s="3" t="str">
        <f t="shared" si="9"/>
        <v>9</v>
      </c>
      <c r="D102" s="4" t="s">
        <v>330</v>
      </c>
      <c r="E102" s="4" t="s">
        <v>56</v>
      </c>
      <c r="F102" s="4" t="str">
        <f t="shared" si="10"/>
        <v>CKCOX23040001</v>
      </c>
      <c r="G102" s="43">
        <v>100</v>
      </c>
      <c r="H102" s="44">
        <v>100</v>
      </c>
      <c r="I102" s="2" t="str">
        <f t="shared" si="5"/>
        <v>Tx</v>
      </c>
      <c r="J102" s="2" t="s">
        <v>592</v>
      </c>
      <c r="K102" s="33">
        <f t="shared" si="6"/>
        <v>592</v>
      </c>
      <c r="L102" s="28">
        <f t="shared" si="7"/>
        <v>9.8666666666666671</v>
      </c>
      <c r="M102" s="2" t="s">
        <v>332</v>
      </c>
      <c r="N102" s="2"/>
      <c r="O102" s="2" t="s">
        <v>322</v>
      </c>
      <c r="P102" s="2"/>
    </row>
    <row r="103" spans="2:16" x14ac:dyDescent="0.45">
      <c r="B103" s="4" t="str">
        <f t="shared" si="8"/>
        <v>2023</v>
      </c>
      <c r="C103" s="3" t="str">
        <f t="shared" si="9"/>
        <v>9</v>
      </c>
      <c r="D103" s="4" t="s">
        <v>330</v>
      </c>
      <c r="E103" s="4" t="s">
        <v>56</v>
      </c>
      <c r="F103" s="4" t="str">
        <f t="shared" si="10"/>
        <v>CKCOX23040001</v>
      </c>
      <c r="G103" s="43">
        <v>150</v>
      </c>
      <c r="H103" s="44">
        <v>100</v>
      </c>
      <c r="I103" s="2" t="str">
        <f t="shared" si="5"/>
        <v>Tx</v>
      </c>
      <c r="J103" s="2" t="s">
        <v>224</v>
      </c>
      <c r="K103" s="33">
        <f t="shared" si="6"/>
        <v>276</v>
      </c>
      <c r="L103" s="28">
        <f t="shared" si="7"/>
        <v>4.5999999999999996</v>
      </c>
      <c r="M103" s="2" t="s">
        <v>332</v>
      </c>
      <c r="N103" s="2"/>
      <c r="O103" s="2" t="s">
        <v>322</v>
      </c>
      <c r="P103" s="2"/>
    </row>
    <row r="104" spans="2:16" x14ac:dyDescent="0.45">
      <c r="B104" s="4" t="str">
        <f t="shared" si="8"/>
        <v>2023</v>
      </c>
      <c r="C104" s="3" t="str">
        <f t="shared" si="9"/>
        <v>9</v>
      </c>
      <c r="D104" s="4" t="s">
        <v>330</v>
      </c>
      <c r="E104" s="4" t="s">
        <v>56</v>
      </c>
      <c r="F104" s="4" t="str">
        <f t="shared" si="10"/>
        <v>CKCOX23040001</v>
      </c>
      <c r="G104" s="43">
        <v>150</v>
      </c>
      <c r="H104" s="44">
        <v>100</v>
      </c>
      <c r="I104" s="2" t="str">
        <f t="shared" si="5"/>
        <v>Tx</v>
      </c>
      <c r="J104" s="2" t="s">
        <v>240</v>
      </c>
      <c r="K104" s="33">
        <f t="shared" si="6"/>
        <v>281</v>
      </c>
      <c r="L104" s="28">
        <f t="shared" si="7"/>
        <v>4.6833333333333336</v>
      </c>
      <c r="M104" s="2" t="s">
        <v>332</v>
      </c>
      <c r="N104" s="2"/>
      <c r="O104" s="2" t="s">
        <v>322</v>
      </c>
      <c r="P104" s="2"/>
    </row>
    <row r="105" spans="2:16" x14ac:dyDescent="0.45">
      <c r="B105" s="4" t="str">
        <f t="shared" si="8"/>
        <v>2023</v>
      </c>
      <c r="C105" s="3" t="str">
        <f t="shared" si="9"/>
        <v>9</v>
      </c>
      <c r="D105" s="4" t="s">
        <v>330</v>
      </c>
      <c r="E105" s="4" t="s">
        <v>56</v>
      </c>
      <c r="F105" s="4" t="str">
        <f t="shared" si="10"/>
        <v>CKCOX23040001</v>
      </c>
      <c r="G105" s="43">
        <v>150</v>
      </c>
      <c r="H105" s="44">
        <v>100</v>
      </c>
      <c r="I105" s="2" t="str">
        <f t="shared" si="5"/>
        <v>Tx</v>
      </c>
      <c r="J105" s="2" t="s">
        <v>588</v>
      </c>
      <c r="K105" s="33">
        <f t="shared" si="6"/>
        <v>605</v>
      </c>
      <c r="L105" s="28">
        <f t="shared" si="7"/>
        <v>10.083333333333334</v>
      </c>
      <c r="M105" s="2" t="s">
        <v>332</v>
      </c>
      <c r="N105" s="2"/>
      <c r="O105" s="2" t="s">
        <v>322</v>
      </c>
      <c r="P105" s="2"/>
    </row>
    <row r="106" spans="2:16" x14ac:dyDescent="0.45">
      <c r="B106" s="4" t="str">
        <f t="shared" si="8"/>
        <v>2023</v>
      </c>
      <c r="C106" s="3" t="str">
        <f t="shared" si="9"/>
        <v>9</v>
      </c>
      <c r="D106" s="4" t="s">
        <v>330</v>
      </c>
      <c r="E106" s="4" t="s">
        <v>56</v>
      </c>
      <c r="F106" s="4" t="str">
        <f t="shared" si="10"/>
        <v>CKCOX23040001</v>
      </c>
      <c r="G106" s="43" t="s">
        <v>315</v>
      </c>
      <c r="H106" s="44">
        <v>100</v>
      </c>
      <c r="I106" s="2" t="str">
        <f t="shared" si="5"/>
        <v>Tx</v>
      </c>
      <c r="J106" s="2" t="s">
        <v>216</v>
      </c>
      <c r="K106" s="33">
        <f t="shared" si="6"/>
        <v>444</v>
      </c>
      <c r="L106" s="28">
        <f t="shared" si="7"/>
        <v>7.4</v>
      </c>
      <c r="M106" s="2"/>
      <c r="N106" s="2" t="s">
        <v>320</v>
      </c>
      <c r="O106" s="2"/>
      <c r="P106" s="2"/>
    </row>
    <row r="107" spans="2:16" x14ac:dyDescent="0.45">
      <c r="B107" s="4" t="str">
        <f t="shared" si="8"/>
        <v>2023</v>
      </c>
      <c r="C107" s="3" t="str">
        <f t="shared" si="9"/>
        <v>9</v>
      </c>
      <c r="D107" s="4" t="s">
        <v>330</v>
      </c>
      <c r="E107" s="4" t="s">
        <v>56</v>
      </c>
      <c r="F107" s="4" t="str">
        <f t="shared" si="10"/>
        <v>CKCOX23040001</v>
      </c>
      <c r="G107" s="43">
        <v>30</v>
      </c>
      <c r="H107" s="44">
        <v>40</v>
      </c>
      <c r="I107" s="2" t="str">
        <f t="shared" si="5"/>
        <v>Tx</v>
      </c>
      <c r="J107" s="2" t="s">
        <v>567</v>
      </c>
      <c r="K107" s="33">
        <f t="shared" si="6"/>
        <v>222</v>
      </c>
      <c r="L107" s="28">
        <f t="shared" si="7"/>
        <v>3.7</v>
      </c>
      <c r="M107" s="2" t="s">
        <v>332</v>
      </c>
      <c r="N107" s="2"/>
      <c r="O107" s="2"/>
      <c r="P107" s="2"/>
    </row>
    <row r="108" spans="2:16" x14ac:dyDescent="0.45">
      <c r="B108" s="4" t="str">
        <f t="shared" si="8"/>
        <v>2023</v>
      </c>
      <c r="C108" s="3" t="str">
        <f t="shared" si="9"/>
        <v>9</v>
      </c>
      <c r="D108" s="4" t="s">
        <v>330</v>
      </c>
      <c r="E108" s="4" t="s">
        <v>56</v>
      </c>
      <c r="F108" s="4" t="str">
        <f t="shared" si="10"/>
        <v>CKCOX23040001</v>
      </c>
      <c r="G108" s="43">
        <v>30</v>
      </c>
      <c r="H108" s="44">
        <v>40</v>
      </c>
      <c r="I108" s="2" t="str">
        <f t="shared" si="5"/>
        <v>Tx</v>
      </c>
      <c r="J108" s="2" t="s">
        <v>242</v>
      </c>
      <c r="K108" s="33">
        <f t="shared" si="6"/>
        <v>1110</v>
      </c>
      <c r="L108" s="28">
        <f t="shared" si="7"/>
        <v>18.5</v>
      </c>
      <c r="M108" s="2" t="s">
        <v>332</v>
      </c>
      <c r="N108" s="2"/>
      <c r="O108" s="2"/>
      <c r="P108" s="2"/>
    </row>
    <row r="109" spans="2:16" x14ac:dyDescent="0.45">
      <c r="B109" s="4" t="str">
        <f t="shared" si="8"/>
        <v>2023</v>
      </c>
      <c r="C109" s="3" t="str">
        <f t="shared" si="9"/>
        <v>9</v>
      </c>
      <c r="D109" s="4" t="s">
        <v>330</v>
      </c>
      <c r="E109" s="4" t="s">
        <v>56</v>
      </c>
      <c r="F109" s="4" t="str">
        <f t="shared" si="10"/>
        <v>CKCOX23040001</v>
      </c>
      <c r="G109" s="43">
        <v>50</v>
      </c>
      <c r="H109" s="44">
        <v>100</v>
      </c>
      <c r="I109" s="2" t="str">
        <f t="shared" si="5"/>
        <v>Tx</v>
      </c>
      <c r="J109" s="2" t="s">
        <v>238</v>
      </c>
      <c r="K109" s="33">
        <f t="shared" si="6"/>
        <v>591</v>
      </c>
      <c r="L109" s="28">
        <f t="shared" si="7"/>
        <v>9.85</v>
      </c>
      <c r="M109" s="2" t="s">
        <v>332</v>
      </c>
      <c r="N109" s="2" t="s">
        <v>320</v>
      </c>
      <c r="O109" s="2"/>
      <c r="P109" s="2"/>
    </row>
    <row r="110" spans="2:16" x14ac:dyDescent="0.45">
      <c r="B110" s="4" t="str">
        <f t="shared" si="8"/>
        <v>2023</v>
      </c>
      <c r="C110" s="3" t="str">
        <f t="shared" si="9"/>
        <v>9</v>
      </c>
      <c r="D110" s="4" t="s">
        <v>330</v>
      </c>
      <c r="E110" s="4" t="s">
        <v>56</v>
      </c>
      <c r="F110" s="4" t="str">
        <f t="shared" si="10"/>
        <v>CKCOX23040001</v>
      </c>
      <c r="G110" s="43">
        <v>100</v>
      </c>
      <c r="H110" s="44">
        <v>100</v>
      </c>
      <c r="I110" s="2" t="str">
        <f t="shared" si="5"/>
        <v>Tx</v>
      </c>
      <c r="J110" s="2" t="s">
        <v>429</v>
      </c>
      <c r="K110" s="33">
        <f t="shared" si="6"/>
        <v>571</v>
      </c>
      <c r="L110" s="28">
        <f t="shared" si="7"/>
        <v>9.5166666666666675</v>
      </c>
      <c r="M110" s="2" t="s">
        <v>332</v>
      </c>
      <c r="N110" s="2" t="s">
        <v>320</v>
      </c>
      <c r="O110" s="2"/>
      <c r="P110" s="2"/>
    </row>
    <row r="111" spans="2:16" x14ac:dyDescent="0.45">
      <c r="B111" s="4" t="str">
        <f t="shared" si="8"/>
        <v>2023</v>
      </c>
      <c r="C111" s="3" t="str">
        <f t="shared" si="9"/>
        <v>9</v>
      </c>
      <c r="D111" s="4" t="s">
        <v>330</v>
      </c>
      <c r="E111" s="4" t="s">
        <v>56</v>
      </c>
      <c r="F111" s="4" t="str">
        <f t="shared" si="10"/>
        <v>CKCOX23040001</v>
      </c>
      <c r="G111" s="43">
        <v>30</v>
      </c>
      <c r="H111" s="44">
        <v>10</v>
      </c>
      <c r="I111" s="2" t="str">
        <f t="shared" si="5"/>
        <v>Tx</v>
      </c>
      <c r="J111" s="2" t="s">
        <v>263</v>
      </c>
      <c r="K111" s="33">
        <f t="shared" si="6"/>
        <v>1663</v>
      </c>
      <c r="L111" s="28">
        <f t="shared" si="7"/>
        <v>27.716666666666665</v>
      </c>
      <c r="M111" s="2" t="s">
        <v>308</v>
      </c>
      <c r="N111" s="2" t="s">
        <v>320</v>
      </c>
      <c r="O111" s="2"/>
      <c r="P111" s="2"/>
    </row>
    <row r="112" spans="2:16" x14ac:dyDescent="0.45">
      <c r="B112" s="4" t="str">
        <f t="shared" si="8"/>
        <v>2023</v>
      </c>
      <c r="C112" s="3" t="str">
        <f t="shared" si="9"/>
        <v>9</v>
      </c>
      <c r="D112" s="4" t="s">
        <v>330</v>
      </c>
      <c r="E112" s="4" t="s">
        <v>56</v>
      </c>
      <c r="F112" s="4" t="str">
        <f t="shared" si="10"/>
        <v>CKCOX23040001</v>
      </c>
      <c r="G112" s="43">
        <v>50</v>
      </c>
      <c r="H112" s="44">
        <v>30</v>
      </c>
      <c r="I112" s="2" t="str">
        <f t="shared" si="5"/>
        <v>Tx</v>
      </c>
      <c r="J112" s="2" t="s">
        <v>75</v>
      </c>
      <c r="K112" s="33">
        <f t="shared" si="6"/>
        <v>570</v>
      </c>
      <c r="L112" s="28">
        <f t="shared" si="7"/>
        <v>9.5</v>
      </c>
      <c r="M112" s="2" t="s">
        <v>308</v>
      </c>
      <c r="N112" s="2" t="s">
        <v>320</v>
      </c>
      <c r="O112" s="2"/>
      <c r="P112" s="2"/>
    </row>
    <row r="113" spans="2:16" x14ac:dyDescent="0.45">
      <c r="B113" s="4" t="str">
        <f t="shared" si="8"/>
        <v>2023</v>
      </c>
      <c r="C113" s="3" t="str">
        <f t="shared" si="9"/>
        <v>9</v>
      </c>
      <c r="D113" s="4" t="s">
        <v>330</v>
      </c>
      <c r="E113" s="4" t="s">
        <v>56</v>
      </c>
      <c r="F113" s="4" t="str">
        <f t="shared" si="10"/>
        <v>CKCOX23040001</v>
      </c>
      <c r="G113" s="43" t="s">
        <v>315</v>
      </c>
      <c r="H113" s="44">
        <v>60</v>
      </c>
      <c r="I113" s="2" t="str">
        <f t="shared" si="5"/>
        <v>Tx</v>
      </c>
      <c r="J113" s="2" t="s">
        <v>562</v>
      </c>
      <c r="K113" s="33">
        <f t="shared" si="6"/>
        <v>9207</v>
      </c>
      <c r="L113" s="28">
        <f t="shared" si="7"/>
        <v>153.44999999999999</v>
      </c>
      <c r="M113" s="2"/>
      <c r="N113" s="2"/>
      <c r="O113" s="2"/>
      <c r="P113" s="2"/>
    </row>
    <row r="114" spans="2:16" x14ac:dyDescent="0.45">
      <c r="B114" s="4" t="str">
        <f t="shared" si="8"/>
        <v>2023</v>
      </c>
      <c r="C114" s="3" t="str">
        <f t="shared" si="9"/>
        <v>9</v>
      </c>
      <c r="D114" s="4" t="s">
        <v>330</v>
      </c>
      <c r="E114" s="4" t="s">
        <v>56</v>
      </c>
      <c r="F114" s="4" t="str">
        <f t="shared" si="10"/>
        <v>CKCOX23040001</v>
      </c>
      <c r="G114" s="43"/>
      <c r="H114" s="44">
        <v>40</v>
      </c>
      <c r="I114" s="2" t="str">
        <f t="shared" si="5"/>
        <v>Tx</v>
      </c>
      <c r="J114" s="2" t="s">
        <v>93</v>
      </c>
      <c r="K114" s="33">
        <f t="shared" si="6"/>
        <v>170</v>
      </c>
      <c r="L114" s="28">
        <f t="shared" si="7"/>
        <v>2.8333333333333335</v>
      </c>
      <c r="M114" s="2" t="s">
        <v>306</v>
      </c>
      <c r="N114" s="2"/>
      <c r="O114" s="2"/>
      <c r="P114" s="2"/>
    </row>
    <row r="115" spans="2:16" x14ac:dyDescent="0.45">
      <c r="B115" s="4" t="str">
        <f t="shared" si="8"/>
        <v>2023</v>
      </c>
      <c r="C115" s="3" t="str">
        <f t="shared" si="9"/>
        <v>9</v>
      </c>
      <c r="D115" s="4" t="s">
        <v>330</v>
      </c>
      <c r="E115" s="4" t="s">
        <v>56</v>
      </c>
      <c r="F115" s="4" t="str">
        <f t="shared" si="10"/>
        <v>CKCOX23040001</v>
      </c>
      <c r="G115" s="43"/>
      <c r="H115" s="44">
        <v>40</v>
      </c>
      <c r="I115" s="2" t="str">
        <f t="shared" si="5"/>
        <v>Tx</v>
      </c>
      <c r="J115" s="2" t="s">
        <v>367</v>
      </c>
      <c r="K115" s="33">
        <f t="shared" si="6"/>
        <v>130</v>
      </c>
      <c r="L115" s="28">
        <f t="shared" si="7"/>
        <v>2.1666666666666665</v>
      </c>
      <c r="M115" s="2" t="s">
        <v>306</v>
      </c>
      <c r="N115" s="2"/>
      <c r="O115" s="2"/>
      <c r="P115" s="2"/>
    </row>
    <row r="116" spans="2:16" x14ac:dyDescent="0.45">
      <c r="B116" s="4" t="str">
        <f t="shared" si="8"/>
        <v>2023</v>
      </c>
      <c r="C116" s="3" t="str">
        <f t="shared" si="9"/>
        <v>9</v>
      </c>
      <c r="D116" s="4" t="s">
        <v>330</v>
      </c>
      <c r="E116" s="4" t="s">
        <v>56</v>
      </c>
      <c r="F116" s="4" t="str">
        <f t="shared" si="10"/>
        <v>CKCOX23040001</v>
      </c>
      <c r="G116" s="43"/>
      <c r="H116" s="44">
        <v>40</v>
      </c>
      <c r="I116" s="2" t="str">
        <f t="shared" si="5"/>
        <v>Tx</v>
      </c>
      <c r="J116" s="2" t="s">
        <v>359</v>
      </c>
      <c r="K116" s="33">
        <f t="shared" si="6"/>
        <v>231</v>
      </c>
      <c r="L116" s="28">
        <f t="shared" si="7"/>
        <v>3.85</v>
      </c>
      <c r="M116" s="2" t="s">
        <v>306</v>
      </c>
      <c r="N116" s="2"/>
      <c r="O116" s="2"/>
      <c r="P116" s="2"/>
    </row>
    <row r="117" spans="2:16" x14ac:dyDescent="0.45">
      <c r="B117" s="4" t="str">
        <f t="shared" si="8"/>
        <v>2023</v>
      </c>
      <c r="C117" s="3" t="str">
        <f t="shared" si="9"/>
        <v>9</v>
      </c>
      <c r="D117" s="4" t="s">
        <v>330</v>
      </c>
      <c r="E117" s="4" t="s">
        <v>56</v>
      </c>
      <c r="F117" s="4" t="str">
        <f t="shared" si="10"/>
        <v>CKCOX23040001</v>
      </c>
      <c r="G117" s="43"/>
      <c r="H117" s="44">
        <v>40</v>
      </c>
      <c r="I117" s="2" t="str">
        <f t="shared" si="5"/>
        <v>Tx</v>
      </c>
      <c r="J117" s="2" t="s">
        <v>448</v>
      </c>
      <c r="K117" s="33">
        <f t="shared" si="6"/>
        <v>247</v>
      </c>
      <c r="L117" s="28">
        <f t="shared" si="7"/>
        <v>4.1166666666666663</v>
      </c>
      <c r="M117" s="2" t="s">
        <v>306</v>
      </c>
      <c r="N117" s="2"/>
      <c r="O117" s="2"/>
      <c r="P117" s="2"/>
    </row>
    <row r="118" spans="2:16" x14ac:dyDescent="0.45">
      <c r="B118" s="4" t="str">
        <f t="shared" si="8"/>
        <v>2023</v>
      </c>
      <c r="C118" s="3" t="str">
        <f t="shared" si="9"/>
        <v>9</v>
      </c>
      <c r="D118" s="4" t="s">
        <v>330</v>
      </c>
      <c r="E118" s="4" t="s">
        <v>56</v>
      </c>
      <c r="F118" s="4" t="str">
        <f t="shared" si="10"/>
        <v>CKCOX23040001</v>
      </c>
      <c r="G118" s="43"/>
      <c r="H118" s="44">
        <v>40</v>
      </c>
      <c r="I118" s="2" t="str">
        <f t="shared" si="5"/>
        <v>Tx</v>
      </c>
      <c r="J118" s="2" t="s">
        <v>586</v>
      </c>
      <c r="K118" s="33">
        <f t="shared" si="6"/>
        <v>426</v>
      </c>
      <c r="L118" s="28">
        <f t="shared" si="7"/>
        <v>7.1</v>
      </c>
      <c r="M118" s="2" t="s">
        <v>306</v>
      </c>
      <c r="N118" s="2"/>
      <c r="O118" s="2"/>
      <c r="P118" s="2"/>
    </row>
    <row r="119" spans="2:16" x14ac:dyDescent="0.45">
      <c r="B119" s="4" t="str">
        <f t="shared" si="8"/>
        <v>2023</v>
      </c>
      <c r="C119" s="3" t="str">
        <f t="shared" si="9"/>
        <v>9</v>
      </c>
      <c r="D119" s="4" t="s">
        <v>330</v>
      </c>
      <c r="E119" s="4" t="s">
        <v>56</v>
      </c>
      <c r="F119" s="4" t="str">
        <f t="shared" si="10"/>
        <v>CKCOX23040001</v>
      </c>
      <c r="G119" s="43"/>
      <c r="H119" s="44">
        <v>40</v>
      </c>
      <c r="I119" s="2" t="str">
        <f t="shared" si="5"/>
        <v>Tx</v>
      </c>
      <c r="J119" s="2" t="s">
        <v>289</v>
      </c>
      <c r="K119" s="33">
        <f t="shared" si="6"/>
        <v>412</v>
      </c>
      <c r="L119" s="28">
        <f t="shared" si="7"/>
        <v>6.8666666666666663</v>
      </c>
      <c r="M119" s="2" t="s">
        <v>306</v>
      </c>
      <c r="N119" s="2"/>
      <c r="O119" s="2"/>
      <c r="P119" s="2"/>
    </row>
    <row r="120" spans="2:16" x14ac:dyDescent="0.45">
      <c r="B120" s="4" t="str">
        <f t="shared" si="8"/>
        <v>2023</v>
      </c>
      <c r="C120" s="3" t="str">
        <f t="shared" si="9"/>
        <v>9</v>
      </c>
      <c r="D120" s="4" t="s">
        <v>330</v>
      </c>
      <c r="E120" s="4" t="s">
        <v>56</v>
      </c>
      <c r="F120" s="4" t="str">
        <f t="shared" si="10"/>
        <v>CKCOX23040001</v>
      </c>
      <c r="G120" s="43"/>
      <c r="H120" s="44">
        <v>40</v>
      </c>
      <c r="I120" s="2" t="str">
        <f t="shared" si="5"/>
        <v>Tx</v>
      </c>
      <c r="J120" s="2" t="s">
        <v>79</v>
      </c>
      <c r="K120" s="33">
        <f t="shared" si="6"/>
        <v>373</v>
      </c>
      <c r="L120" s="28">
        <f t="shared" si="7"/>
        <v>6.2166666666666668</v>
      </c>
      <c r="M120" s="2" t="s">
        <v>306</v>
      </c>
      <c r="N120" s="2"/>
      <c r="O120" s="2"/>
      <c r="P120" s="2"/>
    </row>
    <row r="121" spans="2:16" x14ac:dyDescent="0.45">
      <c r="B121" s="4" t="str">
        <f t="shared" si="8"/>
        <v>2023</v>
      </c>
      <c r="C121" s="3" t="str">
        <f t="shared" si="9"/>
        <v>9</v>
      </c>
      <c r="D121" s="4" t="s">
        <v>330</v>
      </c>
      <c r="E121" s="4" t="s">
        <v>56</v>
      </c>
      <c r="F121" s="4" t="str">
        <f t="shared" si="10"/>
        <v>CKCOX23040001</v>
      </c>
      <c r="G121" s="43"/>
      <c r="H121" s="44">
        <v>40</v>
      </c>
      <c r="I121" s="2" t="str">
        <f t="shared" si="5"/>
        <v>Tx</v>
      </c>
      <c r="J121" s="2" t="s">
        <v>372</v>
      </c>
      <c r="K121" s="33">
        <f t="shared" si="6"/>
        <v>457</v>
      </c>
      <c r="L121" s="28">
        <f t="shared" si="7"/>
        <v>7.6166666666666663</v>
      </c>
      <c r="M121" s="2" t="s">
        <v>306</v>
      </c>
      <c r="N121" s="2"/>
      <c r="O121" s="2"/>
      <c r="P121" s="2"/>
    </row>
    <row r="122" spans="2:16" x14ac:dyDescent="0.45">
      <c r="B122" s="4" t="str">
        <f t="shared" si="8"/>
        <v>2023</v>
      </c>
      <c r="C122" s="3" t="str">
        <f t="shared" si="9"/>
        <v>9</v>
      </c>
      <c r="D122" s="4" t="s">
        <v>330</v>
      </c>
      <c r="E122" s="4" t="s">
        <v>56</v>
      </c>
      <c r="F122" s="4" t="str">
        <f t="shared" si="10"/>
        <v>CKCOX23040001</v>
      </c>
      <c r="G122" s="43"/>
      <c r="H122" s="44">
        <v>40</v>
      </c>
      <c r="I122" s="2" t="str">
        <f t="shared" si="5"/>
        <v>Tx</v>
      </c>
      <c r="J122" s="2" t="s">
        <v>398</v>
      </c>
      <c r="K122" s="33">
        <f t="shared" si="6"/>
        <v>465</v>
      </c>
      <c r="L122" s="28">
        <f t="shared" si="7"/>
        <v>7.75</v>
      </c>
      <c r="M122" s="2"/>
      <c r="N122" s="2"/>
      <c r="O122" s="2"/>
      <c r="P122" s="2"/>
    </row>
    <row r="123" spans="2:16" x14ac:dyDescent="0.45">
      <c r="B123" s="4" t="str">
        <f t="shared" si="8"/>
        <v>2023</v>
      </c>
      <c r="C123" s="3" t="str">
        <f t="shared" si="9"/>
        <v>9</v>
      </c>
      <c r="D123" s="4" t="s">
        <v>330</v>
      </c>
      <c r="E123" s="4" t="s">
        <v>56</v>
      </c>
      <c r="F123" s="4" t="str">
        <f t="shared" si="10"/>
        <v>CKCOX23040001</v>
      </c>
      <c r="G123" s="43"/>
      <c r="H123" s="44">
        <v>40</v>
      </c>
      <c r="I123" s="2" t="str">
        <f t="shared" si="5"/>
        <v>Tx</v>
      </c>
      <c r="J123" s="2" t="s">
        <v>15</v>
      </c>
      <c r="K123" s="33">
        <f t="shared" si="6"/>
        <v>449</v>
      </c>
      <c r="L123" s="28">
        <f t="shared" si="7"/>
        <v>7.4833333333333334</v>
      </c>
      <c r="M123" s="2" t="s">
        <v>306</v>
      </c>
      <c r="N123" s="2"/>
      <c r="O123" s="2"/>
      <c r="P123" s="2"/>
    </row>
    <row r="124" spans="2:16" x14ac:dyDescent="0.45">
      <c r="B124" s="4" t="str">
        <f t="shared" si="8"/>
        <v>2023</v>
      </c>
      <c r="C124" s="3" t="str">
        <f t="shared" si="9"/>
        <v>9</v>
      </c>
      <c r="D124" s="4" t="s">
        <v>330</v>
      </c>
      <c r="E124" s="4" t="s">
        <v>56</v>
      </c>
      <c r="F124" s="4" t="str">
        <f t="shared" si="10"/>
        <v>CKCOX23040001</v>
      </c>
      <c r="G124" s="43"/>
      <c r="H124" s="44">
        <v>30</v>
      </c>
      <c r="I124" s="2" t="str">
        <f t="shared" si="5"/>
        <v>Tx</v>
      </c>
      <c r="J124" s="2" t="s">
        <v>74</v>
      </c>
      <c r="K124" s="33">
        <f t="shared" si="6"/>
        <v>644</v>
      </c>
      <c r="L124" s="28">
        <f t="shared" si="7"/>
        <v>10.733333333333333</v>
      </c>
      <c r="M124" s="2" t="s">
        <v>326</v>
      </c>
      <c r="N124" s="2"/>
      <c r="O124" s="2"/>
      <c r="P124" s="2"/>
    </row>
    <row r="125" spans="2:16" x14ac:dyDescent="0.45">
      <c r="B125" s="4" t="str">
        <f t="shared" si="8"/>
        <v>2023</v>
      </c>
      <c r="C125" s="3" t="str">
        <f t="shared" si="9"/>
        <v>9</v>
      </c>
      <c r="D125" s="4" t="s">
        <v>330</v>
      </c>
      <c r="E125" s="4" t="s">
        <v>56</v>
      </c>
      <c r="F125" s="4" t="str">
        <f t="shared" si="10"/>
        <v>CKCOX23040001</v>
      </c>
      <c r="G125" s="43"/>
      <c r="H125" s="44">
        <v>60</v>
      </c>
      <c r="I125" s="2" t="str">
        <f t="shared" si="5"/>
        <v>Tx</v>
      </c>
      <c r="J125" s="2" t="s">
        <v>397</v>
      </c>
      <c r="K125" s="33">
        <f t="shared" si="6"/>
        <v>548</v>
      </c>
      <c r="L125" s="28">
        <f t="shared" si="7"/>
        <v>9.1333333333333329</v>
      </c>
      <c r="M125" s="2" t="s">
        <v>326</v>
      </c>
      <c r="N125" s="2"/>
      <c r="O125" s="2"/>
      <c r="P125" s="2"/>
    </row>
    <row r="126" spans="2:16" x14ac:dyDescent="0.45">
      <c r="B126" s="4" t="str">
        <f t="shared" si="8"/>
        <v>2023</v>
      </c>
      <c r="C126" s="3" t="str">
        <f t="shared" si="9"/>
        <v>9</v>
      </c>
      <c r="D126" s="4" t="s">
        <v>330</v>
      </c>
      <c r="E126" s="4" t="s">
        <v>56</v>
      </c>
      <c r="F126" s="4" t="str">
        <f t="shared" si="10"/>
        <v>CKCOX23040001</v>
      </c>
      <c r="G126" s="43"/>
      <c r="H126" s="44">
        <v>60</v>
      </c>
      <c r="I126" s="2" t="str">
        <f t="shared" si="5"/>
        <v>Tx</v>
      </c>
      <c r="J126" s="2" t="s">
        <v>605</v>
      </c>
      <c r="K126" s="33">
        <f t="shared" si="6"/>
        <v>555</v>
      </c>
      <c r="L126" s="28">
        <f t="shared" si="7"/>
        <v>9.25</v>
      </c>
      <c r="M126" s="2" t="s">
        <v>326</v>
      </c>
      <c r="N126" s="2"/>
      <c r="O126" s="2"/>
      <c r="P126" s="2"/>
    </row>
    <row r="127" spans="2:16" x14ac:dyDescent="0.45">
      <c r="B127" s="4" t="str">
        <f t="shared" si="8"/>
        <v>2023</v>
      </c>
      <c r="C127" s="3" t="str">
        <f t="shared" si="9"/>
        <v>9</v>
      </c>
      <c r="D127" s="4" t="s">
        <v>330</v>
      </c>
      <c r="E127" s="4" t="s">
        <v>56</v>
      </c>
      <c r="F127" s="4" t="str">
        <f t="shared" si="10"/>
        <v>CKCOX23040001</v>
      </c>
      <c r="G127" s="43"/>
      <c r="H127" s="44">
        <v>60</v>
      </c>
      <c r="I127" s="2" t="str">
        <f t="shared" si="5"/>
        <v>Tx</v>
      </c>
      <c r="J127" s="2" t="s">
        <v>404</v>
      </c>
      <c r="K127" s="33">
        <f t="shared" si="6"/>
        <v>879</v>
      </c>
      <c r="L127" s="28">
        <f t="shared" si="7"/>
        <v>14.65</v>
      </c>
      <c r="M127" s="40" t="s">
        <v>326</v>
      </c>
      <c r="N127" s="2"/>
      <c r="O127" s="2"/>
      <c r="P127" s="2"/>
    </row>
    <row r="128" spans="2:16" x14ac:dyDescent="0.45">
      <c r="B128" s="4" t="str">
        <f t="shared" si="8"/>
        <v>2023</v>
      </c>
      <c r="C128" s="3" t="str">
        <f t="shared" si="9"/>
        <v>9</v>
      </c>
      <c r="D128" s="4" t="s">
        <v>330</v>
      </c>
      <c r="E128" s="4" t="s">
        <v>56</v>
      </c>
      <c r="F128" s="4" t="str">
        <f t="shared" si="10"/>
        <v>CKCOX23040002</v>
      </c>
      <c r="G128" s="43" t="s">
        <v>315</v>
      </c>
      <c r="H128" s="44">
        <v>60</v>
      </c>
      <c r="I128" s="2" t="str">
        <f t="shared" si="5"/>
        <v>Tx</v>
      </c>
      <c r="J128" s="2" t="s">
        <v>129</v>
      </c>
      <c r="K128" s="33">
        <f t="shared" si="6"/>
        <v>32</v>
      </c>
      <c r="L128" s="28">
        <f t="shared" si="7"/>
        <v>0.53333333333333333</v>
      </c>
      <c r="M128" s="2"/>
      <c r="N128" s="2"/>
      <c r="O128" s="2"/>
      <c r="P128" s="2"/>
    </row>
    <row r="129" spans="2:16" x14ac:dyDescent="0.45">
      <c r="B129" s="4" t="str">
        <f t="shared" si="8"/>
        <v>2023</v>
      </c>
      <c r="C129" s="3" t="str">
        <f t="shared" si="9"/>
        <v>9</v>
      </c>
      <c r="D129" s="4" t="s">
        <v>330</v>
      </c>
      <c r="E129" s="4" t="s">
        <v>56</v>
      </c>
      <c r="F129" s="4" t="str">
        <f t="shared" si="10"/>
        <v>CKCOX23040002</v>
      </c>
      <c r="G129" s="43">
        <v>5</v>
      </c>
      <c r="H129" s="44">
        <v>60</v>
      </c>
      <c r="I129" s="2" t="str">
        <f t="shared" si="5"/>
        <v>Tx</v>
      </c>
      <c r="J129" s="2" t="s">
        <v>20</v>
      </c>
      <c r="K129" s="33">
        <f t="shared" si="6"/>
        <v>196</v>
      </c>
      <c r="L129" s="28">
        <f t="shared" si="7"/>
        <v>3.2666666666666666</v>
      </c>
      <c r="M129" s="2"/>
      <c r="N129" s="2"/>
      <c r="O129" s="2"/>
      <c r="P129" s="2"/>
    </row>
    <row r="130" spans="2:16" x14ac:dyDescent="0.45">
      <c r="B130" s="4" t="str">
        <f t="shared" si="8"/>
        <v>2023</v>
      </c>
      <c r="C130" s="3" t="str">
        <f t="shared" si="9"/>
        <v>9</v>
      </c>
      <c r="D130" s="4" t="s">
        <v>330</v>
      </c>
      <c r="E130" s="4" t="s">
        <v>56</v>
      </c>
      <c r="F130" s="4" t="str">
        <f t="shared" si="10"/>
        <v>CKCOX23040002</v>
      </c>
      <c r="G130" s="43">
        <v>100</v>
      </c>
      <c r="H130" s="44">
        <v>60</v>
      </c>
      <c r="I130" s="2" t="str">
        <f t="shared" si="5"/>
        <v>Tx</v>
      </c>
      <c r="J130" s="2" t="s">
        <v>14</v>
      </c>
      <c r="K130" s="33">
        <f t="shared" si="6"/>
        <v>292</v>
      </c>
      <c r="L130" s="28">
        <f t="shared" si="7"/>
        <v>4.8666666666666663</v>
      </c>
      <c r="M130" s="2"/>
      <c r="N130" s="2"/>
      <c r="O130" s="2"/>
      <c r="P130" s="2"/>
    </row>
    <row r="131" spans="2:16" x14ac:dyDescent="0.45">
      <c r="B131" s="4" t="str">
        <f t="shared" si="8"/>
        <v>2023</v>
      </c>
      <c r="C131" s="3" t="str">
        <f t="shared" si="9"/>
        <v>9</v>
      </c>
      <c r="D131" s="4" t="s">
        <v>330</v>
      </c>
      <c r="E131" s="4" t="s">
        <v>56</v>
      </c>
      <c r="F131" s="4" t="str">
        <f t="shared" si="10"/>
        <v>CKCOX23040002</v>
      </c>
      <c r="G131" s="43">
        <v>240</v>
      </c>
      <c r="H131" s="44">
        <v>60</v>
      </c>
      <c r="I131" s="2" t="str">
        <f t="shared" si="5"/>
        <v>Tx</v>
      </c>
      <c r="J131" s="2" t="s">
        <v>17</v>
      </c>
      <c r="K131" s="33">
        <f t="shared" si="6"/>
        <v>123</v>
      </c>
      <c r="L131" s="28">
        <f t="shared" si="7"/>
        <v>2.0499999999999998</v>
      </c>
      <c r="M131" s="2"/>
      <c r="N131" s="2"/>
      <c r="O131" s="2"/>
      <c r="P131" s="2"/>
    </row>
    <row r="132" spans="2:16" x14ac:dyDescent="0.45">
      <c r="B132" s="4" t="str">
        <f t="shared" si="8"/>
        <v>2023</v>
      </c>
      <c r="C132" s="3" t="str">
        <f t="shared" si="9"/>
        <v>9</v>
      </c>
      <c r="D132" s="4" t="s">
        <v>330</v>
      </c>
      <c r="E132" s="4" t="s">
        <v>56</v>
      </c>
      <c r="F132" s="4" t="str">
        <f t="shared" si="10"/>
        <v>CKCOX23040002</v>
      </c>
      <c r="G132" s="43" t="s">
        <v>491</v>
      </c>
      <c r="H132" s="44">
        <v>60</v>
      </c>
      <c r="I132" s="2" t="str">
        <f t="shared" si="5"/>
        <v>Tx</v>
      </c>
      <c r="J132" s="2" t="s">
        <v>106</v>
      </c>
      <c r="K132" s="33">
        <f t="shared" si="6"/>
        <v>87</v>
      </c>
      <c r="L132" s="28">
        <f t="shared" si="7"/>
        <v>1.45</v>
      </c>
      <c r="M132" s="2"/>
      <c r="N132" s="2"/>
      <c r="O132" s="2"/>
      <c r="P132" s="2"/>
    </row>
    <row r="133" spans="2:16" x14ac:dyDescent="0.45">
      <c r="B133" s="4" t="str">
        <f t="shared" si="8"/>
        <v>2023</v>
      </c>
      <c r="C133" s="3" t="str">
        <f t="shared" si="9"/>
        <v>9</v>
      </c>
      <c r="D133" s="4" t="s">
        <v>330</v>
      </c>
      <c r="E133" s="4" t="s">
        <v>56</v>
      </c>
      <c r="F133" s="4" t="str">
        <f t="shared" si="10"/>
        <v>CKCOX23040002</v>
      </c>
      <c r="G133" s="43" t="s">
        <v>315</v>
      </c>
      <c r="H133" s="44">
        <v>60</v>
      </c>
      <c r="I133" s="2" t="str">
        <f t="shared" si="5"/>
        <v>Tx</v>
      </c>
      <c r="J133" s="2" t="s">
        <v>422</v>
      </c>
      <c r="K133" s="33">
        <f t="shared" si="6"/>
        <v>184</v>
      </c>
      <c r="L133" s="28">
        <f t="shared" si="7"/>
        <v>3.0666666666666669</v>
      </c>
      <c r="M133" s="2"/>
      <c r="N133" s="2"/>
      <c r="O133" s="2"/>
      <c r="P133" s="2"/>
    </row>
    <row r="134" spans="2:16" x14ac:dyDescent="0.45">
      <c r="B134" s="4" t="str">
        <f t="shared" si="8"/>
        <v>2023</v>
      </c>
      <c r="C134" s="3" t="str">
        <f t="shared" si="9"/>
        <v>9</v>
      </c>
      <c r="D134" s="4" t="s">
        <v>330</v>
      </c>
      <c r="E134" s="4" t="s">
        <v>56</v>
      </c>
      <c r="F134" s="4" t="str">
        <f t="shared" si="10"/>
        <v>CKCOX23040002</v>
      </c>
      <c r="G134" s="43" t="s">
        <v>315</v>
      </c>
      <c r="H134" s="44">
        <v>60</v>
      </c>
      <c r="I134" s="2" t="str">
        <f t="shared" si="5"/>
        <v>Tx</v>
      </c>
      <c r="J134" s="2" t="s">
        <v>71</v>
      </c>
      <c r="K134" s="33">
        <f t="shared" si="6"/>
        <v>503</v>
      </c>
      <c r="L134" s="28">
        <f t="shared" si="7"/>
        <v>8.3833333333333329</v>
      </c>
      <c r="M134" s="2"/>
      <c r="N134" s="2"/>
      <c r="O134" s="2"/>
      <c r="P134" s="2"/>
    </row>
    <row r="135" spans="2:16" x14ac:dyDescent="0.45">
      <c r="B135" s="4" t="str">
        <f t="shared" si="8"/>
        <v>2023</v>
      </c>
      <c r="C135" s="3" t="str">
        <f t="shared" si="9"/>
        <v>9</v>
      </c>
      <c r="D135" s="4" t="s">
        <v>330</v>
      </c>
      <c r="E135" s="4" t="s">
        <v>56</v>
      </c>
      <c r="F135" s="4" t="str">
        <f t="shared" si="10"/>
        <v>CKCOX23040002</v>
      </c>
      <c r="G135" s="43">
        <v>50</v>
      </c>
      <c r="H135" s="44">
        <v>100</v>
      </c>
      <c r="I135" s="2" t="str">
        <f t="shared" si="5"/>
        <v>Tx</v>
      </c>
      <c r="J135" s="2" t="s">
        <v>72</v>
      </c>
      <c r="K135" s="33">
        <f t="shared" si="6"/>
        <v>571</v>
      </c>
      <c r="L135" s="28">
        <f t="shared" si="7"/>
        <v>9.5166666666666675</v>
      </c>
      <c r="M135" s="40" t="s">
        <v>332</v>
      </c>
      <c r="N135" s="2"/>
      <c r="O135" s="2"/>
      <c r="P135" s="2"/>
    </row>
    <row r="136" spans="2:16" x14ac:dyDescent="0.45">
      <c r="B136" s="4" t="str">
        <f t="shared" si="8"/>
        <v>2023</v>
      </c>
      <c r="C136" s="3" t="str">
        <f t="shared" si="9"/>
        <v>9</v>
      </c>
      <c r="D136" s="4" t="s">
        <v>330</v>
      </c>
      <c r="E136" s="4" t="s">
        <v>56</v>
      </c>
      <c r="F136" s="4" t="str">
        <f t="shared" si="10"/>
        <v>CKCOX23040002</v>
      </c>
      <c r="G136" s="43" t="s">
        <v>315</v>
      </c>
      <c r="H136" s="44">
        <v>100</v>
      </c>
      <c r="I136" s="2" t="str">
        <f t="shared" si="5"/>
        <v>Tx</v>
      </c>
      <c r="J136" s="2" t="s">
        <v>73</v>
      </c>
      <c r="K136" s="33">
        <f t="shared" ref="K136:K162" si="11">VALUE(MID(J136,58,FIND("secs",J136)-58))</f>
        <v>271</v>
      </c>
      <c r="L136" s="28">
        <f t="shared" ref="L136:L162" si="12">K136/60</f>
        <v>4.5166666666666666</v>
      </c>
      <c r="M136" s="2"/>
      <c r="N136" s="2"/>
      <c r="O136" s="2"/>
      <c r="P136" s="2"/>
    </row>
    <row r="137" spans="2:16" x14ac:dyDescent="0.45">
      <c r="B137" s="4" t="str">
        <f t="shared" ref="B137:B162" si="13">MID(J137,22,4)</f>
        <v>2023</v>
      </c>
      <c r="C137" s="3" t="str">
        <f t="shared" ref="C137:C162" si="14">MID(J137,27,1)</f>
        <v>9</v>
      </c>
      <c r="D137" s="4" t="s">
        <v>330</v>
      </c>
      <c r="E137" s="4" t="s">
        <v>56</v>
      </c>
      <c r="F137" s="4" t="str">
        <f t="shared" ref="F137:F162" si="15">MID(J137,8,13)</f>
        <v>CKCOX23040002</v>
      </c>
      <c r="G137" s="43">
        <v>100</v>
      </c>
      <c r="H137" s="44">
        <v>100</v>
      </c>
      <c r="I137" s="2" t="str">
        <f t="shared" si="5"/>
        <v>Tx</v>
      </c>
      <c r="J137" s="2" t="s">
        <v>440</v>
      </c>
      <c r="K137" s="33">
        <f t="shared" si="11"/>
        <v>592</v>
      </c>
      <c r="L137" s="28">
        <f t="shared" si="12"/>
        <v>9.8666666666666671</v>
      </c>
      <c r="M137" s="40" t="s">
        <v>332</v>
      </c>
      <c r="N137" s="2"/>
      <c r="O137" s="2"/>
      <c r="P137" s="2"/>
    </row>
    <row r="138" spans="2:16" x14ac:dyDescent="0.45">
      <c r="B138" s="4" t="str">
        <f t="shared" si="13"/>
        <v>2023</v>
      </c>
      <c r="C138" s="3" t="str">
        <f t="shared" si="14"/>
        <v>9</v>
      </c>
      <c r="D138" s="4" t="s">
        <v>330</v>
      </c>
      <c r="E138" s="4" t="s">
        <v>56</v>
      </c>
      <c r="F138" s="4" t="str">
        <f t="shared" si="15"/>
        <v>CKCOX23040002</v>
      </c>
      <c r="G138" s="43">
        <v>150</v>
      </c>
      <c r="H138" s="44">
        <v>100</v>
      </c>
      <c r="I138" s="2" t="str">
        <f t="shared" si="5"/>
        <v>Tx</v>
      </c>
      <c r="J138" s="2" t="s">
        <v>561</v>
      </c>
      <c r="K138" s="33">
        <f t="shared" si="11"/>
        <v>287</v>
      </c>
      <c r="L138" s="28">
        <f t="shared" si="12"/>
        <v>4.7833333333333332</v>
      </c>
      <c r="M138" s="40" t="s">
        <v>332</v>
      </c>
      <c r="N138" s="2"/>
      <c r="O138" s="2"/>
      <c r="P138" s="2"/>
    </row>
    <row r="139" spans="2:16" x14ac:dyDescent="0.45">
      <c r="B139" s="4" t="str">
        <f t="shared" si="13"/>
        <v>2023</v>
      </c>
      <c r="C139" s="3" t="str">
        <f t="shared" si="14"/>
        <v>9</v>
      </c>
      <c r="D139" s="4" t="s">
        <v>330</v>
      </c>
      <c r="E139" s="4" t="s">
        <v>56</v>
      </c>
      <c r="F139" s="4" t="str">
        <f t="shared" si="15"/>
        <v>CKCOX23040002</v>
      </c>
      <c r="G139" s="43">
        <v>150</v>
      </c>
      <c r="H139" s="44">
        <v>100</v>
      </c>
      <c r="I139" s="2" t="str">
        <f t="shared" si="5"/>
        <v>Tx</v>
      </c>
      <c r="J139" s="2" t="s">
        <v>401</v>
      </c>
      <c r="K139" s="33">
        <f t="shared" si="11"/>
        <v>283</v>
      </c>
      <c r="L139" s="28">
        <f t="shared" si="12"/>
        <v>4.7166666666666668</v>
      </c>
      <c r="M139" s="40" t="s">
        <v>332</v>
      </c>
      <c r="N139" s="2"/>
      <c r="O139" s="2"/>
      <c r="P139" s="2"/>
    </row>
    <row r="140" spans="2:16" x14ac:dyDescent="0.45">
      <c r="B140" s="4" t="str">
        <f t="shared" si="13"/>
        <v>2023</v>
      </c>
      <c r="C140" s="3" t="str">
        <f t="shared" si="14"/>
        <v>9</v>
      </c>
      <c r="D140" s="4" t="s">
        <v>330</v>
      </c>
      <c r="E140" s="4" t="s">
        <v>56</v>
      </c>
      <c r="F140" s="4" t="str">
        <f t="shared" si="15"/>
        <v>CKCOX23040002</v>
      </c>
      <c r="G140" s="43">
        <v>150</v>
      </c>
      <c r="H140" s="44">
        <v>100</v>
      </c>
      <c r="I140" s="2" t="str">
        <f t="shared" si="5"/>
        <v>Tx</v>
      </c>
      <c r="J140" s="2" t="s">
        <v>400</v>
      </c>
      <c r="K140" s="33">
        <f t="shared" si="11"/>
        <v>605</v>
      </c>
      <c r="L140" s="28">
        <f t="shared" si="12"/>
        <v>10.083333333333334</v>
      </c>
      <c r="M140" s="40" t="s">
        <v>332</v>
      </c>
      <c r="N140" s="2"/>
      <c r="O140" s="2"/>
      <c r="P140" s="2"/>
    </row>
    <row r="141" spans="2:16" x14ac:dyDescent="0.45">
      <c r="B141" s="4" t="str">
        <f t="shared" si="13"/>
        <v>2023</v>
      </c>
      <c r="C141" s="3" t="str">
        <f t="shared" si="14"/>
        <v>9</v>
      </c>
      <c r="D141" s="4" t="s">
        <v>330</v>
      </c>
      <c r="E141" s="4" t="s">
        <v>56</v>
      </c>
      <c r="F141" s="4" t="str">
        <f t="shared" si="15"/>
        <v>CKCOX23040002</v>
      </c>
      <c r="G141" s="43" t="s">
        <v>315</v>
      </c>
      <c r="H141" s="44">
        <v>100</v>
      </c>
      <c r="I141" s="2" t="str">
        <f t="shared" si="5"/>
        <v>Tx</v>
      </c>
      <c r="J141" s="2" t="s">
        <v>21</v>
      </c>
      <c r="K141" s="33">
        <f t="shared" si="11"/>
        <v>452</v>
      </c>
      <c r="L141" s="28">
        <f t="shared" si="12"/>
        <v>7.5333333333333332</v>
      </c>
      <c r="M141" s="2"/>
      <c r="N141" s="2"/>
      <c r="O141" s="2"/>
      <c r="P141" s="2"/>
    </row>
    <row r="142" spans="2:16" x14ac:dyDescent="0.45">
      <c r="B142" s="4" t="str">
        <f t="shared" si="13"/>
        <v>2023</v>
      </c>
      <c r="C142" s="3" t="str">
        <f t="shared" si="14"/>
        <v>9</v>
      </c>
      <c r="D142" s="4" t="s">
        <v>330</v>
      </c>
      <c r="E142" s="4" t="s">
        <v>56</v>
      </c>
      <c r="F142" s="4" t="str">
        <f t="shared" si="15"/>
        <v>CKCOX23040002</v>
      </c>
      <c r="G142" s="43">
        <v>30</v>
      </c>
      <c r="H142" s="44">
        <v>40</v>
      </c>
      <c r="I142" s="2" t="str">
        <f t="shared" si="5"/>
        <v>Tx</v>
      </c>
      <c r="J142" s="2" t="s">
        <v>383</v>
      </c>
      <c r="K142" s="33">
        <f t="shared" si="11"/>
        <v>233</v>
      </c>
      <c r="L142" s="28">
        <f t="shared" si="12"/>
        <v>3.8833333333333333</v>
      </c>
      <c r="M142" s="40" t="s">
        <v>332</v>
      </c>
      <c r="N142" s="2"/>
      <c r="O142" s="2"/>
      <c r="P142" s="2"/>
    </row>
    <row r="143" spans="2:16" x14ac:dyDescent="0.45">
      <c r="B143" s="4" t="str">
        <f t="shared" si="13"/>
        <v>2023</v>
      </c>
      <c r="C143" s="3" t="str">
        <f t="shared" si="14"/>
        <v>9</v>
      </c>
      <c r="D143" s="4" t="s">
        <v>330</v>
      </c>
      <c r="E143" s="4" t="s">
        <v>56</v>
      </c>
      <c r="F143" s="4" t="str">
        <f t="shared" si="15"/>
        <v>CKCOX23040002</v>
      </c>
      <c r="G143" s="43">
        <v>30</v>
      </c>
      <c r="H143" s="44">
        <v>40</v>
      </c>
      <c r="I143" s="2" t="str">
        <f t="shared" si="5"/>
        <v>Tx</v>
      </c>
      <c r="J143" s="2" t="s">
        <v>365</v>
      </c>
      <c r="K143" s="33">
        <f t="shared" si="11"/>
        <v>1108</v>
      </c>
      <c r="L143" s="28">
        <f t="shared" si="12"/>
        <v>18.466666666666665</v>
      </c>
      <c r="M143" s="40" t="s">
        <v>332</v>
      </c>
      <c r="N143" s="2"/>
      <c r="O143" s="2"/>
      <c r="P143" s="2"/>
    </row>
    <row r="144" spans="2:16" x14ac:dyDescent="0.45">
      <c r="B144" s="4" t="str">
        <f t="shared" si="13"/>
        <v>2023</v>
      </c>
      <c r="C144" s="3" t="str">
        <f t="shared" si="14"/>
        <v>9</v>
      </c>
      <c r="D144" s="4" t="s">
        <v>330</v>
      </c>
      <c r="E144" s="4" t="s">
        <v>56</v>
      </c>
      <c r="F144" s="4" t="str">
        <f t="shared" si="15"/>
        <v>CKCOX23040002</v>
      </c>
      <c r="G144" s="43">
        <v>50</v>
      </c>
      <c r="H144" s="44">
        <v>100</v>
      </c>
      <c r="I144" s="2" t="str">
        <f t="shared" si="5"/>
        <v>Tx</v>
      </c>
      <c r="J144" s="2" t="s">
        <v>23</v>
      </c>
      <c r="K144" s="33">
        <f t="shared" si="11"/>
        <v>591</v>
      </c>
      <c r="L144" s="28">
        <f t="shared" si="12"/>
        <v>9.85</v>
      </c>
      <c r="M144" s="40" t="s">
        <v>332</v>
      </c>
      <c r="N144" s="2"/>
      <c r="O144" s="2"/>
      <c r="P144" s="2"/>
    </row>
    <row r="145" spans="2:16" x14ac:dyDescent="0.45">
      <c r="B145" s="4" t="str">
        <f t="shared" si="13"/>
        <v>2023</v>
      </c>
      <c r="C145" s="3" t="str">
        <f t="shared" si="14"/>
        <v>9</v>
      </c>
      <c r="D145" s="4" t="s">
        <v>330</v>
      </c>
      <c r="E145" s="4" t="s">
        <v>56</v>
      </c>
      <c r="F145" s="4" t="str">
        <f t="shared" si="15"/>
        <v>CKCOX23040002</v>
      </c>
      <c r="G145" s="43">
        <v>100</v>
      </c>
      <c r="H145" s="44">
        <v>100</v>
      </c>
      <c r="I145" s="2" t="str">
        <f t="shared" si="5"/>
        <v>Tx</v>
      </c>
      <c r="J145" s="2" t="s">
        <v>256</v>
      </c>
      <c r="K145" s="33">
        <f t="shared" si="11"/>
        <v>568</v>
      </c>
      <c r="L145" s="28">
        <f t="shared" si="12"/>
        <v>9.4666666666666668</v>
      </c>
      <c r="M145" s="40" t="s">
        <v>332</v>
      </c>
      <c r="N145" s="2"/>
      <c r="O145" s="2"/>
      <c r="P145" s="2"/>
    </row>
    <row r="146" spans="2:16" x14ac:dyDescent="0.45">
      <c r="B146" s="4" t="str">
        <f t="shared" si="13"/>
        <v>2023</v>
      </c>
      <c r="C146" s="3" t="str">
        <f t="shared" si="14"/>
        <v>9</v>
      </c>
      <c r="D146" s="4" t="s">
        <v>330</v>
      </c>
      <c r="E146" s="4" t="s">
        <v>56</v>
      </c>
      <c r="F146" s="4" t="str">
        <f t="shared" si="15"/>
        <v>CKCOX23040002</v>
      </c>
      <c r="G146" s="43">
        <v>30</v>
      </c>
      <c r="H146" s="44">
        <v>10</v>
      </c>
      <c r="I146" s="2" t="str">
        <f t="shared" si="5"/>
        <v>Tx</v>
      </c>
      <c r="J146" s="2" t="s">
        <v>260</v>
      </c>
      <c r="K146" s="33">
        <f t="shared" si="11"/>
        <v>1662</v>
      </c>
      <c r="L146" s="28">
        <f t="shared" si="12"/>
        <v>27.7</v>
      </c>
      <c r="M146" s="40" t="s">
        <v>308</v>
      </c>
      <c r="N146" s="2"/>
      <c r="O146" s="2"/>
      <c r="P146" s="2"/>
    </row>
    <row r="147" spans="2:16" x14ac:dyDescent="0.45">
      <c r="B147" s="4" t="str">
        <f t="shared" si="13"/>
        <v>2023</v>
      </c>
      <c r="C147" s="3" t="str">
        <f t="shared" si="14"/>
        <v>9</v>
      </c>
      <c r="D147" s="4" t="s">
        <v>330</v>
      </c>
      <c r="E147" s="4" t="s">
        <v>56</v>
      </c>
      <c r="F147" s="4" t="str">
        <f t="shared" si="15"/>
        <v>CKCOX23040002</v>
      </c>
      <c r="G147" s="43">
        <v>50</v>
      </c>
      <c r="H147" s="44">
        <v>30</v>
      </c>
      <c r="I147" s="2" t="str">
        <f t="shared" si="5"/>
        <v>Tx</v>
      </c>
      <c r="J147" s="2" t="s">
        <v>221</v>
      </c>
      <c r="K147" s="33">
        <f t="shared" si="11"/>
        <v>570</v>
      </c>
      <c r="L147" s="28">
        <f t="shared" si="12"/>
        <v>9.5</v>
      </c>
      <c r="M147" s="40" t="s">
        <v>308</v>
      </c>
      <c r="N147" s="2"/>
      <c r="O147" s="2"/>
      <c r="P147" s="2"/>
    </row>
    <row r="148" spans="2:16" x14ac:dyDescent="0.45">
      <c r="B148" s="4" t="str">
        <f t="shared" si="13"/>
        <v>2023</v>
      </c>
      <c r="C148" s="3" t="str">
        <f t="shared" si="14"/>
        <v>9</v>
      </c>
      <c r="D148" s="4" t="s">
        <v>330</v>
      </c>
      <c r="E148" s="4" t="s">
        <v>56</v>
      </c>
      <c r="F148" s="4" t="str">
        <f t="shared" si="15"/>
        <v>CKCOX23040002</v>
      </c>
      <c r="G148" s="43" t="s">
        <v>315</v>
      </c>
      <c r="H148" s="44">
        <v>60</v>
      </c>
      <c r="I148" s="2" t="str">
        <f t="shared" si="5"/>
        <v>Tx</v>
      </c>
      <c r="J148" s="2" t="s">
        <v>185</v>
      </c>
      <c r="K148" s="33">
        <f t="shared" si="11"/>
        <v>9207</v>
      </c>
      <c r="L148" s="28">
        <f t="shared" si="12"/>
        <v>153.44999999999999</v>
      </c>
      <c r="M148" s="2"/>
      <c r="N148" s="2"/>
      <c r="O148" s="2"/>
      <c r="P148" s="2"/>
    </row>
    <row r="149" spans="2:16" x14ac:dyDescent="0.45">
      <c r="B149" s="4" t="str">
        <f t="shared" si="13"/>
        <v>2023</v>
      </c>
      <c r="C149" s="3" t="str">
        <f t="shared" si="14"/>
        <v>9</v>
      </c>
      <c r="D149" s="4" t="s">
        <v>330</v>
      </c>
      <c r="E149" s="4" t="s">
        <v>56</v>
      </c>
      <c r="F149" s="4" t="str">
        <f t="shared" si="15"/>
        <v>CKCOX23040002</v>
      </c>
      <c r="G149" s="43">
        <v>50</v>
      </c>
      <c r="H149" s="44">
        <v>40</v>
      </c>
      <c r="I149" s="2" t="str">
        <f t="shared" si="5"/>
        <v>Tx</v>
      </c>
      <c r="J149" s="2" t="s">
        <v>186</v>
      </c>
      <c r="K149" s="33">
        <f t="shared" si="11"/>
        <v>169</v>
      </c>
      <c r="L149" s="28">
        <f t="shared" si="12"/>
        <v>2.8166666666666669</v>
      </c>
      <c r="M149" s="40" t="s">
        <v>306</v>
      </c>
      <c r="N149" s="2"/>
      <c r="O149" s="2"/>
      <c r="P149" s="2"/>
    </row>
    <row r="150" spans="2:16" x14ac:dyDescent="0.45">
      <c r="B150" s="4" t="str">
        <f t="shared" si="13"/>
        <v>2023</v>
      </c>
      <c r="C150" s="3" t="str">
        <f t="shared" si="14"/>
        <v>9</v>
      </c>
      <c r="D150" s="4" t="s">
        <v>330</v>
      </c>
      <c r="E150" s="4" t="s">
        <v>56</v>
      </c>
      <c r="F150" s="4" t="str">
        <f t="shared" si="15"/>
        <v>CKCOX23040002</v>
      </c>
      <c r="G150" s="43">
        <v>50</v>
      </c>
      <c r="H150" s="44">
        <v>40</v>
      </c>
      <c r="I150" s="2" t="str">
        <f t="shared" si="5"/>
        <v>Tx</v>
      </c>
      <c r="J150" s="2" t="s">
        <v>206</v>
      </c>
      <c r="K150" s="33">
        <f t="shared" si="11"/>
        <v>131</v>
      </c>
      <c r="L150" s="28">
        <f t="shared" si="12"/>
        <v>2.1833333333333331</v>
      </c>
      <c r="M150" s="40" t="s">
        <v>306</v>
      </c>
      <c r="N150" s="2"/>
      <c r="O150" s="2"/>
      <c r="P150" s="2"/>
    </row>
    <row r="151" spans="2:16" x14ac:dyDescent="0.45">
      <c r="B151" s="4" t="str">
        <f t="shared" si="13"/>
        <v>2023</v>
      </c>
      <c r="C151" s="3" t="str">
        <f t="shared" si="14"/>
        <v>9</v>
      </c>
      <c r="D151" s="4" t="s">
        <v>330</v>
      </c>
      <c r="E151" s="4" t="s">
        <v>56</v>
      </c>
      <c r="F151" s="4" t="str">
        <f t="shared" si="15"/>
        <v>CKCOX23040002</v>
      </c>
      <c r="G151" s="43">
        <v>100</v>
      </c>
      <c r="H151" s="44">
        <v>40</v>
      </c>
      <c r="I151" s="2" t="str">
        <f t="shared" si="5"/>
        <v>Tx</v>
      </c>
      <c r="J151" s="2" t="s">
        <v>27</v>
      </c>
      <c r="K151" s="33">
        <f t="shared" si="11"/>
        <v>229</v>
      </c>
      <c r="L151" s="28">
        <f t="shared" si="12"/>
        <v>3.8166666666666669</v>
      </c>
      <c r="M151" s="40" t="s">
        <v>306</v>
      </c>
      <c r="N151" s="2"/>
      <c r="O151" s="2"/>
      <c r="P151" s="2"/>
    </row>
    <row r="152" spans="2:16" x14ac:dyDescent="0.45">
      <c r="B152" s="4" t="str">
        <f t="shared" si="13"/>
        <v>2023</v>
      </c>
      <c r="C152" s="3" t="str">
        <f t="shared" si="14"/>
        <v>9</v>
      </c>
      <c r="D152" s="4" t="s">
        <v>330</v>
      </c>
      <c r="E152" s="4" t="s">
        <v>56</v>
      </c>
      <c r="F152" s="4" t="str">
        <f t="shared" si="15"/>
        <v>CKCOX23040002</v>
      </c>
      <c r="G152" s="43">
        <v>100</v>
      </c>
      <c r="H152" s="44">
        <v>40</v>
      </c>
      <c r="I152" s="2" t="str">
        <f t="shared" si="5"/>
        <v>Tx</v>
      </c>
      <c r="J152" s="2" t="s">
        <v>598</v>
      </c>
      <c r="K152" s="33">
        <f t="shared" si="11"/>
        <v>247</v>
      </c>
      <c r="L152" s="28">
        <f t="shared" si="12"/>
        <v>4.1166666666666663</v>
      </c>
      <c r="M152" s="40" t="s">
        <v>306</v>
      </c>
      <c r="N152" s="2"/>
      <c r="O152" s="2"/>
      <c r="P152" s="2"/>
    </row>
    <row r="153" spans="2:16" x14ac:dyDescent="0.45">
      <c r="B153" s="4" t="str">
        <f t="shared" si="13"/>
        <v>2023</v>
      </c>
      <c r="C153" s="3" t="str">
        <f t="shared" si="14"/>
        <v>9</v>
      </c>
      <c r="D153" s="4" t="s">
        <v>330</v>
      </c>
      <c r="E153" s="4" t="s">
        <v>56</v>
      </c>
      <c r="F153" s="4" t="str">
        <f t="shared" si="15"/>
        <v>CKCOX23040002</v>
      </c>
      <c r="G153" s="43">
        <v>150</v>
      </c>
      <c r="H153" s="44">
        <v>40</v>
      </c>
      <c r="I153" s="2" t="str">
        <f t="shared" si="5"/>
        <v>Tx</v>
      </c>
      <c r="J153" s="2" t="s">
        <v>201</v>
      </c>
      <c r="K153" s="33">
        <f t="shared" si="11"/>
        <v>424</v>
      </c>
      <c r="L153" s="28">
        <f t="shared" si="12"/>
        <v>7.0666666666666664</v>
      </c>
      <c r="M153" s="40" t="s">
        <v>306</v>
      </c>
      <c r="N153" s="2"/>
      <c r="O153" s="2"/>
      <c r="P153" s="2"/>
    </row>
    <row r="154" spans="2:16" x14ac:dyDescent="0.45">
      <c r="B154" s="4" t="str">
        <f t="shared" si="13"/>
        <v>2023</v>
      </c>
      <c r="C154" s="3" t="str">
        <f t="shared" si="14"/>
        <v>9</v>
      </c>
      <c r="D154" s="4" t="s">
        <v>330</v>
      </c>
      <c r="E154" s="4" t="s">
        <v>56</v>
      </c>
      <c r="F154" s="4" t="str">
        <f t="shared" si="15"/>
        <v>CKCOX23040002</v>
      </c>
      <c r="G154" s="43">
        <v>150</v>
      </c>
      <c r="H154" s="44">
        <v>40</v>
      </c>
      <c r="I154" s="2" t="str">
        <f t="shared" si="5"/>
        <v>Tx</v>
      </c>
      <c r="J154" s="2" t="s">
        <v>346</v>
      </c>
      <c r="K154" s="33">
        <f t="shared" si="11"/>
        <v>414</v>
      </c>
      <c r="L154" s="28">
        <f t="shared" si="12"/>
        <v>6.9</v>
      </c>
      <c r="M154" s="40" t="s">
        <v>306</v>
      </c>
      <c r="N154" s="2"/>
      <c r="O154" s="2"/>
      <c r="P154" s="2"/>
    </row>
    <row r="155" spans="2:16" x14ac:dyDescent="0.45">
      <c r="B155" s="4" t="str">
        <f t="shared" si="13"/>
        <v>2023</v>
      </c>
      <c r="C155" s="3" t="str">
        <f t="shared" si="14"/>
        <v>9</v>
      </c>
      <c r="D155" s="4" t="s">
        <v>330</v>
      </c>
      <c r="E155" s="4" t="s">
        <v>56</v>
      </c>
      <c r="F155" s="4" t="str">
        <f t="shared" si="15"/>
        <v>CKCOX23040002</v>
      </c>
      <c r="G155" s="43">
        <v>200</v>
      </c>
      <c r="H155" s="44">
        <v>40</v>
      </c>
      <c r="I155" s="2" t="str">
        <f t="shared" si="5"/>
        <v>Tx</v>
      </c>
      <c r="J155" s="2" t="s">
        <v>215</v>
      </c>
      <c r="K155" s="33">
        <f t="shared" si="11"/>
        <v>372</v>
      </c>
      <c r="L155" s="28">
        <f t="shared" si="12"/>
        <v>6.2</v>
      </c>
      <c r="M155" s="40" t="s">
        <v>306</v>
      </c>
      <c r="N155" s="2"/>
      <c r="O155" s="2"/>
      <c r="P155" s="2"/>
    </row>
    <row r="156" spans="2:16" x14ac:dyDescent="0.45">
      <c r="B156" s="4" t="str">
        <f t="shared" si="13"/>
        <v>2023</v>
      </c>
      <c r="C156" s="3" t="str">
        <f t="shared" si="14"/>
        <v>9</v>
      </c>
      <c r="D156" s="4" t="s">
        <v>330</v>
      </c>
      <c r="E156" s="4" t="s">
        <v>56</v>
      </c>
      <c r="F156" s="4" t="str">
        <f t="shared" si="15"/>
        <v>CKCOX23040002</v>
      </c>
      <c r="G156" s="43">
        <v>200</v>
      </c>
      <c r="H156" s="44">
        <v>40</v>
      </c>
      <c r="I156" s="2" t="str">
        <f t="shared" si="5"/>
        <v>Tx</v>
      </c>
      <c r="J156" s="2" t="s">
        <v>160</v>
      </c>
      <c r="K156" s="33">
        <f t="shared" si="11"/>
        <v>457</v>
      </c>
      <c r="L156" s="28">
        <f t="shared" si="12"/>
        <v>7.6166666666666663</v>
      </c>
      <c r="M156" s="40" t="s">
        <v>306</v>
      </c>
      <c r="N156" s="2"/>
      <c r="O156" s="2"/>
      <c r="P156" s="2"/>
    </row>
    <row r="157" spans="2:16" x14ac:dyDescent="0.45">
      <c r="B157" s="4" t="str">
        <f t="shared" si="13"/>
        <v>2023</v>
      </c>
      <c r="C157" s="3" t="str">
        <f t="shared" si="14"/>
        <v>9</v>
      </c>
      <c r="D157" s="4" t="s">
        <v>330</v>
      </c>
      <c r="E157" s="4" t="s">
        <v>56</v>
      </c>
      <c r="F157" s="4" t="str">
        <f t="shared" si="15"/>
        <v>CKCOX23040002</v>
      </c>
      <c r="G157" s="43"/>
      <c r="H157" s="44">
        <v>40</v>
      </c>
      <c r="I157" s="2" t="str">
        <f t="shared" si="5"/>
        <v>Tx</v>
      </c>
      <c r="J157" s="2" t="s">
        <v>207</v>
      </c>
      <c r="K157" s="33">
        <f t="shared" si="11"/>
        <v>470</v>
      </c>
      <c r="L157" s="28">
        <f t="shared" si="12"/>
        <v>7.833333333333333</v>
      </c>
      <c r="M157" s="40" t="s">
        <v>306</v>
      </c>
      <c r="N157" s="2"/>
      <c r="O157" s="2"/>
      <c r="P157" s="2"/>
    </row>
    <row r="158" spans="2:16" x14ac:dyDescent="0.45">
      <c r="B158" s="4" t="str">
        <f t="shared" si="13"/>
        <v>2023</v>
      </c>
      <c r="C158" s="3" t="str">
        <f t="shared" si="14"/>
        <v>9</v>
      </c>
      <c r="D158" s="4" t="s">
        <v>330</v>
      </c>
      <c r="E158" s="4" t="s">
        <v>56</v>
      </c>
      <c r="F158" s="4" t="str">
        <f t="shared" si="15"/>
        <v>CKCOX23040002</v>
      </c>
      <c r="G158" s="43"/>
      <c r="H158" s="44">
        <v>40</v>
      </c>
      <c r="I158" s="2" t="str">
        <f t="shared" si="5"/>
        <v>Tx</v>
      </c>
      <c r="J158" s="2" t="s">
        <v>249</v>
      </c>
      <c r="K158" s="33">
        <f t="shared" si="11"/>
        <v>449</v>
      </c>
      <c r="L158" s="28">
        <f t="shared" si="12"/>
        <v>7.4833333333333334</v>
      </c>
      <c r="M158" s="40" t="s">
        <v>306</v>
      </c>
      <c r="N158" s="2"/>
      <c r="O158" s="2"/>
      <c r="P158" s="2"/>
    </row>
    <row r="159" spans="2:16" x14ac:dyDescent="0.45">
      <c r="B159" s="4" t="str">
        <f t="shared" si="13"/>
        <v>2023</v>
      </c>
      <c r="C159" s="3" t="str">
        <f t="shared" si="14"/>
        <v>9</v>
      </c>
      <c r="D159" s="4" t="s">
        <v>330</v>
      </c>
      <c r="E159" s="4" t="s">
        <v>56</v>
      </c>
      <c r="F159" s="4" t="str">
        <f t="shared" si="15"/>
        <v>CKCOX23040002</v>
      </c>
      <c r="G159" s="43"/>
      <c r="H159" s="44">
        <v>30</v>
      </c>
      <c r="I159" s="2" t="str">
        <f t="shared" si="5"/>
        <v>Tx</v>
      </c>
      <c r="J159" s="2" t="s">
        <v>375</v>
      </c>
      <c r="K159" s="33">
        <f t="shared" si="11"/>
        <v>643</v>
      </c>
      <c r="L159" s="28">
        <f t="shared" si="12"/>
        <v>10.716666666666667</v>
      </c>
      <c r="M159" s="40" t="s">
        <v>326</v>
      </c>
      <c r="N159" s="2"/>
      <c r="O159" s="2"/>
      <c r="P159" s="2"/>
    </row>
    <row r="160" spans="2:16" x14ac:dyDescent="0.45">
      <c r="B160" s="4" t="str">
        <f t="shared" si="13"/>
        <v>2023</v>
      </c>
      <c r="C160" s="3" t="str">
        <f t="shared" si="14"/>
        <v>9</v>
      </c>
      <c r="D160" s="4" t="s">
        <v>330</v>
      </c>
      <c r="E160" s="4" t="s">
        <v>56</v>
      </c>
      <c r="F160" s="4" t="str">
        <f t="shared" si="15"/>
        <v>CKCOX23040002</v>
      </c>
      <c r="G160" s="43"/>
      <c r="H160" s="44">
        <v>60</v>
      </c>
      <c r="I160" s="2" t="str">
        <f t="shared" si="5"/>
        <v>Tx</v>
      </c>
      <c r="J160" s="2" t="s">
        <v>222</v>
      </c>
      <c r="K160" s="33">
        <f t="shared" si="11"/>
        <v>557</v>
      </c>
      <c r="L160" s="28">
        <f t="shared" si="12"/>
        <v>9.2833333333333332</v>
      </c>
      <c r="M160" s="40" t="s">
        <v>326</v>
      </c>
      <c r="N160" s="2"/>
      <c r="O160" s="2"/>
      <c r="P160" s="2"/>
    </row>
    <row r="161" spans="2:16" x14ac:dyDescent="0.45">
      <c r="B161" s="4" t="str">
        <f t="shared" si="13"/>
        <v>2023</v>
      </c>
      <c r="C161" s="3" t="str">
        <f t="shared" si="14"/>
        <v>9</v>
      </c>
      <c r="D161" s="4" t="s">
        <v>330</v>
      </c>
      <c r="E161" s="4" t="s">
        <v>56</v>
      </c>
      <c r="F161" s="4" t="str">
        <f t="shared" si="15"/>
        <v>CKCOX23040002</v>
      </c>
      <c r="G161" s="43"/>
      <c r="H161" s="44">
        <v>60</v>
      </c>
      <c r="I161" s="2" t="str">
        <f t="shared" si="5"/>
        <v>Tx</v>
      </c>
      <c r="J161" s="2" t="s">
        <v>195</v>
      </c>
      <c r="K161" s="33">
        <f t="shared" si="11"/>
        <v>556</v>
      </c>
      <c r="L161" s="28">
        <f t="shared" si="12"/>
        <v>9.2666666666666675</v>
      </c>
      <c r="M161" s="40" t="s">
        <v>326</v>
      </c>
      <c r="N161" s="2"/>
      <c r="O161" s="2"/>
      <c r="P161" s="2"/>
    </row>
    <row r="162" spans="2:16" x14ac:dyDescent="0.45">
      <c r="B162" s="4" t="str">
        <f t="shared" si="13"/>
        <v>2023</v>
      </c>
      <c r="C162" s="3" t="str">
        <f t="shared" si="14"/>
        <v>9</v>
      </c>
      <c r="D162" s="4" t="s">
        <v>330</v>
      </c>
      <c r="E162" s="4" t="s">
        <v>56</v>
      </c>
      <c r="F162" s="4" t="str">
        <f t="shared" si="15"/>
        <v>CKCOX23040002</v>
      </c>
      <c r="G162" s="43"/>
      <c r="H162" s="44">
        <v>60</v>
      </c>
      <c r="I162" s="2" t="str">
        <f t="shared" si="5"/>
        <v>Tx</v>
      </c>
      <c r="J162" s="2" t="s">
        <v>246</v>
      </c>
      <c r="K162" s="33">
        <f t="shared" si="11"/>
        <v>881</v>
      </c>
      <c r="L162" s="28">
        <f t="shared" si="12"/>
        <v>14.683333333333334</v>
      </c>
      <c r="M162" s="40" t="s">
        <v>326</v>
      </c>
      <c r="N162" s="2"/>
      <c r="O162" s="2"/>
      <c r="P162" s="2"/>
    </row>
  </sheetData>
  <mergeCells count="2">
    <mergeCell ref="B2:C2"/>
    <mergeCell ref="B3:C3"/>
  </mergeCells>
  <phoneticPr fontId="4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>
    <tabColor rgb="FF92D050"/>
  </sheetPr>
  <dimension ref="B1:P56"/>
  <sheetViews>
    <sheetView showGridLines="0" zoomScaleNormal="100" zoomScaleSheetLayoutView="100" workbookViewId="0">
      <selection activeCell="B2" sqref="B2:C2"/>
    </sheetView>
  </sheetViews>
  <sheetFormatPr defaultColWidth="8.6640625" defaultRowHeight="17" x14ac:dyDescent="0.45"/>
  <cols>
    <col min="1" max="1" width="8.6640625" style="1"/>
    <col min="2" max="4" width="9.08203125" style="1" customWidth="1"/>
    <col min="5" max="5" width="13.08203125" style="1" customWidth="1"/>
    <col min="6" max="6" width="23.08203125" style="1" bestFit="1" customWidth="1"/>
    <col min="7" max="9" width="9.08203125" style="1" customWidth="1"/>
    <col min="10" max="10" width="78.58203125" style="1" customWidth="1"/>
    <col min="11" max="11" width="11.25" style="34" bestFit="1" customWidth="1"/>
    <col min="12" max="12" width="9.58203125" style="29" customWidth="1"/>
    <col min="13" max="13" width="15.58203125" style="1" customWidth="1"/>
    <col min="14" max="16384" width="8.6640625" style="1"/>
  </cols>
  <sheetData>
    <row r="1" spans="2:16" x14ac:dyDescent="0.45">
      <c r="B1" s="15"/>
      <c r="C1" s="14"/>
      <c r="D1" s="15"/>
      <c r="E1" s="15"/>
      <c r="F1" s="15"/>
      <c r="G1" s="14"/>
      <c r="K1" s="30"/>
      <c r="L1" s="25"/>
    </row>
    <row r="2" spans="2:16" x14ac:dyDescent="0.45">
      <c r="B2" s="79" t="s">
        <v>60</v>
      </c>
      <c r="C2" s="79"/>
      <c r="D2" s="67" t="s">
        <v>731</v>
      </c>
      <c r="E2" s="20" t="s">
        <v>324</v>
      </c>
      <c r="F2" s="20" t="s">
        <v>316</v>
      </c>
      <c r="G2" s="20" t="s">
        <v>67</v>
      </c>
      <c r="H2" s="19"/>
      <c r="K2" s="30"/>
      <c r="L2" s="25"/>
    </row>
    <row r="3" spans="2:16" x14ac:dyDescent="0.45">
      <c r="B3" s="79" t="s">
        <v>734</v>
      </c>
      <c r="C3" s="79"/>
      <c r="D3" s="35">
        <f>L6</f>
        <v>2130.5</v>
      </c>
      <c r="E3" s="35">
        <f>D3/60</f>
        <v>35.508333333333333</v>
      </c>
      <c r="F3" s="24" t="s">
        <v>614</v>
      </c>
      <c r="G3" s="24" t="s">
        <v>318</v>
      </c>
      <c r="H3" s="16"/>
      <c r="K3" s="30"/>
      <c r="L3" s="25"/>
    </row>
    <row r="4" spans="2:16" x14ac:dyDescent="0.45">
      <c r="B4" s="15"/>
      <c r="C4" s="14"/>
      <c r="D4" s="15"/>
      <c r="E4" s="15"/>
      <c r="F4" s="15"/>
      <c r="G4" s="14"/>
      <c r="K4" s="30"/>
      <c r="L4" s="25"/>
    </row>
    <row r="5" spans="2:16" ht="34" x14ac:dyDescent="0.45">
      <c r="B5" s="10" t="s">
        <v>327</v>
      </c>
      <c r="C5" s="11" t="s">
        <v>335</v>
      </c>
      <c r="D5" s="10" t="s">
        <v>310</v>
      </c>
      <c r="E5" s="10" t="s">
        <v>490</v>
      </c>
      <c r="F5" s="10" t="s">
        <v>62</v>
      </c>
      <c r="G5" s="12" t="s">
        <v>69</v>
      </c>
      <c r="H5" s="10" t="s">
        <v>321</v>
      </c>
      <c r="I5" s="10" t="s">
        <v>313</v>
      </c>
      <c r="J5" s="10" t="s">
        <v>485</v>
      </c>
      <c r="K5" s="31" t="s">
        <v>489</v>
      </c>
      <c r="L5" s="26" t="s">
        <v>488</v>
      </c>
      <c r="M5" s="10" t="s">
        <v>484</v>
      </c>
      <c r="N5" s="10" t="s">
        <v>333</v>
      </c>
      <c r="O5" s="10" t="s">
        <v>323</v>
      </c>
      <c r="P5" s="10" t="s">
        <v>309</v>
      </c>
    </row>
    <row r="6" spans="2:16" x14ac:dyDescent="0.45">
      <c r="B6" s="5"/>
      <c r="C6" s="9"/>
      <c r="D6" s="5"/>
      <c r="E6" s="5"/>
      <c r="F6" s="5"/>
      <c r="G6" s="8"/>
      <c r="H6" s="5"/>
      <c r="I6" s="5"/>
      <c r="J6" s="7" t="s">
        <v>334</v>
      </c>
      <c r="K6" s="32">
        <f>SUM(K7:K651)</f>
        <v>127830</v>
      </c>
      <c r="L6" s="27">
        <f>SUM(L7:L56)</f>
        <v>2130.5</v>
      </c>
      <c r="M6" s="5"/>
      <c r="N6" s="5"/>
      <c r="O6" s="5"/>
      <c r="P6" s="5"/>
    </row>
    <row r="7" spans="2:16" x14ac:dyDescent="0.45">
      <c r="B7" s="4">
        <v>2023</v>
      </c>
      <c r="C7" s="3">
        <v>8</v>
      </c>
      <c r="D7" s="4" t="s">
        <v>317</v>
      </c>
      <c r="E7" s="4" t="s">
        <v>64</v>
      </c>
      <c r="F7" s="4" t="str">
        <f>MID(J7,9,13)</f>
        <v>CKCOX23040014</v>
      </c>
      <c r="G7" s="3">
        <v>7</v>
      </c>
      <c r="H7" s="2">
        <v>0</v>
      </c>
      <c r="I7" s="2" t="s">
        <v>58</v>
      </c>
      <c r="J7" s="2" t="s">
        <v>475</v>
      </c>
      <c r="K7" s="33">
        <f t="shared" ref="K7:K42" si="0">L7*60</f>
        <v>2400</v>
      </c>
      <c r="L7" s="28">
        <f>VALUE(MID(J7,51,FIND("m",J7)-51))</f>
        <v>40</v>
      </c>
      <c r="M7" s="2" t="s">
        <v>337</v>
      </c>
      <c r="N7" s="2"/>
      <c r="O7" s="2"/>
      <c r="P7" s="2"/>
    </row>
    <row r="8" spans="2:16" x14ac:dyDescent="0.45">
      <c r="B8" s="4">
        <v>2023</v>
      </c>
      <c r="C8" s="3">
        <v>8</v>
      </c>
      <c r="D8" s="4" t="s">
        <v>317</v>
      </c>
      <c r="E8" s="4" t="s">
        <v>64</v>
      </c>
      <c r="F8" s="4" t="str">
        <f t="shared" ref="F8:F56" si="1">MID(J8,9,13)</f>
        <v>CKCOX23040014</v>
      </c>
      <c r="G8" s="3">
        <v>7</v>
      </c>
      <c r="H8" s="2">
        <v>0</v>
      </c>
      <c r="I8" s="2" t="s">
        <v>58</v>
      </c>
      <c r="J8" s="2" t="s">
        <v>531</v>
      </c>
      <c r="K8" s="33">
        <f t="shared" si="0"/>
        <v>2400</v>
      </c>
      <c r="L8" s="28">
        <f t="shared" ref="L8:L56" si="2">VALUE(MID(J8,51,FIND("m",J8)-51))</f>
        <v>40</v>
      </c>
      <c r="M8" s="2" t="s">
        <v>337</v>
      </c>
      <c r="N8" s="2"/>
      <c r="O8" s="2"/>
      <c r="P8" s="2"/>
    </row>
    <row r="9" spans="2:16" x14ac:dyDescent="0.45">
      <c r="B9" s="4">
        <v>2023</v>
      </c>
      <c r="C9" s="3">
        <v>8</v>
      </c>
      <c r="D9" s="4" t="s">
        <v>317</v>
      </c>
      <c r="E9" s="4" t="s">
        <v>64</v>
      </c>
      <c r="F9" s="4" t="str">
        <f t="shared" si="1"/>
        <v>CKCOX23040014</v>
      </c>
      <c r="G9" s="3">
        <v>7</v>
      </c>
      <c r="H9" s="2">
        <v>0</v>
      </c>
      <c r="I9" s="2" t="s">
        <v>58</v>
      </c>
      <c r="J9" s="2" t="s">
        <v>464</v>
      </c>
      <c r="K9" s="33">
        <f t="shared" si="0"/>
        <v>2400</v>
      </c>
      <c r="L9" s="28">
        <f t="shared" si="2"/>
        <v>40</v>
      </c>
      <c r="M9" s="2" t="s">
        <v>337</v>
      </c>
      <c r="N9" s="2"/>
      <c r="O9" s="2"/>
      <c r="P9" s="2"/>
    </row>
    <row r="10" spans="2:16" x14ac:dyDescent="0.45">
      <c r="B10" s="4">
        <v>2023</v>
      </c>
      <c r="C10" s="3">
        <v>8</v>
      </c>
      <c r="D10" s="4" t="s">
        <v>317</v>
      </c>
      <c r="E10" s="4" t="s">
        <v>64</v>
      </c>
      <c r="F10" s="4" t="str">
        <f t="shared" si="1"/>
        <v>CKCOX23040014</v>
      </c>
      <c r="G10" s="3">
        <v>7</v>
      </c>
      <c r="H10" s="2">
        <v>0</v>
      </c>
      <c r="I10" s="2" t="s">
        <v>58</v>
      </c>
      <c r="J10" s="2" t="s">
        <v>554</v>
      </c>
      <c r="K10" s="33">
        <f t="shared" si="0"/>
        <v>2400</v>
      </c>
      <c r="L10" s="28">
        <f t="shared" si="2"/>
        <v>40</v>
      </c>
      <c r="M10" s="2" t="s">
        <v>337</v>
      </c>
      <c r="N10" s="2"/>
      <c r="O10" s="2"/>
      <c r="P10" s="2"/>
    </row>
    <row r="11" spans="2:16" x14ac:dyDescent="0.45">
      <c r="B11" s="4">
        <v>2023</v>
      </c>
      <c r="C11" s="3">
        <v>8</v>
      </c>
      <c r="D11" s="4" t="s">
        <v>317</v>
      </c>
      <c r="E11" s="4" t="s">
        <v>64</v>
      </c>
      <c r="F11" s="4" t="str">
        <f t="shared" si="1"/>
        <v>CKCOX23040014</v>
      </c>
      <c r="G11" s="3">
        <v>7</v>
      </c>
      <c r="H11" s="2">
        <v>0</v>
      </c>
      <c r="I11" s="2" t="s">
        <v>58</v>
      </c>
      <c r="J11" s="2" t="s">
        <v>521</v>
      </c>
      <c r="K11" s="33">
        <f t="shared" si="0"/>
        <v>2400</v>
      </c>
      <c r="L11" s="28">
        <f t="shared" si="2"/>
        <v>40</v>
      </c>
      <c r="M11" s="2" t="s">
        <v>337</v>
      </c>
      <c r="N11" s="2"/>
      <c r="O11" s="2"/>
      <c r="P11" s="2"/>
    </row>
    <row r="12" spans="2:16" x14ac:dyDescent="0.45">
      <c r="B12" s="4">
        <v>2023</v>
      </c>
      <c r="C12" s="3">
        <v>8</v>
      </c>
      <c r="D12" s="4" t="s">
        <v>317</v>
      </c>
      <c r="E12" s="4" t="s">
        <v>64</v>
      </c>
      <c r="F12" s="4" t="str">
        <f t="shared" si="1"/>
        <v>CKCOX23040014</v>
      </c>
      <c r="G12" s="3">
        <v>7</v>
      </c>
      <c r="H12" s="2">
        <v>0</v>
      </c>
      <c r="I12" s="2" t="s">
        <v>58</v>
      </c>
      <c r="J12" s="2" t="s">
        <v>144</v>
      </c>
      <c r="K12" s="33">
        <f t="shared" si="0"/>
        <v>2400</v>
      </c>
      <c r="L12" s="28">
        <f t="shared" si="2"/>
        <v>40</v>
      </c>
      <c r="M12" s="2" t="s">
        <v>337</v>
      </c>
      <c r="N12" s="2"/>
      <c r="O12" s="2"/>
      <c r="P12" s="2"/>
    </row>
    <row r="13" spans="2:16" x14ac:dyDescent="0.45">
      <c r="B13" s="4">
        <v>2023</v>
      </c>
      <c r="C13" s="3">
        <v>8</v>
      </c>
      <c r="D13" s="4" t="s">
        <v>317</v>
      </c>
      <c r="E13" s="4" t="s">
        <v>64</v>
      </c>
      <c r="F13" s="4" t="str">
        <f t="shared" si="1"/>
        <v>CKCOX23040014</v>
      </c>
      <c r="G13" s="3">
        <v>7</v>
      </c>
      <c r="H13" s="2">
        <v>0</v>
      </c>
      <c r="I13" s="2" t="s">
        <v>58</v>
      </c>
      <c r="J13" s="2" t="s">
        <v>547</v>
      </c>
      <c r="K13" s="33">
        <f t="shared" si="0"/>
        <v>2400</v>
      </c>
      <c r="L13" s="28">
        <f t="shared" si="2"/>
        <v>40</v>
      </c>
      <c r="M13" s="2" t="s">
        <v>337</v>
      </c>
      <c r="N13" s="2"/>
      <c r="O13" s="2"/>
      <c r="P13" s="2"/>
    </row>
    <row r="14" spans="2:16" x14ac:dyDescent="0.45">
      <c r="B14" s="4">
        <v>2023</v>
      </c>
      <c r="C14" s="3">
        <v>8</v>
      </c>
      <c r="D14" s="4" t="s">
        <v>317</v>
      </c>
      <c r="E14" s="4" t="s">
        <v>64</v>
      </c>
      <c r="F14" s="4" t="str">
        <f t="shared" si="1"/>
        <v>CKCOX23040014</v>
      </c>
      <c r="G14" s="3">
        <v>7</v>
      </c>
      <c r="H14" s="2">
        <v>0</v>
      </c>
      <c r="I14" s="2" t="s">
        <v>58</v>
      </c>
      <c r="J14" s="2" t="s">
        <v>33</v>
      </c>
      <c r="K14" s="33">
        <f t="shared" si="0"/>
        <v>2400</v>
      </c>
      <c r="L14" s="28">
        <f t="shared" si="2"/>
        <v>40</v>
      </c>
      <c r="M14" s="2" t="s">
        <v>337</v>
      </c>
      <c r="N14" s="2"/>
      <c r="O14" s="2"/>
      <c r="P14" s="2"/>
    </row>
    <row r="15" spans="2:16" x14ac:dyDescent="0.45">
      <c r="B15" s="4">
        <v>2023</v>
      </c>
      <c r="C15" s="3">
        <v>8</v>
      </c>
      <c r="D15" s="4" t="s">
        <v>317</v>
      </c>
      <c r="E15" s="4" t="s">
        <v>64</v>
      </c>
      <c r="F15" s="4" t="str">
        <f t="shared" si="1"/>
        <v>CKCOX23040014</v>
      </c>
      <c r="G15" s="3">
        <v>7</v>
      </c>
      <c r="H15" s="2">
        <v>0</v>
      </c>
      <c r="I15" s="2" t="s">
        <v>58</v>
      </c>
      <c r="J15" s="2" t="s">
        <v>522</v>
      </c>
      <c r="K15" s="33">
        <f t="shared" si="0"/>
        <v>2400</v>
      </c>
      <c r="L15" s="28">
        <f t="shared" si="2"/>
        <v>40</v>
      </c>
      <c r="M15" s="2" t="s">
        <v>337</v>
      </c>
      <c r="N15" s="2"/>
      <c r="O15" s="2"/>
      <c r="P15" s="2"/>
    </row>
    <row r="16" spans="2:16" x14ac:dyDescent="0.45">
      <c r="B16" s="4">
        <v>2023</v>
      </c>
      <c r="C16" s="3">
        <v>8</v>
      </c>
      <c r="D16" s="4" t="s">
        <v>317</v>
      </c>
      <c r="E16" s="4" t="s">
        <v>64</v>
      </c>
      <c r="F16" s="4" t="str">
        <f t="shared" si="1"/>
        <v>CKCOX23040015</v>
      </c>
      <c r="G16" s="3">
        <v>7</v>
      </c>
      <c r="H16" s="2">
        <v>0</v>
      </c>
      <c r="I16" s="2" t="s">
        <v>58</v>
      </c>
      <c r="J16" s="2" t="s">
        <v>520</v>
      </c>
      <c r="K16" s="33">
        <f t="shared" si="0"/>
        <v>2400</v>
      </c>
      <c r="L16" s="28">
        <f t="shared" si="2"/>
        <v>40</v>
      </c>
      <c r="M16" s="2" t="s">
        <v>337</v>
      </c>
      <c r="N16" s="2"/>
      <c r="O16" s="2"/>
      <c r="P16" s="2"/>
    </row>
    <row r="17" spans="2:16" x14ac:dyDescent="0.45">
      <c r="B17" s="4">
        <v>2023</v>
      </c>
      <c r="C17" s="3">
        <v>8</v>
      </c>
      <c r="D17" s="4" t="s">
        <v>317</v>
      </c>
      <c r="E17" s="4" t="s">
        <v>64</v>
      </c>
      <c r="F17" s="4" t="str">
        <f t="shared" si="1"/>
        <v>CKCOX23040015</v>
      </c>
      <c r="G17" s="3">
        <v>7</v>
      </c>
      <c r="H17" s="2">
        <v>0</v>
      </c>
      <c r="I17" s="2" t="s">
        <v>58</v>
      </c>
      <c r="J17" s="2" t="s">
        <v>470</v>
      </c>
      <c r="K17" s="33">
        <f t="shared" si="0"/>
        <v>2400</v>
      </c>
      <c r="L17" s="28">
        <f t="shared" si="2"/>
        <v>40</v>
      </c>
      <c r="M17" s="2" t="s">
        <v>337</v>
      </c>
      <c r="N17" s="2"/>
      <c r="O17" s="2"/>
      <c r="P17" s="2"/>
    </row>
    <row r="18" spans="2:16" x14ac:dyDescent="0.45">
      <c r="B18" s="4">
        <v>2023</v>
      </c>
      <c r="C18" s="3">
        <v>8</v>
      </c>
      <c r="D18" s="4" t="s">
        <v>317</v>
      </c>
      <c r="E18" s="4" t="s">
        <v>64</v>
      </c>
      <c r="F18" s="4" t="str">
        <f t="shared" si="1"/>
        <v>CKCOX23040015</v>
      </c>
      <c r="G18" s="3">
        <v>7</v>
      </c>
      <c r="H18" s="2">
        <v>0</v>
      </c>
      <c r="I18" s="2" t="s">
        <v>58</v>
      </c>
      <c r="J18" s="2" t="s">
        <v>477</v>
      </c>
      <c r="K18" s="33">
        <f t="shared" si="0"/>
        <v>2400</v>
      </c>
      <c r="L18" s="28">
        <f t="shared" si="2"/>
        <v>40</v>
      </c>
      <c r="M18" s="2" t="s">
        <v>337</v>
      </c>
      <c r="N18" s="2"/>
      <c r="O18" s="2"/>
      <c r="P18" s="2"/>
    </row>
    <row r="19" spans="2:16" x14ac:dyDescent="0.45">
      <c r="B19" s="4">
        <v>2023</v>
      </c>
      <c r="C19" s="3">
        <v>8</v>
      </c>
      <c r="D19" s="4" t="s">
        <v>317</v>
      </c>
      <c r="E19" s="4" t="s">
        <v>64</v>
      </c>
      <c r="F19" s="4" t="str">
        <f t="shared" si="1"/>
        <v>CKCOX23040015</v>
      </c>
      <c r="G19" s="3">
        <v>7</v>
      </c>
      <c r="H19" s="2">
        <v>0</v>
      </c>
      <c r="I19" s="2" t="s">
        <v>58</v>
      </c>
      <c r="J19" s="2" t="s">
        <v>459</v>
      </c>
      <c r="K19" s="33">
        <f t="shared" si="0"/>
        <v>2400</v>
      </c>
      <c r="L19" s="28">
        <f t="shared" si="2"/>
        <v>40</v>
      </c>
      <c r="M19" s="2" t="s">
        <v>337</v>
      </c>
      <c r="N19" s="2"/>
      <c r="O19" s="2"/>
      <c r="P19" s="2"/>
    </row>
    <row r="20" spans="2:16" x14ac:dyDescent="0.45">
      <c r="B20" s="4">
        <v>2023</v>
      </c>
      <c r="C20" s="3">
        <v>8</v>
      </c>
      <c r="D20" s="4" t="s">
        <v>317</v>
      </c>
      <c r="E20" s="4" t="s">
        <v>64</v>
      </c>
      <c r="F20" s="4" t="str">
        <f t="shared" si="1"/>
        <v>CKCOX23040015</v>
      </c>
      <c r="G20" s="3">
        <v>7</v>
      </c>
      <c r="H20" s="2">
        <v>0</v>
      </c>
      <c r="I20" s="2" t="s">
        <v>58</v>
      </c>
      <c r="J20" s="2" t="s">
        <v>513</v>
      </c>
      <c r="K20" s="33">
        <f t="shared" si="0"/>
        <v>2400</v>
      </c>
      <c r="L20" s="28">
        <f t="shared" si="2"/>
        <v>40</v>
      </c>
      <c r="M20" s="2" t="s">
        <v>337</v>
      </c>
      <c r="N20" s="2"/>
      <c r="O20" s="2"/>
      <c r="P20" s="2"/>
    </row>
    <row r="21" spans="2:16" x14ac:dyDescent="0.45">
      <c r="B21" s="4">
        <v>2023</v>
      </c>
      <c r="C21" s="3">
        <v>8</v>
      </c>
      <c r="D21" s="4" t="s">
        <v>317</v>
      </c>
      <c r="E21" s="4" t="s">
        <v>64</v>
      </c>
      <c r="F21" s="4" t="str">
        <f t="shared" si="1"/>
        <v>CKCOX23040015</v>
      </c>
      <c r="G21" s="3">
        <v>7</v>
      </c>
      <c r="H21" s="2">
        <v>0</v>
      </c>
      <c r="I21" s="2" t="s">
        <v>58</v>
      </c>
      <c r="J21" s="2" t="s">
        <v>524</v>
      </c>
      <c r="K21" s="33">
        <f t="shared" si="0"/>
        <v>2400</v>
      </c>
      <c r="L21" s="28">
        <f t="shared" si="2"/>
        <v>40</v>
      </c>
      <c r="M21" s="2" t="s">
        <v>337</v>
      </c>
      <c r="N21" s="2"/>
      <c r="O21" s="2"/>
      <c r="P21" s="2"/>
    </row>
    <row r="22" spans="2:16" x14ac:dyDescent="0.45">
      <c r="B22" s="4">
        <v>2023</v>
      </c>
      <c r="C22" s="3">
        <v>8</v>
      </c>
      <c r="D22" s="4" t="s">
        <v>317</v>
      </c>
      <c r="E22" s="4" t="s">
        <v>64</v>
      </c>
      <c r="F22" s="4" t="str">
        <f t="shared" si="1"/>
        <v>CKCOX23040015</v>
      </c>
      <c r="G22" s="3">
        <v>7</v>
      </c>
      <c r="H22" s="2">
        <v>0</v>
      </c>
      <c r="I22" s="2" t="s">
        <v>58</v>
      </c>
      <c r="J22" s="2" t="s">
        <v>533</v>
      </c>
      <c r="K22" s="33">
        <f t="shared" si="0"/>
        <v>2400</v>
      </c>
      <c r="L22" s="28">
        <f t="shared" si="2"/>
        <v>40</v>
      </c>
      <c r="M22" s="2" t="s">
        <v>337</v>
      </c>
      <c r="N22" s="2"/>
      <c r="O22" s="2"/>
      <c r="P22" s="2"/>
    </row>
    <row r="23" spans="2:16" x14ac:dyDescent="0.45">
      <c r="B23" s="4">
        <v>2023</v>
      </c>
      <c r="C23" s="3">
        <v>8</v>
      </c>
      <c r="D23" s="4" t="s">
        <v>317</v>
      </c>
      <c r="E23" s="4" t="s">
        <v>64</v>
      </c>
      <c r="F23" s="4" t="str">
        <f t="shared" si="1"/>
        <v>CKCOX23040015</v>
      </c>
      <c r="G23" s="3">
        <v>7</v>
      </c>
      <c r="H23" s="2">
        <v>0</v>
      </c>
      <c r="I23" s="2" t="s">
        <v>58</v>
      </c>
      <c r="J23" s="2" t="s">
        <v>460</v>
      </c>
      <c r="K23" s="33">
        <f t="shared" si="0"/>
        <v>2400</v>
      </c>
      <c r="L23" s="28">
        <f t="shared" si="2"/>
        <v>40</v>
      </c>
      <c r="M23" s="2" t="s">
        <v>337</v>
      </c>
      <c r="N23" s="2"/>
      <c r="O23" s="2"/>
      <c r="P23" s="2"/>
    </row>
    <row r="24" spans="2:16" x14ac:dyDescent="0.45">
      <c r="B24" s="4">
        <v>2023</v>
      </c>
      <c r="C24" s="3">
        <v>8</v>
      </c>
      <c r="D24" s="4" t="s">
        <v>317</v>
      </c>
      <c r="E24" s="4" t="s">
        <v>64</v>
      </c>
      <c r="F24" s="4" t="str">
        <f t="shared" si="1"/>
        <v>CKCOX23040015</v>
      </c>
      <c r="G24" s="3">
        <v>7</v>
      </c>
      <c r="H24" s="2">
        <v>0</v>
      </c>
      <c r="I24" s="2" t="s">
        <v>58</v>
      </c>
      <c r="J24" s="2" t="s">
        <v>541</v>
      </c>
      <c r="K24" s="33">
        <f t="shared" si="0"/>
        <v>2400</v>
      </c>
      <c r="L24" s="28">
        <f t="shared" si="2"/>
        <v>40</v>
      </c>
      <c r="M24" s="2" t="s">
        <v>337</v>
      </c>
      <c r="N24" s="2"/>
      <c r="O24" s="2"/>
      <c r="P24" s="2"/>
    </row>
    <row r="25" spans="2:16" x14ac:dyDescent="0.45">
      <c r="B25" s="4">
        <v>2023</v>
      </c>
      <c r="C25" s="3">
        <v>8</v>
      </c>
      <c r="D25" s="4" t="s">
        <v>317</v>
      </c>
      <c r="E25" s="4" t="s">
        <v>64</v>
      </c>
      <c r="F25" s="4" t="str">
        <f t="shared" si="1"/>
        <v>CKCOX23040014</v>
      </c>
      <c r="G25" s="3">
        <v>7</v>
      </c>
      <c r="H25" s="2">
        <v>0</v>
      </c>
      <c r="I25" s="2" t="s">
        <v>59</v>
      </c>
      <c r="J25" s="2" t="s">
        <v>454</v>
      </c>
      <c r="K25" s="33">
        <f t="shared" si="0"/>
        <v>2400</v>
      </c>
      <c r="L25" s="28">
        <f t="shared" si="2"/>
        <v>40</v>
      </c>
      <c r="M25" s="2" t="s">
        <v>337</v>
      </c>
      <c r="N25" s="2"/>
      <c r="O25" s="2"/>
      <c r="P25" s="2"/>
    </row>
    <row r="26" spans="2:16" x14ac:dyDescent="0.45">
      <c r="B26" s="4">
        <v>2023</v>
      </c>
      <c r="C26" s="3">
        <v>8</v>
      </c>
      <c r="D26" s="4" t="s">
        <v>317</v>
      </c>
      <c r="E26" s="4" t="s">
        <v>64</v>
      </c>
      <c r="F26" s="4" t="str">
        <f t="shared" si="1"/>
        <v>CKCOX23040014</v>
      </c>
      <c r="G26" s="3">
        <v>7</v>
      </c>
      <c r="H26" s="2">
        <v>0</v>
      </c>
      <c r="I26" s="2" t="s">
        <v>59</v>
      </c>
      <c r="J26" s="2" t="s">
        <v>463</v>
      </c>
      <c r="K26" s="33">
        <f t="shared" si="0"/>
        <v>2400</v>
      </c>
      <c r="L26" s="28">
        <f t="shared" si="2"/>
        <v>40</v>
      </c>
      <c r="M26" s="2" t="s">
        <v>337</v>
      </c>
      <c r="N26" s="2"/>
      <c r="O26" s="2"/>
      <c r="P26" s="2"/>
    </row>
    <row r="27" spans="2:16" x14ac:dyDescent="0.45">
      <c r="B27" s="4">
        <v>2023</v>
      </c>
      <c r="C27" s="3">
        <v>8</v>
      </c>
      <c r="D27" s="4" t="s">
        <v>317</v>
      </c>
      <c r="E27" s="4" t="s">
        <v>64</v>
      </c>
      <c r="F27" s="4" t="str">
        <f t="shared" si="1"/>
        <v>CKCOX23040014</v>
      </c>
      <c r="G27" s="3">
        <v>7</v>
      </c>
      <c r="H27" s="2">
        <v>0</v>
      </c>
      <c r="I27" s="2" t="s">
        <v>59</v>
      </c>
      <c r="J27" s="2" t="s">
        <v>461</v>
      </c>
      <c r="K27" s="33">
        <f t="shared" si="0"/>
        <v>2400</v>
      </c>
      <c r="L27" s="28">
        <f t="shared" si="2"/>
        <v>40</v>
      </c>
      <c r="M27" s="2" t="s">
        <v>337</v>
      </c>
      <c r="N27" s="2"/>
      <c r="O27" s="2"/>
      <c r="P27" s="2"/>
    </row>
    <row r="28" spans="2:16" x14ac:dyDescent="0.45">
      <c r="B28" s="4">
        <v>2023</v>
      </c>
      <c r="C28" s="3">
        <v>8</v>
      </c>
      <c r="D28" s="4" t="s">
        <v>317</v>
      </c>
      <c r="E28" s="4" t="s">
        <v>64</v>
      </c>
      <c r="F28" s="4" t="str">
        <f t="shared" si="1"/>
        <v>CKCOX23040014</v>
      </c>
      <c r="G28" s="3">
        <v>7</v>
      </c>
      <c r="H28" s="2">
        <v>0</v>
      </c>
      <c r="I28" s="2" t="s">
        <v>59</v>
      </c>
      <c r="J28" s="2" t="s">
        <v>32</v>
      </c>
      <c r="K28" s="33">
        <f t="shared" si="0"/>
        <v>2400</v>
      </c>
      <c r="L28" s="28">
        <f t="shared" si="2"/>
        <v>40</v>
      </c>
      <c r="M28" s="2" t="s">
        <v>337</v>
      </c>
      <c r="N28" s="2"/>
      <c r="O28" s="2"/>
      <c r="P28" s="2"/>
    </row>
    <row r="29" spans="2:16" x14ac:dyDescent="0.45">
      <c r="B29" s="4">
        <v>2023</v>
      </c>
      <c r="C29" s="3">
        <v>8</v>
      </c>
      <c r="D29" s="4" t="s">
        <v>317</v>
      </c>
      <c r="E29" s="4" t="s">
        <v>64</v>
      </c>
      <c r="F29" s="4" t="str">
        <f t="shared" si="1"/>
        <v>CKCOX23040014</v>
      </c>
      <c r="G29" s="3">
        <v>7</v>
      </c>
      <c r="H29" s="2">
        <v>0</v>
      </c>
      <c r="I29" s="2" t="s">
        <v>59</v>
      </c>
      <c r="J29" s="2" t="s">
        <v>494</v>
      </c>
      <c r="K29" s="33">
        <f t="shared" si="0"/>
        <v>2400</v>
      </c>
      <c r="L29" s="28">
        <f t="shared" si="2"/>
        <v>40</v>
      </c>
      <c r="M29" s="2" t="s">
        <v>337</v>
      </c>
      <c r="N29" s="2"/>
      <c r="O29" s="2"/>
      <c r="P29" s="2"/>
    </row>
    <row r="30" spans="2:16" x14ac:dyDescent="0.45">
      <c r="B30" s="4">
        <v>2023</v>
      </c>
      <c r="C30" s="3">
        <v>8</v>
      </c>
      <c r="D30" s="4" t="s">
        <v>317</v>
      </c>
      <c r="E30" s="4" t="s">
        <v>64</v>
      </c>
      <c r="F30" s="4" t="str">
        <f t="shared" si="1"/>
        <v>CKCOX23040014</v>
      </c>
      <c r="G30" s="3">
        <v>7</v>
      </c>
      <c r="H30" s="2">
        <v>0</v>
      </c>
      <c r="I30" s="2" t="s">
        <v>59</v>
      </c>
      <c r="J30" s="2" t="s">
        <v>28</v>
      </c>
      <c r="K30" s="33">
        <f t="shared" si="0"/>
        <v>2400</v>
      </c>
      <c r="L30" s="28">
        <f t="shared" si="2"/>
        <v>40</v>
      </c>
      <c r="M30" s="2" t="s">
        <v>337</v>
      </c>
      <c r="N30" s="2"/>
      <c r="O30" s="2"/>
      <c r="P30" s="2"/>
    </row>
    <row r="31" spans="2:16" x14ac:dyDescent="0.45">
      <c r="B31" s="4">
        <v>2023</v>
      </c>
      <c r="C31" s="3">
        <v>8</v>
      </c>
      <c r="D31" s="4" t="s">
        <v>317</v>
      </c>
      <c r="E31" s="4" t="s">
        <v>64</v>
      </c>
      <c r="F31" s="4" t="str">
        <f t="shared" si="1"/>
        <v>CKCOX23040014</v>
      </c>
      <c r="G31" s="3">
        <v>7</v>
      </c>
      <c r="H31" s="2">
        <v>0</v>
      </c>
      <c r="I31" s="2" t="s">
        <v>59</v>
      </c>
      <c r="J31" s="2" t="s">
        <v>500</v>
      </c>
      <c r="K31" s="33">
        <f t="shared" si="0"/>
        <v>2400</v>
      </c>
      <c r="L31" s="28">
        <f t="shared" si="2"/>
        <v>40</v>
      </c>
      <c r="M31" s="2" t="s">
        <v>337</v>
      </c>
      <c r="N31" s="2"/>
      <c r="O31" s="2"/>
      <c r="P31" s="2"/>
    </row>
    <row r="32" spans="2:16" x14ac:dyDescent="0.45">
      <c r="B32" s="4">
        <v>2023</v>
      </c>
      <c r="C32" s="3">
        <v>8</v>
      </c>
      <c r="D32" s="4" t="s">
        <v>317</v>
      </c>
      <c r="E32" s="4" t="s">
        <v>64</v>
      </c>
      <c r="F32" s="4" t="str">
        <f t="shared" si="1"/>
        <v>CKCOX23040014</v>
      </c>
      <c r="G32" s="3">
        <v>7</v>
      </c>
      <c r="H32" s="2">
        <v>0</v>
      </c>
      <c r="I32" s="2" t="s">
        <v>59</v>
      </c>
      <c r="J32" s="2" t="s">
        <v>507</v>
      </c>
      <c r="K32" s="33">
        <f t="shared" si="0"/>
        <v>2400</v>
      </c>
      <c r="L32" s="28">
        <f t="shared" si="2"/>
        <v>40</v>
      </c>
      <c r="M32" s="2" t="s">
        <v>337</v>
      </c>
      <c r="N32" s="2"/>
      <c r="O32" s="2"/>
      <c r="P32" s="2"/>
    </row>
    <row r="33" spans="2:16" x14ac:dyDescent="0.45">
      <c r="B33" s="4">
        <v>2023</v>
      </c>
      <c r="C33" s="3">
        <v>8</v>
      </c>
      <c r="D33" s="4" t="s">
        <v>317</v>
      </c>
      <c r="E33" s="4" t="s">
        <v>64</v>
      </c>
      <c r="F33" s="4" t="str">
        <f t="shared" si="1"/>
        <v>CKCOX23040014</v>
      </c>
      <c r="G33" s="3">
        <v>7</v>
      </c>
      <c r="H33" s="2">
        <v>0</v>
      </c>
      <c r="I33" s="2" t="s">
        <v>59</v>
      </c>
      <c r="J33" s="2" t="s">
        <v>462</v>
      </c>
      <c r="K33" s="33">
        <f t="shared" si="0"/>
        <v>2400</v>
      </c>
      <c r="L33" s="28">
        <f t="shared" si="2"/>
        <v>40</v>
      </c>
      <c r="M33" s="2" t="s">
        <v>337</v>
      </c>
      <c r="N33" s="2"/>
      <c r="O33" s="2"/>
      <c r="P33" s="2"/>
    </row>
    <row r="34" spans="2:16" x14ac:dyDescent="0.45">
      <c r="B34" s="4">
        <v>2023</v>
      </c>
      <c r="C34" s="3">
        <v>8</v>
      </c>
      <c r="D34" s="4" t="s">
        <v>317</v>
      </c>
      <c r="E34" s="4" t="s">
        <v>64</v>
      </c>
      <c r="F34" s="4" t="str">
        <f t="shared" si="1"/>
        <v>CKCOX23040015</v>
      </c>
      <c r="G34" s="3">
        <v>7</v>
      </c>
      <c r="H34" s="2">
        <v>0</v>
      </c>
      <c r="I34" s="2" t="s">
        <v>59</v>
      </c>
      <c r="J34" s="2" t="s">
        <v>49</v>
      </c>
      <c r="K34" s="33">
        <f t="shared" si="0"/>
        <v>2400</v>
      </c>
      <c r="L34" s="28">
        <f t="shared" si="2"/>
        <v>40</v>
      </c>
      <c r="M34" s="2" t="s">
        <v>337</v>
      </c>
      <c r="N34" s="2"/>
      <c r="O34" s="2"/>
      <c r="P34" s="2"/>
    </row>
    <row r="35" spans="2:16" x14ac:dyDescent="0.45">
      <c r="B35" s="4">
        <v>2023</v>
      </c>
      <c r="C35" s="3">
        <v>8</v>
      </c>
      <c r="D35" s="4" t="s">
        <v>317</v>
      </c>
      <c r="E35" s="4" t="s">
        <v>64</v>
      </c>
      <c r="F35" s="4" t="str">
        <f t="shared" si="1"/>
        <v>CKCOX23040015</v>
      </c>
      <c r="G35" s="3">
        <v>7</v>
      </c>
      <c r="H35" s="2">
        <v>0</v>
      </c>
      <c r="I35" s="2" t="s">
        <v>59</v>
      </c>
      <c r="J35" s="2" t="s">
        <v>50</v>
      </c>
      <c r="K35" s="33">
        <f t="shared" si="0"/>
        <v>2400</v>
      </c>
      <c r="L35" s="28">
        <f t="shared" si="2"/>
        <v>40</v>
      </c>
      <c r="M35" s="2" t="s">
        <v>337</v>
      </c>
      <c r="N35" s="2"/>
      <c r="O35" s="2"/>
      <c r="P35" s="2"/>
    </row>
    <row r="36" spans="2:16" x14ac:dyDescent="0.45">
      <c r="B36" s="4">
        <v>2023</v>
      </c>
      <c r="C36" s="3">
        <v>8</v>
      </c>
      <c r="D36" s="4" t="s">
        <v>317</v>
      </c>
      <c r="E36" s="4" t="s">
        <v>64</v>
      </c>
      <c r="F36" s="4" t="str">
        <f t="shared" si="1"/>
        <v>CKCOX23040015</v>
      </c>
      <c r="G36" s="3">
        <v>7</v>
      </c>
      <c r="H36" s="2">
        <v>0</v>
      </c>
      <c r="I36" s="2" t="s">
        <v>59</v>
      </c>
      <c r="J36" s="2" t="s">
        <v>51</v>
      </c>
      <c r="K36" s="33">
        <f t="shared" si="0"/>
        <v>2400</v>
      </c>
      <c r="L36" s="28">
        <f t="shared" si="2"/>
        <v>40</v>
      </c>
      <c r="M36" s="2" t="s">
        <v>337</v>
      </c>
      <c r="N36" s="2"/>
      <c r="O36" s="2"/>
      <c r="P36" s="2"/>
    </row>
    <row r="37" spans="2:16" x14ac:dyDescent="0.45">
      <c r="B37" s="4">
        <v>2023</v>
      </c>
      <c r="C37" s="3">
        <v>8</v>
      </c>
      <c r="D37" s="4" t="s">
        <v>317</v>
      </c>
      <c r="E37" s="4" t="s">
        <v>64</v>
      </c>
      <c r="F37" s="4" t="str">
        <f t="shared" si="1"/>
        <v>CKCOX23040015</v>
      </c>
      <c r="G37" s="3">
        <v>7</v>
      </c>
      <c r="H37" s="2">
        <v>0</v>
      </c>
      <c r="I37" s="2" t="s">
        <v>59</v>
      </c>
      <c r="J37" s="2" t="s">
        <v>515</v>
      </c>
      <c r="K37" s="33">
        <f t="shared" si="0"/>
        <v>2400</v>
      </c>
      <c r="L37" s="28">
        <f t="shared" si="2"/>
        <v>40</v>
      </c>
      <c r="M37" s="2" t="s">
        <v>337</v>
      </c>
      <c r="N37" s="2"/>
      <c r="O37" s="2"/>
      <c r="P37" s="2"/>
    </row>
    <row r="38" spans="2:16" x14ac:dyDescent="0.45">
      <c r="B38" s="4">
        <v>2023</v>
      </c>
      <c r="C38" s="3">
        <v>8</v>
      </c>
      <c r="D38" s="4" t="s">
        <v>317</v>
      </c>
      <c r="E38" s="4" t="s">
        <v>64</v>
      </c>
      <c r="F38" s="4" t="str">
        <f t="shared" si="1"/>
        <v>CKCOX23040015</v>
      </c>
      <c r="G38" s="3">
        <v>7</v>
      </c>
      <c r="H38" s="2">
        <v>0</v>
      </c>
      <c r="I38" s="2" t="s">
        <v>59</v>
      </c>
      <c r="J38" s="2" t="s">
        <v>40</v>
      </c>
      <c r="K38" s="33">
        <f t="shared" si="0"/>
        <v>2400</v>
      </c>
      <c r="L38" s="28">
        <f t="shared" si="2"/>
        <v>40</v>
      </c>
      <c r="M38" s="2" t="s">
        <v>337</v>
      </c>
      <c r="N38" s="2"/>
      <c r="O38" s="2"/>
      <c r="P38" s="2"/>
    </row>
    <row r="39" spans="2:16" x14ac:dyDescent="0.45">
      <c r="B39" s="4">
        <v>2023</v>
      </c>
      <c r="C39" s="3">
        <v>8</v>
      </c>
      <c r="D39" s="4" t="s">
        <v>317</v>
      </c>
      <c r="E39" s="4" t="s">
        <v>64</v>
      </c>
      <c r="F39" s="4" t="str">
        <f t="shared" si="1"/>
        <v>CKCOX23040015</v>
      </c>
      <c r="G39" s="3">
        <v>7</v>
      </c>
      <c r="H39" s="2">
        <v>0</v>
      </c>
      <c r="I39" s="2" t="s">
        <v>59</v>
      </c>
      <c r="J39" s="2" t="s">
        <v>495</v>
      </c>
      <c r="K39" s="33">
        <f t="shared" si="0"/>
        <v>2400</v>
      </c>
      <c r="L39" s="28">
        <f t="shared" si="2"/>
        <v>40</v>
      </c>
      <c r="M39" s="2" t="s">
        <v>337</v>
      </c>
      <c r="N39" s="2"/>
      <c r="O39" s="2"/>
      <c r="P39" s="2"/>
    </row>
    <row r="40" spans="2:16" x14ac:dyDescent="0.45">
      <c r="B40" s="4">
        <v>2023</v>
      </c>
      <c r="C40" s="3">
        <v>8</v>
      </c>
      <c r="D40" s="4" t="s">
        <v>317</v>
      </c>
      <c r="E40" s="4" t="s">
        <v>64</v>
      </c>
      <c r="F40" s="4" t="str">
        <f t="shared" si="1"/>
        <v>CKCOX23040015</v>
      </c>
      <c r="G40" s="3">
        <v>7</v>
      </c>
      <c r="H40" s="2">
        <v>0</v>
      </c>
      <c r="I40" s="2" t="s">
        <v>59</v>
      </c>
      <c r="J40" s="2" t="s">
        <v>456</v>
      </c>
      <c r="K40" s="33">
        <f t="shared" si="0"/>
        <v>2400</v>
      </c>
      <c r="L40" s="28">
        <f t="shared" si="2"/>
        <v>40</v>
      </c>
      <c r="M40" s="2" t="s">
        <v>337</v>
      </c>
      <c r="N40" s="2"/>
      <c r="O40" s="2"/>
      <c r="P40" s="2"/>
    </row>
    <row r="41" spans="2:16" x14ac:dyDescent="0.45">
      <c r="B41" s="4">
        <v>2023</v>
      </c>
      <c r="C41" s="3">
        <v>8</v>
      </c>
      <c r="D41" s="4" t="s">
        <v>317</v>
      </c>
      <c r="E41" s="4" t="s">
        <v>64</v>
      </c>
      <c r="F41" s="4" t="str">
        <f t="shared" si="1"/>
        <v>CKCOX23040015</v>
      </c>
      <c r="G41" s="3">
        <v>7</v>
      </c>
      <c r="H41" s="2">
        <v>0</v>
      </c>
      <c r="I41" s="2" t="s">
        <v>59</v>
      </c>
      <c r="J41" s="2" t="s">
        <v>35</v>
      </c>
      <c r="K41" s="33">
        <f t="shared" si="0"/>
        <v>2400</v>
      </c>
      <c r="L41" s="28">
        <f t="shared" si="2"/>
        <v>40</v>
      </c>
      <c r="M41" s="2" t="s">
        <v>337</v>
      </c>
      <c r="N41" s="2"/>
      <c r="O41" s="2"/>
      <c r="P41" s="2"/>
    </row>
    <row r="42" spans="2:16" x14ac:dyDescent="0.45">
      <c r="B42" s="4">
        <v>2023</v>
      </c>
      <c r="C42" s="3">
        <v>8</v>
      </c>
      <c r="D42" s="4" t="s">
        <v>317</v>
      </c>
      <c r="E42" s="4" t="s">
        <v>64</v>
      </c>
      <c r="F42" s="4" t="str">
        <f t="shared" si="1"/>
        <v>CKCOX23040015</v>
      </c>
      <c r="G42" s="3">
        <v>7</v>
      </c>
      <c r="H42" s="2">
        <v>0</v>
      </c>
      <c r="I42" s="2" t="s">
        <v>59</v>
      </c>
      <c r="J42" s="2" t="s">
        <v>496</v>
      </c>
      <c r="K42" s="33">
        <f t="shared" si="0"/>
        <v>2400</v>
      </c>
      <c r="L42" s="28">
        <f t="shared" si="2"/>
        <v>40</v>
      </c>
      <c r="M42" s="2" t="s">
        <v>337</v>
      </c>
      <c r="N42" s="2"/>
      <c r="O42" s="2"/>
      <c r="P42" s="2"/>
    </row>
    <row r="43" spans="2:16" x14ac:dyDescent="0.45">
      <c r="B43" s="4">
        <v>2023</v>
      </c>
      <c r="C43" s="3">
        <v>8</v>
      </c>
      <c r="D43" s="4" t="s">
        <v>317</v>
      </c>
      <c r="E43" s="4" t="s">
        <v>64</v>
      </c>
      <c r="F43" s="4" t="str">
        <f>MID(J43,8,13)</f>
        <v>CKCOX23040014</v>
      </c>
      <c r="G43" s="3">
        <v>7</v>
      </c>
      <c r="H43" s="2">
        <v>0</v>
      </c>
      <c r="I43" s="2" t="s">
        <v>58</v>
      </c>
      <c r="J43" s="2" t="s">
        <v>570</v>
      </c>
      <c r="K43" s="33">
        <f>VALUE(MID(J43,58,FIND("secs",J43)-58))</f>
        <v>2708</v>
      </c>
      <c r="L43" s="28">
        <f>K43/60</f>
        <v>45.133333333333333</v>
      </c>
      <c r="M43" s="2" t="s">
        <v>337</v>
      </c>
      <c r="N43" s="2"/>
      <c r="O43" s="2"/>
      <c r="P43" s="2"/>
    </row>
    <row r="44" spans="2:16" x14ac:dyDescent="0.45">
      <c r="B44" s="4">
        <v>2023</v>
      </c>
      <c r="C44" s="3">
        <v>8</v>
      </c>
      <c r="D44" s="4" t="s">
        <v>317</v>
      </c>
      <c r="E44" s="4" t="s">
        <v>64</v>
      </c>
      <c r="F44" s="4" t="str">
        <f t="shared" ref="F44:F46" si="3">MID(J44,8,13)</f>
        <v>CKCOX23040015</v>
      </c>
      <c r="G44" s="3">
        <v>7</v>
      </c>
      <c r="H44" s="2">
        <v>0</v>
      </c>
      <c r="I44" s="2" t="s">
        <v>58</v>
      </c>
      <c r="J44" s="2" t="s">
        <v>442</v>
      </c>
      <c r="K44" s="33">
        <f t="shared" ref="K44:K46" si="4">VALUE(MID(J44,58,FIND("secs",J44)-58))</f>
        <v>3007</v>
      </c>
      <c r="L44" s="28">
        <f t="shared" ref="L44:L46" si="5">K44/60</f>
        <v>50.116666666666667</v>
      </c>
      <c r="M44" s="2" t="s">
        <v>337</v>
      </c>
      <c r="N44" s="2"/>
      <c r="O44" s="2"/>
      <c r="P44" s="2"/>
    </row>
    <row r="45" spans="2:16" x14ac:dyDescent="0.45">
      <c r="B45" s="4">
        <v>2023</v>
      </c>
      <c r="C45" s="3">
        <v>8</v>
      </c>
      <c r="D45" s="4" t="s">
        <v>317</v>
      </c>
      <c r="E45" s="4" t="s">
        <v>64</v>
      </c>
      <c r="F45" s="4" t="str">
        <f t="shared" si="3"/>
        <v>CKCOX23040014</v>
      </c>
      <c r="G45" s="3">
        <v>7</v>
      </c>
      <c r="H45" s="2">
        <v>0</v>
      </c>
      <c r="I45" s="2" t="s">
        <v>59</v>
      </c>
      <c r="J45" s="2" t="s">
        <v>396</v>
      </c>
      <c r="K45" s="33">
        <f t="shared" si="4"/>
        <v>2708</v>
      </c>
      <c r="L45" s="28">
        <f t="shared" si="5"/>
        <v>45.133333333333333</v>
      </c>
      <c r="M45" s="2" t="s">
        <v>337</v>
      </c>
      <c r="N45" s="2"/>
      <c r="O45" s="2"/>
      <c r="P45" s="2"/>
    </row>
    <row r="46" spans="2:16" x14ac:dyDescent="0.45">
      <c r="B46" s="4">
        <v>2023</v>
      </c>
      <c r="C46" s="3">
        <v>8</v>
      </c>
      <c r="D46" s="4" t="s">
        <v>317</v>
      </c>
      <c r="E46" s="4" t="s">
        <v>64</v>
      </c>
      <c r="F46" s="4" t="str">
        <f t="shared" si="3"/>
        <v>CKCOX23040015</v>
      </c>
      <c r="G46" s="3">
        <v>7</v>
      </c>
      <c r="H46" s="2">
        <v>0</v>
      </c>
      <c r="I46" s="2" t="s">
        <v>59</v>
      </c>
      <c r="J46" s="2" t="s">
        <v>578</v>
      </c>
      <c r="K46" s="33">
        <f t="shared" si="4"/>
        <v>3007</v>
      </c>
      <c r="L46" s="28">
        <f t="shared" si="5"/>
        <v>50.116666666666667</v>
      </c>
      <c r="M46" s="2" t="s">
        <v>337</v>
      </c>
      <c r="N46" s="2"/>
      <c r="O46" s="2"/>
      <c r="P46" s="2"/>
    </row>
    <row r="47" spans="2:16" x14ac:dyDescent="0.45">
      <c r="B47" s="4">
        <v>2023</v>
      </c>
      <c r="C47" s="3">
        <v>8</v>
      </c>
      <c r="D47" s="4" t="s">
        <v>317</v>
      </c>
      <c r="E47" s="4" t="s">
        <v>64</v>
      </c>
      <c r="F47" s="4" t="str">
        <f t="shared" si="1"/>
        <v>CKCOX23040014</v>
      </c>
      <c r="G47" s="3">
        <v>7</v>
      </c>
      <c r="H47" s="2">
        <v>0</v>
      </c>
      <c r="I47" s="2" t="s">
        <v>58</v>
      </c>
      <c r="J47" s="2" t="s">
        <v>45</v>
      </c>
      <c r="K47" s="33">
        <f t="shared" ref="K47:K56" si="6">L47*60</f>
        <v>3000</v>
      </c>
      <c r="L47" s="28">
        <f t="shared" si="2"/>
        <v>50</v>
      </c>
      <c r="M47" s="2" t="s">
        <v>337</v>
      </c>
      <c r="N47" s="2"/>
      <c r="O47" s="2"/>
      <c r="P47" s="2"/>
    </row>
    <row r="48" spans="2:16" x14ac:dyDescent="0.45">
      <c r="B48" s="4">
        <v>2023</v>
      </c>
      <c r="C48" s="3">
        <v>8</v>
      </c>
      <c r="D48" s="4" t="s">
        <v>317</v>
      </c>
      <c r="E48" s="4" t="s">
        <v>64</v>
      </c>
      <c r="F48" s="4" t="str">
        <f t="shared" si="1"/>
        <v>CKCOX23040014</v>
      </c>
      <c r="G48" s="3">
        <v>7</v>
      </c>
      <c r="H48" s="2">
        <v>0</v>
      </c>
      <c r="I48" s="2" t="s">
        <v>58</v>
      </c>
      <c r="J48" s="2" t="s">
        <v>54</v>
      </c>
      <c r="K48" s="33">
        <f t="shared" si="6"/>
        <v>3000</v>
      </c>
      <c r="L48" s="28">
        <f t="shared" si="2"/>
        <v>50</v>
      </c>
      <c r="M48" s="2" t="s">
        <v>337</v>
      </c>
      <c r="N48" s="2"/>
      <c r="O48" s="2"/>
      <c r="P48" s="2"/>
    </row>
    <row r="49" spans="2:16" x14ac:dyDescent="0.45">
      <c r="B49" s="4">
        <v>2023</v>
      </c>
      <c r="C49" s="3">
        <v>8</v>
      </c>
      <c r="D49" s="4" t="s">
        <v>317</v>
      </c>
      <c r="E49" s="4" t="s">
        <v>64</v>
      </c>
      <c r="F49" s="4" t="str">
        <f t="shared" si="1"/>
        <v>CKCOX23040015</v>
      </c>
      <c r="G49" s="3">
        <v>7</v>
      </c>
      <c r="H49" s="2">
        <v>0</v>
      </c>
      <c r="I49" s="2" t="s">
        <v>58</v>
      </c>
      <c r="J49" s="2" t="s">
        <v>516</v>
      </c>
      <c r="K49" s="33">
        <f t="shared" si="6"/>
        <v>3000</v>
      </c>
      <c r="L49" s="28">
        <f t="shared" si="2"/>
        <v>50</v>
      </c>
      <c r="M49" s="2" t="s">
        <v>337</v>
      </c>
      <c r="N49" s="2"/>
      <c r="O49" s="2"/>
      <c r="P49" s="2"/>
    </row>
    <row r="50" spans="2:16" x14ac:dyDescent="0.45">
      <c r="B50" s="4">
        <v>2023</v>
      </c>
      <c r="C50" s="3">
        <v>8</v>
      </c>
      <c r="D50" s="4" t="s">
        <v>317</v>
      </c>
      <c r="E50" s="4" t="s">
        <v>64</v>
      </c>
      <c r="F50" s="4" t="str">
        <f t="shared" si="1"/>
        <v>CKCOX23040015</v>
      </c>
      <c r="G50" s="3">
        <v>7</v>
      </c>
      <c r="H50" s="2">
        <v>0</v>
      </c>
      <c r="I50" s="2" t="s">
        <v>58</v>
      </c>
      <c r="J50" s="2" t="s">
        <v>548</v>
      </c>
      <c r="K50" s="33">
        <f t="shared" si="6"/>
        <v>3000</v>
      </c>
      <c r="L50" s="28">
        <f t="shared" si="2"/>
        <v>50</v>
      </c>
      <c r="M50" s="2" t="s">
        <v>337</v>
      </c>
      <c r="N50" s="2"/>
      <c r="O50" s="2"/>
      <c r="P50" s="2"/>
    </row>
    <row r="51" spans="2:16" x14ac:dyDescent="0.45">
      <c r="B51" s="4">
        <v>2023</v>
      </c>
      <c r="C51" s="3">
        <v>8</v>
      </c>
      <c r="D51" s="4" t="s">
        <v>317</v>
      </c>
      <c r="E51" s="4" t="s">
        <v>64</v>
      </c>
      <c r="F51" s="4" t="str">
        <f t="shared" si="1"/>
        <v>CKCOX23040015</v>
      </c>
      <c r="G51" s="3">
        <v>7</v>
      </c>
      <c r="H51" s="2">
        <v>0</v>
      </c>
      <c r="I51" s="2" t="s">
        <v>58</v>
      </c>
      <c r="J51" s="2" t="s">
        <v>505</v>
      </c>
      <c r="K51" s="33">
        <f t="shared" si="6"/>
        <v>3000</v>
      </c>
      <c r="L51" s="28">
        <f t="shared" si="2"/>
        <v>50</v>
      </c>
      <c r="M51" s="2" t="s">
        <v>337</v>
      </c>
      <c r="N51" s="2"/>
      <c r="O51" s="2"/>
      <c r="P51" s="2"/>
    </row>
    <row r="52" spans="2:16" x14ac:dyDescent="0.45">
      <c r="B52" s="4">
        <v>2023</v>
      </c>
      <c r="C52" s="3">
        <v>8</v>
      </c>
      <c r="D52" s="4" t="s">
        <v>317</v>
      </c>
      <c r="E52" s="4" t="s">
        <v>64</v>
      </c>
      <c r="F52" s="4" t="str">
        <f t="shared" si="1"/>
        <v>CKCOX23040014</v>
      </c>
      <c r="G52" s="3">
        <v>7</v>
      </c>
      <c r="H52" s="2">
        <v>0</v>
      </c>
      <c r="I52" s="2" t="s">
        <v>59</v>
      </c>
      <c r="J52" s="2" t="s">
        <v>38</v>
      </c>
      <c r="K52" s="33">
        <f t="shared" si="6"/>
        <v>3000</v>
      </c>
      <c r="L52" s="28">
        <f t="shared" si="2"/>
        <v>50</v>
      </c>
      <c r="M52" s="2" t="s">
        <v>337</v>
      </c>
      <c r="N52" s="2"/>
      <c r="O52" s="2"/>
      <c r="P52" s="2"/>
    </row>
    <row r="53" spans="2:16" x14ac:dyDescent="0.45">
      <c r="B53" s="4">
        <v>2023</v>
      </c>
      <c r="C53" s="3">
        <v>8</v>
      </c>
      <c r="D53" s="4" t="s">
        <v>317</v>
      </c>
      <c r="E53" s="4" t="s">
        <v>64</v>
      </c>
      <c r="F53" s="4" t="str">
        <f t="shared" si="1"/>
        <v>CKCOX23040014</v>
      </c>
      <c r="G53" s="3">
        <v>7</v>
      </c>
      <c r="H53" s="2">
        <v>0</v>
      </c>
      <c r="I53" s="2" t="s">
        <v>59</v>
      </c>
      <c r="J53" s="2" t="s">
        <v>143</v>
      </c>
      <c r="K53" s="33">
        <f t="shared" si="6"/>
        <v>3000</v>
      </c>
      <c r="L53" s="28">
        <f t="shared" si="2"/>
        <v>50</v>
      </c>
      <c r="M53" s="2" t="s">
        <v>337</v>
      </c>
      <c r="N53" s="2"/>
      <c r="O53" s="2"/>
      <c r="P53" s="2"/>
    </row>
    <row r="54" spans="2:16" x14ac:dyDescent="0.45">
      <c r="B54" s="4">
        <v>2023</v>
      </c>
      <c r="C54" s="3">
        <v>8</v>
      </c>
      <c r="D54" s="4" t="s">
        <v>317</v>
      </c>
      <c r="E54" s="4" t="s">
        <v>64</v>
      </c>
      <c r="F54" s="4" t="str">
        <f t="shared" si="1"/>
        <v>CKCOX23040014</v>
      </c>
      <c r="G54" s="3">
        <v>7</v>
      </c>
      <c r="H54" s="2">
        <v>0</v>
      </c>
      <c r="I54" s="2" t="s">
        <v>59</v>
      </c>
      <c r="J54" s="2" t="s">
        <v>517</v>
      </c>
      <c r="K54" s="33">
        <f t="shared" si="6"/>
        <v>3000</v>
      </c>
      <c r="L54" s="28">
        <f t="shared" si="2"/>
        <v>50</v>
      </c>
      <c r="M54" s="2" t="s">
        <v>337</v>
      </c>
      <c r="N54" s="2"/>
      <c r="O54" s="2"/>
      <c r="P54" s="2"/>
    </row>
    <row r="55" spans="2:16" x14ac:dyDescent="0.45">
      <c r="B55" s="4">
        <v>2023</v>
      </c>
      <c r="C55" s="3">
        <v>8</v>
      </c>
      <c r="D55" s="4" t="s">
        <v>317</v>
      </c>
      <c r="E55" s="4" t="s">
        <v>64</v>
      </c>
      <c r="F55" s="4" t="str">
        <f t="shared" si="1"/>
        <v>CKCOX23040015</v>
      </c>
      <c r="G55" s="3">
        <v>7</v>
      </c>
      <c r="H55" s="2">
        <v>0</v>
      </c>
      <c r="I55" s="2" t="s">
        <v>59</v>
      </c>
      <c r="J55" s="2" t="s">
        <v>457</v>
      </c>
      <c r="K55" s="33">
        <f t="shared" si="6"/>
        <v>3000</v>
      </c>
      <c r="L55" s="28">
        <f t="shared" si="2"/>
        <v>50</v>
      </c>
      <c r="M55" s="2" t="s">
        <v>337</v>
      </c>
      <c r="N55" s="2"/>
      <c r="O55" s="2"/>
      <c r="P55" s="2"/>
    </row>
    <row r="56" spans="2:16" x14ac:dyDescent="0.45">
      <c r="B56" s="4">
        <v>2023</v>
      </c>
      <c r="C56" s="3">
        <v>8</v>
      </c>
      <c r="D56" s="4" t="s">
        <v>317</v>
      </c>
      <c r="E56" s="4" t="s">
        <v>64</v>
      </c>
      <c r="F56" s="4" t="str">
        <f t="shared" si="1"/>
        <v>CKCOX23040015</v>
      </c>
      <c r="G56" s="3">
        <v>7</v>
      </c>
      <c r="H56" s="2">
        <v>0</v>
      </c>
      <c r="I56" s="2" t="s">
        <v>59</v>
      </c>
      <c r="J56" s="2" t="s">
        <v>506</v>
      </c>
      <c r="K56" s="33">
        <f t="shared" si="6"/>
        <v>3000</v>
      </c>
      <c r="L56" s="28">
        <f t="shared" si="2"/>
        <v>50</v>
      </c>
      <c r="M56" s="2" t="s">
        <v>337</v>
      </c>
      <c r="N56" s="2"/>
      <c r="O56" s="2"/>
      <c r="P56" s="2"/>
    </row>
  </sheetData>
  <mergeCells count="2">
    <mergeCell ref="B2:C2"/>
    <mergeCell ref="B3:C3"/>
  </mergeCells>
  <phoneticPr fontId="4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>
    <tabColor rgb="FF92D050"/>
  </sheetPr>
  <dimension ref="B1:P102"/>
  <sheetViews>
    <sheetView showGridLines="0" zoomScaleNormal="100" zoomScaleSheetLayoutView="100" workbookViewId="0">
      <selection activeCell="D2" sqref="D2"/>
    </sheetView>
  </sheetViews>
  <sheetFormatPr defaultColWidth="8.6640625" defaultRowHeight="17" x14ac:dyDescent="0.45"/>
  <cols>
    <col min="1" max="1" width="8.6640625" style="1"/>
    <col min="2" max="4" width="9.08203125" style="1" customWidth="1"/>
    <col min="5" max="5" width="13.08203125" style="1" customWidth="1"/>
    <col min="6" max="6" width="23.08203125" style="1" bestFit="1" customWidth="1"/>
    <col min="7" max="9" width="9.08203125" style="1" customWidth="1"/>
    <col min="10" max="10" width="78.58203125" style="1" customWidth="1"/>
    <col min="11" max="12" width="9.58203125" style="1" customWidth="1"/>
    <col min="13" max="13" width="15.58203125" style="1" customWidth="1"/>
    <col min="14" max="16384" width="8.6640625" style="1"/>
  </cols>
  <sheetData>
    <row r="1" spans="2:16" x14ac:dyDescent="0.45">
      <c r="B1" s="15"/>
      <c r="C1" s="14"/>
      <c r="D1" s="15"/>
      <c r="E1" s="15"/>
      <c r="F1" s="15"/>
      <c r="G1" s="14"/>
      <c r="K1" s="13"/>
      <c r="L1" s="13"/>
    </row>
    <row r="2" spans="2:16" x14ac:dyDescent="0.45">
      <c r="B2" s="79" t="s">
        <v>60</v>
      </c>
      <c r="C2" s="79"/>
      <c r="D2" s="20" t="s">
        <v>731</v>
      </c>
      <c r="E2" s="20" t="s">
        <v>324</v>
      </c>
      <c r="F2" s="20" t="s">
        <v>316</v>
      </c>
      <c r="G2" s="20" t="s">
        <v>67</v>
      </c>
      <c r="H2" s="19"/>
      <c r="K2" s="13"/>
      <c r="L2" s="13"/>
    </row>
    <row r="3" spans="2:16" x14ac:dyDescent="0.45">
      <c r="B3" s="79" t="s">
        <v>734</v>
      </c>
      <c r="C3" s="79"/>
      <c r="D3" s="23">
        <f>L6</f>
        <v>3560</v>
      </c>
      <c r="E3" s="18">
        <f>D3/60</f>
        <v>59.333333333333336</v>
      </c>
      <c r="F3" s="17" t="s">
        <v>615</v>
      </c>
      <c r="G3" s="17" t="s">
        <v>66</v>
      </c>
      <c r="H3" s="16"/>
      <c r="K3" s="13"/>
      <c r="L3" s="13"/>
    </row>
    <row r="4" spans="2:16" x14ac:dyDescent="0.45">
      <c r="B4" s="15"/>
      <c r="C4" s="14"/>
      <c r="D4" s="15"/>
      <c r="E4" s="15"/>
      <c r="F4" s="15"/>
      <c r="G4" s="14"/>
      <c r="K4" s="13"/>
      <c r="L4" s="13"/>
    </row>
    <row r="5" spans="2:16" ht="34" x14ac:dyDescent="0.45">
      <c r="B5" s="10" t="s">
        <v>327</v>
      </c>
      <c r="C5" s="11" t="s">
        <v>335</v>
      </c>
      <c r="D5" s="10" t="s">
        <v>310</v>
      </c>
      <c r="E5" s="10" t="s">
        <v>490</v>
      </c>
      <c r="F5" s="10" t="s">
        <v>62</v>
      </c>
      <c r="G5" s="12" t="s">
        <v>69</v>
      </c>
      <c r="H5" s="10" t="s">
        <v>321</v>
      </c>
      <c r="I5" s="10" t="s">
        <v>313</v>
      </c>
      <c r="J5" s="10" t="s">
        <v>485</v>
      </c>
      <c r="K5" s="11" t="s">
        <v>489</v>
      </c>
      <c r="L5" s="11" t="s">
        <v>488</v>
      </c>
      <c r="M5" s="10" t="s">
        <v>484</v>
      </c>
      <c r="N5" s="10" t="s">
        <v>333</v>
      </c>
      <c r="O5" s="10" t="s">
        <v>323</v>
      </c>
      <c r="P5" s="10" t="s">
        <v>309</v>
      </c>
    </row>
    <row r="6" spans="2:16" x14ac:dyDescent="0.45">
      <c r="B6" s="5"/>
      <c r="C6" s="9"/>
      <c r="D6" s="5"/>
      <c r="E6" s="5"/>
      <c r="F6" s="5"/>
      <c r="G6" s="8"/>
      <c r="H6" s="5"/>
      <c r="I6" s="5"/>
      <c r="J6" s="7" t="s">
        <v>334</v>
      </c>
      <c r="K6" s="6">
        <f>SUM(K7:K697)</f>
        <v>213600</v>
      </c>
      <c r="L6" s="22">
        <f>SUM(L7:L102)</f>
        <v>3560</v>
      </c>
      <c r="M6" s="5"/>
      <c r="N6" s="5"/>
      <c r="O6" s="5"/>
      <c r="P6" s="5"/>
    </row>
    <row r="7" spans="2:16" x14ac:dyDescent="0.45">
      <c r="B7" s="4">
        <v>2023</v>
      </c>
      <c r="C7" s="3">
        <v>7</v>
      </c>
      <c r="D7" s="4" t="s">
        <v>317</v>
      </c>
      <c r="E7" s="4" t="s">
        <v>64</v>
      </c>
      <c r="F7" s="4" t="str">
        <f>MID(J7,9,13)</f>
        <v>CKCOX23040014</v>
      </c>
      <c r="G7" s="3">
        <v>7</v>
      </c>
      <c r="H7" s="2">
        <v>0</v>
      </c>
      <c r="I7" s="2" t="s">
        <v>58</v>
      </c>
      <c r="J7" s="2" t="s">
        <v>518</v>
      </c>
      <c r="K7" s="3">
        <f>L7*60</f>
        <v>2400</v>
      </c>
      <c r="L7" s="21">
        <f>VALUE(MID(J7,51,FIND("m",J7)-51))</f>
        <v>40</v>
      </c>
      <c r="M7" s="2" t="s">
        <v>337</v>
      </c>
      <c r="N7" s="2"/>
      <c r="O7" s="2"/>
      <c r="P7" s="2"/>
    </row>
    <row r="8" spans="2:16" x14ac:dyDescent="0.45">
      <c r="B8" s="4">
        <v>2023</v>
      </c>
      <c r="C8" s="3">
        <v>7</v>
      </c>
      <c r="D8" s="4" t="s">
        <v>317</v>
      </c>
      <c r="E8" s="4" t="s">
        <v>64</v>
      </c>
      <c r="F8" s="4" t="str">
        <f t="shared" ref="F8:F71" si="0">MID(J8,9,13)</f>
        <v>CKCOX23040014</v>
      </c>
      <c r="G8" s="3">
        <v>7</v>
      </c>
      <c r="H8" s="2">
        <v>0</v>
      </c>
      <c r="I8" s="2" t="s">
        <v>59</v>
      </c>
      <c r="J8" s="2" t="s">
        <v>498</v>
      </c>
      <c r="K8" s="3">
        <f t="shared" ref="K8:K71" si="1">L8*60</f>
        <v>2400</v>
      </c>
      <c r="L8" s="21">
        <f t="shared" ref="L8:L71" si="2">VALUE(MID(J8,51,FIND("m",J8)-51))</f>
        <v>40</v>
      </c>
      <c r="M8" s="2" t="s">
        <v>337</v>
      </c>
      <c r="N8" s="2"/>
      <c r="O8" s="2"/>
      <c r="P8" s="2"/>
    </row>
    <row r="9" spans="2:16" x14ac:dyDescent="0.45">
      <c r="B9" s="4">
        <v>2023</v>
      </c>
      <c r="C9" s="3">
        <v>7</v>
      </c>
      <c r="D9" s="4" t="s">
        <v>317</v>
      </c>
      <c r="E9" s="4" t="s">
        <v>64</v>
      </c>
      <c r="F9" s="4" t="str">
        <f t="shared" si="0"/>
        <v>CKCOX23040015</v>
      </c>
      <c r="G9" s="3">
        <v>7</v>
      </c>
      <c r="H9" s="2">
        <v>0</v>
      </c>
      <c r="I9" s="2" t="s">
        <v>59</v>
      </c>
      <c r="J9" s="2" t="s">
        <v>497</v>
      </c>
      <c r="K9" s="3">
        <f t="shared" si="1"/>
        <v>2400</v>
      </c>
      <c r="L9" s="21">
        <f t="shared" si="2"/>
        <v>40</v>
      </c>
      <c r="M9" s="2" t="s">
        <v>337</v>
      </c>
      <c r="N9" s="2"/>
      <c r="O9" s="2"/>
      <c r="P9" s="2"/>
    </row>
    <row r="10" spans="2:16" x14ac:dyDescent="0.45">
      <c r="B10" s="4">
        <v>2023</v>
      </c>
      <c r="C10" s="3">
        <v>7</v>
      </c>
      <c r="D10" s="4" t="s">
        <v>317</v>
      </c>
      <c r="E10" s="4" t="s">
        <v>64</v>
      </c>
      <c r="F10" s="4" t="str">
        <f t="shared" si="0"/>
        <v>CKCOX23040015</v>
      </c>
      <c r="G10" s="3">
        <v>7</v>
      </c>
      <c r="H10" s="2">
        <v>0</v>
      </c>
      <c r="I10" s="2" t="s">
        <v>58</v>
      </c>
      <c r="J10" s="2" t="s">
        <v>137</v>
      </c>
      <c r="K10" s="3">
        <f t="shared" si="1"/>
        <v>2400</v>
      </c>
      <c r="L10" s="21">
        <f t="shared" si="2"/>
        <v>40</v>
      </c>
      <c r="M10" s="2" t="s">
        <v>337</v>
      </c>
      <c r="N10" s="2"/>
      <c r="O10" s="2"/>
      <c r="P10" s="2"/>
    </row>
    <row r="11" spans="2:16" x14ac:dyDescent="0.45">
      <c r="B11" s="4">
        <v>2023</v>
      </c>
      <c r="C11" s="3">
        <v>7</v>
      </c>
      <c r="D11" s="4" t="s">
        <v>317</v>
      </c>
      <c r="E11" s="4" t="s">
        <v>64</v>
      </c>
      <c r="F11" s="4" t="str">
        <f t="shared" si="0"/>
        <v>CKCOX23040014</v>
      </c>
      <c r="G11" s="3">
        <v>7</v>
      </c>
      <c r="H11" s="2">
        <v>0</v>
      </c>
      <c r="I11" s="2" t="s">
        <v>58</v>
      </c>
      <c r="J11" s="2" t="s">
        <v>523</v>
      </c>
      <c r="K11" s="3">
        <f t="shared" si="1"/>
        <v>1800</v>
      </c>
      <c r="L11" s="21">
        <f t="shared" si="2"/>
        <v>30</v>
      </c>
      <c r="M11" s="2" t="s">
        <v>337</v>
      </c>
      <c r="N11" s="2"/>
      <c r="O11" s="2"/>
      <c r="P11" s="2"/>
    </row>
    <row r="12" spans="2:16" x14ac:dyDescent="0.45">
      <c r="B12" s="4">
        <v>2023</v>
      </c>
      <c r="C12" s="3">
        <v>7</v>
      </c>
      <c r="D12" s="4" t="s">
        <v>317</v>
      </c>
      <c r="E12" s="4" t="s">
        <v>64</v>
      </c>
      <c r="F12" s="4" t="str">
        <f t="shared" si="0"/>
        <v>CKCOX23040014</v>
      </c>
      <c r="G12" s="3">
        <v>7</v>
      </c>
      <c r="H12" s="2">
        <v>0</v>
      </c>
      <c r="I12" s="2" t="s">
        <v>58</v>
      </c>
      <c r="J12" s="2" t="s">
        <v>542</v>
      </c>
      <c r="K12" s="3">
        <f t="shared" si="1"/>
        <v>1800</v>
      </c>
      <c r="L12" s="21">
        <f t="shared" si="2"/>
        <v>30</v>
      </c>
      <c r="M12" s="2" t="s">
        <v>337</v>
      </c>
      <c r="N12" s="2"/>
      <c r="O12" s="2"/>
      <c r="P12" s="2"/>
    </row>
    <row r="13" spans="2:16" x14ac:dyDescent="0.45">
      <c r="B13" s="4">
        <v>2023</v>
      </c>
      <c r="C13" s="3">
        <v>7</v>
      </c>
      <c r="D13" s="4" t="s">
        <v>317</v>
      </c>
      <c r="E13" s="4" t="s">
        <v>64</v>
      </c>
      <c r="F13" s="4" t="str">
        <f t="shared" si="0"/>
        <v>CKCOX23040014</v>
      </c>
      <c r="G13" s="3">
        <v>7</v>
      </c>
      <c r="H13" s="2">
        <v>0</v>
      </c>
      <c r="I13" s="2" t="s">
        <v>58</v>
      </c>
      <c r="J13" s="2" t="s">
        <v>551</v>
      </c>
      <c r="K13" s="3">
        <f t="shared" si="1"/>
        <v>1800</v>
      </c>
      <c r="L13" s="21">
        <f t="shared" si="2"/>
        <v>30</v>
      </c>
      <c r="M13" s="2" t="s">
        <v>337</v>
      </c>
      <c r="N13" s="2"/>
      <c r="O13" s="2"/>
      <c r="P13" s="2"/>
    </row>
    <row r="14" spans="2:16" x14ac:dyDescent="0.45">
      <c r="B14" s="4">
        <v>2023</v>
      </c>
      <c r="C14" s="3">
        <v>7</v>
      </c>
      <c r="D14" s="4" t="s">
        <v>317</v>
      </c>
      <c r="E14" s="4" t="s">
        <v>64</v>
      </c>
      <c r="F14" s="4" t="str">
        <f t="shared" si="0"/>
        <v>CKCOX23040014</v>
      </c>
      <c r="G14" s="3">
        <v>7</v>
      </c>
      <c r="H14" s="2">
        <v>0</v>
      </c>
      <c r="I14" s="2" t="s">
        <v>58</v>
      </c>
      <c r="J14" s="2" t="s">
        <v>467</v>
      </c>
      <c r="K14" s="3">
        <f t="shared" si="1"/>
        <v>1800</v>
      </c>
      <c r="L14" s="21">
        <f t="shared" si="2"/>
        <v>30</v>
      </c>
      <c r="M14" s="2" t="s">
        <v>337</v>
      </c>
      <c r="N14" s="2"/>
      <c r="O14" s="2"/>
      <c r="P14" s="2"/>
    </row>
    <row r="15" spans="2:16" x14ac:dyDescent="0.45">
      <c r="B15" s="4">
        <v>2023</v>
      </c>
      <c r="C15" s="3">
        <v>7</v>
      </c>
      <c r="D15" s="4" t="s">
        <v>317</v>
      </c>
      <c r="E15" s="4" t="s">
        <v>64</v>
      </c>
      <c r="F15" s="4" t="str">
        <f t="shared" si="0"/>
        <v>CKCOX23040014</v>
      </c>
      <c r="G15" s="3">
        <v>7</v>
      </c>
      <c r="H15" s="2">
        <v>0</v>
      </c>
      <c r="I15" s="2" t="s">
        <v>58</v>
      </c>
      <c r="J15" s="2" t="s">
        <v>546</v>
      </c>
      <c r="K15" s="3">
        <f t="shared" si="1"/>
        <v>1800</v>
      </c>
      <c r="L15" s="21">
        <f t="shared" si="2"/>
        <v>30</v>
      </c>
      <c r="M15" s="2" t="s">
        <v>337</v>
      </c>
      <c r="N15" s="2"/>
      <c r="O15" s="2"/>
      <c r="P15" s="2"/>
    </row>
    <row r="16" spans="2:16" x14ac:dyDescent="0.45">
      <c r="B16" s="4">
        <v>2023</v>
      </c>
      <c r="C16" s="3">
        <v>7</v>
      </c>
      <c r="D16" s="4" t="s">
        <v>317</v>
      </c>
      <c r="E16" s="4" t="s">
        <v>64</v>
      </c>
      <c r="F16" s="4" t="str">
        <f t="shared" si="0"/>
        <v>CKCOX23040014</v>
      </c>
      <c r="G16" s="3">
        <v>7</v>
      </c>
      <c r="H16" s="2">
        <v>0</v>
      </c>
      <c r="I16" s="2" t="s">
        <v>58</v>
      </c>
      <c r="J16" s="2" t="s">
        <v>528</v>
      </c>
      <c r="K16" s="3">
        <f t="shared" si="1"/>
        <v>1800</v>
      </c>
      <c r="L16" s="21">
        <f t="shared" si="2"/>
        <v>30</v>
      </c>
      <c r="M16" s="2" t="s">
        <v>337</v>
      </c>
      <c r="N16" s="2"/>
      <c r="O16" s="2"/>
      <c r="P16" s="2"/>
    </row>
    <row r="17" spans="2:16" x14ac:dyDescent="0.45">
      <c r="B17" s="4">
        <v>2023</v>
      </c>
      <c r="C17" s="3">
        <v>7</v>
      </c>
      <c r="D17" s="4" t="s">
        <v>317</v>
      </c>
      <c r="E17" s="4" t="s">
        <v>64</v>
      </c>
      <c r="F17" s="4" t="str">
        <f t="shared" si="0"/>
        <v>CKCOX23040014</v>
      </c>
      <c r="G17" s="3">
        <v>7</v>
      </c>
      <c r="H17" s="2">
        <v>0</v>
      </c>
      <c r="I17" s="2" t="s">
        <v>58</v>
      </c>
      <c r="J17" s="2" t="s">
        <v>553</v>
      </c>
      <c r="K17" s="3">
        <f t="shared" si="1"/>
        <v>2400</v>
      </c>
      <c r="L17" s="21">
        <f t="shared" si="2"/>
        <v>40</v>
      </c>
      <c r="M17" s="2" t="s">
        <v>337</v>
      </c>
      <c r="N17" s="2"/>
      <c r="O17" s="2"/>
      <c r="P17" s="2"/>
    </row>
    <row r="18" spans="2:16" x14ac:dyDescent="0.45">
      <c r="B18" s="4">
        <v>2023</v>
      </c>
      <c r="C18" s="3">
        <v>7</v>
      </c>
      <c r="D18" s="4" t="s">
        <v>317</v>
      </c>
      <c r="E18" s="4" t="s">
        <v>64</v>
      </c>
      <c r="F18" s="4" t="str">
        <f t="shared" si="0"/>
        <v>CKCOX23040014</v>
      </c>
      <c r="G18" s="3">
        <v>7</v>
      </c>
      <c r="H18" s="2">
        <v>0</v>
      </c>
      <c r="I18" s="2" t="s">
        <v>58</v>
      </c>
      <c r="J18" s="2" t="s">
        <v>529</v>
      </c>
      <c r="K18" s="3">
        <f t="shared" si="1"/>
        <v>2400</v>
      </c>
      <c r="L18" s="21">
        <f t="shared" si="2"/>
        <v>40</v>
      </c>
      <c r="M18" s="2" t="s">
        <v>337</v>
      </c>
      <c r="N18" s="2"/>
      <c r="O18" s="2"/>
      <c r="P18" s="2"/>
    </row>
    <row r="19" spans="2:16" x14ac:dyDescent="0.45">
      <c r="B19" s="4">
        <v>2023</v>
      </c>
      <c r="C19" s="3">
        <v>7</v>
      </c>
      <c r="D19" s="4" t="s">
        <v>317</v>
      </c>
      <c r="E19" s="4" t="s">
        <v>64</v>
      </c>
      <c r="F19" s="4" t="str">
        <f t="shared" si="0"/>
        <v>CKCOX23040014</v>
      </c>
      <c r="G19" s="3">
        <v>7</v>
      </c>
      <c r="H19" s="2">
        <v>0</v>
      </c>
      <c r="I19" s="2" t="s">
        <v>58</v>
      </c>
      <c r="J19" s="2" t="s">
        <v>536</v>
      </c>
      <c r="K19" s="3">
        <f t="shared" si="1"/>
        <v>2400</v>
      </c>
      <c r="L19" s="21">
        <f t="shared" si="2"/>
        <v>40</v>
      </c>
      <c r="M19" s="2" t="s">
        <v>337</v>
      </c>
      <c r="N19" s="2"/>
      <c r="O19" s="2"/>
      <c r="P19" s="2"/>
    </row>
    <row r="20" spans="2:16" x14ac:dyDescent="0.45">
      <c r="B20" s="4">
        <v>2023</v>
      </c>
      <c r="C20" s="3">
        <v>7</v>
      </c>
      <c r="D20" s="4" t="s">
        <v>317</v>
      </c>
      <c r="E20" s="4" t="s">
        <v>64</v>
      </c>
      <c r="F20" s="4" t="str">
        <f t="shared" si="0"/>
        <v>CKCOX23040014</v>
      </c>
      <c r="G20" s="3">
        <v>7</v>
      </c>
      <c r="H20" s="2">
        <v>0</v>
      </c>
      <c r="I20" s="2" t="s">
        <v>58</v>
      </c>
      <c r="J20" s="2" t="s">
        <v>453</v>
      </c>
      <c r="K20" s="3">
        <f t="shared" si="1"/>
        <v>2400</v>
      </c>
      <c r="L20" s="21">
        <f t="shared" si="2"/>
        <v>40</v>
      </c>
      <c r="M20" s="2" t="s">
        <v>337</v>
      </c>
      <c r="N20" s="2"/>
      <c r="O20" s="2"/>
      <c r="P20" s="2"/>
    </row>
    <row r="21" spans="2:16" x14ac:dyDescent="0.45">
      <c r="B21" s="4">
        <v>2023</v>
      </c>
      <c r="C21" s="3">
        <v>7</v>
      </c>
      <c r="D21" s="4" t="s">
        <v>317</v>
      </c>
      <c r="E21" s="4" t="s">
        <v>64</v>
      </c>
      <c r="F21" s="4" t="str">
        <f t="shared" si="0"/>
        <v>CKCOX23040014</v>
      </c>
      <c r="G21" s="3">
        <v>7</v>
      </c>
      <c r="H21" s="2">
        <v>0</v>
      </c>
      <c r="I21" s="2" t="s">
        <v>58</v>
      </c>
      <c r="J21" s="2" t="s">
        <v>549</v>
      </c>
      <c r="K21" s="3">
        <f t="shared" si="1"/>
        <v>2400</v>
      </c>
      <c r="L21" s="21">
        <f t="shared" si="2"/>
        <v>40</v>
      </c>
      <c r="M21" s="2" t="s">
        <v>337</v>
      </c>
      <c r="N21" s="2"/>
      <c r="O21" s="2"/>
      <c r="P21" s="2"/>
    </row>
    <row r="22" spans="2:16" x14ac:dyDescent="0.45">
      <c r="B22" s="4">
        <v>2023</v>
      </c>
      <c r="C22" s="3">
        <v>7</v>
      </c>
      <c r="D22" s="4" t="s">
        <v>317</v>
      </c>
      <c r="E22" s="4" t="s">
        <v>64</v>
      </c>
      <c r="F22" s="4" t="str">
        <f t="shared" si="0"/>
        <v>CKCOX23040014</v>
      </c>
      <c r="G22" s="3">
        <v>7</v>
      </c>
      <c r="H22" s="2">
        <v>0</v>
      </c>
      <c r="I22" s="2" t="s">
        <v>58</v>
      </c>
      <c r="J22" s="2" t="s">
        <v>525</v>
      </c>
      <c r="K22" s="3">
        <f t="shared" si="1"/>
        <v>2400</v>
      </c>
      <c r="L22" s="21">
        <f t="shared" si="2"/>
        <v>40</v>
      </c>
      <c r="M22" s="2" t="s">
        <v>337</v>
      </c>
      <c r="N22" s="2"/>
      <c r="O22" s="2"/>
      <c r="P22" s="2"/>
    </row>
    <row r="23" spans="2:16" x14ac:dyDescent="0.45">
      <c r="B23" s="4">
        <v>2023</v>
      </c>
      <c r="C23" s="3">
        <v>7</v>
      </c>
      <c r="D23" s="4" t="s">
        <v>317</v>
      </c>
      <c r="E23" s="4" t="s">
        <v>64</v>
      </c>
      <c r="F23" s="4" t="str">
        <f t="shared" si="0"/>
        <v>CKCOX23040014</v>
      </c>
      <c r="G23" s="3">
        <v>7</v>
      </c>
      <c r="H23" s="2">
        <v>0</v>
      </c>
      <c r="I23" s="2" t="s">
        <v>58</v>
      </c>
      <c r="J23" s="2" t="s">
        <v>527</v>
      </c>
      <c r="K23" s="3">
        <f t="shared" si="1"/>
        <v>2400</v>
      </c>
      <c r="L23" s="21">
        <f t="shared" si="2"/>
        <v>40</v>
      </c>
      <c r="M23" s="2" t="s">
        <v>337</v>
      </c>
      <c r="N23" s="2"/>
      <c r="O23" s="2"/>
      <c r="P23" s="2"/>
    </row>
    <row r="24" spans="2:16" x14ac:dyDescent="0.45">
      <c r="B24" s="4">
        <v>2023</v>
      </c>
      <c r="C24" s="3">
        <v>7</v>
      </c>
      <c r="D24" s="4" t="s">
        <v>317</v>
      </c>
      <c r="E24" s="4" t="s">
        <v>64</v>
      </c>
      <c r="F24" s="4" t="str">
        <f t="shared" si="0"/>
        <v>CKCOX23040014</v>
      </c>
      <c r="G24" s="3">
        <v>7</v>
      </c>
      <c r="H24" s="2">
        <v>0</v>
      </c>
      <c r="I24" s="2" t="s">
        <v>58</v>
      </c>
      <c r="J24" s="2" t="s">
        <v>552</v>
      </c>
      <c r="K24" s="3">
        <f t="shared" si="1"/>
        <v>1800</v>
      </c>
      <c r="L24" s="21">
        <f t="shared" si="2"/>
        <v>30</v>
      </c>
      <c r="M24" s="2" t="s">
        <v>337</v>
      </c>
      <c r="N24" s="2"/>
      <c r="O24" s="2"/>
      <c r="P24" s="2"/>
    </row>
    <row r="25" spans="2:16" x14ac:dyDescent="0.45">
      <c r="B25" s="4">
        <v>2023</v>
      </c>
      <c r="C25" s="3">
        <v>7</v>
      </c>
      <c r="D25" s="4" t="s">
        <v>317</v>
      </c>
      <c r="E25" s="4" t="s">
        <v>64</v>
      </c>
      <c r="F25" s="4" t="str">
        <f t="shared" si="0"/>
        <v>CKCOX23040014</v>
      </c>
      <c r="G25" s="3">
        <v>7</v>
      </c>
      <c r="H25" s="2">
        <v>0</v>
      </c>
      <c r="I25" s="2" t="s">
        <v>58</v>
      </c>
      <c r="J25" s="2" t="s">
        <v>478</v>
      </c>
      <c r="K25" s="3">
        <f t="shared" si="1"/>
        <v>2400</v>
      </c>
      <c r="L25" s="21">
        <f t="shared" si="2"/>
        <v>40</v>
      </c>
      <c r="M25" s="2" t="s">
        <v>337</v>
      </c>
      <c r="N25" s="2"/>
      <c r="O25" s="2"/>
      <c r="P25" s="2"/>
    </row>
    <row r="26" spans="2:16" x14ac:dyDescent="0.45">
      <c r="B26" s="4">
        <v>2023</v>
      </c>
      <c r="C26" s="3">
        <v>7</v>
      </c>
      <c r="D26" s="4" t="s">
        <v>317</v>
      </c>
      <c r="E26" s="4" t="s">
        <v>64</v>
      </c>
      <c r="F26" s="4" t="str">
        <f t="shared" si="0"/>
        <v>CKCOX23040014</v>
      </c>
      <c r="G26" s="3">
        <v>7</v>
      </c>
      <c r="H26" s="2">
        <v>0</v>
      </c>
      <c r="I26" s="2" t="s">
        <v>58</v>
      </c>
      <c r="J26" s="2" t="s">
        <v>511</v>
      </c>
      <c r="K26" s="3">
        <f t="shared" si="1"/>
        <v>2400</v>
      </c>
      <c r="L26" s="21">
        <f t="shared" si="2"/>
        <v>40</v>
      </c>
      <c r="M26" s="2" t="s">
        <v>337</v>
      </c>
      <c r="N26" s="2"/>
      <c r="O26" s="2"/>
      <c r="P26" s="2"/>
    </row>
    <row r="27" spans="2:16" x14ac:dyDescent="0.45">
      <c r="B27" s="4">
        <v>2023</v>
      </c>
      <c r="C27" s="3">
        <v>7</v>
      </c>
      <c r="D27" s="4" t="s">
        <v>317</v>
      </c>
      <c r="E27" s="4" t="s">
        <v>64</v>
      </c>
      <c r="F27" s="4" t="str">
        <f t="shared" si="0"/>
        <v>CKCOX23040014</v>
      </c>
      <c r="G27" s="3">
        <v>7</v>
      </c>
      <c r="H27" s="2">
        <v>0</v>
      </c>
      <c r="I27" s="2" t="s">
        <v>58</v>
      </c>
      <c r="J27" s="2" t="s">
        <v>44</v>
      </c>
      <c r="K27" s="3">
        <f t="shared" si="1"/>
        <v>2400</v>
      </c>
      <c r="L27" s="21">
        <f t="shared" si="2"/>
        <v>40</v>
      </c>
      <c r="M27" s="2" t="s">
        <v>337</v>
      </c>
      <c r="N27" s="2"/>
      <c r="O27" s="2"/>
      <c r="P27" s="2"/>
    </row>
    <row r="28" spans="2:16" x14ac:dyDescent="0.45">
      <c r="B28" s="4">
        <v>2023</v>
      </c>
      <c r="C28" s="3">
        <v>7</v>
      </c>
      <c r="D28" s="4" t="s">
        <v>317</v>
      </c>
      <c r="E28" s="4" t="s">
        <v>64</v>
      </c>
      <c r="F28" s="4" t="str">
        <f t="shared" si="0"/>
        <v>CKCOX23040014</v>
      </c>
      <c r="G28" s="3">
        <v>7</v>
      </c>
      <c r="H28" s="2">
        <v>0</v>
      </c>
      <c r="I28" s="2" t="s">
        <v>58</v>
      </c>
      <c r="J28" s="2" t="s">
        <v>540</v>
      </c>
      <c r="K28" s="3">
        <f t="shared" si="1"/>
        <v>2400</v>
      </c>
      <c r="L28" s="21">
        <f t="shared" si="2"/>
        <v>40</v>
      </c>
      <c r="M28" s="2" t="s">
        <v>337</v>
      </c>
      <c r="N28" s="2"/>
      <c r="O28" s="2"/>
      <c r="P28" s="2"/>
    </row>
    <row r="29" spans="2:16" x14ac:dyDescent="0.45">
      <c r="B29" s="4">
        <v>2023</v>
      </c>
      <c r="C29" s="3">
        <v>7</v>
      </c>
      <c r="D29" s="4" t="s">
        <v>317</v>
      </c>
      <c r="E29" s="4" t="s">
        <v>64</v>
      </c>
      <c r="F29" s="4" t="str">
        <f t="shared" si="0"/>
        <v>CKCOX23040014</v>
      </c>
      <c r="G29" s="3">
        <v>7</v>
      </c>
      <c r="H29" s="2">
        <v>0</v>
      </c>
      <c r="I29" s="2" t="s">
        <v>58</v>
      </c>
      <c r="J29" s="2" t="s">
        <v>499</v>
      </c>
      <c r="K29" s="3">
        <f t="shared" si="1"/>
        <v>2400</v>
      </c>
      <c r="L29" s="21">
        <f t="shared" si="2"/>
        <v>40</v>
      </c>
      <c r="M29" s="2" t="s">
        <v>337</v>
      </c>
      <c r="N29" s="2"/>
      <c r="O29" s="2"/>
      <c r="P29" s="2"/>
    </row>
    <row r="30" spans="2:16" x14ac:dyDescent="0.45">
      <c r="B30" s="4">
        <v>2023</v>
      </c>
      <c r="C30" s="3">
        <v>7</v>
      </c>
      <c r="D30" s="4" t="s">
        <v>317</v>
      </c>
      <c r="E30" s="4" t="s">
        <v>64</v>
      </c>
      <c r="F30" s="4" t="str">
        <f t="shared" si="0"/>
        <v>CKCOX23040014</v>
      </c>
      <c r="G30" s="3">
        <v>7</v>
      </c>
      <c r="H30" s="2">
        <v>0</v>
      </c>
      <c r="I30" s="2" t="s">
        <v>58</v>
      </c>
      <c r="J30" s="2" t="s">
        <v>538</v>
      </c>
      <c r="K30" s="3">
        <f t="shared" si="1"/>
        <v>2400</v>
      </c>
      <c r="L30" s="21">
        <f t="shared" si="2"/>
        <v>40</v>
      </c>
      <c r="M30" s="2" t="s">
        <v>337</v>
      </c>
      <c r="N30" s="2"/>
      <c r="O30" s="2"/>
      <c r="P30" s="2"/>
    </row>
    <row r="31" spans="2:16" x14ac:dyDescent="0.45">
      <c r="B31" s="4">
        <v>2023</v>
      </c>
      <c r="C31" s="3">
        <v>7</v>
      </c>
      <c r="D31" s="4" t="s">
        <v>317</v>
      </c>
      <c r="E31" s="4" t="s">
        <v>64</v>
      </c>
      <c r="F31" s="4" t="str">
        <f t="shared" si="0"/>
        <v>CKCOX23040015</v>
      </c>
      <c r="G31" s="3">
        <v>7</v>
      </c>
      <c r="H31" s="2">
        <v>0</v>
      </c>
      <c r="I31" s="2" t="s">
        <v>58</v>
      </c>
      <c r="J31" s="2" t="s">
        <v>455</v>
      </c>
      <c r="K31" s="3">
        <f t="shared" si="1"/>
        <v>1800</v>
      </c>
      <c r="L31" s="21">
        <f t="shared" si="2"/>
        <v>30</v>
      </c>
      <c r="M31" s="2" t="s">
        <v>337</v>
      </c>
      <c r="N31" s="2"/>
      <c r="O31" s="2"/>
      <c r="P31" s="2"/>
    </row>
    <row r="32" spans="2:16" x14ac:dyDescent="0.45">
      <c r="B32" s="4">
        <v>2023</v>
      </c>
      <c r="C32" s="3">
        <v>7</v>
      </c>
      <c r="D32" s="4" t="s">
        <v>317</v>
      </c>
      <c r="E32" s="4" t="s">
        <v>64</v>
      </c>
      <c r="F32" s="4" t="str">
        <f t="shared" si="0"/>
        <v>CKCOX23040015</v>
      </c>
      <c r="G32" s="3">
        <v>7</v>
      </c>
      <c r="H32" s="2">
        <v>0</v>
      </c>
      <c r="I32" s="2" t="s">
        <v>58</v>
      </c>
      <c r="J32" s="2" t="s">
        <v>550</v>
      </c>
      <c r="K32" s="3">
        <f t="shared" si="1"/>
        <v>1800</v>
      </c>
      <c r="L32" s="21">
        <f t="shared" si="2"/>
        <v>30</v>
      </c>
      <c r="M32" s="2" t="s">
        <v>337</v>
      </c>
      <c r="N32" s="2"/>
      <c r="O32" s="2"/>
      <c r="P32" s="2"/>
    </row>
    <row r="33" spans="2:16" x14ac:dyDescent="0.45">
      <c r="B33" s="4">
        <v>2023</v>
      </c>
      <c r="C33" s="3">
        <v>7</v>
      </c>
      <c r="D33" s="4" t="s">
        <v>317</v>
      </c>
      <c r="E33" s="4" t="s">
        <v>64</v>
      </c>
      <c r="F33" s="4" t="str">
        <f t="shared" si="0"/>
        <v>CKCOX23040015</v>
      </c>
      <c r="G33" s="3">
        <v>7</v>
      </c>
      <c r="H33" s="2">
        <v>0</v>
      </c>
      <c r="I33" s="2" t="s">
        <v>58</v>
      </c>
      <c r="J33" s="2" t="s">
        <v>480</v>
      </c>
      <c r="K33" s="3">
        <f t="shared" si="1"/>
        <v>1800</v>
      </c>
      <c r="L33" s="21">
        <f t="shared" si="2"/>
        <v>30</v>
      </c>
      <c r="M33" s="2" t="s">
        <v>337</v>
      </c>
      <c r="N33" s="2"/>
      <c r="O33" s="2"/>
      <c r="P33" s="2"/>
    </row>
    <row r="34" spans="2:16" x14ac:dyDescent="0.45">
      <c r="B34" s="4">
        <v>2023</v>
      </c>
      <c r="C34" s="3">
        <v>7</v>
      </c>
      <c r="D34" s="4" t="s">
        <v>317</v>
      </c>
      <c r="E34" s="4" t="s">
        <v>64</v>
      </c>
      <c r="F34" s="4" t="str">
        <f t="shared" si="0"/>
        <v>CKCOX23040015</v>
      </c>
      <c r="G34" s="3">
        <v>7</v>
      </c>
      <c r="H34" s="2">
        <v>0</v>
      </c>
      <c r="I34" s="2" t="s">
        <v>58</v>
      </c>
      <c r="J34" s="2" t="s">
        <v>534</v>
      </c>
      <c r="K34" s="3">
        <f t="shared" si="1"/>
        <v>1800</v>
      </c>
      <c r="L34" s="21">
        <f t="shared" si="2"/>
        <v>30</v>
      </c>
      <c r="M34" s="2" t="s">
        <v>337</v>
      </c>
      <c r="N34" s="2"/>
      <c r="O34" s="2"/>
      <c r="P34" s="2"/>
    </row>
    <row r="35" spans="2:16" x14ac:dyDescent="0.45">
      <c r="B35" s="4">
        <v>2023</v>
      </c>
      <c r="C35" s="3">
        <v>7</v>
      </c>
      <c r="D35" s="4" t="s">
        <v>317</v>
      </c>
      <c r="E35" s="4" t="s">
        <v>64</v>
      </c>
      <c r="F35" s="4" t="str">
        <f t="shared" si="0"/>
        <v>CKCOX23040015</v>
      </c>
      <c r="G35" s="3">
        <v>7</v>
      </c>
      <c r="H35" s="2">
        <v>0</v>
      </c>
      <c r="I35" s="2" t="s">
        <v>58</v>
      </c>
      <c r="J35" s="2" t="s">
        <v>466</v>
      </c>
      <c r="K35" s="3">
        <f t="shared" si="1"/>
        <v>1800</v>
      </c>
      <c r="L35" s="21">
        <f t="shared" si="2"/>
        <v>30</v>
      </c>
      <c r="M35" s="2" t="s">
        <v>337</v>
      </c>
      <c r="N35" s="2"/>
      <c r="O35" s="2"/>
      <c r="P35" s="2"/>
    </row>
    <row r="36" spans="2:16" x14ac:dyDescent="0.45">
      <c r="B36" s="4">
        <v>2023</v>
      </c>
      <c r="C36" s="3">
        <v>7</v>
      </c>
      <c r="D36" s="4" t="s">
        <v>317</v>
      </c>
      <c r="E36" s="4" t="s">
        <v>64</v>
      </c>
      <c r="F36" s="4" t="str">
        <f t="shared" si="0"/>
        <v>CKCOX23040015</v>
      </c>
      <c r="G36" s="3">
        <v>7</v>
      </c>
      <c r="H36" s="2">
        <v>0</v>
      </c>
      <c r="I36" s="2" t="s">
        <v>58</v>
      </c>
      <c r="J36" s="2" t="s">
        <v>452</v>
      </c>
      <c r="K36" s="3">
        <f t="shared" si="1"/>
        <v>1800</v>
      </c>
      <c r="L36" s="21">
        <f t="shared" si="2"/>
        <v>30</v>
      </c>
      <c r="M36" s="2" t="s">
        <v>337</v>
      </c>
      <c r="N36" s="2"/>
      <c r="O36" s="2"/>
      <c r="P36" s="2"/>
    </row>
    <row r="37" spans="2:16" x14ac:dyDescent="0.45">
      <c r="B37" s="4">
        <v>2023</v>
      </c>
      <c r="C37" s="3">
        <v>7</v>
      </c>
      <c r="D37" s="4" t="s">
        <v>317</v>
      </c>
      <c r="E37" s="4" t="s">
        <v>64</v>
      </c>
      <c r="F37" s="4" t="str">
        <f t="shared" si="0"/>
        <v>CKCOX23040015</v>
      </c>
      <c r="G37" s="3">
        <v>7</v>
      </c>
      <c r="H37" s="2">
        <v>0</v>
      </c>
      <c r="I37" s="2" t="s">
        <v>58</v>
      </c>
      <c r="J37" s="2" t="s">
        <v>508</v>
      </c>
      <c r="K37" s="3">
        <f t="shared" si="1"/>
        <v>2400</v>
      </c>
      <c r="L37" s="21">
        <f t="shared" si="2"/>
        <v>40</v>
      </c>
      <c r="M37" s="2" t="s">
        <v>337</v>
      </c>
      <c r="N37" s="2"/>
      <c r="O37" s="2"/>
      <c r="P37" s="2"/>
    </row>
    <row r="38" spans="2:16" x14ac:dyDescent="0.45">
      <c r="B38" s="4">
        <v>2023</v>
      </c>
      <c r="C38" s="3">
        <v>7</v>
      </c>
      <c r="D38" s="4" t="s">
        <v>317</v>
      </c>
      <c r="E38" s="4" t="s">
        <v>64</v>
      </c>
      <c r="F38" s="4" t="str">
        <f t="shared" si="0"/>
        <v>CKCOX23040015</v>
      </c>
      <c r="G38" s="3">
        <v>7</v>
      </c>
      <c r="H38" s="2">
        <v>0</v>
      </c>
      <c r="I38" s="2" t="s">
        <v>58</v>
      </c>
      <c r="J38" s="2" t="s">
        <v>493</v>
      </c>
      <c r="K38" s="3">
        <f t="shared" si="1"/>
        <v>2400</v>
      </c>
      <c r="L38" s="21">
        <f t="shared" si="2"/>
        <v>40</v>
      </c>
      <c r="M38" s="2" t="s">
        <v>337</v>
      </c>
      <c r="N38" s="2"/>
      <c r="O38" s="2"/>
      <c r="P38" s="2"/>
    </row>
    <row r="39" spans="2:16" x14ac:dyDescent="0.45">
      <c r="B39" s="4">
        <v>2023</v>
      </c>
      <c r="C39" s="3">
        <v>7</v>
      </c>
      <c r="D39" s="4" t="s">
        <v>317</v>
      </c>
      <c r="E39" s="4" t="s">
        <v>64</v>
      </c>
      <c r="F39" s="4" t="str">
        <f t="shared" si="0"/>
        <v>CKCOX23040015</v>
      </c>
      <c r="G39" s="3">
        <v>7</v>
      </c>
      <c r="H39" s="2">
        <v>0</v>
      </c>
      <c r="I39" s="2" t="s">
        <v>58</v>
      </c>
      <c r="J39" s="2" t="s">
        <v>503</v>
      </c>
      <c r="K39" s="3">
        <f t="shared" si="1"/>
        <v>2400</v>
      </c>
      <c r="L39" s="21">
        <f t="shared" si="2"/>
        <v>40</v>
      </c>
      <c r="M39" s="2" t="s">
        <v>337</v>
      </c>
      <c r="N39" s="2"/>
      <c r="O39" s="2"/>
      <c r="P39" s="2"/>
    </row>
    <row r="40" spans="2:16" x14ac:dyDescent="0.45">
      <c r="B40" s="4">
        <v>2023</v>
      </c>
      <c r="C40" s="3">
        <v>7</v>
      </c>
      <c r="D40" s="4" t="s">
        <v>317</v>
      </c>
      <c r="E40" s="4" t="s">
        <v>64</v>
      </c>
      <c r="F40" s="4" t="str">
        <f t="shared" si="0"/>
        <v>CKCOX23040015</v>
      </c>
      <c r="G40" s="3">
        <v>7</v>
      </c>
      <c r="H40" s="2">
        <v>0</v>
      </c>
      <c r="I40" s="2" t="s">
        <v>58</v>
      </c>
      <c r="J40" s="2" t="s">
        <v>539</v>
      </c>
      <c r="K40" s="3">
        <f t="shared" si="1"/>
        <v>2400</v>
      </c>
      <c r="L40" s="21">
        <f t="shared" si="2"/>
        <v>40</v>
      </c>
      <c r="M40" s="2" t="s">
        <v>337</v>
      </c>
      <c r="N40" s="2"/>
      <c r="O40" s="2"/>
      <c r="P40" s="2"/>
    </row>
    <row r="41" spans="2:16" x14ac:dyDescent="0.45">
      <c r="B41" s="4">
        <v>2023</v>
      </c>
      <c r="C41" s="3">
        <v>7</v>
      </c>
      <c r="D41" s="4" t="s">
        <v>317</v>
      </c>
      <c r="E41" s="4" t="s">
        <v>64</v>
      </c>
      <c r="F41" s="4" t="str">
        <f t="shared" si="0"/>
        <v>CKCOX23040015</v>
      </c>
      <c r="G41" s="3">
        <v>7</v>
      </c>
      <c r="H41" s="2">
        <v>0</v>
      </c>
      <c r="I41" s="2" t="s">
        <v>58</v>
      </c>
      <c r="J41" s="2" t="s">
        <v>479</v>
      </c>
      <c r="K41" s="3">
        <f t="shared" si="1"/>
        <v>2400</v>
      </c>
      <c r="L41" s="21">
        <f t="shared" si="2"/>
        <v>40</v>
      </c>
      <c r="M41" s="2" t="s">
        <v>337</v>
      </c>
      <c r="N41" s="2"/>
      <c r="O41" s="2"/>
      <c r="P41" s="2"/>
    </row>
    <row r="42" spans="2:16" x14ac:dyDescent="0.45">
      <c r="B42" s="4">
        <v>2023</v>
      </c>
      <c r="C42" s="3">
        <v>7</v>
      </c>
      <c r="D42" s="4" t="s">
        <v>317</v>
      </c>
      <c r="E42" s="4" t="s">
        <v>64</v>
      </c>
      <c r="F42" s="4" t="str">
        <f t="shared" si="0"/>
        <v>CKCOX23040015</v>
      </c>
      <c r="G42" s="3">
        <v>7</v>
      </c>
      <c r="H42" s="2">
        <v>0</v>
      </c>
      <c r="I42" s="2" t="s">
        <v>58</v>
      </c>
      <c r="J42" s="2" t="s">
        <v>545</v>
      </c>
      <c r="K42" s="3">
        <f t="shared" si="1"/>
        <v>2400</v>
      </c>
      <c r="L42" s="21">
        <f t="shared" si="2"/>
        <v>40</v>
      </c>
      <c r="M42" s="2" t="s">
        <v>337</v>
      </c>
      <c r="N42" s="2"/>
      <c r="O42" s="2"/>
      <c r="P42" s="2"/>
    </row>
    <row r="43" spans="2:16" x14ac:dyDescent="0.45">
      <c r="B43" s="4">
        <v>2023</v>
      </c>
      <c r="C43" s="3">
        <v>7</v>
      </c>
      <c r="D43" s="4" t="s">
        <v>317</v>
      </c>
      <c r="E43" s="4" t="s">
        <v>64</v>
      </c>
      <c r="F43" s="4" t="str">
        <f t="shared" si="0"/>
        <v>CKCOX23040015</v>
      </c>
      <c r="G43" s="3">
        <v>7</v>
      </c>
      <c r="H43" s="2">
        <v>0</v>
      </c>
      <c r="I43" s="2" t="s">
        <v>58</v>
      </c>
      <c r="J43" s="2" t="s">
        <v>535</v>
      </c>
      <c r="K43" s="3">
        <f t="shared" si="1"/>
        <v>2400</v>
      </c>
      <c r="L43" s="21">
        <f t="shared" si="2"/>
        <v>40</v>
      </c>
      <c r="M43" s="2" t="s">
        <v>337</v>
      </c>
      <c r="N43" s="2"/>
      <c r="O43" s="2"/>
      <c r="P43" s="2"/>
    </row>
    <row r="44" spans="2:16" x14ac:dyDescent="0.45">
      <c r="B44" s="4">
        <v>2023</v>
      </c>
      <c r="C44" s="3">
        <v>7</v>
      </c>
      <c r="D44" s="4" t="s">
        <v>317</v>
      </c>
      <c r="E44" s="4" t="s">
        <v>64</v>
      </c>
      <c r="F44" s="4" t="str">
        <f t="shared" si="0"/>
        <v>CKCOX23040015</v>
      </c>
      <c r="G44" s="3">
        <v>7</v>
      </c>
      <c r="H44" s="2">
        <v>0</v>
      </c>
      <c r="I44" s="2" t="s">
        <v>58</v>
      </c>
      <c r="J44" s="2" t="s">
        <v>537</v>
      </c>
      <c r="K44" s="3">
        <f t="shared" si="1"/>
        <v>1800</v>
      </c>
      <c r="L44" s="21">
        <f t="shared" si="2"/>
        <v>30</v>
      </c>
      <c r="M44" s="2" t="s">
        <v>337</v>
      </c>
      <c r="N44" s="2"/>
      <c r="O44" s="2"/>
      <c r="P44" s="2"/>
    </row>
    <row r="45" spans="2:16" x14ac:dyDescent="0.45">
      <c r="B45" s="4">
        <v>2023</v>
      </c>
      <c r="C45" s="3">
        <v>7</v>
      </c>
      <c r="D45" s="4" t="s">
        <v>317</v>
      </c>
      <c r="E45" s="4" t="s">
        <v>64</v>
      </c>
      <c r="F45" s="4" t="str">
        <f t="shared" si="0"/>
        <v>CKCOX23040015</v>
      </c>
      <c r="G45" s="3">
        <v>7</v>
      </c>
      <c r="H45" s="2">
        <v>0</v>
      </c>
      <c r="I45" s="2" t="s">
        <v>58</v>
      </c>
      <c r="J45" s="2" t="s">
        <v>532</v>
      </c>
      <c r="K45" s="3">
        <f t="shared" si="1"/>
        <v>2400</v>
      </c>
      <c r="L45" s="21">
        <f t="shared" si="2"/>
        <v>40</v>
      </c>
      <c r="M45" s="2" t="s">
        <v>337</v>
      </c>
      <c r="N45" s="2"/>
      <c r="O45" s="2"/>
      <c r="P45" s="2"/>
    </row>
    <row r="46" spans="2:16" x14ac:dyDescent="0.45">
      <c r="B46" s="4">
        <v>2023</v>
      </c>
      <c r="C46" s="3">
        <v>7</v>
      </c>
      <c r="D46" s="4" t="s">
        <v>317</v>
      </c>
      <c r="E46" s="4" t="s">
        <v>64</v>
      </c>
      <c r="F46" s="4" t="str">
        <f t="shared" si="0"/>
        <v>CKCOX23040015</v>
      </c>
      <c r="G46" s="3">
        <v>7</v>
      </c>
      <c r="H46" s="2">
        <v>0</v>
      </c>
      <c r="I46" s="2" t="s">
        <v>58</v>
      </c>
      <c r="J46" s="2" t="s">
        <v>481</v>
      </c>
      <c r="K46" s="3">
        <f t="shared" si="1"/>
        <v>2400</v>
      </c>
      <c r="L46" s="21">
        <f t="shared" si="2"/>
        <v>40</v>
      </c>
      <c r="M46" s="2" t="s">
        <v>337</v>
      </c>
      <c r="N46" s="2"/>
      <c r="O46" s="2"/>
      <c r="P46" s="2"/>
    </row>
    <row r="47" spans="2:16" x14ac:dyDescent="0.45">
      <c r="B47" s="4">
        <v>2023</v>
      </c>
      <c r="C47" s="3">
        <v>7</v>
      </c>
      <c r="D47" s="4" t="s">
        <v>317</v>
      </c>
      <c r="E47" s="4" t="s">
        <v>64</v>
      </c>
      <c r="F47" s="4" t="str">
        <f t="shared" si="0"/>
        <v>CKCOX23040015</v>
      </c>
      <c r="G47" s="3">
        <v>7</v>
      </c>
      <c r="H47" s="2">
        <v>0</v>
      </c>
      <c r="I47" s="2" t="s">
        <v>58</v>
      </c>
      <c r="J47" s="2" t="s">
        <v>472</v>
      </c>
      <c r="K47" s="3">
        <f t="shared" si="1"/>
        <v>2400</v>
      </c>
      <c r="L47" s="21">
        <f t="shared" si="2"/>
        <v>40</v>
      </c>
      <c r="M47" s="2" t="s">
        <v>337</v>
      </c>
      <c r="N47" s="2"/>
      <c r="O47" s="2"/>
      <c r="P47" s="2"/>
    </row>
    <row r="48" spans="2:16" x14ac:dyDescent="0.45">
      <c r="B48" s="4">
        <v>2023</v>
      </c>
      <c r="C48" s="3">
        <v>7</v>
      </c>
      <c r="D48" s="4" t="s">
        <v>317</v>
      </c>
      <c r="E48" s="4" t="s">
        <v>64</v>
      </c>
      <c r="F48" s="4" t="str">
        <f t="shared" si="0"/>
        <v>CKCOX23040015</v>
      </c>
      <c r="G48" s="3">
        <v>7</v>
      </c>
      <c r="H48" s="2">
        <v>0</v>
      </c>
      <c r="I48" s="2" t="s">
        <v>58</v>
      </c>
      <c r="J48" s="2" t="s">
        <v>502</v>
      </c>
      <c r="K48" s="3">
        <f t="shared" si="1"/>
        <v>2400</v>
      </c>
      <c r="L48" s="21">
        <f t="shared" si="2"/>
        <v>40</v>
      </c>
      <c r="M48" s="2" t="s">
        <v>337</v>
      </c>
      <c r="N48" s="2"/>
      <c r="O48" s="2"/>
      <c r="P48" s="2"/>
    </row>
    <row r="49" spans="2:16" x14ac:dyDescent="0.45">
      <c r="B49" s="4">
        <v>2023</v>
      </c>
      <c r="C49" s="3">
        <v>7</v>
      </c>
      <c r="D49" s="4" t="s">
        <v>317</v>
      </c>
      <c r="E49" s="4" t="s">
        <v>64</v>
      </c>
      <c r="F49" s="4" t="str">
        <f t="shared" si="0"/>
        <v>CKCOX23040015</v>
      </c>
      <c r="G49" s="3">
        <v>7</v>
      </c>
      <c r="H49" s="2">
        <v>0</v>
      </c>
      <c r="I49" s="2" t="s">
        <v>58</v>
      </c>
      <c r="J49" s="2" t="s">
        <v>543</v>
      </c>
      <c r="K49" s="3">
        <f t="shared" si="1"/>
        <v>2400</v>
      </c>
      <c r="L49" s="21">
        <f t="shared" si="2"/>
        <v>40</v>
      </c>
      <c r="M49" s="2" t="s">
        <v>337</v>
      </c>
      <c r="N49" s="2"/>
      <c r="O49" s="2"/>
      <c r="P49" s="2"/>
    </row>
    <row r="50" spans="2:16" x14ac:dyDescent="0.45">
      <c r="B50" s="4">
        <v>2023</v>
      </c>
      <c r="C50" s="3">
        <v>7</v>
      </c>
      <c r="D50" s="4" t="s">
        <v>317</v>
      </c>
      <c r="E50" s="4" t="s">
        <v>64</v>
      </c>
      <c r="F50" s="4" t="str">
        <f t="shared" si="0"/>
        <v>CKCOX23040015</v>
      </c>
      <c r="G50" s="3">
        <v>7</v>
      </c>
      <c r="H50" s="2">
        <v>0</v>
      </c>
      <c r="I50" s="2" t="s">
        <v>58</v>
      </c>
      <c r="J50" s="2" t="s">
        <v>142</v>
      </c>
      <c r="K50" s="3">
        <f t="shared" si="1"/>
        <v>2400</v>
      </c>
      <c r="L50" s="21">
        <f t="shared" si="2"/>
        <v>40</v>
      </c>
      <c r="M50" s="2" t="s">
        <v>337</v>
      </c>
      <c r="N50" s="2"/>
      <c r="O50" s="2"/>
      <c r="P50" s="2"/>
    </row>
    <row r="51" spans="2:16" x14ac:dyDescent="0.45">
      <c r="B51" s="4">
        <v>2023</v>
      </c>
      <c r="C51" s="3">
        <v>7</v>
      </c>
      <c r="D51" s="4" t="s">
        <v>317</v>
      </c>
      <c r="E51" s="4" t="s">
        <v>64</v>
      </c>
      <c r="F51" s="4" t="str">
        <f t="shared" si="0"/>
        <v>CKCOX23040014</v>
      </c>
      <c r="G51" s="3">
        <v>7</v>
      </c>
      <c r="H51" s="2">
        <v>0</v>
      </c>
      <c r="I51" s="2" t="s">
        <v>59</v>
      </c>
      <c r="J51" s="2" t="s">
        <v>37</v>
      </c>
      <c r="K51" s="3">
        <f t="shared" si="1"/>
        <v>1800</v>
      </c>
      <c r="L51" s="21">
        <f t="shared" si="2"/>
        <v>30</v>
      </c>
      <c r="M51" s="2" t="s">
        <v>337</v>
      </c>
      <c r="N51" s="2"/>
      <c r="O51" s="2"/>
      <c r="P51" s="2"/>
    </row>
    <row r="52" spans="2:16" x14ac:dyDescent="0.45">
      <c r="B52" s="4">
        <v>2023</v>
      </c>
      <c r="C52" s="3">
        <v>7</v>
      </c>
      <c r="D52" s="4" t="s">
        <v>317</v>
      </c>
      <c r="E52" s="4" t="s">
        <v>64</v>
      </c>
      <c r="F52" s="4" t="str">
        <f t="shared" si="0"/>
        <v>CKCOX23040014</v>
      </c>
      <c r="G52" s="3">
        <v>7</v>
      </c>
      <c r="H52" s="2">
        <v>0</v>
      </c>
      <c r="I52" s="2" t="s">
        <v>59</v>
      </c>
      <c r="J52" s="2" t="s">
        <v>138</v>
      </c>
      <c r="K52" s="3">
        <f t="shared" si="1"/>
        <v>1800</v>
      </c>
      <c r="L52" s="21">
        <f t="shared" si="2"/>
        <v>30</v>
      </c>
      <c r="M52" s="2" t="s">
        <v>337</v>
      </c>
      <c r="N52" s="2"/>
      <c r="O52" s="2"/>
      <c r="P52" s="2"/>
    </row>
    <row r="53" spans="2:16" x14ac:dyDescent="0.45">
      <c r="B53" s="4">
        <v>2023</v>
      </c>
      <c r="C53" s="3">
        <v>7</v>
      </c>
      <c r="D53" s="4" t="s">
        <v>317</v>
      </c>
      <c r="E53" s="4" t="s">
        <v>64</v>
      </c>
      <c r="F53" s="4" t="str">
        <f t="shared" si="0"/>
        <v>CKCOX23040014</v>
      </c>
      <c r="G53" s="3">
        <v>7</v>
      </c>
      <c r="H53" s="2">
        <v>0</v>
      </c>
      <c r="I53" s="2" t="s">
        <v>59</v>
      </c>
      <c r="J53" s="2" t="s">
        <v>512</v>
      </c>
      <c r="K53" s="3">
        <f t="shared" si="1"/>
        <v>1800</v>
      </c>
      <c r="L53" s="21">
        <f t="shared" si="2"/>
        <v>30</v>
      </c>
      <c r="M53" s="2" t="s">
        <v>337</v>
      </c>
      <c r="N53" s="2"/>
      <c r="O53" s="2"/>
      <c r="P53" s="2"/>
    </row>
    <row r="54" spans="2:16" x14ac:dyDescent="0.45">
      <c r="B54" s="4">
        <v>2023</v>
      </c>
      <c r="C54" s="3">
        <v>7</v>
      </c>
      <c r="D54" s="4" t="s">
        <v>317</v>
      </c>
      <c r="E54" s="4" t="s">
        <v>64</v>
      </c>
      <c r="F54" s="4" t="str">
        <f t="shared" si="0"/>
        <v>CKCOX23040014</v>
      </c>
      <c r="G54" s="3">
        <v>7</v>
      </c>
      <c r="H54" s="2">
        <v>0</v>
      </c>
      <c r="I54" s="2" t="s">
        <v>59</v>
      </c>
      <c r="J54" s="2" t="s">
        <v>9</v>
      </c>
      <c r="K54" s="3">
        <f t="shared" si="1"/>
        <v>1800</v>
      </c>
      <c r="L54" s="21">
        <f t="shared" si="2"/>
        <v>30</v>
      </c>
      <c r="M54" s="2" t="s">
        <v>337</v>
      </c>
      <c r="N54" s="2"/>
      <c r="O54" s="2"/>
      <c r="P54" s="2"/>
    </row>
    <row r="55" spans="2:16" x14ac:dyDescent="0.45">
      <c r="B55" s="4">
        <v>2023</v>
      </c>
      <c r="C55" s="3">
        <v>7</v>
      </c>
      <c r="D55" s="4" t="s">
        <v>317</v>
      </c>
      <c r="E55" s="4" t="s">
        <v>64</v>
      </c>
      <c r="F55" s="4" t="str">
        <f t="shared" si="0"/>
        <v>CKCOX23040014</v>
      </c>
      <c r="G55" s="3">
        <v>7</v>
      </c>
      <c r="H55" s="2">
        <v>0</v>
      </c>
      <c r="I55" s="2" t="s">
        <v>59</v>
      </c>
      <c r="J55" s="2" t="s">
        <v>1</v>
      </c>
      <c r="K55" s="3">
        <f t="shared" si="1"/>
        <v>1800</v>
      </c>
      <c r="L55" s="21">
        <f t="shared" si="2"/>
        <v>30</v>
      </c>
      <c r="M55" s="2" t="s">
        <v>337</v>
      </c>
      <c r="N55" s="2"/>
      <c r="O55" s="2"/>
      <c r="P55" s="2"/>
    </row>
    <row r="56" spans="2:16" x14ac:dyDescent="0.45">
      <c r="B56" s="4">
        <v>2023</v>
      </c>
      <c r="C56" s="3">
        <v>7</v>
      </c>
      <c r="D56" s="4" t="s">
        <v>317</v>
      </c>
      <c r="E56" s="4" t="s">
        <v>64</v>
      </c>
      <c r="F56" s="4" t="str">
        <f t="shared" si="0"/>
        <v>CKCOX23040014</v>
      </c>
      <c r="G56" s="3">
        <v>7</v>
      </c>
      <c r="H56" s="2">
        <v>0</v>
      </c>
      <c r="I56" s="2" t="s">
        <v>59</v>
      </c>
      <c r="J56" s="2" t="s">
        <v>5</v>
      </c>
      <c r="K56" s="3">
        <f t="shared" si="1"/>
        <v>1800</v>
      </c>
      <c r="L56" s="21">
        <f t="shared" si="2"/>
        <v>30</v>
      </c>
      <c r="M56" s="2" t="s">
        <v>337</v>
      </c>
      <c r="N56" s="2"/>
      <c r="O56" s="2"/>
      <c r="P56" s="2"/>
    </row>
    <row r="57" spans="2:16" x14ac:dyDescent="0.45">
      <c r="B57" s="4">
        <v>2023</v>
      </c>
      <c r="C57" s="3">
        <v>7</v>
      </c>
      <c r="D57" s="4" t="s">
        <v>317</v>
      </c>
      <c r="E57" s="4" t="s">
        <v>64</v>
      </c>
      <c r="F57" s="4" t="str">
        <f t="shared" si="0"/>
        <v>CKCOX23040014</v>
      </c>
      <c r="G57" s="3">
        <v>7</v>
      </c>
      <c r="H57" s="2">
        <v>0</v>
      </c>
      <c r="I57" s="2" t="s">
        <v>59</v>
      </c>
      <c r="J57" s="2" t="s">
        <v>473</v>
      </c>
      <c r="K57" s="3">
        <f t="shared" si="1"/>
        <v>2400</v>
      </c>
      <c r="L57" s="21">
        <f t="shared" si="2"/>
        <v>40</v>
      </c>
      <c r="M57" s="2" t="s">
        <v>337</v>
      </c>
      <c r="N57" s="2"/>
      <c r="O57" s="2"/>
      <c r="P57" s="2"/>
    </row>
    <row r="58" spans="2:16" x14ac:dyDescent="0.45">
      <c r="B58" s="4">
        <v>2023</v>
      </c>
      <c r="C58" s="3">
        <v>7</v>
      </c>
      <c r="D58" s="4" t="s">
        <v>317</v>
      </c>
      <c r="E58" s="4" t="s">
        <v>64</v>
      </c>
      <c r="F58" s="4" t="str">
        <f t="shared" si="0"/>
        <v>CKCOX23040014</v>
      </c>
      <c r="G58" s="3">
        <v>7</v>
      </c>
      <c r="H58" s="2">
        <v>0</v>
      </c>
      <c r="I58" s="2" t="s">
        <v>59</v>
      </c>
      <c r="J58" s="2" t="s">
        <v>3</v>
      </c>
      <c r="K58" s="3">
        <f t="shared" si="1"/>
        <v>2400</v>
      </c>
      <c r="L58" s="21">
        <f t="shared" si="2"/>
        <v>40</v>
      </c>
      <c r="M58" s="2" t="s">
        <v>337</v>
      </c>
      <c r="N58" s="2"/>
      <c r="O58" s="2"/>
      <c r="P58" s="2"/>
    </row>
    <row r="59" spans="2:16" x14ac:dyDescent="0.45">
      <c r="B59" s="4">
        <v>2023</v>
      </c>
      <c r="C59" s="3">
        <v>7</v>
      </c>
      <c r="D59" s="4" t="s">
        <v>317</v>
      </c>
      <c r="E59" s="4" t="s">
        <v>64</v>
      </c>
      <c r="F59" s="4" t="str">
        <f t="shared" si="0"/>
        <v>CKCOX23040014</v>
      </c>
      <c r="G59" s="3">
        <v>7</v>
      </c>
      <c r="H59" s="2">
        <v>0</v>
      </c>
      <c r="I59" s="2" t="s">
        <v>59</v>
      </c>
      <c r="J59" s="2" t="s">
        <v>140</v>
      </c>
      <c r="K59" s="3">
        <f t="shared" si="1"/>
        <v>2400</v>
      </c>
      <c r="L59" s="21">
        <f t="shared" si="2"/>
        <v>40</v>
      </c>
      <c r="M59" s="2" t="s">
        <v>337</v>
      </c>
      <c r="N59" s="2"/>
      <c r="O59" s="2"/>
      <c r="P59" s="2"/>
    </row>
    <row r="60" spans="2:16" x14ac:dyDescent="0.45">
      <c r="B60" s="4">
        <v>2023</v>
      </c>
      <c r="C60" s="3">
        <v>7</v>
      </c>
      <c r="D60" s="4" t="s">
        <v>317</v>
      </c>
      <c r="E60" s="4" t="s">
        <v>64</v>
      </c>
      <c r="F60" s="4" t="str">
        <f t="shared" si="0"/>
        <v>CKCOX23040014</v>
      </c>
      <c r="G60" s="3">
        <v>7</v>
      </c>
      <c r="H60" s="2">
        <v>0</v>
      </c>
      <c r="I60" s="2" t="s">
        <v>59</v>
      </c>
      <c r="J60" s="2" t="s">
        <v>41</v>
      </c>
      <c r="K60" s="3">
        <f t="shared" si="1"/>
        <v>2400</v>
      </c>
      <c r="L60" s="21">
        <f t="shared" si="2"/>
        <v>40</v>
      </c>
      <c r="M60" s="2" t="s">
        <v>337</v>
      </c>
      <c r="N60" s="2"/>
      <c r="O60" s="2"/>
      <c r="P60" s="2"/>
    </row>
    <row r="61" spans="2:16" x14ac:dyDescent="0.45">
      <c r="B61" s="4">
        <v>2023</v>
      </c>
      <c r="C61" s="3">
        <v>7</v>
      </c>
      <c r="D61" s="4" t="s">
        <v>317</v>
      </c>
      <c r="E61" s="4" t="s">
        <v>64</v>
      </c>
      <c r="F61" s="4" t="str">
        <f t="shared" si="0"/>
        <v>CKCOX23040014</v>
      </c>
      <c r="G61" s="3">
        <v>7</v>
      </c>
      <c r="H61" s="2">
        <v>0</v>
      </c>
      <c r="I61" s="2" t="s">
        <v>59</v>
      </c>
      <c r="J61" s="2" t="s">
        <v>46</v>
      </c>
      <c r="K61" s="3">
        <f t="shared" si="1"/>
        <v>2400</v>
      </c>
      <c r="L61" s="21">
        <f t="shared" si="2"/>
        <v>40</v>
      </c>
      <c r="M61" s="2" t="s">
        <v>337</v>
      </c>
      <c r="N61" s="2"/>
      <c r="O61" s="2"/>
      <c r="P61" s="2"/>
    </row>
    <row r="62" spans="2:16" x14ac:dyDescent="0.45">
      <c r="B62" s="4">
        <v>2023</v>
      </c>
      <c r="C62" s="3">
        <v>7</v>
      </c>
      <c r="D62" s="4" t="s">
        <v>317</v>
      </c>
      <c r="E62" s="4" t="s">
        <v>64</v>
      </c>
      <c r="F62" s="4" t="str">
        <f t="shared" si="0"/>
        <v>CKCOX23040014</v>
      </c>
      <c r="G62" s="3">
        <v>7</v>
      </c>
      <c r="H62" s="2">
        <v>0</v>
      </c>
      <c r="I62" s="2" t="s">
        <v>59</v>
      </c>
      <c r="J62" s="2" t="s">
        <v>476</v>
      </c>
      <c r="K62" s="3">
        <f t="shared" si="1"/>
        <v>2400</v>
      </c>
      <c r="L62" s="21">
        <f t="shared" si="2"/>
        <v>40</v>
      </c>
      <c r="M62" s="2" t="s">
        <v>337</v>
      </c>
      <c r="N62" s="2"/>
      <c r="O62" s="2"/>
      <c r="P62" s="2"/>
    </row>
    <row r="63" spans="2:16" x14ac:dyDescent="0.45">
      <c r="B63" s="4">
        <v>2023</v>
      </c>
      <c r="C63" s="3">
        <v>7</v>
      </c>
      <c r="D63" s="4" t="s">
        <v>317</v>
      </c>
      <c r="E63" s="4" t="s">
        <v>64</v>
      </c>
      <c r="F63" s="4" t="str">
        <f t="shared" si="0"/>
        <v>CKCOX23040014</v>
      </c>
      <c r="G63" s="3">
        <v>7</v>
      </c>
      <c r="H63" s="2">
        <v>0</v>
      </c>
      <c r="I63" s="2" t="s">
        <v>59</v>
      </c>
      <c r="J63" s="2" t="s">
        <v>471</v>
      </c>
      <c r="K63" s="3">
        <f t="shared" si="1"/>
        <v>2400</v>
      </c>
      <c r="L63" s="21">
        <f t="shared" si="2"/>
        <v>40</v>
      </c>
      <c r="M63" s="2" t="s">
        <v>337</v>
      </c>
      <c r="N63" s="2"/>
      <c r="O63" s="2"/>
      <c r="P63" s="2"/>
    </row>
    <row r="64" spans="2:16" x14ac:dyDescent="0.45">
      <c r="B64" s="4">
        <v>2023</v>
      </c>
      <c r="C64" s="3">
        <v>7</v>
      </c>
      <c r="D64" s="4" t="s">
        <v>317</v>
      </c>
      <c r="E64" s="4" t="s">
        <v>64</v>
      </c>
      <c r="F64" s="4" t="str">
        <f t="shared" si="0"/>
        <v>CKCOX23040014</v>
      </c>
      <c r="G64" s="3">
        <v>7</v>
      </c>
      <c r="H64" s="2">
        <v>0</v>
      </c>
      <c r="I64" s="2" t="s">
        <v>59</v>
      </c>
      <c r="J64" s="2" t="s">
        <v>10</v>
      </c>
      <c r="K64" s="3">
        <f t="shared" si="1"/>
        <v>1800</v>
      </c>
      <c r="L64" s="21">
        <f t="shared" si="2"/>
        <v>30</v>
      </c>
      <c r="M64" s="2" t="s">
        <v>337</v>
      </c>
      <c r="N64" s="2"/>
      <c r="O64" s="2"/>
      <c r="P64" s="2"/>
    </row>
    <row r="65" spans="2:16" x14ac:dyDescent="0.45">
      <c r="B65" s="4">
        <v>2023</v>
      </c>
      <c r="C65" s="3">
        <v>7</v>
      </c>
      <c r="D65" s="4" t="s">
        <v>317</v>
      </c>
      <c r="E65" s="4" t="s">
        <v>64</v>
      </c>
      <c r="F65" s="4" t="str">
        <f t="shared" si="0"/>
        <v>CKCOX23040014</v>
      </c>
      <c r="G65" s="3">
        <v>7</v>
      </c>
      <c r="H65" s="2">
        <v>0</v>
      </c>
      <c r="I65" s="2" t="s">
        <v>59</v>
      </c>
      <c r="J65" s="2" t="s">
        <v>519</v>
      </c>
      <c r="K65" s="3">
        <f t="shared" si="1"/>
        <v>2400</v>
      </c>
      <c r="L65" s="21">
        <f t="shared" si="2"/>
        <v>40</v>
      </c>
      <c r="M65" s="2" t="s">
        <v>337</v>
      </c>
      <c r="N65" s="2"/>
      <c r="O65" s="2"/>
      <c r="P65" s="2"/>
    </row>
    <row r="66" spans="2:16" x14ac:dyDescent="0.45">
      <c r="B66" s="4">
        <v>2023</v>
      </c>
      <c r="C66" s="3">
        <v>7</v>
      </c>
      <c r="D66" s="4" t="s">
        <v>317</v>
      </c>
      <c r="E66" s="4" t="s">
        <v>64</v>
      </c>
      <c r="F66" s="4" t="str">
        <f t="shared" si="0"/>
        <v>CKCOX23040014</v>
      </c>
      <c r="G66" s="3">
        <v>7</v>
      </c>
      <c r="H66" s="2">
        <v>0</v>
      </c>
      <c r="I66" s="2" t="s">
        <v>59</v>
      </c>
      <c r="J66" s="2" t="s">
        <v>30</v>
      </c>
      <c r="K66" s="3">
        <f t="shared" si="1"/>
        <v>2400</v>
      </c>
      <c r="L66" s="21">
        <f t="shared" si="2"/>
        <v>40</v>
      </c>
      <c r="M66" s="2" t="s">
        <v>337</v>
      </c>
      <c r="N66" s="2"/>
      <c r="O66" s="2"/>
      <c r="P66" s="2"/>
    </row>
    <row r="67" spans="2:16" x14ac:dyDescent="0.45">
      <c r="B67" s="4">
        <v>2023</v>
      </c>
      <c r="C67" s="3">
        <v>7</v>
      </c>
      <c r="D67" s="4" t="s">
        <v>317</v>
      </c>
      <c r="E67" s="4" t="s">
        <v>64</v>
      </c>
      <c r="F67" s="4" t="str">
        <f t="shared" si="0"/>
        <v>CKCOX23040014</v>
      </c>
      <c r="G67" s="3">
        <v>7</v>
      </c>
      <c r="H67" s="2">
        <v>0</v>
      </c>
      <c r="I67" s="2" t="s">
        <v>59</v>
      </c>
      <c r="J67" s="2" t="s">
        <v>468</v>
      </c>
      <c r="K67" s="3">
        <f t="shared" si="1"/>
        <v>2400</v>
      </c>
      <c r="L67" s="21">
        <f t="shared" si="2"/>
        <v>40</v>
      </c>
      <c r="M67" s="2" t="s">
        <v>337</v>
      </c>
      <c r="N67" s="2"/>
      <c r="O67" s="2"/>
      <c r="P67" s="2"/>
    </row>
    <row r="68" spans="2:16" x14ac:dyDescent="0.45">
      <c r="B68" s="4">
        <v>2023</v>
      </c>
      <c r="C68" s="3">
        <v>7</v>
      </c>
      <c r="D68" s="4" t="s">
        <v>317</v>
      </c>
      <c r="E68" s="4" t="s">
        <v>64</v>
      </c>
      <c r="F68" s="4" t="str">
        <f t="shared" si="0"/>
        <v>CKCOX23040014</v>
      </c>
      <c r="G68" s="3">
        <v>7</v>
      </c>
      <c r="H68" s="2">
        <v>0</v>
      </c>
      <c r="I68" s="2" t="s">
        <v>59</v>
      </c>
      <c r="J68" s="2" t="s">
        <v>136</v>
      </c>
      <c r="K68" s="3">
        <f t="shared" si="1"/>
        <v>2400</v>
      </c>
      <c r="L68" s="21">
        <f t="shared" si="2"/>
        <v>40</v>
      </c>
      <c r="M68" s="2" t="s">
        <v>337</v>
      </c>
      <c r="N68" s="2"/>
      <c r="O68" s="2"/>
      <c r="P68" s="2"/>
    </row>
    <row r="69" spans="2:16" x14ac:dyDescent="0.45">
      <c r="B69" s="4">
        <v>2023</v>
      </c>
      <c r="C69" s="3">
        <v>7</v>
      </c>
      <c r="D69" s="4" t="s">
        <v>317</v>
      </c>
      <c r="E69" s="4" t="s">
        <v>64</v>
      </c>
      <c r="F69" s="4" t="str">
        <f t="shared" si="0"/>
        <v>CKCOX23040014</v>
      </c>
      <c r="G69" s="3">
        <v>7</v>
      </c>
      <c r="H69" s="2">
        <v>0</v>
      </c>
      <c r="I69" s="2" t="s">
        <v>59</v>
      </c>
      <c r="J69" s="2" t="s">
        <v>2</v>
      </c>
      <c r="K69" s="3">
        <f t="shared" si="1"/>
        <v>2400</v>
      </c>
      <c r="L69" s="21">
        <f t="shared" si="2"/>
        <v>40</v>
      </c>
      <c r="M69" s="2" t="s">
        <v>337</v>
      </c>
      <c r="N69" s="2"/>
      <c r="O69" s="2"/>
      <c r="P69" s="2"/>
    </row>
    <row r="70" spans="2:16" x14ac:dyDescent="0.45">
      <c r="B70" s="4">
        <v>2023</v>
      </c>
      <c r="C70" s="3">
        <v>7</v>
      </c>
      <c r="D70" s="4" t="s">
        <v>317</v>
      </c>
      <c r="E70" s="4" t="s">
        <v>64</v>
      </c>
      <c r="F70" s="4" t="str">
        <f t="shared" si="0"/>
        <v>CKCOX23040014</v>
      </c>
      <c r="G70" s="3">
        <v>7</v>
      </c>
      <c r="H70" s="2">
        <v>0</v>
      </c>
      <c r="I70" s="2" t="s">
        <v>59</v>
      </c>
      <c r="J70" s="2" t="s">
        <v>469</v>
      </c>
      <c r="K70" s="3">
        <f t="shared" si="1"/>
        <v>2400</v>
      </c>
      <c r="L70" s="21">
        <f t="shared" si="2"/>
        <v>40</v>
      </c>
      <c r="M70" s="2" t="s">
        <v>337</v>
      </c>
      <c r="N70" s="2"/>
      <c r="O70" s="2"/>
      <c r="P70" s="2"/>
    </row>
    <row r="71" spans="2:16" x14ac:dyDescent="0.45">
      <c r="B71" s="4">
        <v>2023</v>
      </c>
      <c r="C71" s="3">
        <v>7</v>
      </c>
      <c r="D71" s="4" t="s">
        <v>317</v>
      </c>
      <c r="E71" s="4" t="s">
        <v>64</v>
      </c>
      <c r="F71" s="4" t="str">
        <f t="shared" si="0"/>
        <v>CKCOX23040015</v>
      </c>
      <c r="G71" s="3">
        <v>7</v>
      </c>
      <c r="H71" s="2">
        <v>0</v>
      </c>
      <c r="I71" s="2" t="s">
        <v>59</v>
      </c>
      <c r="J71" s="2" t="s">
        <v>29</v>
      </c>
      <c r="K71" s="3">
        <f t="shared" si="1"/>
        <v>1800</v>
      </c>
      <c r="L71" s="21">
        <f t="shared" si="2"/>
        <v>30</v>
      </c>
      <c r="M71" s="2" t="s">
        <v>337</v>
      </c>
      <c r="N71" s="2"/>
      <c r="O71" s="2"/>
      <c r="P71" s="2"/>
    </row>
    <row r="72" spans="2:16" x14ac:dyDescent="0.45">
      <c r="B72" s="4">
        <v>2023</v>
      </c>
      <c r="C72" s="3">
        <v>7</v>
      </c>
      <c r="D72" s="4" t="s">
        <v>317</v>
      </c>
      <c r="E72" s="4" t="s">
        <v>64</v>
      </c>
      <c r="F72" s="4" t="str">
        <f t="shared" ref="F72:F102" si="3">MID(J72,9,13)</f>
        <v>CKCOX23040015</v>
      </c>
      <c r="G72" s="3">
        <v>7</v>
      </c>
      <c r="H72" s="2">
        <v>0</v>
      </c>
      <c r="I72" s="2" t="s">
        <v>59</v>
      </c>
      <c r="J72" s="2" t="s">
        <v>11</v>
      </c>
      <c r="K72" s="3">
        <f t="shared" ref="K72:K102" si="4">L72*60</f>
        <v>1800</v>
      </c>
      <c r="L72" s="21">
        <f t="shared" ref="L72:L102" si="5">VALUE(MID(J72,51,FIND("m",J72)-51))</f>
        <v>30</v>
      </c>
      <c r="M72" s="2" t="s">
        <v>337</v>
      </c>
      <c r="N72" s="2"/>
      <c r="O72" s="2"/>
      <c r="P72" s="2"/>
    </row>
    <row r="73" spans="2:16" x14ac:dyDescent="0.45">
      <c r="B73" s="4">
        <v>2023</v>
      </c>
      <c r="C73" s="3">
        <v>7</v>
      </c>
      <c r="D73" s="4" t="s">
        <v>317</v>
      </c>
      <c r="E73" s="4" t="s">
        <v>64</v>
      </c>
      <c r="F73" s="4" t="str">
        <f t="shared" si="3"/>
        <v>CKCOX23040015</v>
      </c>
      <c r="G73" s="3">
        <v>7</v>
      </c>
      <c r="H73" s="2">
        <v>0</v>
      </c>
      <c r="I73" s="2" t="s">
        <v>59</v>
      </c>
      <c r="J73" s="2" t="s">
        <v>42</v>
      </c>
      <c r="K73" s="3">
        <f t="shared" si="4"/>
        <v>1800</v>
      </c>
      <c r="L73" s="21">
        <f t="shared" si="5"/>
        <v>30</v>
      </c>
      <c r="M73" s="2" t="s">
        <v>337</v>
      </c>
      <c r="N73" s="2"/>
      <c r="O73" s="2"/>
      <c r="P73" s="2"/>
    </row>
    <row r="74" spans="2:16" x14ac:dyDescent="0.45">
      <c r="B74" s="4">
        <v>2023</v>
      </c>
      <c r="C74" s="3">
        <v>7</v>
      </c>
      <c r="D74" s="4" t="s">
        <v>317</v>
      </c>
      <c r="E74" s="4" t="s">
        <v>64</v>
      </c>
      <c r="F74" s="4" t="str">
        <f t="shared" si="3"/>
        <v>CKCOX23040015</v>
      </c>
      <c r="G74" s="3">
        <v>7</v>
      </c>
      <c r="H74" s="2">
        <v>0</v>
      </c>
      <c r="I74" s="2" t="s">
        <v>59</v>
      </c>
      <c r="J74" s="2" t="s">
        <v>465</v>
      </c>
      <c r="K74" s="3">
        <f t="shared" si="4"/>
        <v>1800</v>
      </c>
      <c r="L74" s="21">
        <f t="shared" si="5"/>
        <v>30</v>
      </c>
      <c r="M74" s="2" t="s">
        <v>337</v>
      </c>
      <c r="N74" s="2"/>
      <c r="O74" s="2"/>
      <c r="P74" s="2"/>
    </row>
    <row r="75" spans="2:16" x14ac:dyDescent="0.45">
      <c r="B75" s="4">
        <v>2023</v>
      </c>
      <c r="C75" s="3">
        <v>7</v>
      </c>
      <c r="D75" s="4" t="s">
        <v>317</v>
      </c>
      <c r="E75" s="4" t="s">
        <v>64</v>
      </c>
      <c r="F75" s="4" t="str">
        <f t="shared" si="3"/>
        <v>CKCOX23040015</v>
      </c>
      <c r="G75" s="3">
        <v>7</v>
      </c>
      <c r="H75" s="2">
        <v>0</v>
      </c>
      <c r="I75" s="2" t="s">
        <v>59</v>
      </c>
      <c r="J75" s="2" t="s">
        <v>53</v>
      </c>
      <c r="K75" s="3">
        <f t="shared" si="4"/>
        <v>1800</v>
      </c>
      <c r="L75" s="21">
        <f t="shared" si="5"/>
        <v>30</v>
      </c>
      <c r="M75" s="2" t="s">
        <v>337</v>
      </c>
      <c r="N75" s="2"/>
      <c r="O75" s="2"/>
      <c r="P75" s="2"/>
    </row>
    <row r="76" spans="2:16" x14ac:dyDescent="0.45">
      <c r="B76" s="4">
        <v>2023</v>
      </c>
      <c r="C76" s="3">
        <v>7</v>
      </c>
      <c r="D76" s="4" t="s">
        <v>317</v>
      </c>
      <c r="E76" s="4" t="s">
        <v>64</v>
      </c>
      <c r="F76" s="4" t="str">
        <f t="shared" si="3"/>
        <v>CKCOX23040015</v>
      </c>
      <c r="G76" s="3">
        <v>7</v>
      </c>
      <c r="H76" s="2">
        <v>0</v>
      </c>
      <c r="I76" s="2" t="s">
        <v>59</v>
      </c>
      <c r="J76" s="2" t="s">
        <v>482</v>
      </c>
      <c r="K76" s="3">
        <f t="shared" si="4"/>
        <v>1800</v>
      </c>
      <c r="L76" s="21">
        <f t="shared" si="5"/>
        <v>30</v>
      </c>
      <c r="M76" s="2" t="s">
        <v>337</v>
      </c>
      <c r="N76" s="2"/>
      <c r="O76" s="2"/>
      <c r="P76" s="2"/>
    </row>
    <row r="77" spans="2:16" x14ac:dyDescent="0.45">
      <c r="B77" s="4">
        <v>2023</v>
      </c>
      <c r="C77" s="3">
        <v>7</v>
      </c>
      <c r="D77" s="4" t="s">
        <v>317</v>
      </c>
      <c r="E77" s="4" t="s">
        <v>64</v>
      </c>
      <c r="F77" s="4" t="str">
        <f t="shared" si="3"/>
        <v>CKCOX23040015</v>
      </c>
      <c r="G77" s="3">
        <v>7</v>
      </c>
      <c r="H77" s="2">
        <v>0</v>
      </c>
      <c r="I77" s="2" t="s">
        <v>59</v>
      </c>
      <c r="J77" s="2" t="s">
        <v>510</v>
      </c>
      <c r="K77" s="3">
        <f t="shared" si="4"/>
        <v>2400</v>
      </c>
      <c r="L77" s="21">
        <f t="shared" si="5"/>
        <v>40</v>
      </c>
      <c r="M77" s="2" t="s">
        <v>337</v>
      </c>
      <c r="N77" s="2"/>
      <c r="O77" s="2"/>
      <c r="P77" s="2"/>
    </row>
    <row r="78" spans="2:16" x14ac:dyDescent="0.45">
      <c r="B78" s="4">
        <v>2023</v>
      </c>
      <c r="C78" s="3">
        <v>7</v>
      </c>
      <c r="D78" s="4" t="s">
        <v>317</v>
      </c>
      <c r="E78" s="4" t="s">
        <v>64</v>
      </c>
      <c r="F78" s="4" t="str">
        <f t="shared" si="3"/>
        <v>CKCOX23040015</v>
      </c>
      <c r="G78" s="3">
        <v>7</v>
      </c>
      <c r="H78" s="2">
        <v>0</v>
      </c>
      <c r="I78" s="2" t="s">
        <v>59</v>
      </c>
      <c r="J78" s="2" t="s">
        <v>8</v>
      </c>
      <c r="K78" s="3">
        <f t="shared" si="4"/>
        <v>2400</v>
      </c>
      <c r="L78" s="21">
        <f t="shared" si="5"/>
        <v>40</v>
      </c>
      <c r="M78" s="2" t="s">
        <v>337</v>
      </c>
      <c r="N78" s="2"/>
      <c r="O78" s="2"/>
      <c r="P78" s="2"/>
    </row>
    <row r="79" spans="2:16" x14ac:dyDescent="0.45">
      <c r="B79" s="4">
        <v>2023</v>
      </c>
      <c r="C79" s="3">
        <v>7</v>
      </c>
      <c r="D79" s="4" t="s">
        <v>317</v>
      </c>
      <c r="E79" s="4" t="s">
        <v>64</v>
      </c>
      <c r="F79" s="4" t="str">
        <f t="shared" si="3"/>
        <v>CKCOX23040015</v>
      </c>
      <c r="G79" s="3">
        <v>7</v>
      </c>
      <c r="H79" s="2">
        <v>0</v>
      </c>
      <c r="I79" s="2" t="s">
        <v>59</v>
      </c>
      <c r="J79" s="2" t="s">
        <v>7</v>
      </c>
      <c r="K79" s="3">
        <f t="shared" si="4"/>
        <v>2400</v>
      </c>
      <c r="L79" s="21">
        <f t="shared" si="5"/>
        <v>40</v>
      </c>
      <c r="M79" s="2" t="s">
        <v>337</v>
      </c>
      <c r="N79" s="2"/>
      <c r="O79" s="2"/>
      <c r="P79" s="2"/>
    </row>
    <row r="80" spans="2:16" x14ac:dyDescent="0.45">
      <c r="B80" s="4">
        <v>2023</v>
      </c>
      <c r="C80" s="3">
        <v>7</v>
      </c>
      <c r="D80" s="4" t="s">
        <v>317</v>
      </c>
      <c r="E80" s="4" t="s">
        <v>64</v>
      </c>
      <c r="F80" s="4" t="str">
        <f t="shared" si="3"/>
        <v>CKCOX23040015</v>
      </c>
      <c r="G80" s="3">
        <v>7</v>
      </c>
      <c r="H80" s="2">
        <v>0</v>
      </c>
      <c r="I80" s="2" t="s">
        <v>59</v>
      </c>
      <c r="J80" s="2" t="s">
        <v>39</v>
      </c>
      <c r="K80" s="3">
        <f t="shared" si="4"/>
        <v>2400</v>
      </c>
      <c r="L80" s="21">
        <f t="shared" si="5"/>
        <v>40</v>
      </c>
      <c r="M80" s="2" t="s">
        <v>337</v>
      </c>
      <c r="N80" s="2"/>
      <c r="O80" s="2"/>
      <c r="P80" s="2"/>
    </row>
    <row r="81" spans="2:16" x14ac:dyDescent="0.45">
      <c r="B81" s="4">
        <v>2023</v>
      </c>
      <c r="C81" s="3">
        <v>7</v>
      </c>
      <c r="D81" s="4" t="s">
        <v>317</v>
      </c>
      <c r="E81" s="4" t="s">
        <v>64</v>
      </c>
      <c r="F81" s="4" t="str">
        <f t="shared" si="3"/>
        <v>CKCOX23040015</v>
      </c>
      <c r="G81" s="3">
        <v>7</v>
      </c>
      <c r="H81" s="2">
        <v>0</v>
      </c>
      <c r="I81" s="2" t="s">
        <v>59</v>
      </c>
      <c r="J81" s="2" t="s">
        <v>4</v>
      </c>
      <c r="K81" s="3">
        <f t="shared" si="4"/>
        <v>2400</v>
      </c>
      <c r="L81" s="21">
        <f t="shared" si="5"/>
        <v>40</v>
      </c>
      <c r="M81" s="2" t="s">
        <v>337</v>
      </c>
      <c r="N81" s="2"/>
      <c r="O81" s="2"/>
      <c r="P81" s="2"/>
    </row>
    <row r="82" spans="2:16" x14ac:dyDescent="0.45">
      <c r="B82" s="4">
        <v>2023</v>
      </c>
      <c r="C82" s="3">
        <v>7</v>
      </c>
      <c r="D82" s="4" t="s">
        <v>317</v>
      </c>
      <c r="E82" s="4" t="s">
        <v>64</v>
      </c>
      <c r="F82" s="4" t="str">
        <f t="shared" si="3"/>
        <v>CKCOX23040015</v>
      </c>
      <c r="G82" s="3">
        <v>7</v>
      </c>
      <c r="H82" s="2">
        <v>0</v>
      </c>
      <c r="I82" s="2" t="s">
        <v>59</v>
      </c>
      <c r="J82" s="2" t="s">
        <v>492</v>
      </c>
      <c r="K82" s="3">
        <f t="shared" si="4"/>
        <v>2400</v>
      </c>
      <c r="L82" s="21">
        <f t="shared" si="5"/>
        <v>40</v>
      </c>
      <c r="M82" s="2" t="s">
        <v>337</v>
      </c>
      <c r="N82" s="2"/>
      <c r="O82" s="2"/>
      <c r="P82" s="2"/>
    </row>
    <row r="83" spans="2:16" x14ac:dyDescent="0.45">
      <c r="B83" s="4">
        <v>2023</v>
      </c>
      <c r="C83" s="3">
        <v>7</v>
      </c>
      <c r="D83" s="4" t="s">
        <v>317</v>
      </c>
      <c r="E83" s="4" t="s">
        <v>64</v>
      </c>
      <c r="F83" s="4" t="str">
        <f t="shared" si="3"/>
        <v>CKCOX23040015</v>
      </c>
      <c r="G83" s="3">
        <v>7</v>
      </c>
      <c r="H83" s="2">
        <v>0</v>
      </c>
      <c r="I83" s="2" t="s">
        <v>59</v>
      </c>
      <c r="J83" s="2" t="s">
        <v>36</v>
      </c>
      <c r="K83" s="3">
        <f t="shared" si="4"/>
        <v>2400</v>
      </c>
      <c r="L83" s="21">
        <f t="shared" si="5"/>
        <v>40</v>
      </c>
      <c r="M83" s="2" t="s">
        <v>337</v>
      </c>
      <c r="N83" s="2"/>
      <c r="O83" s="2"/>
      <c r="P83" s="2"/>
    </row>
    <row r="84" spans="2:16" x14ac:dyDescent="0.45">
      <c r="B84" s="4">
        <v>2023</v>
      </c>
      <c r="C84" s="3">
        <v>7</v>
      </c>
      <c r="D84" s="4" t="s">
        <v>317</v>
      </c>
      <c r="E84" s="4" t="s">
        <v>64</v>
      </c>
      <c r="F84" s="4" t="str">
        <f t="shared" si="3"/>
        <v>CKCOX23040015</v>
      </c>
      <c r="G84" s="3">
        <v>7</v>
      </c>
      <c r="H84" s="2">
        <v>0</v>
      </c>
      <c r="I84" s="2" t="s">
        <v>59</v>
      </c>
      <c r="J84" s="2" t="s">
        <v>504</v>
      </c>
      <c r="K84" s="3">
        <f t="shared" si="4"/>
        <v>1800</v>
      </c>
      <c r="L84" s="21">
        <f t="shared" si="5"/>
        <v>30</v>
      </c>
      <c r="M84" s="2" t="s">
        <v>337</v>
      </c>
      <c r="N84" s="2"/>
      <c r="O84" s="2"/>
      <c r="P84" s="2"/>
    </row>
    <row r="85" spans="2:16" x14ac:dyDescent="0.45">
      <c r="B85" s="4">
        <v>2023</v>
      </c>
      <c r="C85" s="3">
        <v>7</v>
      </c>
      <c r="D85" s="4" t="s">
        <v>317</v>
      </c>
      <c r="E85" s="4" t="s">
        <v>64</v>
      </c>
      <c r="F85" s="4" t="str">
        <f t="shared" si="3"/>
        <v>CKCOX23040015</v>
      </c>
      <c r="G85" s="3">
        <v>7</v>
      </c>
      <c r="H85" s="2">
        <v>0</v>
      </c>
      <c r="I85" s="2" t="s">
        <v>59</v>
      </c>
      <c r="J85" s="2" t="s">
        <v>139</v>
      </c>
      <c r="K85" s="3">
        <f t="shared" si="4"/>
        <v>2400</v>
      </c>
      <c r="L85" s="21">
        <f t="shared" si="5"/>
        <v>40</v>
      </c>
      <c r="M85" s="2" t="s">
        <v>337</v>
      </c>
      <c r="N85" s="2"/>
      <c r="O85" s="2"/>
      <c r="P85" s="2"/>
    </row>
    <row r="86" spans="2:16" x14ac:dyDescent="0.45">
      <c r="B86" s="4">
        <v>2023</v>
      </c>
      <c r="C86" s="3">
        <v>7</v>
      </c>
      <c r="D86" s="4" t="s">
        <v>317</v>
      </c>
      <c r="E86" s="4" t="s">
        <v>64</v>
      </c>
      <c r="F86" s="4" t="str">
        <f t="shared" si="3"/>
        <v>CKCOX23040015</v>
      </c>
      <c r="G86" s="3">
        <v>7</v>
      </c>
      <c r="H86" s="2">
        <v>0</v>
      </c>
      <c r="I86" s="2" t="s">
        <v>59</v>
      </c>
      <c r="J86" s="2" t="s">
        <v>48</v>
      </c>
      <c r="K86" s="3">
        <f t="shared" si="4"/>
        <v>2400</v>
      </c>
      <c r="L86" s="21">
        <f t="shared" si="5"/>
        <v>40</v>
      </c>
      <c r="M86" s="2" t="s">
        <v>337</v>
      </c>
      <c r="N86" s="2"/>
      <c r="O86" s="2"/>
      <c r="P86" s="2"/>
    </row>
    <row r="87" spans="2:16" x14ac:dyDescent="0.45">
      <c r="B87" s="4">
        <v>2023</v>
      </c>
      <c r="C87" s="3">
        <v>7</v>
      </c>
      <c r="D87" s="4" t="s">
        <v>317</v>
      </c>
      <c r="E87" s="4" t="s">
        <v>64</v>
      </c>
      <c r="F87" s="4" t="str">
        <f t="shared" si="3"/>
        <v>CKCOX23040015</v>
      </c>
      <c r="G87" s="3">
        <v>7</v>
      </c>
      <c r="H87" s="2">
        <v>0</v>
      </c>
      <c r="I87" s="2" t="s">
        <v>59</v>
      </c>
      <c r="J87" s="2" t="s">
        <v>43</v>
      </c>
      <c r="K87" s="3">
        <f t="shared" si="4"/>
        <v>2400</v>
      </c>
      <c r="L87" s="21">
        <f t="shared" si="5"/>
        <v>40</v>
      </c>
      <c r="M87" s="2" t="s">
        <v>337</v>
      </c>
      <c r="N87" s="2"/>
      <c r="O87" s="2"/>
      <c r="P87" s="2"/>
    </row>
    <row r="88" spans="2:16" x14ac:dyDescent="0.45">
      <c r="B88" s="4">
        <v>2023</v>
      </c>
      <c r="C88" s="3">
        <v>7</v>
      </c>
      <c r="D88" s="4" t="s">
        <v>317</v>
      </c>
      <c r="E88" s="4" t="s">
        <v>64</v>
      </c>
      <c r="F88" s="4" t="str">
        <f t="shared" si="3"/>
        <v>CKCOX23040015</v>
      </c>
      <c r="G88" s="3">
        <v>7</v>
      </c>
      <c r="H88" s="2">
        <v>0</v>
      </c>
      <c r="I88" s="2" t="s">
        <v>59</v>
      </c>
      <c r="J88" s="2" t="s">
        <v>474</v>
      </c>
      <c r="K88" s="3">
        <f t="shared" si="4"/>
        <v>2400</v>
      </c>
      <c r="L88" s="21">
        <f t="shared" si="5"/>
        <v>40</v>
      </c>
      <c r="M88" s="2" t="s">
        <v>337</v>
      </c>
      <c r="N88" s="2"/>
      <c r="O88" s="2"/>
      <c r="P88" s="2"/>
    </row>
    <row r="89" spans="2:16" x14ac:dyDescent="0.45">
      <c r="B89" s="4">
        <v>2023</v>
      </c>
      <c r="C89" s="3">
        <v>7</v>
      </c>
      <c r="D89" s="4" t="s">
        <v>317</v>
      </c>
      <c r="E89" s="4" t="s">
        <v>64</v>
      </c>
      <c r="F89" s="4" t="str">
        <f t="shared" si="3"/>
        <v>CKCOX23040015</v>
      </c>
      <c r="G89" s="3">
        <v>7</v>
      </c>
      <c r="H89" s="2">
        <v>0</v>
      </c>
      <c r="I89" s="2" t="s">
        <v>59</v>
      </c>
      <c r="J89" s="2" t="s">
        <v>526</v>
      </c>
      <c r="K89" s="3">
        <f t="shared" si="4"/>
        <v>2400</v>
      </c>
      <c r="L89" s="21">
        <f t="shared" si="5"/>
        <v>40</v>
      </c>
      <c r="M89" s="2" t="s">
        <v>337</v>
      </c>
      <c r="N89" s="2"/>
      <c r="O89" s="2"/>
      <c r="P89" s="2"/>
    </row>
    <row r="90" spans="2:16" x14ac:dyDescent="0.45">
      <c r="B90" s="4">
        <v>2023</v>
      </c>
      <c r="C90" s="3">
        <v>7</v>
      </c>
      <c r="D90" s="4" t="s">
        <v>317</v>
      </c>
      <c r="E90" s="4" t="s">
        <v>64</v>
      </c>
      <c r="F90" s="4" t="str">
        <f t="shared" si="3"/>
        <v>CKCOX23040015</v>
      </c>
      <c r="G90" s="3">
        <v>7</v>
      </c>
      <c r="H90" s="2">
        <v>0</v>
      </c>
      <c r="I90" s="2" t="s">
        <v>59</v>
      </c>
      <c r="J90" s="2" t="s">
        <v>501</v>
      </c>
      <c r="K90" s="3">
        <f t="shared" si="4"/>
        <v>2400</v>
      </c>
      <c r="L90" s="21">
        <f t="shared" si="5"/>
        <v>40</v>
      </c>
      <c r="M90" s="2" t="s">
        <v>337</v>
      </c>
      <c r="N90" s="2"/>
      <c r="O90" s="2"/>
      <c r="P90" s="2"/>
    </row>
    <row r="91" spans="2:16" x14ac:dyDescent="0.45">
      <c r="B91" s="4">
        <v>2023</v>
      </c>
      <c r="C91" s="3">
        <v>7</v>
      </c>
      <c r="D91" s="4" t="s">
        <v>317</v>
      </c>
      <c r="E91" s="4" t="s">
        <v>64</v>
      </c>
      <c r="F91" s="4" t="str">
        <f t="shared" si="3"/>
        <v>CKCOX23040014</v>
      </c>
      <c r="G91" s="3">
        <v>7</v>
      </c>
      <c r="H91" s="2">
        <v>0</v>
      </c>
      <c r="I91" s="2" t="s">
        <v>58</v>
      </c>
      <c r="J91" s="2" t="s">
        <v>514</v>
      </c>
      <c r="K91" s="3">
        <f t="shared" si="4"/>
        <v>2400</v>
      </c>
      <c r="L91" s="21">
        <f t="shared" si="5"/>
        <v>40</v>
      </c>
      <c r="M91" s="2" t="s">
        <v>337</v>
      </c>
      <c r="N91" s="2"/>
      <c r="O91" s="2"/>
      <c r="P91" s="2"/>
    </row>
    <row r="92" spans="2:16" x14ac:dyDescent="0.45">
      <c r="B92" s="4">
        <v>2023</v>
      </c>
      <c r="C92" s="3">
        <v>7</v>
      </c>
      <c r="D92" s="4" t="s">
        <v>317</v>
      </c>
      <c r="E92" s="4" t="s">
        <v>64</v>
      </c>
      <c r="F92" s="4" t="str">
        <f t="shared" si="3"/>
        <v>CKCOX23040014</v>
      </c>
      <c r="G92" s="3">
        <v>7</v>
      </c>
      <c r="H92" s="2">
        <v>0</v>
      </c>
      <c r="I92" s="2" t="s">
        <v>58</v>
      </c>
      <c r="J92" s="2" t="s">
        <v>47</v>
      </c>
      <c r="K92" s="3">
        <f t="shared" si="4"/>
        <v>2400</v>
      </c>
      <c r="L92" s="21">
        <f t="shared" si="5"/>
        <v>40</v>
      </c>
      <c r="M92" s="2" t="s">
        <v>337</v>
      </c>
      <c r="N92" s="2"/>
      <c r="O92" s="2"/>
      <c r="P92" s="2"/>
    </row>
    <row r="93" spans="2:16" x14ac:dyDescent="0.45">
      <c r="B93" s="4">
        <v>2023</v>
      </c>
      <c r="C93" s="3">
        <v>7</v>
      </c>
      <c r="D93" s="4" t="s">
        <v>317</v>
      </c>
      <c r="E93" s="4" t="s">
        <v>64</v>
      </c>
      <c r="F93" s="4" t="str">
        <f t="shared" si="3"/>
        <v>CKCOX23040014</v>
      </c>
      <c r="G93" s="3">
        <v>7</v>
      </c>
      <c r="H93" s="2">
        <v>0</v>
      </c>
      <c r="I93" s="2" t="s">
        <v>58</v>
      </c>
      <c r="J93" s="2" t="s">
        <v>544</v>
      </c>
      <c r="K93" s="3">
        <f t="shared" si="4"/>
        <v>2400</v>
      </c>
      <c r="L93" s="21">
        <f t="shared" si="5"/>
        <v>40</v>
      </c>
      <c r="M93" s="2" t="s">
        <v>337</v>
      </c>
      <c r="N93" s="2"/>
      <c r="O93" s="2"/>
      <c r="P93" s="2"/>
    </row>
    <row r="94" spans="2:16" x14ac:dyDescent="0.45">
      <c r="B94" s="4">
        <v>2023</v>
      </c>
      <c r="C94" s="3">
        <v>7</v>
      </c>
      <c r="D94" s="4" t="s">
        <v>317</v>
      </c>
      <c r="E94" s="4" t="s">
        <v>64</v>
      </c>
      <c r="F94" s="4" t="str">
        <f t="shared" si="3"/>
        <v>CKCOX23040015</v>
      </c>
      <c r="G94" s="3">
        <v>7</v>
      </c>
      <c r="H94" s="2">
        <v>0</v>
      </c>
      <c r="I94" s="2" t="s">
        <v>58</v>
      </c>
      <c r="J94" s="2" t="s">
        <v>6</v>
      </c>
      <c r="K94" s="3">
        <f t="shared" si="4"/>
        <v>2400</v>
      </c>
      <c r="L94" s="21">
        <f t="shared" si="5"/>
        <v>40</v>
      </c>
      <c r="M94" s="2" t="s">
        <v>337</v>
      </c>
      <c r="N94" s="2"/>
      <c r="O94" s="2"/>
      <c r="P94" s="2"/>
    </row>
    <row r="95" spans="2:16" x14ac:dyDescent="0.45">
      <c r="B95" s="4">
        <v>2023</v>
      </c>
      <c r="C95" s="3">
        <v>7</v>
      </c>
      <c r="D95" s="4" t="s">
        <v>317</v>
      </c>
      <c r="E95" s="4" t="s">
        <v>64</v>
      </c>
      <c r="F95" s="4" t="str">
        <f t="shared" si="3"/>
        <v>CKCOX23040015</v>
      </c>
      <c r="G95" s="3">
        <v>7</v>
      </c>
      <c r="H95" s="2">
        <v>0</v>
      </c>
      <c r="I95" s="2" t="s">
        <v>58</v>
      </c>
      <c r="J95" s="2" t="s">
        <v>34</v>
      </c>
      <c r="K95" s="3">
        <f t="shared" si="4"/>
        <v>2400</v>
      </c>
      <c r="L95" s="21">
        <f t="shared" si="5"/>
        <v>40</v>
      </c>
      <c r="M95" s="2" t="s">
        <v>337</v>
      </c>
      <c r="N95" s="2"/>
      <c r="O95" s="2"/>
      <c r="P95" s="2"/>
    </row>
    <row r="96" spans="2:16" x14ac:dyDescent="0.45">
      <c r="B96" s="4">
        <v>2023</v>
      </c>
      <c r="C96" s="3">
        <v>7</v>
      </c>
      <c r="D96" s="4" t="s">
        <v>317</v>
      </c>
      <c r="E96" s="4" t="s">
        <v>64</v>
      </c>
      <c r="F96" s="4" t="str">
        <f t="shared" si="3"/>
        <v>CKCOX23040015</v>
      </c>
      <c r="G96" s="3">
        <v>7</v>
      </c>
      <c r="H96" s="2">
        <v>0</v>
      </c>
      <c r="I96" s="2" t="s">
        <v>58</v>
      </c>
      <c r="J96" s="2" t="s">
        <v>458</v>
      </c>
      <c r="K96" s="3">
        <f t="shared" si="4"/>
        <v>2400</v>
      </c>
      <c r="L96" s="21">
        <f t="shared" si="5"/>
        <v>40</v>
      </c>
      <c r="M96" s="2" t="s">
        <v>337</v>
      </c>
      <c r="N96" s="2"/>
      <c r="O96" s="2"/>
      <c r="P96" s="2"/>
    </row>
    <row r="97" spans="2:16" x14ac:dyDescent="0.45">
      <c r="B97" s="4">
        <v>2023</v>
      </c>
      <c r="C97" s="3">
        <v>7</v>
      </c>
      <c r="D97" s="4" t="s">
        <v>317</v>
      </c>
      <c r="E97" s="4" t="s">
        <v>64</v>
      </c>
      <c r="F97" s="4" t="str">
        <f t="shared" si="3"/>
        <v>CKCOX23040014</v>
      </c>
      <c r="G97" s="3">
        <v>7</v>
      </c>
      <c r="H97" s="2">
        <v>0</v>
      </c>
      <c r="I97" s="2" t="s">
        <v>59</v>
      </c>
      <c r="J97" s="2" t="s">
        <v>509</v>
      </c>
      <c r="K97" s="3">
        <f t="shared" si="4"/>
        <v>2400</v>
      </c>
      <c r="L97" s="21">
        <f t="shared" si="5"/>
        <v>40</v>
      </c>
      <c r="M97" s="2" t="s">
        <v>337</v>
      </c>
      <c r="N97" s="2"/>
      <c r="O97" s="2"/>
      <c r="P97" s="2"/>
    </row>
    <row r="98" spans="2:16" x14ac:dyDescent="0.45">
      <c r="B98" s="4">
        <v>2023</v>
      </c>
      <c r="C98" s="3">
        <v>7</v>
      </c>
      <c r="D98" s="4" t="s">
        <v>317</v>
      </c>
      <c r="E98" s="4" t="s">
        <v>64</v>
      </c>
      <c r="F98" s="4" t="str">
        <f t="shared" si="3"/>
        <v>CKCOX23040014</v>
      </c>
      <c r="G98" s="3">
        <v>7</v>
      </c>
      <c r="H98" s="2">
        <v>0</v>
      </c>
      <c r="I98" s="2" t="s">
        <v>59</v>
      </c>
      <c r="J98" s="2" t="s">
        <v>0</v>
      </c>
      <c r="K98" s="3">
        <f t="shared" si="4"/>
        <v>2400</v>
      </c>
      <c r="L98" s="21">
        <f t="shared" si="5"/>
        <v>40</v>
      </c>
      <c r="M98" s="2" t="s">
        <v>337</v>
      </c>
      <c r="N98" s="2"/>
      <c r="O98" s="2"/>
      <c r="P98" s="2"/>
    </row>
    <row r="99" spans="2:16" x14ac:dyDescent="0.45">
      <c r="B99" s="4">
        <v>2023</v>
      </c>
      <c r="C99" s="3">
        <v>7</v>
      </c>
      <c r="D99" s="4" t="s">
        <v>317</v>
      </c>
      <c r="E99" s="4" t="s">
        <v>64</v>
      </c>
      <c r="F99" s="4" t="str">
        <f t="shared" si="3"/>
        <v>CKCOX23040014</v>
      </c>
      <c r="G99" s="3">
        <v>7</v>
      </c>
      <c r="H99" s="2">
        <v>0</v>
      </c>
      <c r="I99" s="2" t="s">
        <v>59</v>
      </c>
      <c r="J99" s="2" t="s">
        <v>141</v>
      </c>
      <c r="K99" s="3">
        <f t="shared" si="4"/>
        <v>2400</v>
      </c>
      <c r="L99" s="21">
        <f t="shared" si="5"/>
        <v>40</v>
      </c>
      <c r="M99" s="2" t="s">
        <v>337</v>
      </c>
      <c r="N99" s="2"/>
      <c r="O99" s="2"/>
      <c r="P99" s="2"/>
    </row>
    <row r="100" spans="2:16" x14ac:dyDescent="0.45">
      <c r="B100" s="4">
        <v>2023</v>
      </c>
      <c r="C100" s="3">
        <v>7</v>
      </c>
      <c r="D100" s="4" t="s">
        <v>317</v>
      </c>
      <c r="E100" s="4" t="s">
        <v>64</v>
      </c>
      <c r="F100" s="4" t="str">
        <f t="shared" si="3"/>
        <v>CKCOX23040015</v>
      </c>
      <c r="G100" s="3">
        <v>7</v>
      </c>
      <c r="H100" s="2">
        <v>0</v>
      </c>
      <c r="I100" s="2" t="s">
        <v>59</v>
      </c>
      <c r="J100" s="2" t="s">
        <v>31</v>
      </c>
      <c r="K100" s="3">
        <f t="shared" si="4"/>
        <v>2400</v>
      </c>
      <c r="L100" s="21">
        <f t="shared" si="5"/>
        <v>40</v>
      </c>
      <c r="M100" s="2" t="s">
        <v>337</v>
      </c>
      <c r="N100" s="2"/>
      <c r="O100" s="2"/>
      <c r="P100" s="2"/>
    </row>
    <row r="101" spans="2:16" x14ac:dyDescent="0.45">
      <c r="B101" s="4">
        <v>2023</v>
      </c>
      <c r="C101" s="3">
        <v>7</v>
      </c>
      <c r="D101" s="4" t="s">
        <v>317</v>
      </c>
      <c r="E101" s="4" t="s">
        <v>64</v>
      </c>
      <c r="F101" s="4" t="str">
        <f t="shared" si="3"/>
        <v>CKCOX23040015</v>
      </c>
      <c r="G101" s="3">
        <v>7</v>
      </c>
      <c r="H101" s="2">
        <v>0</v>
      </c>
      <c r="I101" s="2" t="s">
        <v>59</v>
      </c>
      <c r="J101" s="2" t="s">
        <v>52</v>
      </c>
      <c r="K101" s="3">
        <f t="shared" si="4"/>
        <v>2400</v>
      </c>
      <c r="L101" s="21">
        <f t="shared" si="5"/>
        <v>40</v>
      </c>
      <c r="M101" s="2" t="s">
        <v>337</v>
      </c>
      <c r="N101" s="2"/>
      <c r="O101" s="2"/>
      <c r="P101" s="2"/>
    </row>
    <row r="102" spans="2:16" x14ac:dyDescent="0.45">
      <c r="B102" s="4">
        <v>2023</v>
      </c>
      <c r="C102" s="3">
        <v>7</v>
      </c>
      <c r="D102" s="4" t="s">
        <v>317</v>
      </c>
      <c r="E102" s="4" t="s">
        <v>64</v>
      </c>
      <c r="F102" s="4" t="str">
        <f t="shared" si="3"/>
        <v>CKCOX23040015</v>
      </c>
      <c r="G102" s="3">
        <v>7</v>
      </c>
      <c r="H102" s="2">
        <v>0</v>
      </c>
      <c r="I102" s="2" t="s">
        <v>59</v>
      </c>
      <c r="J102" s="2" t="s">
        <v>530</v>
      </c>
      <c r="K102" s="3">
        <f t="shared" si="4"/>
        <v>2400</v>
      </c>
      <c r="L102" s="21">
        <f t="shared" si="5"/>
        <v>40</v>
      </c>
      <c r="M102" s="2" t="s">
        <v>337</v>
      </c>
      <c r="N102" s="2"/>
      <c r="O102" s="2"/>
      <c r="P102" s="2"/>
    </row>
  </sheetData>
  <mergeCells count="2">
    <mergeCell ref="B2:C2"/>
    <mergeCell ref="B3:C3"/>
  </mergeCells>
  <phoneticPr fontId="4" type="noConversion"/>
  <pageMargins left="0.69972223043441772" right="0.69972223043441772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203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DB 종합</vt:lpstr>
      <vt:lpstr>2023_12</vt:lpstr>
      <vt:lpstr>2023_11</vt:lpstr>
      <vt:lpstr>2023_10</vt:lpstr>
      <vt:lpstr>2023_09</vt:lpstr>
      <vt:lpstr>2023_08</vt:lpstr>
      <vt:lpstr>2023_07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KETI2023</dc:creator>
  <cp:lastModifiedBy>User</cp:lastModifiedBy>
  <cp:revision>43</cp:revision>
  <dcterms:created xsi:type="dcterms:W3CDTF">2023-12-13T05:32:41Z</dcterms:created>
  <dcterms:modified xsi:type="dcterms:W3CDTF">2023-12-22T02:32:39Z</dcterms:modified>
  <cp:version>1200.0100.01</cp:version>
</cp:coreProperties>
</file>