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66925"/>
  <mc:AlternateContent xmlns:mc="http://schemas.openxmlformats.org/markup-compatibility/2006">
    <mc:Choice Requires="x15">
      <x15ac:absPath xmlns:x15ac="http://schemas.microsoft.com/office/spreadsheetml/2010/11/ac" url="C:\Users\hollis\Desktop\Hollis_C\DeepMIP\Final MS\Supplementary Data Files\"/>
    </mc:Choice>
  </mc:AlternateContent>
  <xr:revisionPtr revIDLastSave="0" documentId="10_ncr:100000_{01512C26-97D9-45E1-BD7D-DFC016D9B001}" xr6:coauthVersionLast="31" xr6:coauthVersionMax="36" xr10:uidLastSave="{00000000-0000-0000-0000-000000000000}"/>
  <bookViews>
    <workbookView xWindow="0" yWindow="0" windowWidth="28800" windowHeight="11955" tabRatio="714" xr2:uid="{00000000-000D-0000-FFFF-FFFF00000000}"/>
  </bookViews>
  <sheets>
    <sheet name="Summary" sheetId="1" r:id="rId1"/>
    <sheet name="Paris Basin" sheetId="4" r:id="rId2"/>
    <sheet name="Kester" sheetId="21" r:id="rId3"/>
    <sheet name="Ampe Quarry" sheetId="22" r:id="rId4"/>
    <sheet name="Kutch" sheetId="23" r:id="rId5"/>
    <sheet name="Hatchetigbee Bluff" sheetId="24" r:id="rId6"/>
  </sheet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13" i="1" l="1"/>
  <c r="W14" i="1"/>
  <c r="W12" i="1"/>
  <c r="W11" i="1"/>
  <c r="W10" i="1"/>
  <c r="U13" i="1"/>
  <c r="U14" i="1"/>
  <c r="U12" i="1"/>
  <c r="U11" i="1"/>
  <c r="U10" i="1"/>
  <c r="X17" i="24"/>
  <c r="W17" i="24"/>
  <c r="V17" i="24"/>
  <c r="W17" i="22"/>
  <c r="X17" i="22"/>
  <c r="V17" i="22"/>
  <c r="I13" i="1"/>
  <c r="S12" i="24"/>
  <c r="S12" i="23"/>
  <c r="S12" i="22"/>
  <c r="S12" i="21"/>
  <c r="S1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N9" authorId="0" shapeId="0" xr:uid="{00000000-0006-0000-0000-000001000000}">
      <text>
        <r>
          <rPr>
            <b/>
            <sz val="9"/>
            <color indexed="81"/>
            <rFont val="Calibri"/>
            <family val="2"/>
          </rPr>
          <t>user: e.g. 
Prodeltaic
Epicontinental Sea
Coastal Shelf
Shelf
Shelf-Slope break
Upper Bathyal
Bathyal
Abyssal</t>
        </r>
      </text>
    </comment>
    <comment ref="R9" authorId="0" shapeId="0" xr:uid="{00000000-0006-0000-0000-000002000000}">
      <text>
        <r>
          <rPr>
            <b/>
            <sz val="9"/>
            <color indexed="81"/>
            <rFont val="Calibri"/>
            <family val="2"/>
          </rPr>
          <t>user: Comment on data quality, e.g.:
BIT values
Carbonate preservation
Age uncertainty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3" authorId="0" shapeId="0" xr:uid="{98844C1E-F1D1-4DB5-8F0D-01779891DAF9}">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B6" authorId="0" shapeId="0" xr:uid="{00000000-0006-0000-0200-000002000000}">
      <text>
        <r>
          <rPr>
            <b/>
            <sz val="9"/>
            <color indexed="81"/>
            <rFont val="Calibri"/>
            <family val="2"/>
          </rPr>
          <t>user: best estimate of paleodepth; or indicative depth / paleoenvironment descriptor - e.g. "mid shelf". Ideally numbers if possible.</t>
        </r>
        <r>
          <rPr>
            <sz val="9"/>
            <color indexed="81"/>
            <rFont val="Calibri"/>
            <family val="2"/>
          </rPr>
          <t xml:space="preserve">
</t>
        </r>
      </text>
    </comment>
    <comment ref="C6" authorId="0" shapeId="0" xr:uid="{00000000-0006-0000-0200-000003000000}">
      <text>
        <r>
          <rPr>
            <b/>
            <sz val="9"/>
            <color indexed="81"/>
            <rFont val="Calibri"/>
            <family val="2"/>
          </rPr>
          <t>user: Reference for the paleodepth / paleoenvironment. This may be the same as the proxy data source.</t>
        </r>
      </text>
    </comment>
    <comment ref="B7" authorId="0" shapeId="0" xr:uid="{00000000-0006-0000-0200-000004000000}">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C7" authorId="0" shapeId="0" xr:uid="{00000000-0006-0000-0200-000005000000}">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B8" authorId="0" shapeId="0" xr:uid="{00000000-0006-0000-0200-000006000000}">
      <text>
        <r>
          <rPr>
            <b/>
            <sz val="9"/>
            <color indexed="81"/>
            <rFont val="Calibri"/>
            <family val="2"/>
          </rPr>
          <t>user: Please note the timescale used in the age model above. Ideally quote to GTS2012 where there is an option between timescales.</t>
        </r>
        <r>
          <rPr>
            <sz val="9"/>
            <color indexed="81"/>
            <rFont val="Calibri"/>
            <family val="2"/>
          </rPr>
          <t xml:space="preserve">
</t>
        </r>
      </text>
    </comment>
    <comment ref="C8" authorId="0" shapeId="0" xr:uid="{00000000-0006-0000-0200-000007000000}">
      <text>
        <r>
          <rPr>
            <b/>
            <sz val="9"/>
            <color indexed="81"/>
            <rFont val="Calibri"/>
            <family val="2"/>
          </rPr>
          <t>user: Please note the timescale used in the age model above. Ideally quote to GTS2012 where there is an option between timescales.</t>
        </r>
        <r>
          <rPr>
            <sz val="9"/>
            <color indexed="81"/>
            <rFont val="Calibri"/>
            <family val="2"/>
          </rPr>
          <t xml:space="preserve">
</t>
        </r>
      </text>
    </comment>
    <comment ref="B9" authorId="0" shapeId="0" xr:uid="{00000000-0006-0000-0200-000008000000}">
      <text>
        <r>
          <rPr>
            <b/>
            <sz val="9"/>
            <color indexed="81"/>
            <rFont val="Calibri"/>
            <family val="2"/>
          </rPr>
          <t xml:space="preserve">user: Note the depth scale used. If possible include a note on the reference point (e.g. bgl for land based cores; "m above the PETM onset"; m relative to reference strata") OR DSDP / ODP / IODP - note whether mbsf, mcd, CSF, CCSF (etc. aagh!....). </t>
        </r>
      </text>
    </comment>
    <comment ref="C9" authorId="0" shapeId="0" xr:uid="{00000000-0006-0000-0200-000009000000}">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AA11" authorId="0" shapeId="0" xr:uid="{00000000-0006-0000-0200-00000A000000}">
      <text>
        <r>
          <rPr>
            <b/>
            <sz val="9"/>
            <color indexed="81"/>
            <rFont val="Calibri"/>
            <family val="2"/>
          </rPr>
          <t>user: Suggest the foram group come up with an agreed set of definintions and put these as a note somewhere in here or in the paper</t>
        </r>
      </text>
    </comment>
    <comment ref="AB11" authorId="0" shapeId="0" xr:uid="{00000000-0006-0000-0200-00000B000000}">
      <text>
        <r>
          <rPr>
            <b/>
            <sz val="9"/>
            <color indexed="81"/>
            <rFont val="Calibri"/>
            <family val="2"/>
          </rPr>
          <t xml:space="preserve">user: </t>
        </r>
        <r>
          <rPr>
            <sz val="9"/>
            <color indexed="81"/>
            <rFont val="Calibri"/>
            <family val="2"/>
          </rPr>
          <t>reference for the preservation assessment. I'd favour an independent assessment from the DeepMIP authors - that way we're consistent about how these are being judged. But if there's strong reasons for using an independent reference, then include it here (e.g. a site where no one in DeepMIP team has seen the forams).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3" authorId="0" shapeId="0" xr:uid="{5075FCBC-EF77-4129-9A93-9682EEBF2308}">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B6" authorId="0" shapeId="0" xr:uid="{2AD42609-31FC-4933-8CD6-63124D179C49}">
      <text>
        <r>
          <rPr>
            <b/>
            <sz val="9"/>
            <color indexed="81"/>
            <rFont val="Calibri"/>
            <family val="2"/>
          </rPr>
          <t>user: best estimate of paleodepth; or indicative depth / paleoenvironment descriptor - e.g. "mid shelf". Ideally numbers if possible.</t>
        </r>
        <r>
          <rPr>
            <sz val="9"/>
            <color indexed="81"/>
            <rFont val="Calibri"/>
            <family val="2"/>
          </rPr>
          <t xml:space="preserve">
</t>
        </r>
      </text>
    </comment>
    <comment ref="C6" authorId="0" shapeId="0" xr:uid="{FD368DFE-B8BD-4D36-90EE-D877FA62A417}">
      <text>
        <r>
          <rPr>
            <b/>
            <sz val="9"/>
            <color indexed="81"/>
            <rFont val="Calibri"/>
            <family val="2"/>
          </rPr>
          <t>user: Reference for the paleodepth / paleoenvironment. This may be the same as the proxy data source.</t>
        </r>
      </text>
    </comment>
    <comment ref="B7" authorId="0" shapeId="0" xr:uid="{DEC1DCED-9767-4D16-B24E-9DF163B40B58}">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C7" authorId="0" shapeId="0" xr:uid="{C436DB34-CC43-4F15-9498-FA49A70AB47D}">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B8" authorId="0" shapeId="0" xr:uid="{14EAEE8D-0FE3-46F2-BE80-554BD16506EF}">
      <text>
        <r>
          <rPr>
            <b/>
            <sz val="9"/>
            <color indexed="81"/>
            <rFont val="Calibri"/>
            <family val="2"/>
          </rPr>
          <t>user: Please note the timescale used in the age model above. Ideally quote to GTS2012 where there is an option between timescales.</t>
        </r>
        <r>
          <rPr>
            <sz val="9"/>
            <color indexed="81"/>
            <rFont val="Calibri"/>
            <family val="2"/>
          </rPr>
          <t xml:space="preserve">
</t>
        </r>
      </text>
    </comment>
    <comment ref="C8" authorId="0" shapeId="0" xr:uid="{76C99AF4-61C1-4819-88A6-EDB8AA823FE2}">
      <text>
        <r>
          <rPr>
            <b/>
            <sz val="9"/>
            <color indexed="81"/>
            <rFont val="Calibri"/>
            <family val="2"/>
          </rPr>
          <t>user: Please note the timescale used in the age model above. Ideally quote to GTS2012 where there is an option between timescales.</t>
        </r>
        <r>
          <rPr>
            <sz val="9"/>
            <color indexed="81"/>
            <rFont val="Calibri"/>
            <family val="2"/>
          </rPr>
          <t xml:space="preserve">
</t>
        </r>
      </text>
    </comment>
    <comment ref="B9" authorId="0" shapeId="0" xr:uid="{C26F9D9B-7D63-4E59-B4DC-6297495A6856}">
      <text>
        <r>
          <rPr>
            <b/>
            <sz val="9"/>
            <color indexed="81"/>
            <rFont val="Calibri"/>
            <family val="2"/>
          </rPr>
          <t xml:space="preserve">user: Note the depth scale used. If possible include a note on the reference point (e.g. bgl for land based cores; "m above the PETM onset"; m relative to reference strata") OR DSDP / ODP / IODP - note whether mbsf, mcd, CSF, CCSF (etc. aagh!....). </t>
        </r>
      </text>
    </comment>
    <comment ref="C9" authorId="0" shapeId="0" xr:uid="{A5A4E3A8-578F-433F-97E3-0A9712A1A91D}">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AA11" authorId="0" shapeId="0" xr:uid="{E00CDE56-3FFC-473F-AD01-C2EC3194964F}">
      <text>
        <r>
          <rPr>
            <b/>
            <sz val="9"/>
            <color indexed="81"/>
            <rFont val="Calibri"/>
            <family val="2"/>
          </rPr>
          <t>user: Suggest the foram group come up with an agreed set of definintions and put these as a note somewhere in here or in the paper</t>
        </r>
      </text>
    </comment>
    <comment ref="AB11" authorId="0" shapeId="0" xr:uid="{D7EA0966-2E77-4BCB-99E2-407A74943113}">
      <text>
        <r>
          <rPr>
            <b/>
            <sz val="9"/>
            <color indexed="81"/>
            <rFont val="Calibri"/>
            <family val="2"/>
          </rPr>
          <t xml:space="preserve">user: </t>
        </r>
        <r>
          <rPr>
            <sz val="9"/>
            <color indexed="81"/>
            <rFont val="Calibri"/>
            <family val="2"/>
          </rPr>
          <t>reference for the preservation assessment. I'd favour an independent assessment from the DeepMIP authors - that way we're consistent about how these are being judged. But if there's strong reasons for using an independent reference, then include it here (e.g. a site where no one in DeepMIP team has seen the forams).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3" authorId="0" shapeId="0" xr:uid="{2EAF8128-A35B-40C8-88AC-AC9ED945E61B}">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B6" authorId="0" shapeId="0" xr:uid="{E2B9EFCD-AFAD-411C-81AF-FBA55C81D40F}">
      <text>
        <r>
          <rPr>
            <b/>
            <sz val="9"/>
            <color indexed="81"/>
            <rFont val="Calibri"/>
            <family val="2"/>
          </rPr>
          <t>user: best estimate of paleodepth; or indicative depth / paleoenvironment descriptor - e.g. "mid shelf". Ideally numbers if possible.</t>
        </r>
        <r>
          <rPr>
            <sz val="9"/>
            <color indexed="81"/>
            <rFont val="Calibri"/>
            <family val="2"/>
          </rPr>
          <t xml:space="preserve">
</t>
        </r>
      </text>
    </comment>
    <comment ref="C6" authorId="0" shapeId="0" xr:uid="{93A91EF5-E385-4E4C-9F02-AEFD2F9908B8}">
      <text>
        <r>
          <rPr>
            <b/>
            <sz val="9"/>
            <color indexed="81"/>
            <rFont val="Calibri"/>
            <family val="2"/>
          </rPr>
          <t>user: Reference for the paleodepth / paleoenvironment. This may be the same as the proxy data source.</t>
        </r>
      </text>
    </comment>
    <comment ref="B7" authorId="0" shapeId="0" xr:uid="{259796C2-FABB-4300-9659-E4BD129DD391}">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C7" authorId="0" shapeId="0" xr:uid="{3CC32649-99A8-49F2-9094-4068B38DCD7D}">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B8" authorId="0" shapeId="0" xr:uid="{99BD74D9-92CD-4E33-90D2-4455640B508B}">
      <text>
        <r>
          <rPr>
            <b/>
            <sz val="9"/>
            <color indexed="81"/>
            <rFont val="Calibri"/>
            <family val="2"/>
          </rPr>
          <t>user: Please note the timescale used in the age model above. Ideally quote to GTS2012 where there is an option between timescales.</t>
        </r>
        <r>
          <rPr>
            <sz val="9"/>
            <color indexed="81"/>
            <rFont val="Calibri"/>
            <family val="2"/>
          </rPr>
          <t xml:space="preserve">
</t>
        </r>
      </text>
    </comment>
    <comment ref="C8" authorId="0" shapeId="0" xr:uid="{3D253343-38C6-4A9A-A103-F8829BC925EE}">
      <text>
        <r>
          <rPr>
            <b/>
            <sz val="9"/>
            <color indexed="81"/>
            <rFont val="Calibri"/>
            <family val="2"/>
          </rPr>
          <t>user: Please note the timescale used in the age model above. Ideally quote to GTS2012 where there is an option between timescales.</t>
        </r>
        <r>
          <rPr>
            <sz val="9"/>
            <color indexed="81"/>
            <rFont val="Calibri"/>
            <family val="2"/>
          </rPr>
          <t xml:space="preserve">
</t>
        </r>
      </text>
    </comment>
    <comment ref="B9" authorId="0" shapeId="0" xr:uid="{EDAE7695-8591-4A63-869A-C925DA94542A}">
      <text>
        <r>
          <rPr>
            <b/>
            <sz val="9"/>
            <color indexed="81"/>
            <rFont val="Calibri"/>
            <family val="2"/>
          </rPr>
          <t xml:space="preserve">user: Note the depth scale used. If possible include a note on the reference point (e.g. bgl for land based cores; "m above the PETM onset"; m relative to reference strata") OR DSDP / ODP / IODP - note whether mbsf, mcd, CSF, CCSF (etc. aagh!....). </t>
        </r>
      </text>
    </comment>
    <comment ref="C9" authorId="0" shapeId="0" xr:uid="{3040B830-BAE9-4EDB-A3AF-6FF21A93B4AC}">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AA11" authorId="0" shapeId="0" xr:uid="{5D844F72-2B08-4A86-966D-523A2549B590}">
      <text>
        <r>
          <rPr>
            <b/>
            <sz val="9"/>
            <color indexed="81"/>
            <rFont val="Calibri"/>
            <family val="2"/>
          </rPr>
          <t>user: Suggest the foram group come up with an agreed set of definintions and put these as a note somewhere in here or in the paper</t>
        </r>
      </text>
    </comment>
    <comment ref="AB11" authorId="0" shapeId="0" xr:uid="{FC57D70C-19C5-4E4E-9654-3025C32BB0CF}">
      <text>
        <r>
          <rPr>
            <b/>
            <sz val="9"/>
            <color indexed="81"/>
            <rFont val="Calibri"/>
            <family val="2"/>
          </rPr>
          <t xml:space="preserve">user: </t>
        </r>
        <r>
          <rPr>
            <sz val="9"/>
            <color indexed="81"/>
            <rFont val="Calibri"/>
            <family val="2"/>
          </rPr>
          <t>reference for the preservation assessment. I'd favour an independent assessment from the DeepMIP authors - that way we're consistent about how these are being judged. But if there's strong reasons for using an independent reference, then include it here (e.g. a site where no one in DeepMIP team has seen the forams).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3" authorId="0" shapeId="0" xr:uid="{7286FB82-230A-493E-A8A6-B069EF553A0A}">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B6" authorId="0" shapeId="0" xr:uid="{196100E6-8678-4F97-8182-04D0726E3EBF}">
      <text>
        <r>
          <rPr>
            <b/>
            <sz val="9"/>
            <color indexed="81"/>
            <rFont val="Calibri"/>
            <family val="2"/>
          </rPr>
          <t>user: best estimate of paleodepth; or indicative depth / paleoenvironment descriptor - e.g. "mid shelf". Ideally numbers if possible.</t>
        </r>
        <r>
          <rPr>
            <sz val="9"/>
            <color indexed="81"/>
            <rFont val="Calibri"/>
            <family val="2"/>
          </rPr>
          <t xml:space="preserve">
</t>
        </r>
      </text>
    </comment>
    <comment ref="C6" authorId="0" shapeId="0" xr:uid="{2F810311-D14A-48AB-93EA-D263732C6FB5}">
      <text>
        <r>
          <rPr>
            <b/>
            <sz val="9"/>
            <color indexed="81"/>
            <rFont val="Calibri"/>
            <family val="2"/>
          </rPr>
          <t>user: Reference for the paleodepth / paleoenvironment. This may be the same as the proxy data source.</t>
        </r>
      </text>
    </comment>
    <comment ref="B7" authorId="0" shapeId="0" xr:uid="{0AAB9BF4-88B1-47B4-B28D-3C25E1E39E04}">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C7" authorId="0" shapeId="0" xr:uid="{01B83173-2C76-4EDF-91FB-086B55669478}">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B8" authorId="0" shapeId="0" xr:uid="{F273087D-9BF7-4123-87C9-C8D66D9253DB}">
      <text>
        <r>
          <rPr>
            <b/>
            <sz val="9"/>
            <color indexed="81"/>
            <rFont val="Calibri"/>
            <family val="2"/>
          </rPr>
          <t>user: Please note the timescale used in the age model above. Ideally quote to GTS2012 where there is an option between timescales.</t>
        </r>
        <r>
          <rPr>
            <sz val="9"/>
            <color indexed="81"/>
            <rFont val="Calibri"/>
            <family val="2"/>
          </rPr>
          <t xml:space="preserve">
</t>
        </r>
      </text>
    </comment>
    <comment ref="C8" authorId="0" shapeId="0" xr:uid="{4BFB80AF-A7B5-44F7-B62F-6B4715FC948D}">
      <text>
        <r>
          <rPr>
            <b/>
            <sz val="9"/>
            <color indexed="81"/>
            <rFont val="Calibri"/>
            <family val="2"/>
          </rPr>
          <t>user: Please note the timescale used in the age model above. Ideally quote to GTS2012 where there is an option between timescales.</t>
        </r>
        <r>
          <rPr>
            <sz val="9"/>
            <color indexed="81"/>
            <rFont val="Calibri"/>
            <family val="2"/>
          </rPr>
          <t xml:space="preserve">
</t>
        </r>
      </text>
    </comment>
    <comment ref="B9" authorId="0" shapeId="0" xr:uid="{02D71500-B2EB-4132-80F4-A98678862EF4}">
      <text>
        <r>
          <rPr>
            <b/>
            <sz val="9"/>
            <color indexed="81"/>
            <rFont val="Calibri"/>
            <family val="2"/>
          </rPr>
          <t xml:space="preserve">user: Note the depth scale used. If possible include a note on the reference point (e.g. bgl for land based cores; "m above the PETM onset"; m relative to reference strata") OR DSDP / ODP / IODP - note whether mbsf, mcd, CSF, CCSF (etc. aagh!....). </t>
        </r>
      </text>
    </comment>
    <comment ref="C9" authorId="0" shapeId="0" xr:uid="{6426C94F-5C90-46DE-8FCB-F1C8C153F732}">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AA11" authorId="0" shapeId="0" xr:uid="{41FD4A66-AA3F-4713-A515-C2C7FEE639EB}">
      <text>
        <r>
          <rPr>
            <b/>
            <sz val="9"/>
            <color indexed="81"/>
            <rFont val="Calibri"/>
            <family val="2"/>
          </rPr>
          <t>user: Suggest the foram group come up with an agreed set of definintions and put these as a note somewhere in here or in the paper</t>
        </r>
      </text>
    </comment>
    <comment ref="AB11" authorId="0" shapeId="0" xr:uid="{731557C0-2515-496D-A0EB-38F444B40B81}">
      <text>
        <r>
          <rPr>
            <b/>
            <sz val="9"/>
            <color indexed="81"/>
            <rFont val="Calibri"/>
            <family val="2"/>
          </rPr>
          <t xml:space="preserve">user: </t>
        </r>
        <r>
          <rPr>
            <sz val="9"/>
            <color indexed="81"/>
            <rFont val="Calibri"/>
            <family val="2"/>
          </rPr>
          <t>reference for the preservation assessment. I'd favour an independent assessment from the DeepMIP authors - that way we're consistent about how these are being judged. But if there's strong reasons for using an independent reference, then include it here (e.g. a site where no one in DeepMIP team has seen the forams).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3" authorId="0" shapeId="0" xr:uid="{5E59991F-84CF-4088-B6B7-7766226431B8}">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B6" authorId="0" shapeId="0" xr:uid="{E451F815-CBB2-4A3E-832E-ECA589BDE7C2}">
      <text>
        <r>
          <rPr>
            <b/>
            <sz val="9"/>
            <color indexed="81"/>
            <rFont val="Calibri"/>
            <family val="2"/>
          </rPr>
          <t>user: best estimate of paleodepth; or indicative depth / paleoenvironment descriptor - e.g. "mid shelf". Ideally numbers if possible.</t>
        </r>
        <r>
          <rPr>
            <sz val="9"/>
            <color indexed="81"/>
            <rFont val="Calibri"/>
            <family val="2"/>
          </rPr>
          <t xml:space="preserve">
</t>
        </r>
      </text>
    </comment>
    <comment ref="C6" authorId="0" shapeId="0" xr:uid="{F80EF90B-8BAD-43F8-A24C-808042D4C6C0}">
      <text>
        <r>
          <rPr>
            <b/>
            <sz val="9"/>
            <color indexed="81"/>
            <rFont val="Calibri"/>
            <family val="2"/>
          </rPr>
          <t>user: Reference for the paleodepth / paleoenvironment. This may be the same as the proxy data source.</t>
        </r>
      </text>
    </comment>
    <comment ref="B7" authorId="0" shapeId="0" xr:uid="{12EFF45C-FAAC-40A4-9809-5FF8F6CCE238}">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C7" authorId="0" shapeId="0" xr:uid="{67DFB617-0438-40C2-BC50-E3FE749DF24C}">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B8" authorId="0" shapeId="0" xr:uid="{EC690F14-1068-46FB-B1A8-CD5B33D26148}">
      <text>
        <r>
          <rPr>
            <b/>
            <sz val="9"/>
            <color indexed="81"/>
            <rFont val="Calibri"/>
            <family val="2"/>
          </rPr>
          <t>user: Please note the timescale used in the age model above. Ideally quote to GTS2012 where there is an option between timescales.</t>
        </r>
        <r>
          <rPr>
            <sz val="9"/>
            <color indexed="81"/>
            <rFont val="Calibri"/>
            <family val="2"/>
          </rPr>
          <t xml:space="preserve">
</t>
        </r>
      </text>
    </comment>
    <comment ref="C8" authorId="0" shapeId="0" xr:uid="{B42475D3-232C-4769-8D2C-C1CA68D84521}">
      <text>
        <r>
          <rPr>
            <b/>
            <sz val="9"/>
            <color indexed="81"/>
            <rFont val="Calibri"/>
            <family val="2"/>
          </rPr>
          <t>user: Please note the timescale used in the age model above. Ideally quote to GTS2012 where there is an option between timescales.</t>
        </r>
        <r>
          <rPr>
            <sz val="9"/>
            <color indexed="81"/>
            <rFont val="Calibri"/>
            <family val="2"/>
          </rPr>
          <t xml:space="preserve">
</t>
        </r>
      </text>
    </comment>
    <comment ref="B9" authorId="0" shapeId="0" xr:uid="{8E9772E6-35A5-426A-BF93-BE07E47F58B9}">
      <text>
        <r>
          <rPr>
            <b/>
            <sz val="9"/>
            <color indexed="81"/>
            <rFont val="Calibri"/>
            <family val="2"/>
          </rPr>
          <t xml:space="preserve">user: Note the depth scale used. If possible include a note on the reference point (e.g. bgl for land based cores; "m above the PETM onset"; m relative to reference strata") OR DSDP / ODP / IODP - note whether mbsf, mcd, CSF, CCSF (etc. aagh!....). </t>
        </r>
      </text>
    </comment>
    <comment ref="C9" authorId="0" shapeId="0" xr:uid="{E9854DC0-DEA8-433D-9B8C-5232FEE51307}">
      <text>
        <r>
          <rPr>
            <b/>
            <sz val="9"/>
            <color indexed="81"/>
            <rFont val="Calibri"/>
            <family val="2"/>
          </rPr>
          <t>user: What is the age model based on? E.g. biostratigraphy (and group - calc. nanno, foram, dinos); cyclostratigraphy; magnetostrat.; radiometric dates.. Or a combination of these of others.</t>
        </r>
        <r>
          <rPr>
            <sz val="9"/>
            <color indexed="81"/>
            <rFont val="Calibri"/>
            <family val="2"/>
          </rPr>
          <t xml:space="preserve">
</t>
        </r>
      </text>
    </comment>
    <comment ref="AA11" authorId="0" shapeId="0" xr:uid="{A035ECB2-8A48-4D72-8445-301795891194}">
      <text>
        <r>
          <rPr>
            <b/>
            <sz val="9"/>
            <color indexed="81"/>
            <rFont val="Calibri"/>
            <family val="2"/>
          </rPr>
          <t>user: Suggest the foram group come up with an agreed set of definintions and put these as a note somewhere in here or in the paper</t>
        </r>
      </text>
    </comment>
    <comment ref="AB11" authorId="0" shapeId="0" xr:uid="{E7EFF4FD-520A-4DDD-98EB-F66223C16002}">
      <text>
        <r>
          <rPr>
            <b/>
            <sz val="9"/>
            <color indexed="81"/>
            <rFont val="Calibri"/>
            <family val="2"/>
          </rPr>
          <t xml:space="preserve">user: </t>
        </r>
        <r>
          <rPr>
            <sz val="9"/>
            <color indexed="81"/>
            <rFont val="Calibri"/>
            <family val="2"/>
          </rPr>
          <t>reference for the preservation assessment. I'd favour an independent assessment from the DeepMIP authors - that way we're consistent about how these are being judged. But if there's strong reasons for using an independent reference, then include it here (e.g. a site where no one in DeepMIP team has seen the forams).</t>
        </r>
      </text>
    </comment>
  </commentList>
</comments>
</file>

<file path=xl/sharedStrings.xml><?xml version="1.0" encoding="utf-8"?>
<sst xmlns="http://schemas.openxmlformats.org/spreadsheetml/2006/main" count="379" uniqueCount="113">
  <si>
    <t xml:space="preserve">Age </t>
  </si>
  <si>
    <t>Site</t>
  </si>
  <si>
    <t>pre-PETM</t>
  </si>
  <si>
    <t>PETM</t>
  </si>
  <si>
    <t>EECO</t>
  </si>
  <si>
    <t>Latitude</t>
    <phoneticPr fontId="22" type="noConversion"/>
  </si>
  <si>
    <t>Longitude</t>
    <phoneticPr fontId="22" type="noConversion"/>
  </si>
  <si>
    <t>Setting</t>
    <phoneticPr fontId="22" type="noConversion"/>
  </si>
  <si>
    <t>Source</t>
  </si>
  <si>
    <t>Comments</t>
    <phoneticPr fontId="22" type="noConversion"/>
  </si>
  <si>
    <t>Yes</t>
  </si>
  <si>
    <t>No</t>
  </si>
  <si>
    <t>Shelf</t>
  </si>
  <si>
    <t>Further notes/comments on data or process:</t>
    <phoneticPr fontId="22" type="noConversion"/>
  </si>
  <si>
    <t>Reference:</t>
    <phoneticPr fontId="22" type="noConversion"/>
  </si>
  <si>
    <t>Site:</t>
    <phoneticPr fontId="22" type="noConversion"/>
  </si>
  <si>
    <t>Paleodepth:</t>
    <phoneticPr fontId="22" type="noConversion"/>
  </si>
  <si>
    <t>Age model notes:</t>
    <phoneticPr fontId="22" type="noConversion"/>
  </si>
  <si>
    <t>Timescale:</t>
    <phoneticPr fontId="22" type="noConversion"/>
  </si>
  <si>
    <t>Depth scale:</t>
    <phoneticPr fontId="22" type="noConversion"/>
  </si>
  <si>
    <t>DeepMIP Temperature Estimates ºC</t>
    <phoneticPr fontId="22" type="noConversion"/>
  </si>
  <si>
    <t>Site</t>
    <phoneticPr fontId="22" type="noConversion"/>
  </si>
  <si>
    <t>Depth</t>
    <phoneticPr fontId="22" type="noConversion"/>
  </si>
  <si>
    <t>Species</t>
    <phoneticPr fontId="22" type="noConversion"/>
  </si>
  <si>
    <t>No. specimens</t>
    <phoneticPr fontId="22" type="noConversion"/>
  </si>
  <si>
    <t>Preservation</t>
    <phoneticPr fontId="22" type="noConversion"/>
  </si>
  <si>
    <t>Pres. Assessment</t>
    <phoneticPr fontId="22" type="noConversion"/>
  </si>
  <si>
    <t>Age</t>
  </si>
  <si>
    <t>sample ID</t>
  </si>
  <si>
    <t>DeepMIP</t>
  </si>
  <si>
    <t>Multi-specimen</t>
  </si>
  <si>
    <t>glassy</t>
  </si>
  <si>
    <t>mbs</t>
  </si>
  <si>
    <t>GSB Kester Borehole, Belgium</t>
  </si>
  <si>
    <t>Paris Basin, France</t>
  </si>
  <si>
    <t>Ampe Quarry, Belgium</t>
  </si>
  <si>
    <t>Kutch, India</t>
  </si>
  <si>
    <t>Hatchetigbee Bluff, Alabama, US</t>
  </si>
  <si>
    <t>value</t>
  </si>
  <si>
    <t>-ve unc.</t>
  </si>
  <si>
    <t>+ve unc.</t>
  </si>
  <si>
    <t>Evans et al. (2018)</t>
  </si>
  <si>
    <t>Keating-Bitonti et al. (2011)</t>
  </si>
  <si>
    <t>Palaeonummulites planulatus</t>
  </si>
  <si>
    <t>CJTT</t>
  </si>
  <si>
    <t>age. Unc. (+/-)</t>
  </si>
  <si>
    <t>KE57.5</t>
  </si>
  <si>
    <t>Ampe Quarry</t>
  </si>
  <si>
    <t>GSB Kester Borehole</t>
  </si>
  <si>
    <t>EF1</t>
  </si>
  <si>
    <t>EF2</t>
  </si>
  <si>
    <t>Naredi Fm, Kutch</t>
  </si>
  <si>
    <t>K98.3</t>
  </si>
  <si>
    <t>Nummulites burdigalensis cantabricus</t>
  </si>
  <si>
    <t>Venericardia hatcheplata</t>
  </si>
  <si>
    <t>larger foraminifera</t>
  </si>
  <si>
    <t xml:space="preserve">bivalve </t>
  </si>
  <si>
    <t>Hatchetigbee Bluff</t>
  </si>
  <si>
    <t>4a</t>
  </si>
  <si>
    <t>2b</t>
  </si>
  <si>
    <t>Sr isotopes, biostrat.</t>
  </si>
  <si>
    <t>Keating-Bitonti et al. (2011), Gibson (1982), Mancini (1984)</t>
  </si>
  <si>
    <t>GTS2012</t>
  </si>
  <si>
    <t>King (2016)</t>
  </si>
  <si>
    <t>Anwar et al. (2013); Saraswati (2012)</t>
  </si>
  <si>
    <t>foraminifera; Sr isotopes</t>
  </si>
  <si>
    <t>TBC</t>
  </si>
  <si>
    <t>sample type</t>
  </si>
  <si>
    <t>no. replicates</t>
  </si>
  <si>
    <t>d18O VPDB</t>
  </si>
  <si>
    <t>d13C VPDB</t>
  </si>
  <si>
    <t>d13C SD</t>
  </si>
  <si>
    <t>Method (bellow/constant intensity or microvolume; LIDI,...)</t>
  </si>
  <si>
    <t>carbonate reaction (offline, Kiel/NuCarb, automated line,...)</t>
  </si>
  <si>
    <t>acid temperature</t>
  </si>
  <si>
    <t>acid fractionation factor D47</t>
  </si>
  <si>
    <t>17O correction parameters (Brand/Gonfiantini)</t>
  </si>
  <si>
    <t>ETF method (gases or carbonates, specify which ones)</t>
  </si>
  <si>
    <t>Final D47 CDES</t>
  </si>
  <si>
    <t>final D47 SD</t>
  </si>
  <si>
    <t>final D47 SE</t>
  </si>
  <si>
    <t>Calibration used</t>
  </si>
  <si>
    <t>bellows</t>
  </si>
  <si>
    <t>offline</t>
  </si>
  <si>
    <t>Brand</t>
  </si>
  <si>
    <t>hg, Carrara, H20-CO2 eq@25, cylinder CO2</t>
  </si>
  <si>
    <t>Evans et al. (2018), see SI</t>
  </si>
  <si>
    <t>d18O SE</t>
  </si>
  <si>
    <t>d13C SE</t>
  </si>
  <si>
    <t>bivalve</t>
  </si>
  <si>
    <t>Ghosh et al. (2006)</t>
  </si>
  <si>
    <t>Gonfiantini</t>
  </si>
  <si>
    <t>Mean</t>
  </si>
  <si>
    <t># samples</t>
  </si>
  <si>
    <t>SST estimate</t>
  </si>
  <si>
    <t>mean</t>
  </si>
  <si>
    <t>lower error</t>
  </si>
  <si>
    <t>upper error</t>
  </si>
  <si>
    <t>D47 and temperature are reported using the parameters and calibrations of the original publication, see individual sheets for details. Within the Yale laboratory (Evans et al. 2018; Keating-Bitonti et al. 2011), these choices do not produce significantly different results and the temperatures reported between studies may be considered directly comparable.</t>
  </si>
  <si>
    <t>Modern Loc. (dec.º)</t>
  </si>
  <si>
    <t>Paleoloc. (pmag, dec. º)</t>
  </si>
  <si>
    <t>Supplementary Data File 5: Clumped Isotopes from foraminfera and bivalves</t>
  </si>
  <si>
    <t>Region:</t>
  </si>
  <si>
    <t>France</t>
  </si>
  <si>
    <t>Paris Basin</t>
  </si>
  <si>
    <t>Latitude (decimal º):</t>
  </si>
  <si>
    <t>Longitude (decimal º):</t>
  </si>
  <si>
    <t>Region</t>
  </si>
  <si>
    <t>Belgium</t>
  </si>
  <si>
    <t>Kutch</t>
  </si>
  <si>
    <t>India</t>
  </si>
  <si>
    <t>Alabama, US</t>
  </si>
  <si>
    <r>
      <t>The spreadsheets in this file include</t>
    </r>
    <r>
      <rPr>
        <sz val="10"/>
        <color theme="1"/>
        <rFont val="Calibri"/>
        <family val="2"/>
        <scheme val="minor"/>
      </rPr>
      <t xml:space="preserve"> include D47 data for the EECO</t>
    </r>
    <r>
      <rPr>
        <sz val="10"/>
        <color indexed="8"/>
        <rFont val="Calibri"/>
        <family val="2"/>
        <scheme val="minor"/>
      </rPr>
      <t>. Two sites only contain samples that fall outside of the DeepMIP definition of the EECO based on the best estimate of age (Paris Basin and GSB core), but are included here because the large absolute age uncertainty in these shelf sites mean that they are within uncertainty of the EECO.In this coversheet, the following information is provided for each site: presence/absence of time slice; location and paleolocation at 52 Ma; setting (paleodepth), data source, comment on material analyzed; and the range of temperature values for each time slice at each 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</si>
</sst>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50">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Calibri"/>
      <family val="2"/>
    </font>
    <font>
      <sz val="11"/>
      <color indexed="8"/>
      <name val="Calibri"/>
      <family val="2"/>
    </font>
    <font>
      <b/>
      <sz val="11"/>
      <color indexed="8"/>
      <name val="Calibri"/>
      <family val="2"/>
    </font>
    <font>
      <sz val="11"/>
      <name val="Calibri"/>
      <family val="2"/>
    </font>
    <font>
      <b/>
      <sz val="10"/>
      <name val="Arial"/>
      <family val="2"/>
    </font>
    <font>
      <b/>
      <sz val="11"/>
      <name val="Calibri"/>
      <family val="2"/>
    </font>
    <font>
      <i/>
      <sz val="11"/>
      <name val="Calabri"/>
    </font>
    <font>
      <sz val="11"/>
      <color indexed="10"/>
      <name val="Calibri"/>
      <family val="2"/>
    </font>
    <font>
      <sz val="9"/>
      <color indexed="81"/>
      <name val="Calibri"/>
      <family val="2"/>
    </font>
    <font>
      <i/>
      <sz val="11"/>
      <name val="Calibri"/>
      <family val="2"/>
      <scheme val="minor"/>
    </font>
    <font>
      <sz val="10"/>
      <name val="Verdana"/>
      <family val="2"/>
    </font>
    <font>
      <sz val="10"/>
      <name val="Arial"/>
      <family val="2"/>
    </font>
    <font>
      <sz val="10"/>
      <name val="MS Sans Serif"/>
      <family val="2"/>
    </font>
    <font>
      <sz val="11"/>
      <color rgb="FF9C6500"/>
      <name val="Calibri"/>
      <family val="2"/>
      <scheme val="minor"/>
    </font>
    <font>
      <b/>
      <sz val="18"/>
      <color theme="3"/>
      <name val="Calibri Light"/>
      <family val="2"/>
      <scheme val="major"/>
    </font>
    <font>
      <sz val="12"/>
      <color theme="1"/>
      <name val="Calibri"/>
      <family val="2"/>
      <scheme val="minor"/>
    </font>
    <font>
      <sz val="12"/>
      <color rgb="FF9C0006"/>
      <name val="Calibri"/>
      <family val="2"/>
      <scheme val="minor"/>
    </font>
    <font>
      <sz val="10"/>
      <color theme="1"/>
      <name val="Calibri"/>
      <family val="2"/>
      <scheme val="minor"/>
    </font>
    <font>
      <sz val="10"/>
      <color indexed="8"/>
      <name val="Calibri"/>
      <family val="2"/>
      <scheme val="minor"/>
    </font>
    <font>
      <b/>
      <sz val="10"/>
      <color theme="1"/>
      <name val="Calibri"/>
      <family val="2"/>
      <scheme val="minor"/>
    </font>
    <font>
      <b/>
      <sz val="10"/>
      <color indexed="8"/>
      <name val="Calibri"/>
      <family val="2"/>
      <scheme val="minor"/>
    </font>
    <font>
      <b/>
      <sz val="12"/>
      <color theme="1"/>
      <name val="Calibri"/>
      <family val="2"/>
      <scheme val="minor"/>
    </font>
    <font>
      <b/>
      <sz val="10"/>
      <color indexed="8"/>
      <name val="Calibri"/>
      <family val="2"/>
    </font>
    <font>
      <sz val="10"/>
      <color indexed="8"/>
      <name val="Calibri"/>
      <family val="2"/>
    </font>
    <font>
      <sz val="10"/>
      <name val="Calibri"/>
      <family val="2"/>
    </font>
    <font>
      <b/>
      <sz val="10"/>
      <name val="Calibri"/>
      <family val="2"/>
    </font>
    <font>
      <i/>
      <sz val="10"/>
      <name val="Calibri"/>
      <family val="2"/>
      <scheme val="minor"/>
    </font>
    <font>
      <sz val="10"/>
      <color indexed="10"/>
      <name val="Calibri"/>
      <family val="2"/>
    </font>
    <font>
      <b/>
      <sz val="12"/>
      <color indexed="8"/>
      <name val="Calibri"/>
      <family val="2"/>
    </font>
    <font>
      <sz val="12"/>
      <color indexed="8"/>
      <name val="Calibri"/>
      <family val="2"/>
    </font>
    <font>
      <sz val="10"/>
      <name val="Calibri"/>
      <family val="2"/>
      <scheme val="minor"/>
    </font>
    <font>
      <b/>
      <sz val="10"/>
      <name val="Calibri"/>
      <family val="2"/>
      <scheme val="minor"/>
    </font>
    <font>
      <sz val="10"/>
      <color indexed="10"/>
      <name val="Calibri"/>
      <family val="2"/>
      <scheme val="minor"/>
    </font>
    <font>
      <b/>
      <sz val="12"/>
      <color indexed="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6" tint="0.59999389629810485"/>
        <bgColor indexed="64"/>
      </patternFill>
    </fill>
    <fill>
      <patternFill patternType="solid">
        <fgColor indexed="2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14999847407452621"/>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0">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28" fillId="0" borderId="0"/>
    <xf numFmtId="0" fontId="27" fillId="0" borderId="0"/>
    <xf numFmtId="0" fontId="26" fillId="0" borderId="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29" fillId="4" borderId="0" applyNumberFormat="0" applyBorder="0" applyAlignment="0" applyProtection="0"/>
    <xf numFmtId="0" fontId="1" fillId="8" borderId="8" applyNumberFormat="0" applyFont="0" applyAlignment="0" applyProtection="0"/>
    <xf numFmtId="0" fontId="30" fillId="0" borderId="0" applyNumberFormat="0" applyFill="0" applyBorder="0" applyAlignment="0" applyProtection="0"/>
    <xf numFmtId="0" fontId="1" fillId="0" borderId="0"/>
    <xf numFmtId="0" fontId="1" fillId="0" borderId="0"/>
    <xf numFmtId="0" fontId="31" fillId="0" borderId="0"/>
    <xf numFmtId="0" fontId="32" fillId="3" borderId="0" applyNumberFormat="0" applyBorder="0" applyAlignment="0" applyProtection="0"/>
  </cellStyleXfs>
  <cellXfs count="269">
    <xf numFmtId="0" fontId="0" fillId="0" borderId="0" xfId="0"/>
    <xf numFmtId="0" fontId="17" fillId="0" borderId="0" xfId="0" applyFont="1"/>
    <xf numFmtId="2" fontId="0" fillId="0" borderId="0" xfId="0" applyNumberFormat="1"/>
    <xf numFmtId="0" fontId="0" fillId="0" borderId="0" xfId="0" applyAlignment="1">
      <alignment horizontal="center" vertical="center"/>
    </xf>
    <xf numFmtId="0" fontId="18" fillId="0" borderId="0" xfId="0" applyFont="1" applyAlignment="1">
      <alignment horizontal="left" vertical="center"/>
    </xf>
    <xf numFmtId="0" fontId="17" fillId="0" borderId="0" xfId="0" applyFont="1" applyAlignment="1">
      <alignment horizontal="right" vertical="center"/>
    </xf>
    <xf numFmtId="0" fontId="17" fillId="0" borderId="0" xfId="0" applyFont="1" applyAlignment="1">
      <alignment horizontal="right" vertical="center" wrapText="1"/>
    </xf>
    <xf numFmtId="0" fontId="17" fillId="0" borderId="0" xfId="0" applyFont="1" applyAlignment="1">
      <alignment horizontal="right"/>
    </xf>
    <xf numFmtId="0" fontId="17" fillId="0" borderId="0" xfId="0" applyFont="1" applyBorder="1"/>
    <xf numFmtId="2" fontId="21" fillId="0" borderId="21" xfId="0" applyNumberFormat="1" applyFont="1" applyFill="1" applyBorder="1" applyAlignment="1">
      <alignment horizontal="center" vertical="center"/>
    </xf>
    <xf numFmtId="0" fontId="17" fillId="0" borderId="13" xfId="0" applyFont="1" applyBorder="1" applyAlignment="1">
      <alignment horizontal="center"/>
    </xf>
    <xf numFmtId="2" fontId="19" fillId="0" borderId="0" xfId="0" applyNumberFormat="1" applyFont="1" applyBorder="1" applyAlignment="1">
      <alignment horizontal="center" vertical="center"/>
    </xf>
    <xf numFmtId="0" fontId="19" fillId="0" borderId="0" xfId="0" applyFont="1" applyBorder="1" applyAlignment="1">
      <alignment horizontal="center" vertical="center"/>
    </xf>
    <xf numFmtId="165" fontId="23" fillId="0" borderId="0" xfId="33" applyNumberFormat="1" applyFont="1" applyFill="1" applyAlignment="1">
      <alignment horizontal="center"/>
    </xf>
    <xf numFmtId="0" fontId="17" fillId="0" borderId="16" xfId="0" applyFont="1" applyBorder="1" applyAlignment="1">
      <alignment horizontal="center"/>
    </xf>
    <xf numFmtId="0" fontId="17" fillId="0" borderId="16" xfId="0" applyFont="1" applyBorder="1"/>
    <xf numFmtId="2" fontId="19" fillId="0" borderId="16" xfId="0" applyNumberFormat="1" applyFont="1" applyFill="1" applyBorder="1" applyAlignment="1">
      <alignment horizontal="center" vertical="center"/>
    </xf>
    <xf numFmtId="0" fontId="19" fillId="0" borderId="16" xfId="0" applyFont="1" applyBorder="1" applyAlignment="1">
      <alignment horizontal="center" vertical="center"/>
    </xf>
    <xf numFmtId="165" fontId="0" fillId="35" borderId="15" xfId="0" applyNumberFormat="1" applyFill="1" applyBorder="1" applyAlignment="1">
      <alignment horizontal="center" vertical="center"/>
    </xf>
    <xf numFmtId="2" fontId="0" fillId="35" borderId="17" xfId="0" applyNumberFormat="1" applyFill="1" applyBorder="1" applyAlignment="1">
      <alignment horizontal="center" vertical="center"/>
    </xf>
    <xf numFmtId="2" fontId="19" fillId="0" borderId="16" xfId="0" applyNumberFormat="1" applyFont="1" applyBorder="1" applyAlignment="1">
      <alignment horizontal="center" vertical="center"/>
    </xf>
    <xf numFmtId="1" fontId="21" fillId="0" borderId="18" xfId="0" applyNumberFormat="1" applyFont="1" applyFill="1" applyBorder="1" applyAlignment="1">
      <alignment horizontal="center" vertical="center"/>
    </xf>
    <xf numFmtId="2" fontId="21" fillId="0" borderId="19" xfId="0" applyNumberFormat="1" applyFont="1" applyFill="1" applyBorder="1" applyAlignment="1">
      <alignment horizontal="center" vertical="center"/>
    </xf>
    <xf numFmtId="2" fontId="19" fillId="0" borderId="25" xfId="0" applyNumberFormat="1" applyFont="1" applyFill="1" applyBorder="1" applyAlignment="1">
      <alignment horizontal="center" vertical="center"/>
    </xf>
    <xf numFmtId="2" fontId="17" fillId="0" borderId="25" xfId="0" applyNumberFormat="1" applyFont="1" applyFill="1" applyBorder="1" applyAlignment="1">
      <alignment horizontal="center"/>
    </xf>
    <xf numFmtId="2" fontId="17" fillId="0" borderId="29" xfId="0" applyNumberFormat="1" applyFont="1" applyFill="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0" fillId="0" borderId="0" xfId="0" applyFill="1" applyBorder="1" applyAlignment="1">
      <alignment horizontal="center"/>
    </xf>
    <xf numFmtId="2" fontId="21" fillId="0" borderId="20" xfId="0" applyNumberFormat="1" applyFont="1" applyFill="1" applyBorder="1" applyAlignment="1">
      <alignment horizontal="center" vertical="center"/>
    </xf>
    <xf numFmtId="0" fontId="25" fillId="0" borderId="13" xfId="0" applyFont="1" applyBorder="1" applyAlignment="1">
      <alignment horizontal="center"/>
    </xf>
    <xf numFmtId="0" fontId="25" fillId="0" borderId="15" xfId="0" applyFont="1" applyBorder="1" applyAlignment="1">
      <alignment horizontal="center"/>
    </xf>
    <xf numFmtId="2" fontId="20" fillId="35" borderId="18" xfId="0" applyNumberFormat="1" applyFont="1" applyFill="1" applyBorder="1" applyAlignment="1">
      <alignment horizontal="center" vertical="center"/>
    </xf>
    <xf numFmtId="165" fontId="0" fillId="35" borderId="16" xfId="0" applyNumberFormat="1" applyFill="1" applyBorder="1" applyAlignment="1">
      <alignment horizontal="center" vertical="center"/>
    </xf>
    <xf numFmtId="0" fontId="0" fillId="0" borderId="0" xfId="0"/>
    <xf numFmtId="2" fontId="20" fillId="35" borderId="19" xfId="0" quotePrefix="1" applyNumberFormat="1" applyFont="1" applyFill="1" applyBorder="1" applyAlignment="1">
      <alignment horizontal="center" vertical="center"/>
    </xf>
    <xf numFmtId="164" fontId="20" fillId="35" borderId="20" xfId="0" quotePrefix="1" applyNumberFormat="1" applyFont="1" applyFill="1" applyBorder="1" applyAlignment="1">
      <alignment horizontal="center" vertical="center"/>
    </xf>
    <xf numFmtId="164" fontId="0" fillId="35" borderId="13" xfId="0" applyNumberFormat="1" applyFill="1" applyBorder="1" applyAlignment="1">
      <alignment horizontal="center" vertical="center"/>
    </xf>
    <xf numFmtId="164" fontId="0" fillId="35" borderId="0" xfId="0" applyNumberFormat="1" applyFill="1" applyBorder="1" applyAlignment="1">
      <alignment horizontal="center" vertical="center"/>
    </xf>
    <xf numFmtId="164" fontId="0" fillId="35" borderId="14" xfId="0" applyNumberFormat="1" applyFill="1" applyBorder="1" applyAlignment="1">
      <alignment horizontal="center" vertical="center"/>
    </xf>
    <xf numFmtId="0" fontId="17" fillId="0" borderId="0" xfId="0" applyFont="1" applyAlignment="1">
      <alignment horizontal="left" vertical="center"/>
    </xf>
    <xf numFmtId="164" fontId="0" fillId="0" borderId="0" xfId="0" applyNumberFormat="1" applyFill="1" applyBorder="1" applyAlignment="1">
      <alignment horizontal="center"/>
    </xf>
    <xf numFmtId="2" fontId="21" fillId="0" borderId="11" xfId="0" applyNumberFormat="1" applyFont="1" applyFill="1" applyBorder="1" applyAlignment="1">
      <alignment horizontal="center" vertical="center"/>
    </xf>
    <xf numFmtId="2" fontId="19" fillId="0" borderId="11" xfId="0" applyNumberFormat="1" applyFont="1" applyBorder="1" applyAlignment="1">
      <alignment horizontal="center" vertical="center"/>
    </xf>
    <xf numFmtId="164" fontId="0" fillId="0" borderId="13" xfId="0" applyNumberFormat="1" applyFill="1" applyBorder="1" applyAlignment="1">
      <alignment horizontal="center"/>
    </xf>
    <xf numFmtId="2" fontId="19" fillId="0" borderId="15" xfId="0" applyNumberFormat="1" applyFont="1" applyBorder="1" applyAlignment="1">
      <alignment horizontal="center" vertical="center"/>
    </xf>
    <xf numFmtId="0" fontId="17" fillId="0" borderId="0" xfId="0" applyFont="1" applyAlignment="1">
      <alignment vertical="center" wrapText="1"/>
    </xf>
    <xf numFmtId="0" fontId="17" fillId="0" borderId="0" xfId="0" applyFont="1" applyAlignment="1">
      <alignment vertical="center"/>
    </xf>
    <xf numFmtId="165" fontId="19" fillId="0" borderId="11" xfId="0" applyNumberFormat="1" applyFont="1" applyBorder="1" applyAlignment="1">
      <alignment horizontal="center" vertical="center"/>
    </xf>
    <xf numFmtId="1" fontId="19" fillId="0" borderId="11" xfId="0" applyNumberFormat="1" applyFont="1" applyBorder="1" applyAlignment="1">
      <alignment horizontal="center" vertical="center"/>
    </xf>
    <xf numFmtId="0" fontId="17" fillId="0" borderId="0" xfId="0" applyFont="1" applyAlignment="1">
      <alignment horizontal="left" vertical="center"/>
    </xf>
    <xf numFmtId="0" fontId="33" fillId="0" borderId="0" xfId="0" applyFont="1" applyAlignment="1">
      <alignment horizontal="center"/>
    </xf>
    <xf numFmtId="0" fontId="33" fillId="0" borderId="0" xfId="0" applyFont="1" applyFill="1" applyAlignment="1">
      <alignment horizontal="center"/>
    </xf>
    <xf numFmtId="0" fontId="33" fillId="0" borderId="0" xfId="0" applyFont="1" applyFill="1" applyBorder="1" applyAlignment="1">
      <alignment horizontal="center"/>
    </xf>
    <xf numFmtId="0" fontId="33" fillId="0" borderId="0" xfId="0" applyFont="1" applyFill="1" applyBorder="1" applyAlignment="1">
      <alignment vertical="center"/>
    </xf>
    <xf numFmtId="0" fontId="33" fillId="0" borderId="0" xfId="0" applyFont="1" applyFill="1" applyBorder="1" applyAlignment="1">
      <alignment horizontal="center" vertical="center"/>
    </xf>
    <xf numFmtId="0" fontId="35" fillId="0" borderId="0" xfId="0" applyFont="1" applyAlignment="1">
      <alignment horizontal="center"/>
    </xf>
    <xf numFmtId="0" fontId="35" fillId="0" borderId="0" xfId="0" applyFont="1" applyFill="1" applyBorder="1" applyAlignment="1">
      <alignment horizontal="center"/>
    </xf>
    <xf numFmtId="0" fontId="33" fillId="0" borderId="0" xfId="0" applyFont="1" applyBorder="1" applyAlignment="1">
      <alignment horizontal="center"/>
    </xf>
    <xf numFmtId="0" fontId="35" fillId="33" borderId="21" xfId="0" applyFont="1" applyFill="1" applyBorder="1" applyAlignment="1">
      <alignment horizontal="center" vertical="center"/>
    </xf>
    <xf numFmtId="0" fontId="35" fillId="33" borderId="10" xfId="0" applyFont="1" applyFill="1" applyBorder="1" applyAlignment="1">
      <alignment horizontal="center" vertical="center"/>
    </xf>
    <xf numFmtId="0" fontId="35" fillId="33" borderId="11" xfId="0" applyFont="1" applyFill="1" applyBorder="1" applyAlignment="1">
      <alignment horizontal="center" vertical="center"/>
    </xf>
    <xf numFmtId="0" fontId="35" fillId="33" borderId="12" xfId="0" applyFont="1" applyFill="1" applyBorder="1" applyAlignment="1">
      <alignment horizontal="center" vertical="center"/>
    </xf>
    <xf numFmtId="0" fontId="35" fillId="0" borderId="0" xfId="0" applyFont="1" applyFill="1" applyBorder="1" applyAlignment="1">
      <alignment horizontal="center" vertical="center"/>
    </xf>
    <xf numFmtId="0" fontId="36" fillId="33" borderId="10" xfId="0" applyFont="1" applyFill="1" applyBorder="1" applyAlignment="1">
      <alignment horizontal="center" vertical="center"/>
    </xf>
    <xf numFmtId="0" fontId="36" fillId="33" borderId="12" xfId="0" applyFont="1" applyFill="1" applyBorder="1" applyAlignment="1">
      <alignment horizontal="center" vertical="center"/>
    </xf>
    <xf numFmtId="0" fontId="36" fillId="33" borderId="0" xfId="0" applyFont="1" applyFill="1" applyBorder="1" applyAlignment="1">
      <alignment horizontal="center" vertical="center"/>
    </xf>
    <xf numFmtId="0" fontId="36" fillId="0" borderId="0" xfId="0" applyFont="1" applyFill="1" applyBorder="1" applyAlignment="1">
      <alignment horizontal="center" vertical="center"/>
    </xf>
    <xf numFmtId="0" fontId="33" fillId="38" borderId="21" xfId="0" applyFont="1" applyFill="1" applyBorder="1" applyAlignment="1">
      <alignment horizontal="center"/>
    </xf>
    <xf numFmtId="0" fontId="35" fillId="38" borderId="21" xfId="0" applyFont="1" applyFill="1" applyBorder="1" applyAlignment="1">
      <alignment horizontal="center"/>
    </xf>
    <xf numFmtId="0" fontId="35" fillId="33" borderId="21" xfId="0" applyFont="1" applyFill="1" applyBorder="1" applyAlignment="1">
      <alignment horizontal="center"/>
    </xf>
    <xf numFmtId="0" fontId="35" fillId="33" borderId="22" xfId="0" applyFont="1" applyFill="1" applyBorder="1" applyAlignment="1">
      <alignment horizontal="center"/>
    </xf>
    <xf numFmtId="0" fontId="33" fillId="0" borderId="22" xfId="0" applyFont="1" applyBorder="1" applyAlignment="1">
      <alignment vertical="center"/>
    </xf>
    <xf numFmtId="0" fontId="33" fillId="37" borderId="26" xfId="0" applyFont="1" applyFill="1" applyBorder="1" applyAlignment="1">
      <alignment horizontal="center"/>
    </xf>
    <xf numFmtId="0" fontId="33" fillId="37" borderId="27" xfId="0" applyFont="1" applyFill="1" applyBorder="1" applyAlignment="1">
      <alignment horizontal="center"/>
    </xf>
    <xf numFmtId="0" fontId="33" fillId="36" borderId="28" xfId="0" applyFont="1" applyFill="1" applyBorder="1" applyAlignment="1">
      <alignment horizontal="center"/>
    </xf>
    <xf numFmtId="165" fontId="33" fillId="0" borderId="23" xfId="0" applyNumberFormat="1" applyFont="1" applyFill="1" applyBorder="1" applyAlignment="1">
      <alignment horizontal="center"/>
    </xf>
    <xf numFmtId="165" fontId="33" fillId="0" borderId="24" xfId="0" applyNumberFormat="1" applyFont="1" applyFill="1" applyBorder="1" applyAlignment="1">
      <alignment horizontal="center"/>
    </xf>
    <xf numFmtId="165" fontId="33" fillId="0" borderId="0" xfId="0" applyNumberFormat="1" applyFont="1" applyFill="1" applyBorder="1" applyAlignment="1">
      <alignment horizontal="center"/>
    </xf>
    <xf numFmtId="0" fontId="33" fillId="0" borderId="13" xfId="0" applyFont="1" applyFill="1" applyBorder="1" applyAlignment="1">
      <alignment horizontal="center"/>
    </xf>
    <xf numFmtId="0" fontId="33" fillId="0" borderId="14" xfId="0" applyFont="1" applyFill="1" applyBorder="1" applyAlignment="1">
      <alignment horizontal="center"/>
    </xf>
    <xf numFmtId="0" fontId="33" fillId="0" borderId="22" xfId="0" applyFont="1" applyBorder="1" applyAlignment="1">
      <alignment horizontal="left" vertical="center"/>
    </xf>
    <xf numFmtId="0" fontId="33" fillId="0" borderId="22" xfId="0" applyFont="1" applyBorder="1" applyAlignment="1">
      <alignment horizontal="left"/>
    </xf>
    <xf numFmtId="2" fontId="33" fillId="0" borderId="0" xfId="0" applyNumberFormat="1" applyFont="1" applyAlignment="1">
      <alignment horizontal="center"/>
    </xf>
    <xf numFmtId="0" fontId="33" fillId="0" borderId="25" xfId="0" applyFont="1" applyBorder="1" applyAlignment="1">
      <alignment vertical="center"/>
    </xf>
    <xf numFmtId="165" fontId="33" fillId="0" borderId="26" xfId="0" applyNumberFormat="1" applyFont="1" applyFill="1" applyBorder="1" applyAlignment="1">
      <alignment horizontal="center"/>
    </xf>
    <xf numFmtId="165" fontId="33" fillId="0" borderId="28" xfId="0" applyNumberFormat="1" applyFont="1" applyFill="1" applyBorder="1" applyAlignment="1">
      <alignment horizontal="center"/>
    </xf>
    <xf numFmtId="0" fontId="33" fillId="0" borderId="25" xfId="0" applyFont="1" applyBorder="1" applyAlignment="1">
      <alignment horizontal="left" vertical="center"/>
    </xf>
    <xf numFmtId="0" fontId="33" fillId="0" borderId="25" xfId="0" applyFont="1" applyBorder="1" applyAlignment="1">
      <alignment horizontal="left"/>
    </xf>
    <xf numFmtId="0" fontId="33" fillId="0" borderId="26" xfId="0" applyFont="1" applyFill="1" applyBorder="1" applyAlignment="1">
      <alignment horizontal="center"/>
    </xf>
    <xf numFmtId="0" fontId="33" fillId="0" borderId="27" xfId="0" applyFont="1" applyFill="1" applyBorder="1" applyAlignment="1">
      <alignment horizontal="center"/>
    </xf>
    <xf numFmtId="0" fontId="33" fillId="0" borderId="28" xfId="0" applyFont="1" applyFill="1" applyBorder="1" applyAlignment="1">
      <alignment horizontal="center"/>
    </xf>
    <xf numFmtId="0" fontId="33" fillId="0" borderId="29" xfId="0" applyFont="1" applyBorder="1" applyAlignment="1"/>
    <xf numFmtId="0" fontId="33" fillId="0" borderId="30" xfId="0" applyFont="1" applyFill="1" applyBorder="1" applyAlignment="1">
      <alignment horizontal="center"/>
    </xf>
    <xf numFmtId="0" fontId="33" fillId="0" borderId="31" xfId="0" applyFont="1" applyFill="1" applyBorder="1" applyAlignment="1">
      <alignment horizontal="center"/>
    </xf>
    <xf numFmtId="0" fontId="33" fillId="0" borderId="32" xfId="0" applyFont="1" applyFill="1" applyBorder="1" applyAlignment="1">
      <alignment horizontal="center"/>
    </xf>
    <xf numFmtId="0" fontId="33" fillId="0" borderId="15" xfId="0" applyFont="1" applyFill="1" applyBorder="1" applyAlignment="1">
      <alignment horizontal="center"/>
    </xf>
    <xf numFmtId="0" fontId="33" fillId="0" borderId="16" xfId="0" applyFont="1" applyFill="1" applyBorder="1" applyAlignment="1">
      <alignment horizontal="center"/>
    </xf>
    <xf numFmtId="0" fontId="33" fillId="0" borderId="17" xfId="0" applyFont="1" applyFill="1" applyBorder="1" applyAlignment="1">
      <alignment horizontal="center"/>
    </xf>
    <xf numFmtId="0" fontId="33" fillId="0" borderId="29" xfId="0" applyFont="1" applyBorder="1" applyAlignment="1">
      <alignment horizontal="left" vertical="center"/>
    </xf>
    <xf numFmtId="0" fontId="33" fillId="0" borderId="29" xfId="0" applyFont="1" applyBorder="1" applyAlignment="1">
      <alignment horizontal="center"/>
    </xf>
    <xf numFmtId="0" fontId="37" fillId="0" borderId="0" xfId="0" applyFont="1" applyAlignment="1">
      <alignment horizontal="left"/>
    </xf>
    <xf numFmtId="0" fontId="37" fillId="0" borderId="0" xfId="0" applyFont="1" applyFill="1" applyAlignment="1">
      <alignment horizontal="left"/>
    </xf>
    <xf numFmtId="0" fontId="38" fillId="0" borderId="0" xfId="0" applyFont="1" applyAlignment="1">
      <alignment horizontal="left" vertical="center"/>
    </xf>
    <xf numFmtId="0" fontId="39" fillId="0" borderId="0" xfId="0" applyFont="1" applyAlignment="1">
      <alignment horizontal="left" vertical="center"/>
    </xf>
    <xf numFmtId="0" fontId="39" fillId="0" borderId="0" xfId="0" applyFont="1"/>
    <xf numFmtId="2" fontId="33" fillId="0" borderId="0" xfId="0" applyNumberFormat="1" applyFont="1"/>
    <xf numFmtId="0" fontId="33" fillId="0" borderId="0" xfId="0" applyFont="1" applyAlignment="1">
      <alignment horizontal="center" vertical="center"/>
    </xf>
    <xf numFmtId="0" fontId="33" fillId="0" borderId="0" xfId="0" applyFont="1"/>
    <xf numFmtId="0" fontId="39" fillId="0" borderId="0" xfId="0" applyFont="1" applyAlignment="1">
      <alignment horizontal="right" vertical="center"/>
    </xf>
    <xf numFmtId="0" fontId="39" fillId="0" borderId="0" xfId="0" applyFont="1" applyAlignment="1">
      <alignment vertical="center"/>
    </xf>
    <xf numFmtId="0" fontId="39" fillId="0" borderId="0" xfId="0" applyFont="1" applyAlignment="1">
      <alignment horizontal="right" vertical="center" wrapText="1"/>
    </xf>
    <xf numFmtId="0" fontId="39" fillId="0" borderId="0" xfId="0" applyFont="1" applyAlignment="1">
      <alignment vertical="center" wrapText="1"/>
    </xf>
    <xf numFmtId="0" fontId="39" fillId="0" borderId="0" xfId="0" applyFont="1" applyAlignment="1">
      <alignment horizontal="right"/>
    </xf>
    <xf numFmtId="0" fontId="39" fillId="0" borderId="0" xfId="0" applyFont="1" applyBorder="1"/>
    <xf numFmtId="0" fontId="38" fillId="0" borderId="18" xfId="0" applyFont="1" applyBorder="1" applyAlignment="1">
      <alignment horizontal="center"/>
    </xf>
    <xf numFmtId="0" fontId="38" fillId="0" borderId="19" xfId="0" applyFont="1" applyBorder="1" applyAlignment="1">
      <alignment horizontal="center"/>
    </xf>
    <xf numFmtId="2" fontId="41" fillId="0" borderId="19" xfId="0" applyNumberFormat="1" applyFont="1" applyFill="1" applyBorder="1" applyAlignment="1">
      <alignment horizontal="center" vertical="center"/>
    </xf>
    <xf numFmtId="2" fontId="41" fillId="0" borderId="20" xfId="0" applyNumberFormat="1" applyFont="1" applyFill="1" applyBorder="1" applyAlignment="1">
      <alignment horizontal="center" vertical="center"/>
    </xf>
    <xf numFmtId="2" fontId="41" fillId="0" borderId="11" xfId="0" applyNumberFormat="1" applyFont="1" applyFill="1" applyBorder="1" applyAlignment="1">
      <alignment horizontal="center" vertical="center"/>
    </xf>
    <xf numFmtId="1" fontId="41" fillId="0" borderId="18" xfId="0" applyNumberFormat="1" applyFont="1" applyFill="1" applyBorder="1" applyAlignment="1">
      <alignment horizontal="center" vertical="center"/>
    </xf>
    <xf numFmtId="0" fontId="39" fillId="0" borderId="16" xfId="0" applyFont="1" applyBorder="1"/>
    <xf numFmtId="2" fontId="41" fillId="0" borderId="21" xfId="0" applyNumberFormat="1" applyFont="1" applyFill="1" applyBorder="1" applyAlignment="1">
      <alignment horizontal="center" vertical="center"/>
    </xf>
    <xf numFmtId="0" fontId="39" fillId="0" borderId="13" xfId="0" applyFont="1" applyBorder="1" applyAlignment="1">
      <alignment horizontal="center"/>
    </xf>
    <xf numFmtId="2" fontId="40" fillId="0" borderId="0" xfId="0" applyNumberFormat="1" applyFont="1" applyBorder="1" applyAlignment="1">
      <alignment horizontal="center" vertical="center"/>
    </xf>
    <xf numFmtId="2" fontId="40" fillId="0" borderId="10" xfId="0" applyNumberFormat="1" applyFont="1" applyBorder="1" applyAlignment="1">
      <alignment horizontal="center" vertical="center"/>
    </xf>
    <xf numFmtId="1" fontId="40" fillId="0" borderId="11" xfId="0" applyNumberFormat="1" applyFont="1" applyBorder="1" applyAlignment="1">
      <alignment horizontal="center" vertical="center"/>
    </xf>
    <xf numFmtId="2" fontId="40" fillId="0" borderId="11" xfId="0" applyNumberFormat="1" applyFont="1" applyBorder="1" applyAlignment="1">
      <alignment horizontal="center" vertical="center"/>
    </xf>
    <xf numFmtId="165" fontId="40" fillId="0" borderId="11" xfId="0" applyNumberFormat="1" applyFont="1" applyBorder="1" applyAlignment="1">
      <alignment horizontal="center" vertical="center"/>
    </xf>
    <xf numFmtId="164" fontId="33" fillId="35" borderId="13" xfId="0" applyNumberFormat="1" applyFont="1" applyFill="1" applyBorder="1" applyAlignment="1">
      <alignment horizontal="center" vertical="center"/>
    </xf>
    <xf numFmtId="164" fontId="33" fillId="35" borderId="0" xfId="0" applyNumberFormat="1" applyFont="1" applyFill="1" applyBorder="1" applyAlignment="1">
      <alignment horizontal="center" vertical="center"/>
    </xf>
    <xf numFmtId="164" fontId="33" fillId="35" borderId="14" xfId="0" applyNumberFormat="1" applyFont="1" applyFill="1" applyBorder="1" applyAlignment="1">
      <alignment horizontal="center" vertical="center"/>
    </xf>
    <xf numFmtId="0" fontId="42" fillId="0" borderId="13" xfId="0" applyFont="1" applyBorder="1" applyAlignment="1">
      <alignment horizontal="left"/>
    </xf>
    <xf numFmtId="0" fontId="40" fillId="0" borderId="0" xfId="0" applyFont="1" applyBorder="1" applyAlignment="1">
      <alignment horizontal="center" vertical="center"/>
    </xf>
    <xf numFmtId="2" fontId="39" fillId="0" borderId="25" xfId="0" applyNumberFormat="1" applyFont="1" applyFill="1" applyBorder="1" applyAlignment="1">
      <alignment horizontal="center"/>
    </xf>
    <xf numFmtId="2" fontId="40" fillId="0" borderId="25" xfId="0" applyNumberFormat="1" applyFont="1" applyFill="1" applyBorder="1" applyAlignment="1">
      <alignment horizontal="center" vertical="center"/>
    </xf>
    <xf numFmtId="164" fontId="33" fillId="0" borderId="0" xfId="0" applyNumberFormat="1" applyFont="1" applyFill="1" applyBorder="1" applyAlignment="1">
      <alignment horizontal="center"/>
    </xf>
    <xf numFmtId="164" fontId="33" fillId="0" borderId="13" xfId="0" applyNumberFormat="1" applyFont="1" applyFill="1" applyBorder="1" applyAlignment="1">
      <alignment horizontal="center"/>
    </xf>
    <xf numFmtId="0" fontId="42" fillId="0" borderId="13" xfId="0" applyFont="1" applyBorder="1" applyAlignment="1">
      <alignment horizontal="center"/>
    </xf>
    <xf numFmtId="165" fontId="43" fillId="0" borderId="0" xfId="33" applyNumberFormat="1" applyFont="1" applyFill="1" applyAlignment="1">
      <alignment horizontal="center"/>
    </xf>
    <xf numFmtId="0" fontId="39" fillId="0" borderId="0" xfId="0" applyFont="1" applyBorder="1" applyAlignment="1">
      <alignment horizontal="center"/>
    </xf>
    <xf numFmtId="2" fontId="40" fillId="0" borderId="0" xfId="0" applyNumberFormat="1" applyFont="1" applyFill="1" applyBorder="1" applyAlignment="1">
      <alignment horizontal="center" vertical="center"/>
    </xf>
    <xf numFmtId="2" fontId="40" fillId="0" borderId="13" xfId="0" applyNumberFormat="1" applyFont="1" applyBorder="1" applyAlignment="1">
      <alignment horizontal="center" vertical="center"/>
    </xf>
    <xf numFmtId="165" fontId="33" fillId="35" borderId="13" xfId="0" applyNumberFormat="1" applyFont="1" applyFill="1" applyBorder="1" applyAlignment="1">
      <alignment horizontal="center" vertical="center"/>
    </xf>
    <xf numFmtId="165" fontId="33" fillId="35" borderId="0" xfId="0" applyNumberFormat="1" applyFont="1" applyFill="1" applyBorder="1" applyAlignment="1">
      <alignment horizontal="center" vertical="center"/>
    </xf>
    <xf numFmtId="2" fontId="33" fillId="35" borderId="14" xfId="0" applyNumberFormat="1" applyFont="1" applyFill="1" applyBorder="1" applyAlignment="1">
      <alignment horizontal="center" vertical="center"/>
    </xf>
    <xf numFmtId="0" fontId="39" fillId="0" borderId="15" xfId="0" applyFont="1" applyBorder="1" applyAlignment="1">
      <alignment horizontal="center"/>
    </xf>
    <xf numFmtId="0" fontId="39" fillId="0" borderId="16" xfId="0" applyFont="1" applyBorder="1" applyAlignment="1">
      <alignment horizontal="center"/>
    </xf>
    <xf numFmtId="2" fontId="40" fillId="0" borderId="16" xfId="0" applyNumberFormat="1" applyFont="1" applyFill="1" applyBorder="1" applyAlignment="1">
      <alignment horizontal="center" vertical="center"/>
    </xf>
    <xf numFmtId="2" fontId="40" fillId="0" borderId="16" xfId="0" applyNumberFormat="1" applyFont="1" applyBorder="1" applyAlignment="1">
      <alignment horizontal="center" vertical="center"/>
    </xf>
    <xf numFmtId="2" fontId="40" fillId="0" borderId="15" xfId="0" applyNumberFormat="1" applyFont="1" applyBorder="1" applyAlignment="1">
      <alignment horizontal="center" vertical="center"/>
    </xf>
    <xf numFmtId="165" fontId="33" fillId="35" borderId="15" xfId="0" applyNumberFormat="1" applyFont="1" applyFill="1" applyBorder="1" applyAlignment="1">
      <alignment horizontal="center" vertical="center"/>
    </xf>
    <xf numFmtId="165" fontId="33" fillId="35" borderId="16" xfId="0" applyNumberFormat="1" applyFont="1" applyFill="1" applyBorder="1" applyAlignment="1">
      <alignment horizontal="center" vertical="center"/>
    </xf>
    <xf numFmtId="2" fontId="33" fillId="35" borderId="17" xfId="0" applyNumberFormat="1" applyFont="1" applyFill="1" applyBorder="1" applyAlignment="1">
      <alignment horizontal="center" vertical="center"/>
    </xf>
    <xf numFmtId="0" fontId="42" fillId="0" borderId="15" xfId="0" applyFont="1" applyBorder="1" applyAlignment="1">
      <alignment horizontal="center"/>
    </xf>
    <xf numFmtId="0" fontId="40" fillId="0" borderId="16" xfId="0" applyFont="1" applyBorder="1" applyAlignment="1">
      <alignment horizontal="center" vertical="center"/>
    </xf>
    <xf numFmtId="2" fontId="39" fillId="0" borderId="29" xfId="0" applyNumberFormat="1" applyFont="1" applyFill="1" applyBorder="1" applyAlignment="1">
      <alignment horizontal="center"/>
    </xf>
    <xf numFmtId="0" fontId="44" fillId="0" borderId="0" xfId="0" applyFont="1" applyAlignment="1">
      <alignment horizontal="left" vertical="center"/>
    </xf>
    <xf numFmtId="0" fontId="45" fillId="0" borderId="0" xfId="0" applyFont="1" applyAlignment="1">
      <alignment horizontal="left" vertical="center"/>
    </xf>
    <xf numFmtId="0" fontId="45" fillId="0" borderId="0" xfId="0" applyFont="1"/>
    <xf numFmtId="2" fontId="31" fillId="0" borderId="0" xfId="0" applyNumberFormat="1" applyFont="1"/>
    <xf numFmtId="0" fontId="31" fillId="0" borderId="0" xfId="0" applyFont="1" applyAlignment="1">
      <alignment horizontal="center" vertical="center"/>
    </xf>
    <xf numFmtId="0" fontId="31" fillId="0" borderId="0" xfId="0" applyFont="1"/>
    <xf numFmtId="0" fontId="17" fillId="0" borderId="13" xfId="0" applyFont="1" applyBorder="1" applyAlignment="1">
      <alignment horizontal="left"/>
    </xf>
    <xf numFmtId="0" fontId="17" fillId="0" borderId="15" xfId="0" applyFont="1" applyBorder="1" applyAlignment="1">
      <alignment horizontal="left"/>
    </xf>
    <xf numFmtId="0" fontId="17" fillId="0" borderId="0" xfId="0" applyFont="1" applyAlignment="1">
      <alignment horizontal="left"/>
    </xf>
    <xf numFmtId="0" fontId="38" fillId="0" borderId="0" xfId="0" applyFont="1" applyAlignment="1">
      <alignment horizontal="center" vertical="center"/>
    </xf>
    <xf numFmtId="1" fontId="33" fillId="0" borderId="0" xfId="0" applyNumberFormat="1" applyFont="1" applyFill="1" applyBorder="1" applyAlignment="1">
      <alignment horizontal="center"/>
    </xf>
    <xf numFmtId="2" fontId="33" fillId="0" borderId="0" xfId="0" applyNumberFormat="1" applyFont="1" applyFill="1" applyBorder="1" applyAlignment="1">
      <alignment horizontal="center"/>
    </xf>
    <xf numFmtId="1" fontId="40" fillId="0" borderId="0" xfId="0" applyNumberFormat="1" applyFont="1" applyBorder="1" applyAlignment="1">
      <alignment horizontal="center" vertical="center"/>
    </xf>
    <xf numFmtId="0" fontId="39" fillId="0" borderId="18" xfId="0" applyFont="1" applyBorder="1"/>
    <xf numFmtId="164" fontId="39" fillId="0" borderId="19" xfId="0" applyNumberFormat="1" applyFont="1" applyBorder="1" applyAlignment="1">
      <alignment horizontal="center"/>
    </xf>
    <xf numFmtId="164" fontId="39" fillId="0" borderId="20" xfId="0" applyNumberFormat="1" applyFont="1" applyBorder="1" applyAlignment="1">
      <alignment horizontal="center"/>
    </xf>
    <xf numFmtId="0" fontId="44" fillId="0" borderId="0" xfId="0" applyFont="1"/>
    <xf numFmtId="2" fontId="37" fillId="0" borderId="0" xfId="0" applyNumberFormat="1" applyFont="1"/>
    <xf numFmtId="0" fontId="37" fillId="0" borderId="0" xfId="0" applyFont="1" applyAlignment="1">
      <alignment horizontal="center" vertical="center"/>
    </xf>
    <xf numFmtId="0" fontId="37" fillId="0" borderId="0" xfId="0" applyFont="1"/>
    <xf numFmtId="0" fontId="39" fillId="0" borderId="0" xfId="0" applyFont="1" applyAlignment="1">
      <alignment horizontal="left" vertical="center" wrapText="1"/>
    </xf>
    <xf numFmtId="164" fontId="33" fillId="0" borderId="14" xfId="0" applyNumberFormat="1" applyFont="1" applyFill="1" applyBorder="1" applyAlignment="1">
      <alignment horizontal="center"/>
    </xf>
    <xf numFmtId="0" fontId="36" fillId="0" borderId="0" xfId="0" applyFont="1" applyAlignment="1">
      <alignment horizontal="left" vertical="center"/>
    </xf>
    <xf numFmtId="0" fontId="34" fillId="0" borderId="0" xfId="0" applyFont="1" applyAlignment="1">
      <alignment horizontal="left" vertical="center"/>
    </xf>
    <xf numFmtId="0" fontId="34" fillId="0" borderId="0" xfId="0" applyFont="1"/>
    <xf numFmtId="0" fontId="34" fillId="0" borderId="0" xfId="0" applyFont="1" applyAlignment="1">
      <alignment horizontal="right" vertical="center"/>
    </xf>
    <xf numFmtId="0" fontId="34" fillId="0" borderId="0" xfId="0" applyFont="1" applyAlignment="1">
      <alignment vertical="center"/>
    </xf>
    <xf numFmtId="0" fontId="34" fillId="0" borderId="0" xfId="0" applyFont="1" applyAlignment="1">
      <alignment horizontal="right" vertical="center" wrapText="1"/>
    </xf>
    <xf numFmtId="0" fontId="34" fillId="0" borderId="0" xfId="0" applyFont="1" applyAlignment="1">
      <alignment vertical="center" wrapText="1"/>
    </xf>
    <xf numFmtId="0" fontId="34" fillId="0" borderId="0" xfId="0" applyFont="1" applyAlignment="1">
      <alignment horizontal="right"/>
    </xf>
    <xf numFmtId="0" fontId="34" fillId="0" borderId="0" xfId="0" applyFont="1" applyBorder="1"/>
    <xf numFmtId="0" fontId="36" fillId="0" borderId="18" xfId="0" applyFont="1" applyBorder="1" applyAlignment="1">
      <alignment horizontal="center"/>
    </xf>
    <xf numFmtId="0" fontId="36" fillId="0" borderId="19" xfId="0" applyFont="1" applyBorder="1" applyAlignment="1">
      <alignment horizontal="center"/>
    </xf>
    <xf numFmtId="2" fontId="47" fillId="0" borderId="19" xfId="0" applyNumberFormat="1" applyFont="1" applyFill="1" applyBorder="1" applyAlignment="1">
      <alignment horizontal="center" vertical="center"/>
    </xf>
    <xf numFmtId="2" fontId="47" fillId="0" borderId="20" xfId="0" applyNumberFormat="1" applyFont="1" applyFill="1" applyBorder="1" applyAlignment="1">
      <alignment horizontal="center" vertical="center"/>
    </xf>
    <xf numFmtId="2" fontId="47" fillId="0" borderId="11" xfId="0" applyNumberFormat="1" applyFont="1" applyFill="1" applyBorder="1" applyAlignment="1">
      <alignment horizontal="center" vertical="center"/>
    </xf>
    <xf numFmtId="2" fontId="47" fillId="35" borderId="18" xfId="0" applyNumberFormat="1" applyFont="1" applyFill="1" applyBorder="1" applyAlignment="1">
      <alignment horizontal="center" vertical="center"/>
    </xf>
    <xf numFmtId="2" fontId="47" fillId="35" borderId="19" xfId="0" quotePrefix="1" applyNumberFormat="1" applyFont="1" applyFill="1" applyBorder="1" applyAlignment="1">
      <alignment horizontal="center" vertical="center"/>
    </xf>
    <xf numFmtId="164" fontId="47" fillId="35" borderId="20" xfId="0" quotePrefix="1" applyNumberFormat="1" applyFont="1" applyFill="1" applyBorder="1" applyAlignment="1">
      <alignment horizontal="center" vertical="center"/>
    </xf>
    <xf numFmtId="1" fontId="47" fillId="0" borderId="18" xfId="0" applyNumberFormat="1" applyFont="1" applyFill="1" applyBorder="1" applyAlignment="1">
      <alignment horizontal="center" vertical="center"/>
    </xf>
    <xf numFmtId="0" fontId="34" fillId="0" borderId="16" xfId="0" applyFont="1" applyBorder="1"/>
    <xf numFmtId="2" fontId="47" fillId="0" borderId="21" xfId="0" applyNumberFormat="1" applyFont="1" applyFill="1" applyBorder="1" applyAlignment="1">
      <alignment horizontal="center" vertical="center"/>
    </xf>
    <xf numFmtId="0" fontId="34" fillId="0" borderId="13" xfId="0" applyFont="1" applyBorder="1" applyAlignment="1">
      <alignment horizontal="center"/>
    </xf>
    <xf numFmtId="2" fontId="46" fillId="0" borderId="0" xfId="0" applyNumberFormat="1" applyFont="1" applyBorder="1" applyAlignment="1">
      <alignment horizontal="center" vertical="center"/>
    </xf>
    <xf numFmtId="2" fontId="46" fillId="0" borderId="14" xfId="0" applyNumberFormat="1" applyFont="1" applyBorder="1" applyAlignment="1">
      <alignment horizontal="center" vertical="center"/>
    </xf>
    <xf numFmtId="2" fontId="46" fillId="0" borderId="10" xfId="0" applyNumberFormat="1" applyFont="1" applyBorder="1" applyAlignment="1">
      <alignment horizontal="center" vertical="center"/>
    </xf>
    <xf numFmtId="1" fontId="46" fillId="0" borderId="11" xfId="0" applyNumberFormat="1" applyFont="1" applyBorder="1" applyAlignment="1">
      <alignment horizontal="center" vertical="center"/>
    </xf>
    <xf numFmtId="2" fontId="46" fillId="0" borderId="11" xfId="0" applyNumberFormat="1" applyFont="1" applyBorder="1" applyAlignment="1">
      <alignment horizontal="center" vertical="center"/>
    </xf>
    <xf numFmtId="165" fontId="46" fillId="0" borderId="11" xfId="0" applyNumberFormat="1" applyFont="1" applyBorder="1" applyAlignment="1">
      <alignment horizontal="center" vertical="center"/>
    </xf>
    <xf numFmtId="0" fontId="46" fillId="0" borderId="0" xfId="0" applyFont="1" applyBorder="1" applyAlignment="1">
      <alignment horizontal="center" vertical="center"/>
    </xf>
    <xf numFmtId="2" fontId="34" fillId="0" borderId="25" xfId="0" applyNumberFormat="1" applyFont="1" applyFill="1" applyBorder="1" applyAlignment="1">
      <alignment horizontal="center"/>
    </xf>
    <xf numFmtId="2" fontId="46" fillId="0" borderId="25" xfId="0" applyNumberFormat="1" applyFont="1" applyFill="1" applyBorder="1" applyAlignment="1">
      <alignment horizontal="center" vertical="center"/>
    </xf>
    <xf numFmtId="165" fontId="48" fillId="0" borderId="0" xfId="33" applyNumberFormat="1" applyFont="1" applyFill="1" applyAlignment="1">
      <alignment horizontal="center"/>
    </xf>
    <xf numFmtId="0" fontId="34" fillId="0" borderId="15" xfId="0" applyFont="1" applyBorder="1" applyAlignment="1">
      <alignment horizontal="center"/>
    </xf>
    <xf numFmtId="0" fontId="34" fillId="0" borderId="16" xfId="0" applyFont="1" applyBorder="1" applyAlignment="1">
      <alignment horizontal="center"/>
    </xf>
    <xf numFmtId="2" fontId="46" fillId="0" borderId="16" xfId="0" applyNumberFormat="1" applyFont="1" applyFill="1" applyBorder="1" applyAlignment="1">
      <alignment horizontal="center" vertical="center"/>
    </xf>
    <xf numFmtId="2" fontId="46" fillId="0" borderId="16" xfId="0" applyNumberFormat="1" applyFont="1" applyBorder="1" applyAlignment="1">
      <alignment horizontal="center" vertical="center"/>
    </xf>
    <xf numFmtId="2" fontId="46" fillId="0" borderId="15" xfId="0" applyNumberFormat="1" applyFont="1" applyBorder="1" applyAlignment="1">
      <alignment horizontal="center" vertical="center"/>
    </xf>
    <xf numFmtId="0" fontId="46" fillId="0" borderId="16" xfId="0" applyFont="1" applyBorder="1" applyAlignment="1">
      <alignment horizontal="center" vertical="center"/>
    </xf>
    <xf numFmtId="2" fontId="34" fillId="0" borderId="29" xfId="0" applyNumberFormat="1" applyFont="1" applyFill="1" applyBorder="1" applyAlignment="1">
      <alignment horizontal="center"/>
    </xf>
    <xf numFmtId="0" fontId="49" fillId="0" borderId="0" xfId="0" applyFont="1" applyAlignment="1">
      <alignment horizontal="left" vertical="center"/>
    </xf>
    <xf numFmtId="0" fontId="49" fillId="0" borderId="0" xfId="0" applyFont="1"/>
    <xf numFmtId="2" fontId="19" fillId="0" borderId="10" xfId="0" applyNumberFormat="1" applyFont="1" applyBorder="1" applyAlignment="1">
      <alignment horizontal="left" vertical="center"/>
    </xf>
    <xf numFmtId="2" fontId="40" fillId="0" borderId="10" xfId="0" applyNumberFormat="1" applyFont="1" applyBorder="1" applyAlignment="1">
      <alignment horizontal="left" vertical="center"/>
    </xf>
    <xf numFmtId="164" fontId="33" fillId="0" borderId="13" xfId="0" applyNumberFormat="1" applyFont="1" applyFill="1" applyBorder="1" applyAlignment="1">
      <alignment horizontal="left"/>
    </xf>
    <xf numFmtId="0" fontId="33" fillId="0" borderId="10" xfId="0" applyFont="1" applyBorder="1" applyAlignment="1">
      <alignment horizontal="left" vertical="center" wrapText="1"/>
    </xf>
    <xf numFmtId="0" fontId="33" fillId="0" borderId="11" xfId="0" applyFont="1" applyBorder="1" applyAlignment="1">
      <alignment horizontal="left" vertical="center" wrapText="1"/>
    </xf>
    <xf numFmtId="0" fontId="33" fillId="0" borderId="12" xfId="0" applyFont="1" applyBorder="1" applyAlignment="1">
      <alignment horizontal="left" vertical="center" wrapText="1"/>
    </xf>
    <xf numFmtId="0" fontId="33" fillId="0" borderId="13" xfId="0" applyFont="1" applyBorder="1" applyAlignment="1">
      <alignment horizontal="left" vertical="center" wrapText="1"/>
    </xf>
    <xf numFmtId="0" fontId="33" fillId="0" borderId="14" xfId="0" applyFont="1" applyBorder="1" applyAlignment="1">
      <alignment horizontal="left" vertical="center" wrapText="1"/>
    </xf>
    <xf numFmtId="0" fontId="33" fillId="0" borderId="15" xfId="0" applyFont="1" applyBorder="1" applyAlignment="1">
      <alignment horizontal="left" vertical="center" wrapText="1"/>
    </xf>
    <xf numFmtId="0" fontId="33" fillId="0" borderId="16" xfId="0" applyFont="1" applyBorder="1" applyAlignment="1">
      <alignment horizontal="left" vertical="center" wrapText="1"/>
    </xf>
    <xf numFmtId="0" fontId="33" fillId="0" borderId="17" xfId="0" applyFont="1" applyBorder="1" applyAlignment="1">
      <alignment horizontal="left" vertical="center" wrapText="1"/>
    </xf>
    <xf numFmtId="0" fontId="34" fillId="33" borderId="10" xfId="0" applyFont="1" applyFill="1" applyBorder="1" applyAlignment="1">
      <alignment horizontal="left" vertical="center" wrapText="1"/>
    </xf>
    <xf numFmtId="0" fontId="35" fillId="33" borderId="18" xfId="0" applyFont="1" applyFill="1" applyBorder="1" applyAlignment="1">
      <alignment horizontal="center"/>
    </xf>
    <xf numFmtId="0" fontId="35" fillId="33" borderId="19" xfId="0" applyFont="1" applyFill="1" applyBorder="1" applyAlignment="1">
      <alignment horizontal="center"/>
    </xf>
    <xf numFmtId="0" fontId="35" fillId="33" borderId="20" xfId="0" applyFont="1" applyFill="1" applyBorder="1" applyAlignment="1">
      <alignment horizontal="center"/>
    </xf>
    <xf numFmtId="0" fontId="36" fillId="33" borderId="18" xfId="0" applyFont="1" applyFill="1" applyBorder="1" applyAlignment="1">
      <alignment horizontal="center"/>
    </xf>
    <xf numFmtId="0" fontId="33" fillId="0" borderId="20" xfId="0" applyFont="1" applyBorder="1" applyAlignment="1">
      <alignment horizontal="center"/>
    </xf>
    <xf numFmtId="0" fontId="35" fillId="38" borderId="18" xfId="0" applyFont="1" applyFill="1" applyBorder="1" applyAlignment="1">
      <alignment horizontal="center"/>
    </xf>
    <xf numFmtId="0" fontId="35" fillId="38" borderId="19" xfId="0" applyFont="1" applyFill="1" applyBorder="1" applyAlignment="1">
      <alignment horizontal="center"/>
    </xf>
    <xf numFmtId="0" fontId="35" fillId="38" borderId="20" xfId="0" applyFont="1" applyFill="1" applyBorder="1" applyAlignment="1">
      <alignment horizontal="center"/>
    </xf>
    <xf numFmtId="2" fontId="20" fillId="0" borderId="10" xfId="0" applyNumberFormat="1" applyFont="1" applyBorder="1" applyAlignment="1">
      <alignment horizontal="center" vertical="center"/>
    </xf>
    <xf numFmtId="2" fontId="20" fillId="0" borderId="11" xfId="0" applyNumberFormat="1" applyFont="1" applyBorder="1" applyAlignment="1">
      <alignment horizontal="center" vertical="center"/>
    </xf>
    <xf numFmtId="0" fontId="33" fillId="0" borderId="12" xfId="0" applyFont="1" applyBorder="1" applyAlignment="1">
      <alignment horizontal="center" vertical="center"/>
    </xf>
    <xf numFmtId="0" fontId="44" fillId="0" borderId="0" xfId="0" applyFont="1" applyAlignment="1">
      <alignment horizontal="left" vertical="center"/>
    </xf>
    <xf numFmtId="0" fontId="17" fillId="0" borderId="0" xfId="0" applyFont="1" applyAlignment="1">
      <alignment horizontal="left" vertical="center"/>
    </xf>
    <xf numFmtId="0" fontId="0" fillId="0" borderId="12" xfId="0" applyBorder="1" applyAlignment="1">
      <alignment horizontal="center" vertical="center"/>
    </xf>
    <xf numFmtId="2" fontId="47" fillId="0" borderId="10" xfId="0" applyNumberFormat="1" applyFont="1" applyBorder="1" applyAlignment="1">
      <alignment horizontal="center" vertical="center"/>
    </xf>
    <xf numFmtId="2" fontId="47" fillId="0" borderId="11" xfId="0" applyNumberFormat="1" applyFont="1" applyBorder="1" applyAlignment="1">
      <alignment horizontal="center" vertical="center"/>
    </xf>
    <xf numFmtId="0" fontId="49" fillId="0" borderId="0" xfId="0" applyFont="1" applyAlignment="1">
      <alignment horizontal="left" vertical="center"/>
    </xf>
    <xf numFmtId="0" fontId="39" fillId="0" borderId="0" xfId="0" applyFont="1" applyAlignment="1">
      <alignment horizontal="left" vertical="center"/>
    </xf>
    <xf numFmtId="0" fontId="39" fillId="0" borderId="0" xfId="0" applyFont="1" applyAlignment="1">
      <alignment horizontal="left" vertical="center" wrapText="1"/>
    </xf>
    <xf numFmtId="0" fontId="33" fillId="0" borderId="13" xfId="0" applyFont="1" applyFill="1" applyBorder="1" applyAlignment="1">
      <alignment horizontal="center" vertical="center"/>
    </xf>
    <xf numFmtId="0" fontId="33" fillId="0" borderId="14" xfId="0" applyFont="1" applyFill="1" applyBorder="1" applyAlignment="1">
      <alignment horizontal="center" vertical="center"/>
    </xf>
    <xf numFmtId="0" fontId="35" fillId="0" borderId="13" xfId="0" applyFont="1" applyBorder="1" applyAlignment="1">
      <alignment horizontal="center" vertical="center"/>
    </xf>
    <xf numFmtId="0" fontId="35" fillId="0" borderId="0" xfId="0" applyFont="1" applyBorder="1" applyAlignment="1">
      <alignment horizontal="center"/>
    </xf>
    <xf numFmtId="0" fontId="35" fillId="0" borderId="0" xfId="0" applyFont="1" applyBorder="1" applyAlignment="1">
      <alignment horizontal="center" vertical="center"/>
    </xf>
    <xf numFmtId="0" fontId="33" fillId="0" borderId="13" xfId="0" applyFont="1" applyBorder="1" applyAlignment="1">
      <alignment horizontal="center"/>
    </xf>
    <xf numFmtId="0" fontId="33" fillId="0" borderId="14" xfId="0" applyFont="1" applyBorder="1" applyAlignment="1">
      <alignment horizontal="center"/>
    </xf>
    <xf numFmtId="0" fontId="34" fillId="33" borderId="11" xfId="0" applyFont="1" applyFill="1" applyBorder="1" applyAlignment="1">
      <alignment horizontal="left" vertical="center" wrapText="1"/>
    </xf>
    <xf numFmtId="0" fontId="34" fillId="33" borderId="12" xfId="0" applyFont="1" applyFill="1" applyBorder="1" applyAlignment="1">
      <alignment horizontal="left" vertical="center" wrapText="1"/>
    </xf>
    <xf numFmtId="0" fontId="34" fillId="33" borderId="13" xfId="0" applyFont="1" applyFill="1" applyBorder="1" applyAlignment="1">
      <alignment horizontal="left" vertical="center" wrapText="1"/>
    </xf>
    <xf numFmtId="0" fontId="34" fillId="33" borderId="0" xfId="0" applyFont="1" applyFill="1" applyBorder="1" applyAlignment="1">
      <alignment horizontal="left" vertical="center" wrapText="1"/>
    </xf>
    <xf numFmtId="0" fontId="34" fillId="33" borderId="14" xfId="0" applyFont="1" applyFill="1" applyBorder="1" applyAlignment="1">
      <alignment horizontal="left" vertical="center" wrapText="1"/>
    </xf>
    <xf numFmtId="0" fontId="34" fillId="33" borderId="15" xfId="0" applyFont="1" applyFill="1" applyBorder="1" applyAlignment="1">
      <alignment horizontal="left" vertical="center" wrapText="1"/>
    </xf>
    <xf numFmtId="0" fontId="34" fillId="33" borderId="16" xfId="0" applyFont="1" applyFill="1" applyBorder="1" applyAlignment="1">
      <alignment horizontal="left" vertical="center" wrapText="1"/>
    </xf>
    <xf numFmtId="0" fontId="34" fillId="33" borderId="17" xfId="0" applyFont="1" applyFill="1" applyBorder="1" applyAlignment="1">
      <alignment horizontal="left" vertical="center" wrapText="1"/>
    </xf>
    <xf numFmtId="0" fontId="34" fillId="34" borderId="18" xfId="0" applyFont="1" applyFill="1" applyBorder="1" applyAlignment="1">
      <alignment horizontal="left"/>
    </xf>
    <xf numFmtId="0" fontId="34" fillId="34" borderId="19" xfId="0" applyFont="1" applyFill="1" applyBorder="1" applyAlignment="1">
      <alignment horizontal="left"/>
    </xf>
    <xf numFmtId="0" fontId="34" fillId="34" borderId="20" xfId="0" applyFont="1" applyFill="1" applyBorder="1" applyAlignment="1">
      <alignment horizontal="left"/>
    </xf>
    <xf numFmtId="0" fontId="33" fillId="0" borderId="0" xfId="0" applyFont="1" applyBorder="1" applyAlignment="1">
      <alignment horizontal="left" vertical="center" wrapText="1"/>
    </xf>
  </cellXfs>
  <cellStyles count="50">
    <cellStyle name="20% - Accent1" xfId="16" builtinId="30" customBuiltin="1"/>
    <cellStyle name="20% - Accent2" xfId="19" builtinId="34" customBuiltin="1"/>
    <cellStyle name="20% - Accent3" xfId="22" builtinId="38" customBuiltin="1"/>
    <cellStyle name="20% - Accent4" xfId="25" builtinId="42" customBuiltin="1"/>
    <cellStyle name="20% - Accent5" xfId="28" builtinId="46" customBuiltin="1"/>
    <cellStyle name="20% - Accent6" xfId="31" builtinId="50" customBuiltin="1"/>
    <cellStyle name="40% - Accent1" xfId="17" builtinId="31" customBuiltin="1"/>
    <cellStyle name="40% - Accent2" xfId="20" builtinId="35" customBuiltin="1"/>
    <cellStyle name="40% - Accent3" xfId="23" builtinId="39" customBuiltin="1"/>
    <cellStyle name="40% - Accent4" xfId="26" builtinId="43" customBuiltin="1"/>
    <cellStyle name="40% - Accent5" xfId="29" builtinId="47" customBuiltin="1"/>
    <cellStyle name="40% - Accent6" xfId="32" builtinId="51" customBuiltin="1"/>
    <cellStyle name="60% - Accent1 2" xfId="37" xr:uid="{00000000-0005-0000-0000-00000C000000}"/>
    <cellStyle name="60% - Accent2 2" xfId="38" xr:uid="{00000000-0005-0000-0000-00000D000000}"/>
    <cellStyle name="60% - Accent3 2" xfId="39" xr:uid="{00000000-0005-0000-0000-00000E000000}"/>
    <cellStyle name="60% - Accent4 2" xfId="40" xr:uid="{00000000-0005-0000-0000-00000F000000}"/>
    <cellStyle name="60% - Accent5 2" xfId="41" xr:uid="{00000000-0005-0000-0000-000010000000}"/>
    <cellStyle name="60% - Accent6 2" xfId="42" xr:uid="{00000000-0005-0000-0000-000011000000}"/>
    <cellStyle name="Accent1" xfId="15" builtinId="29" customBuiltin="1"/>
    <cellStyle name="Accent2" xfId="18" builtinId="33" customBuiltin="1"/>
    <cellStyle name="Accent3" xfId="21" builtinId="37" customBuiltin="1"/>
    <cellStyle name="Accent4" xfId="24" builtinId="41" customBuiltin="1"/>
    <cellStyle name="Accent5" xfId="27" builtinId="45" customBuiltin="1"/>
    <cellStyle name="Accent6" xfId="30" builtinId="49" customBuiltin="1"/>
    <cellStyle name="Bad" xfId="6" builtinId="27" customBuiltin="1"/>
    <cellStyle name="Bad 2" xfId="49" xr:uid="{00000000-0005-0000-0000-000019000000}"/>
    <cellStyle name="Calculation" xfId="9" builtinId="22" customBuiltin="1"/>
    <cellStyle name="Check Cell" xfId="11" builtinId="23" customBuiltin="1"/>
    <cellStyle name="Explanatory Text" xfId="13"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43" xr:uid="{00000000-0005-0000-0000-000024000000}"/>
    <cellStyle name="Normal" xfId="0" builtinId="0"/>
    <cellStyle name="Normal 2" xfId="33" xr:uid="{00000000-0005-0000-0000-000026000000}"/>
    <cellStyle name="Normal 2 2" xfId="36" xr:uid="{00000000-0005-0000-0000-000027000000}"/>
    <cellStyle name="Normal 3" xfId="35" xr:uid="{00000000-0005-0000-0000-000028000000}"/>
    <cellStyle name="Normal 3 2" xfId="46" xr:uid="{00000000-0005-0000-0000-000029000000}"/>
    <cellStyle name="Normal 4" xfId="47" xr:uid="{00000000-0005-0000-0000-00002A000000}"/>
    <cellStyle name="Normal 5" xfId="48" xr:uid="{00000000-0005-0000-0000-00002B000000}"/>
    <cellStyle name="Note 2" xfId="44" xr:uid="{00000000-0005-0000-0000-00002C000000}"/>
    <cellStyle name="Output" xfId="8" builtinId="21" customBuiltin="1"/>
    <cellStyle name="Style 1" xfId="34" xr:uid="{00000000-0005-0000-0000-00002E000000}"/>
    <cellStyle name="Title 2" xfId="45" xr:uid="{00000000-0005-0000-0000-00002F000000}"/>
    <cellStyle name="Total" xfId="14"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047676"/>
  <sheetViews>
    <sheetView tabSelected="1" zoomScale="80" zoomScaleNormal="80" workbookViewId="0">
      <selection activeCell="K33" sqref="K33"/>
    </sheetView>
  </sheetViews>
  <sheetFormatPr defaultColWidth="9.85546875" defaultRowHeight="12.75"/>
  <cols>
    <col min="1" max="1" width="3.42578125" style="51" customWidth="1"/>
    <col min="2" max="2" width="32.140625" style="51" customWidth="1"/>
    <col min="3" max="3" width="2.7109375" style="51" customWidth="1"/>
    <col min="4" max="4" width="11" style="51" bestFit="1" customWidth="1"/>
    <col min="5" max="6" width="9.85546875" style="51"/>
    <col min="7" max="7" width="2.85546875" style="52" customWidth="1"/>
    <col min="8" max="9" width="12.5703125" style="52" customWidth="1"/>
    <col min="10" max="10" width="3.28515625" style="52" customWidth="1"/>
    <col min="11" max="12" width="12.5703125" style="52" customWidth="1"/>
    <col min="13" max="13" width="2.5703125" style="51" customWidth="1"/>
    <col min="14" max="14" width="15.7109375" style="51" customWidth="1"/>
    <col min="15" max="15" width="3.140625" style="51" customWidth="1"/>
    <col min="16" max="16" width="30" style="51" customWidth="1"/>
    <col min="17" max="17" width="2.85546875" style="51" customWidth="1"/>
    <col min="18" max="18" width="20.7109375" style="51" customWidth="1"/>
    <col min="19" max="19" width="2.28515625" style="52" customWidth="1"/>
    <col min="20" max="20" width="9.85546875" style="52" customWidth="1"/>
    <col min="21" max="23" width="12.5703125" style="51" customWidth="1"/>
    <col min="24" max="16384" width="9.85546875" style="51"/>
  </cols>
  <sheetData>
    <row r="1" spans="2:28" s="101" customFormat="1" ht="15.75">
      <c r="B1" s="101" t="s">
        <v>101</v>
      </c>
      <c r="G1" s="102"/>
      <c r="H1" s="102"/>
      <c r="I1" s="102"/>
      <c r="J1" s="102"/>
      <c r="K1" s="102"/>
      <c r="L1" s="102"/>
      <c r="S1" s="102"/>
      <c r="T1" s="102"/>
    </row>
    <row r="2" spans="2:28" ht="10.5" customHeight="1" thickBot="1">
      <c r="B2" s="53"/>
      <c r="C2" s="53"/>
      <c r="D2" s="53"/>
      <c r="E2" s="53"/>
      <c r="F2" s="53"/>
      <c r="G2" s="53"/>
      <c r="H2" s="53"/>
      <c r="I2" s="53"/>
      <c r="J2" s="53"/>
      <c r="K2" s="53"/>
      <c r="L2" s="53"/>
      <c r="M2" s="53"/>
      <c r="N2" s="53"/>
      <c r="O2" s="53"/>
      <c r="P2" s="53"/>
      <c r="Q2" s="53"/>
      <c r="R2" s="53"/>
      <c r="S2" s="53"/>
      <c r="T2" s="53"/>
      <c r="U2" s="53"/>
      <c r="V2" s="53"/>
      <c r="W2" s="53"/>
      <c r="X2" s="53"/>
      <c r="Y2" s="53"/>
      <c r="Z2" s="53"/>
      <c r="AA2" s="53"/>
      <c r="AB2" s="53"/>
    </row>
    <row r="3" spans="2:28" ht="12.75" customHeight="1">
      <c r="B3" s="230" t="s">
        <v>112</v>
      </c>
      <c r="C3" s="257"/>
      <c r="D3" s="257"/>
      <c r="E3" s="257"/>
      <c r="F3" s="257"/>
      <c r="G3" s="257"/>
      <c r="H3" s="257"/>
      <c r="I3" s="257"/>
      <c r="J3" s="257"/>
      <c r="K3" s="257"/>
      <c r="L3" s="257"/>
      <c r="M3" s="257"/>
      <c r="N3" s="257"/>
      <c r="O3" s="257"/>
      <c r="P3" s="257"/>
      <c r="Q3" s="257"/>
      <c r="R3" s="257"/>
      <c r="S3" s="257"/>
      <c r="T3" s="257"/>
      <c r="U3" s="257"/>
      <c r="V3" s="257"/>
      <c r="W3" s="258"/>
      <c r="X3" s="54"/>
      <c r="Y3" s="54"/>
      <c r="Z3" s="54"/>
      <c r="AA3" s="54"/>
      <c r="AB3" s="53"/>
    </row>
    <row r="4" spans="2:28" ht="15" customHeight="1">
      <c r="B4" s="259"/>
      <c r="C4" s="260"/>
      <c r="D4" s="260"/>
      <c r="E4" s="260"/>
      <c r="F4" s="260"/>
      <c r="G4" s="260"/>
      <c r="H4" s="260"/>
      <c r="I4" s="260"/>
      <c r="J4" s="260"/>
      <c r="K4" s="260"/>
      <c r="L4" s="260"/>
      <c r="M4" s="260"/>
      <c r="N4" s="260"/>
      <c r="O4" s="260"/>
      <c r="P4" s="260"/>
      <c r="Q4" s="260"/>
      <c r="R4" s="260"/>
      <c r="S4" s="260"/>
      <c r="T4" s="260"/>
      <c r="U4" s="260"/>
      <c r="V4" s="260"/>
      <c r="W4" s="261"/>
      <c r="X4" s="54"/>
      <c r="Y4" s="54"/>
      <c r="Z4" s="54"/>
      <c r="AA4" s="54"/>
      <c r="AB4" s="53"/>
    </row>
    <row r="5" spans="2:28" ht="15" customHeight="1">
      <c r="B5" s="259"/>
      <c r="C5" s="260"/>
      <c r="D5" s="260"/>
      <c r="E5" s="260"/>
      <c r="F5" s="260"/>
      <c r="G5" s="260"/>
      <c r="H5" s="260"/>
      <c r="I5" s="260"/>
      <c r="J5" s="260"/>
      <c r="K5" s="260"/>
      <c r="L5" s="260"/>
      <c r="M5" s="260"/>
      <c r="N5" s="260"/>
      <c r="O5" s="260"/>
      <c r="P5" s="260"/>
      <c r="Q5" s="260"/>
      <c r="R5" s="260"/>
      <c r="S5" s="260"/>
      <c r="T5" s="260"/>
      <c r="U5" s="260"/>
      <c r="V5" s="260"/>
      <c r="W5" s="261"/>
      <c r="X5" s="54"/>
      <c r="Y5" s="54"/>
      <c r="Z5" s="54"/>
      <c r="AA5" s="54"/>
      <c r="AB5" s="53"/>
    </row>
    <row r="6" spans="2:28" ht="15" customHeight="1" thickBot="1">
      <c r="B6" s="262"/>
      <c r="C6" s="263"/>
      <c r="D6" s="263"/>
      <c r="E6" s="263"/>
      <c r="F6" s="263"/>
      <c r="G6" s="263"/>
      <c r="H6" s="263"/>
      <c r="I6" s="263"/>
      <c r="J6" s="263"/>
      <c r="K6" s="263"/>
      <c r="L6" s="263"/>
      <c r="M6" s="263"/>
      <c r="N6" s="263"/>
      <c r="O6" s="263"/>
      <c r="P6" s="263"/>
      <c r="Q6" s="263"/>
      <c r="R6" s="263"/>
      <c r="S6" s="263"/>
      <c r="T6" s="263"/>
      <c r="U6" s="263"/>
      <c r="V6" s="263"/>
      <c r="W6" s="264"/>
      <c r="X6" s="54"/>
      <c r="Y6" s="54"/>
      <c r="Z6" s="54"/>
      <c r="AA6" s="54"/>
      <c r="AB6" s="53"/>
    </row>
    <row r="7" spans="2:28" ht="13.5" thickBot="1">
      <c r="B7" s="250"/>
      <c r="C7" s="55"/>
      <c r="D7" s="55"/>
      <c r="E7" s="55"/>
      <c r="F7" s="55"/>
      <c r="G7" s="55"/>
      <c r="H7" s="55"/>
      <c r="I7" s="55"/>
      <c r="J7" s="55"/>
      <c r="K7" s="55"/>
      <c r="L7" s="55"/>
      <c r="M7" s="55"/>
      <c r="N7" s="55"/>
      <c r="O7" s="55"/>
      <c r="P7" s="55"/>
      <c r="Q7" s="55"/>
      <c r="R7" s="55"/>
      <c r="S7" s="55"/>
      <c r="T7" s="55"/>
      <c r="U7" s="55"/>
      <c r="V7" s="55"/>
      <c r="W7" s="251"/>
      <c r="X7" s="54"/>
      <c r="Y7" s="54"/>
      <c r="Z7" s="54"/>
      <c r="AA7" s="54"/>
      <c r="AB7" s="53"/>
    </row>
    <row r="8" spans="2:28" ht="13.5" thickBot="1">
      <c r="B8" s="252"/>
      <c r="C8" s="253"/>
      <c r="D8" s="231" t="s">
        <v>0</v>
      </c>
      <c r="E8" s="232"/>
      <c r="F8" s="233"/>
      <c r="G8" s="57"/>
      <c r="H8" s="234" t="s">
        <v>99</v>
      </c>
      <c r="I8" s="235"/>
      <c r="J8" s="58"/>
      <c r="K8" s="234" t="s">
        <v>100</v>
      </c>
      <c r="L8" s="235"/>
      <c r="M8" s="57"/>
      <c r="N8" s="253"/>
      <c r="O8" s="58"/>
      <c r="P8" s="253"/>
      <c r="Q8" s="253"/>
      <c r="R8" s="58"/>
      <c r="S8" s="53"/>
      <c r="T8" s="236" t="s">
        <v>94</v>
      </c>
      <c r="U8" s="237"/>
      <c r="V8" s="237"/>
      <c r="W8" s="238"/>
      <c r="X8" s="56"/>
      <c r="Y8" s="56"/>
      <c r="AA8" s="56"/>
    </row>
    <row r="9" spans="2:28" ht="13.5" thickBot="1">
      <c r="B9" s="59" t="s">
        <v>1</v>
      </c>
      <c r="C9" s="254"/>
      <c r="D9" s="60" t="s">
        <v>2</v>
      </c>
      <c r="E9" s="61" t="s">
        <v>3</v>
      </c>
      <c r="F9" s="62" t="s">
        <v>4</v>
      </c>
      <c r="G9" s="63"/>
      <c r="H9" s="64" t="s">
        <v>5</v>
      </c>
      <c r="I9" s="65" t="s">
        <v>6</v>
      </c>
      <c r="J9" s="66"/>
      <c r="K9" s="64" t="s">
        <v>5</v>
      </c>
      <c r="L9" s="65" t="s">
        <v>6</v>
      </c>
      <c r="M9" s="57"/>
      <c r="N9" s="70" t="s">
        <v>7</v>
      </c>
      <c r="O9" s="253"/>
      <c r="P9" s="70" t="s">
        <v>8</v>
      </c>
      <c r="Q9" s="253"/>
      <c r="R9" s="71" t="s">
        <v>9</v>
      </c>
      <c r="S9" s="67"/>
      <c r="T9" s="68" t="s">
        <v>93</v>
      </c>
      <c r="U9" s="69" t="s">
        <v>96</v>
      </c>
      <c r="V9" s="69" t="s">
        <v>95</v>
      </c>
      <c r="W9" s="69" t="s">
        <v>97</v>
      </c>
    </row>
    <row r="10" spans="2:28">
      <c r="B10" s="72" t="s">
        <v>34</v>
      </c>
      <c r="C10" s="58"/>
      <c r="D10" s="73" t="s">
        <v>11</v>
      </c>
      <c r="E10" s="74" t="s">
        <v>11</v>
      </c>
      <c r="F10" s="75" t="s">
        <v>10</v>
      </c>
      <c r="G10" s="53"/>
      <c r="H10" s="76">
        <v>49.4</v>
      </c>
      <c r="I10" s="77">
        <v>3.5</v>
      </c>
      <c r="J10" s="53"/>
      <c r="K10" s="76">
        <v>37.686618453299999</v>
      </c>
      <c r="L10" s="77">
        <v>4.3639396537200001</v>
      </c>
      <c r="M10" s="53"/>
      <c r="N10" s="81" t="s">
        <v>12</v>
      </c>
      <c r="O10" s="58"/>
      <c r="P10" s="82" t="s">
        <v>41</v>
      </c>
      <c r="Q10" s="58"/>
      <c r="R10" s="82" t="s">
        <v>55</v>
      </c>
      <c r="S10" s="53"/>
      <c r="T10" s="79">
        <v>1</v>
      </c>
      <c r="U10" s="53">
        <f xml:space="preserve"> V10-2.7</f>
        <v>15.8</v>
      </c>
      <c r="V10" s="53">
        <v>18.5</v>
      </c>
      <c r="W10" s="80">
        <f xml:space="preserve"> V10+2.8</f>
        <v>21.3</v>
      </c>
      <c r="Y10" s="83"/>
      <c r="Z10" s="83"/>
      <c r="AA10" s="83"/>
    </row>
    <row r="11" spans="2:28">
      <c r="B11" s="84" t="s">
        <v>33</v>
      </c>
      <c r="C11" s="58"/>
      <c r="D11" s="73" t="s">
        <v>11</v>
      </c>
      <c r="E11" s="74" t="s">
        <v>11</v>
      </c>
      <c r="F11" s="75" t="s">
        <v>10</v>
      </c>
      <c r="G11" s="53"/>
      <c r="H11" s="85">
        <v>50.76</v>
      </c>
      <c r="I11" s="86">
        <v>4.12</v>
      </c>
      <c r="J11" s="53"/>
      <c r="K11" s="85">
        <v>39.947600769600001</v>
      </c>
      <c r="L11" s="86">
        <v>5.3165895055399996</v>
      </c>
      <c r="M11" s="53"/>
      <c r="N11" s="87" t="s">
        <v>12</v>
      </c>
      <c r="O11" s="58"/>
      <c r="P11" s="88" t="s">
        <v>41</v>
      </c>
      <c r="Q11" s="58"/>
      <c r="R11" s="88" t="s">
        <v>55</v>
      </c>
      <c r="S11" s="53"/>
      <c r="T11" s="79">
        <v>1</v>
      </c>
      <c r="U11" s="53">
        <f xml:space="preserve"> V11-2.4</f>
        <v>17.600000000000001</v>
      </c>
      <c r="V11" s="53">
        <v>20</v>
      </c>
      <c r="W11" s="80">
        <f xml:space="preserve"> V11+2.5</f>
        <v>22.5</v>
      </c>
      <c r="Y11" s="83"/>
      <c r="Z11" s="83"/>
      <c r="AA11" s="83"/>
    </row>
    <row r="12" spans="2:28">
      <c r="B12" s="84" t="s">
        <v>35</v>
      </c>
      <c r="C12" s="58"/>
      <c r="D12" s="73" t="s">
        <v>11</v>
      </c>
      <c r="E12" s="74" t="s">
        <v>11</v>
      </c>
      <c r="F12" s="75" t="s">
        <v>10</v>
      </c>
      <c r="G12" s="53"/>
      <c r="H12" s="85">
        <v>51.012999999999998</v>
      </c>
      <c r="I12" s="86">
        <v>3.23</v>
      </c>
      <c r="J12" s="53"/>
      <c r="K12" s="85">
        <v>39.947600769600001</v>
      </c>
      <c r="L12" s="86">
        <v>5.3165895055399996</v>
      </c>
      <c r="M12" s="53"/>
      <c r="N12" s="87" t="s">
        <v>12</v>
      </c>
      <c r="O12" s="58"/>
      <c r="P12" s="88" t="s">
        <v>41</v>
      </c>
      <c r="Q12" s="58"/>
      <c r="R12" s="88" t="s">
        <v>55</v>
      </c>
      <c r="S12" s="53"/>
      <c r="T12" s="79">
        <v>2</v>
      </c>
      <c r="U12" s="53">
        <f xml:space="preserve"> V12-2.5</f>
        <v>27.3</v>
      </c>
      <c r="V12" s="53">
        <v>29.8</v>
      </c>
      <c r="W12" s="80">
        <f xml:space="preserve"> V12+2.6</f>
        <v>32.4</v>
      </c>
      <c r="Y12" s="83"/>
      <c r="Z12" s="83"/>
      <c r="AA12" s="83"/>
    </row>
    <row r="13" spans="2:28">
      <c r="B13" s="84" t="s">
        <v>37</v>
      </c>
      <c r="C13" s="58"/>
      <c r="D13" s="73" t="s">
        <v>11</v>
      </c>
      <c r="E13" s="74" t="s">
        <v>11</v>
      </c>
      <c r="F13" s="75" t="s">
        <v>10</v>
      </c>
      <c r="G13" s="53"/>
      <c r="H13" s="85">
        <v>31.5</v>
      </c>
      <c r="I13" s="86">
        <f>180-272.1</f>
        <v>-92.100000000000023</v>
      </c>
      <c r="J13" s="53"/>
      <c r="K13" s="85">
        <v>29.542876672399998</v>
      </c>
      <c r="L13" s="86">
        <v>-63.731111264799999</v>
      </c>
      <c r="M13" s="53"/>
      <c r="N13" s="87" t="s">
        <v>12</v>
      </c>
      <c r="O13" s="58"/>
      <c r="P13" s="88" t="s">
        <v>42</v>
      </c>
      <c r="Q13" s="58"/>
      <c r="R13" s="88" t="s">
        <v>56</v>
      </c>
      <c r="S13" s="53"/>
      <c r="T13" s="79">
        <v>2</v>
      </c>
      <c r="U13" s="53">
        <f xml:space="preserve"> V13-2.3</f>
        <v>24.8</v>
      </c>
      <c r="V13" s="53">
        <v>27.1</v>
      </c>
      <c r="W13" s="80">
        <f xml:space="preserve"> V13+2.4</f>
        <v>29.5</v>
      </c>
      <c r="Y13" s="83"/>
      <c r="Z13" s="83"/>
      <c r="AA13" s="83"/>
    </row>
    <row r="14" spans="2:28">
      <c r="B14" s="84" t="s">
        <v>36</v>
      </c>
      <c r="C14" s="58"/>
      <c r="D14" s="73" t="s">
        <v>11</v>
      </c>
      <c r="E14" s="74" t="s">
        <v>11</v>
      </c>
      <c r="F14" s="75" t="s">
        <v>10</v>
      </c>
      <c r="G14" s="53"/>
      <c r="H14" s="85">
        <v>23.53</v>
      </c>
      <c r="I14" s="86">
        <v>68.62</v>
      </c>
      <c r="J14" s="53"/>
      <c r="K14" s="85">
        <v>-1.23942822302</v>
      </c>
      <c r="L14" s="86">
        <v>66.142816406600005</v>
      </c>
      <c r="M14" s="53"/>
      <c r="N14" s="87" t="s">
        <v>12</v>
      </c>
      <c r="O14" s="58"/>
      <c r="P14" s="88" t="s">
        <v>41</v>
      </c>
      <c r="Q14" s="58"/>
      <c r="R14" s="88" t="s">
        <v>55</v>
      </c>
      <c r="S14" s="53"/>
      <c r="T14" s="79">
        <v>1</v>
      </c>
      <c r="U14" s="53">
        <f xml:space="preserve"> V14-2.5</f>
        <v>32.6</v>
      </c>
      <c r="V14" s="53">
        <v>35.1</v>
      </c>
      <c r="W14" s="80">
        <f xml:space="preserve"> V14+2.6</f>
        <v>37.700000000000003</v>
      </c>
      <c r="Y14" s="83"/>
      <c r="Z14" s="83"/>
      <c r="AA14" s="83"/>
    </row>
    <row r="15" spans="2:28">
      <c r="B15" s="84"/>
      <c r="C15" s="58"/>
      <c r="D15" s="89"/>
      <c r="E15" s="90"/>
      <c r="F15" s="91"/>
      <c r="G15" s="53"/>
      <c r="H15" s="85"/>
      <c r="I15" s="86"/>
      <c r="J15" s="53"/>
      <c r="K15" s="85"/>
      <c r="L15" s="86"/>
      <c r="M15" s="53"/>
      <c r="N15" s="87"/>
      <c r="O15" s="58"/>
      <c r="P15" s="88"/>
      <c r="Q15" s="58"/>
      <c r="R15" s="88"/>
      <c r="S15" s="53"/>
      <c r="T15" s="79"/>
      <c r="U15" s="53"/>
      <c r="V15" s="53"/>
      <c r="W15" s="80"/>
      <c r="Y15" s="83"/>
      <c r="Z15" s="83"/>
      <c r="AA15" s="83"/>
    </row>
    <row r="16" spans="2:28" ht="13.5" thickBot="1">
      <c r="B16" s="92"/>
      <c r="C16" s="58"/>
      <c r="D16" s="93"/>
      <c r="E16" s="94"/>
      <c r="F16" s="95"/>
      <c r="G16" s="53"/>
      <c r="H16" s="93"/>
      <c r="I16" s="95"/>
      <c r="J16" s="53"/>
      <c r="K16" s="93"/>
      <c r="L16" s="95"/>
      <c r="M16" s="53"/>
      <c r="N16" s="99"/>
      <c r="O16" s="58"/>
      <c r="P16" s="100"/>
      <c r="Q16" s="58"/>
      <c r="R16" s="100"/>
      <c r="S16" s="53"/>
      <c r="T16" s="96"/>
      <c r="U16" s="97"/>
      <c r="V16" s="97"/>
      <c r="W16" s="98"/>
    </row>
    <row r="17" spans="2:23">
      <c r="B17" s="255"/>
      <c r="C17" s="58"/>
      <c r="D17" s="58"/>
      <c r="E17" s="58"/>
      <c r="F17" s="58"/>
      <c r="G17" s="53"/>
      <c r="H17" s="53"/>
      <c r="I17" s="53"/>
      <c r="J17" s="53"/>
      <c r="K17" s="53"/>
      <c r="L17" s="53"/>
      <c r="M17" s="58"/>
      <c r="N17" s="58"/>
      <c r="O17" s="58"/>
      <c r="P17" s="58"/>
      <c r="Q17" s="58"/>
      <c r="R17" s="58"/>
      <c r="S17" s="53"/>
      <c r="T17" s="53"/>
      <c r="U17" s="58"/>
      <c r="V17" s="58"/>
      <c r="W17" s="256"/>
    </row>
    <row r="18" spans="2:23" ht="13.5" thickBot="1">
      <c r="B18" s="255"/>
      <c r="C18" s="58"/>
      <c r="D18" s="58"/>
      <c r="E18" s="58"/>
      <c r="F18" s="58"/>
      <c r="G18" s="53"/>
      <c r="H18" s="53"/>
      <c r="I18" s="53"/>
      <c r="J18" s="53"/>
      <c r="K18" s="53"/>
      <c r="L18" s="53"/>
      <c r="M18" s="58"/>
      <c r="N18" s="58"/>
      <c r="O18" s="58"/>
      <c r="P18" s="58"/>
      <c r="Q18" s="58"/>
      <c r="R18" s="58"/>
      <c r="S18" s="53"/>
      <c r="T18" s="53"/>
      <c r="U18" s="58"/>
      <c r="V18" s="58"/>
      <c r="W18" s="256"/>
    </row>
    <row r="19" spans="2:23" ht="15.75" customHeight="1" thickBot="1">
      <c r="B19" s="265" t="s">
        <v>13</v>
      </c>
      <c r="C19" s="266"/>
      <c r="D19" s="266"/>
      <c r="E19" s="266"/>
      <c r="F19" s="266"/>
      <c r="G19" s="266"/>
      <c r="H19" s="266"/>
      <c r="I19" s="266"/>
      <c r="J19" s="266"/>
      <c r="K19" s="266"/>
      <c r="L19" s="266"/>
      <c r="M19" s="266"/>
      <c r="N19" s="266"/>
      <c r="O19" s="266"/>
      <c r="P19" s="266"/>
      <c r="Q19" s="266"/>
      <c r="R19" s="266"/>
      <c r="S19" s="266"/>
      <c r="T19" s="266"/>
      <c r="U19" s="266"/>
      <c r="V19" s="266"/>
      <c r="W19" s="267"/>
    </row>
    <row r="20" spans="2:23" ht="12.75" customHeight="1">
      <c r="B20" s="222" t="s">
        <v>98</v>
      </c>
      <c r="C20" s="223"/>
      <c r="D20" s="223"/>
      <c r="E20" s="223"/>
      <c r="F20" s="223"/>
      <c r="G20" s="223"/>
      <c r="H20" s="223"/>
      <c r="I20" s="223"/>
      <c r="J20" s="223"/>
      <c r="K20" s="223"/>
      <c r="L20" s="223"/>
      <c r="M20" s="223"/>
      <c r="N20" s="223"/>
      <c r="O20" s="223"/>
      <c r="P20" s="223"/>
      <c r="Q20" s="223"/>
      <c r="R20" s="223"/>
      <c r="S20" s="223"/>
      <c r="T20" s="223"/>
      <c r="U20" s="223"/>
      <c r="V20" s="223"/>
      <c r="W20" s="224"/>
    </row>
    <row r="21" spans="2:23" ht="15" customHeight="1">
      <c r="B21" s="225"/>
      <c r="C21" s="268"/>
      <c r="D21" s="268"/>
      <c r="E21" s="268"/>
      <c r="F21" s="268"/>
      <c r="G21" s="268"/>
      <c r="H21" s="268"/>
      <c r="I21" s="268"/>
      <c r="J21" s="268"/>
      <c r="K21" s="268"/>
      <c r="L21" s="268"/>
      <c r="M21" s="268"/>
      <c r="N21" s="268"/>
      <c r="O21" s="268"/>
      <c r="P21" s="268"/>
      <c r="Q21" s="268"/>
      <c r="R21" s="268"/>
      <c r="S21" s="268"/>
      <c r="T21" s="268"/>
      <c r="U21" s="268"/>
      <c r="V21" s="268"/>
      <c r="W21" s="226"/>
    </row>
    <row r="22" spans="2:23" ht="15" customHeight="1">
      <c r="B22" s="225"/>
      <c r="C22" s="268"/>
      <c r="D22" s="268"/>
      <c r="E22" s="268"/>
      <c r="F22" s="268"/>
      <c r="G22" s="268"/>
      <c r="H22" s="268"/>
      <c r="I22" s="268"/>
      <c r="J22" s="268"/>
      <c r="K22" s="268"/>
      <c r="L22" s="268"/>
      <c r="M22" s="268"/>
      <c r="N22" s="268"/>
      <c r="O22" s="268"/>
      <c r="P22" s="268"/>
      <c r="Q22" s="268"/>
      <c r="R22" s="268"/>
      <c r="S22" s="268"/>
      <c r="T22" s="268"/>
      <c r="U22" s="268"/>
      <c r="V22" s="268"/>
      <c r="W22" s="226"/>
    </row>
    <row r="23" spans="2:23" ht="15" customHeight="1">
      <c r="B23" s="225"/>
      <c r="C23" s="268"/>
      <c r="D23" s="268"/>
      <c r="E23" s="268"/>
      <c r="F23" s="268"/>
      <c r="G23" s="268"/>
      <c r="H23" s="268"/>
      <c r="I23" s="268"/>
      <c r="J23" s="268"/>
      <c r="K23" s="268"/>
      <c r="L23" s="268"/>
      <c r="M23" s="268"/>
      <c r="N23" s="268"/>
      <c r="O23" s="268"/>
      <c r="P23" s="268"/>
      <c r="Q23" s="268"/>
      <c r="R23" s="268"/>
      <c r="S23" s="268"/>
      <c r="T23" s="268"/>
      <c r="U23" s="268"/>
      <c r="V23" s="268"/>
      <c r="W23" s="226"/>
    </row>
    <row r="24" spans="2:23" ht="15" customHeight="1" thickBot="1">
      <c r="B24" s="227"/>
      <c r="C24" s="228"/>
      <c r="D24" s="228"/>
      <c r="E24" s="228"/>
      <c r="F24" s="228"/>
      <c r="G24" s="228"/>
      <c r="H24" s="228"/>
      <c r="I24" s="228"/>
      <c r="J24" s="228"/>
      <c r="K24" s="228"/>
      <c r="L24" s="228"/>
      <c r="M24" s="228"/>
      <c r="N24" s="228"/>
      <c r="O24" s="228"/>
      <c r="P24" s="228"/>
      <c r="Q24" s="228"/>
      <c r="R24" s="228"/>
      <c r="S24" s="228"/>
      <c r="T24" s="228"/>
      <c r="U24" s="228"/>
      <c r="V24" s="228"/>
      <c r="W24" s="229"/>
    </row>
    <row r="1047676" spans="18:18">
      <c r="R1047676" s="88"/>
    </row>
  </sheetData>
  <sortState ref="A10:AB15">
    <sortCondition descending="1" ref="H10:H15"/>
  </sortState>
  <mergeCells count="7">
    <mergeCell ref="B20:W24"/>
    <mergeCell ref="B3:W6"/>
    <mergeCell ref="D8:F8"/>
    <mergeCell ref="H8:I8"/>
    <mergeCell ref="B19:W19"/>
    <mergeCell ref="K8:L8"/>
    <mergeCell ref="T8:W8"/>
  </mergeCells>
  <pageMargins left="0.7" right="0.7" top="0.75" bottom="0.75" header="0.3" footer="0.3"/>
  <pageSetup paperSize="9" orientation="portrait"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5"/>
  <sheetViews>
    <sheetView topLeftCell="P1" zoomScale="75" workbookViewId="0">
      <selection activeCell="R45" sqref="R45"/>
    </sheetView>
  </sheetViews>
  <sheetFormatPr defaultColWidth="8.5703125" defaultRowHeight="12.75"/>
  <cols>
    <col min="1" max="1" width="20.42578125" style="105" bestFit="1" customWidth="1"/>
    <col min="2" max="2" width="16.28515625" style="105" customWidth="1"/>
    <col min="3" max="3" width="8.5703125" style="105" customWidth="1"/>
    <col min="4" max="5" width="8.5703125" style="105"/>
    <col min="6" max="6" width="17.28515625" style="105" customWidth="1"/>
    <col min="7" max="7" width="12.140625" style="105" customWidth="1"/>
    <col min="8" max="16" width="15.5703125" style="105" customWidth="1"/>
    <col min="17" max="17" width="40.5703125" style="105" customWidth="1"/>
    <col min="18" max="20" width="15.5703125" style="105" customWidth="1"/>
    <col min="21" max="21" width="25.5703125" style="105" customWidth="1"/>
    <col min="22" max="23" width="16.140625" style="105" customWidth="1"/>
    <col min="24" max="24" width="16.5703125" style="105" customWidth="1"/>
    <col min="25" max="25" width="28.5703125" style="106" customWidth="1"/>
    <col min="26" max="26" width="13.140625" style="107" customWidth="1"/>
    <col min="27" max="27" width="17.42578125" style="107" customWidth="1"/>
    <col min="28" max="28" width="16.140625" style="108" customWidth="1"/>
    <col min="29" max="29" width="6.140625" style="105" customWidth="1"/>
    <col min="30" max="30" width="22.28515625" style="105" customWidth="1"/>
    <col min="31" max="31" width="5.85546875" style="105" bestFit="1" customWidth="1"/>
    <col min="32" max="16384" width="8.5703125" style="105"/>
  </cols>
  <sheetData>
    <row r="1" spans="1:31" s="159" customFormat="1" ht="15.75">
      <c r="A1" s="157" t="s">
        <v>15</v>
      </c>
      <c r="B1" s="242" t="s">
        <v>104</v>
      </c>
      <c r="C1" s="242"/>
      <c r="D1" s="242"/>
      <c r="E1" s="158"/>
      <c r="F1" s="158"/>
      <c r="G1" s="158"/>
      <c r="H1" s="158"/>
      <c r="I1" s="158"/>
      <c r="J1" s="158"/>
      <c r="K1" s="158"/>
      <c r="L1" s="158"/>
      <c r="M1" s="158"/>
      <c r="N1" s="158"/>
      <c r="O1" s="158"/>
      <c r="P1" s="158"/>
      <c r="Q1" s="158"/>
      <c r="R1" s="158"/>
      <c r="S1" s="158"/>
      <c r="T1" s="158"/>
      <c r="U1" s="158"/>
      <c r="Y1" s="160"/>
      <c r="Z1" s="161"/>
      <c r="AA1" s="161"/>
      <c r="AB1" s="162"/>
    </row>
    <row r="2" spans="1:31">
      <c r="A2" s="103" t="s">
        <v>102</v>
      </c>
      <c r="B2" s="104" t="s">
        <v>103</v>
      </c>
      <c r="C2" s="104"/>
      <c r="D2" s="104"/>
      <c r="E2" s="104"/>
      <c r="F2" s="104"/>
      <c r="G2" s="104"/>
      <c r="H2" s="104"/>
      <c r="I2" s="104"/>
      <c r="J2" s="104"/>
      <c r="K2" s="104"/>
      <c r="L2" s="104"/>
      <c r="M2" s="104"/>
      <c r="N2" s="104"/>
      <c r="O2" s="104"/>
      <c r="P2" s="104"/>
      <c r="Q2" s="104"/>
      <c r="R2" s="104"/>
      <c r="S2" s="104"/>
      <c r="T2" s="104"/>
      <c r="U2" s="104"/>
    </row>
    <row r="3" spans="1:31">
      <c r="A3" s="103" t="s">
        <v>14</v>
      </c>
      <c r="B3" s="112" t="s">
        <v>41</v>
      </c>
      <c r="C3" s="112"/>
      <c r="D3" s="112"/>
      <c r="E3" s="112"/>
      <c r="F3" s="112"/>
      <c r="G3" s="112"/>
      <c r="H3" s="112"/>
      <c r="I3" s="112"/>
      <c r="J3" s="112"/>
      <c r="K3" s="112"/>
      <c r="L3" s="112"/>
      <c r="M3" s="112"/>
      <c r="N3" s="112"/>
      <c r="O3" s="112"/>
      <c r="P3" s="112"/>
      <c r="Q3" s="112"/>
      <c r="R3" s="112"/>
      <c r="S3" s="112"/>
      <c r="T3" s="112"/>
      <c r="U3" s="104"/>
    </row>
    <row r="4" spans="1:31">
      <c r="A4" s="103" t="s">
        <v>105</v>
      </c>
      <c r="B4" s="108">
        <v>49.4</v>
      </c>
    </row>
    <row r="5" spans="1:31">
      <c r="A5" s="103" t="s">
        <v>106</v>
      </c>
      <c r="B5" s="108">
        <v>3.5</v>
      </c>
    </row>
    <row r="6" spans="1:31">
      <c r="A6" s="103" t="s">
        <v>16</v>
      </c>
      <c r="B6" s="109" t="s">
        <v>12</v>
      </c>
      <c r="C6" s="110"/>
      <c r="D6" s="110"/>
      <c r="E6" s="110"/>
      <c r="F6" s="110"/>
      <c r="G6" s="110"/>
      <c r="H6" s="110"/>
      <c r="I6" s="110"/>
      <c r="J6" s="110"/>
      <c r="K6" s="110"/>
      <c r="L6" s="110"/>
      <c r="M6" s="110"/>
      <c r="N6" s="110"/>
      <c r="O6" s="110"/>
      <c r="P6" s="110"/>
      <c r="Q6" s="110"/>
      <c r="R6" s="110"/>
      <c r="S6" s="110"/>
      <c r="T6" s="110"/>
      <c r="U6" s="110"/>
    </row>
    <row r="7" spans="1:31" ht="14.65" customHeight="1">
      <c r="A7" s="103" t="s">
        <v>17</v>
      </c>
      <c r="B7" s="111" t="s">
        <v>66</v>
      </c>
      <c r="C7" s="110" t="s">
        <v>63</v>
      </c>
      <c r="D7" s="112"/>
      <c r="E7" s="112"/>
      <c r="F7" s="112"/>
      <c r="G7" s="112"/>
      <c r="H7" s="112"/>
      <c r="I7" s="112"/>
      <c r="J7" s="112"/>
      <c r="K7" s="112"/>
      <c r="L7" s="112"/>
      <c r="M7" s="112"/>
      <c r="N7" s="112"/>
      <c r="O7" s="112"/>
      <c r="P7" s="112"/>
      <c r="Q7" s="112"/>
      <c r="R7" s="112"/>
      <c r="S7" s="112"/>
      <c r="T7" s="112"/>
      <c r="U7" s="112"/>
    </row>
    <row r="8" spans="1:31">
      <c r="A8" s="103" t="s">
        <v>18</v>
      </c>
      <c r="B8" s="109" t="s">
        <v>62</v>
      </c>
      <c r="C8" s="110"/>
      <c r="D8" s="110"/>
      <c r="E8" s="110"/>
      <c r="F8" s="110"/>
      <c r="G8" s="110"/>
      <c r="H8" s="110"/>
      <c r="I8" s="110"/>
      <c r="J8" s="110"/>
      <c r="K8" s="110"/>
      <c r="L8" s="110"/>
      <c r="M8" s="110"/>
      <c r="N8" s="110"/>
      <c r="O8" s="110"/>
      <c r="P8" s="110"/>
      <c r="Q8" s="110"/>
      <c r="R8" s="110"/>
      <c r="S8" s="110"/>
      <c r="T8" s="110"/>
      <c r="U8" s="110"/>
    </row>
    <row r="9" spans="1:31" ht="13.5" thickBot="1">
      <c r="A9" s="103" t="s">
        <v>19</v>
      </c>
      <c r="B9" s="113"/>
      <c r="C9" s="112"/>
      <c r="D9" s="112"/>
      <c r="E9" s="112"/>
      <c r="F9" s="112"/>
      <c r="G9" s="112"/>
      <c r="H9" s="112"/>
      <c r="I9" s="112"/>
      <c r="J9" s="112"/>
      <c r="K9" s="112"/>
      <c r="L9" s="112"/>
      <c r="M9" s="112"/>
      <c r="N9" s="112"/>
      <c r="O9" s="112"/>
      <c r="P9" s="112"/>
      <c r="Q9" s="112"/>
      <c r="R9" s="112"/>
      <c r="S9" s="112"/>
      <c r="T9" s="112"/>
      <c r="U9" s="112"/>
    </row>
    <row r="10" spans="1:31" ht="13.5" thickBot="1">
      <c r="A10" s="103"/>
      <c r="B10" s="113"/>
      <c r="V10" s="239" t="s">
        <v>20</v>
      </c>
      <c r="W10" s="240"/>
      <c r="X10" s="241"/>
      <c r="AC10" s="114"/>
    </row>
    <row r="11" spans="1:31" ht="13.5" thickBot="1">
      <c r="A11" s="115" t="s">
        <v>21</v>
      </c>
      <c r="B11" s="116" t="s">
        <v>28</v>
      </c>
      <c r="C11" s="116" t="s">
        <v>22</v>
      </c>
      <c r="D11" s="117" t="s">
        <v>27</v>
      </c>
      <c r="E11" s="118" t="s">
        <v>45</v>
      </c>
      <c r="F11" s="119" t="s">
        <v>67</v>
      </c>
      <c r="G11" s="119" t="s">
        <v>68</v>
      </c>
      <c r="H11" s="119" t="s">
        <v>69</v>
      </c>
      <c r="I11" s="119" t="s">
        <v>87</v>
      </c>
      <c r="J11" s="119" t="s">
        <v>70</v>
      </c>
      <c r="K11" s="119" t="s">
        <v>71</v>
      </c>
      <c r="L11" s="119" t="s">
        <v>72</v>
      </c>
      <c r="M11" s="119" t="s">
        <v>73</v>
      </c>
      <c r="N11" s="119" t="s">
        <v>74</v>
      </c>
      <c r="O11" s="119" t="s">
        <v>75</v>
      </c>
      <c r="P11" s="119" t="s">
        <v>76</v>
      </c>
      <c r="Q11" s="119" t="s">
        <v>77</v>
      </c>
      <c r="R11" s="119" t="s">
        <v>78</v>
      </c>
      <c r="S11" s="119" t="s">
        <v>79</v>
      </c>
      <c r="T11" s="119" t="s">
        <v>80</v>
      </c>
      <c r="U11" s="119" t="s">
        <v>81</v>
      </c>
      <c r="V11" s="32" t="s">
        <v>38</v>
      </c>
      <c r="W11" s="35" t="s">
        <v>39</v>
      </c>
      <c r="X11" s="36" t="s">
        <v>40</v>
      </c>
      <c r="Y11" s="120" t="s">
        <v>23</v>
      </c>
      <c r="Z11" s="117" t="s">
        <v>24</v>
      </c>
      <c r="AA11" s="117" t="s">
        <v>25</v>
      </c>
      <c r="AB11" s="118" t="s">
        <v>26</v>
      </c>
      <c r="AC11" s="121"/>
      <c r="AD11" s="122" t="s">
        <v>8</v>
      </c>
    </row>
    <row r="12" spans="1:31">
      <c r="A12" s="123" t="s">
        <v>34</v>
      </c>
      <c r="B12" s="53" t="s">
        <v>44</v>
      </c>
      <c r="C12" s="53"/>
      <c r="D12" s="124">
        <v>53.5</v>
      </c>
      <c r="E12" s="124">
        <v>1</v>
      </c>
      <c r="F12" s="125" t="s">
        <v>55</v>
      </c>
      <c r="G12" s="126">
        <v>3</v>
      </c>
      <c r="H12" s="127">
        <v>-4.45</v>
      </c>
      <c r="I12" s="127">
        <v>0.25</v>
      </c>
      <c r="J12" s="127">
        <v>1.17</v>
      </c>
      <c r="K12" s="127">
        <v>0.1</v>
      </c>
      <c r="L12" s="127" t="s">
        <v>82</v>
      </c>
      <c r="M12" s="127" t="s">
        <v>83</v>
      </c>
      <c r="N12" s="127">
        <v>25</v>
      </c>
      <c r="O12" s="127"/>
      <c r="P12" s="127" t="s">
        <v>84</v>
      </c>
      <c r="Q12" s="127" t="s">
        <v>85</v>
      </c>
      <c r="R12" s="128">
        <v>0.72399999999999998</v>
      </c>
      <c r="S12" s="128">
        <f>T12*3^0.5</f>
        <v>2.0784609690826527E-2</v>
      </c>
      <c r="T12" s="128">
        <v>1.2E-2</v>
      </c>
      <c r="U12" s="127" t="s">
        <v>86</v>
      </c>
      <c r="V12" s="129">
        <v>18.5</v>
      </c>
      <c r="W12" s="130">
        <v>2.7</v>
      </c>
      <c r="X12" s="131">
        <v>2.8</v>
      </c>
      <c r="Y12" s="132" t="s">
        <v>43</v>
      </c>
      <c r="Z12" s="133" t="s">
        <v>30</v>
      </c>
      <c r="AA12" s="133" t="s">
        <v>31</v>
      </c>
      <c r="AB12" s="133" t="s">
        <v>29</v>
      </c>
      <c r="AC12" s="134"/>
      <c r="AD12" s="135" t="s">
        <v>41</v>
      </c>
    </row>
    <row r="13" spans="1:31">
      <c r="A13" s="123"/>
      <c r="B13" s="140"/>
      <c r="C13" s="141"/>
      <c r="D13" s="124"/>
      <c r="E13" s="124"/>
      <c r="F13" s="142"/>
      <c r="G13" s="124"/>
      <c r="H13" s="124"/>
      <c r="I13" s="124"/>
      <c r="J13" s="124"/>
      <c r="K13" s="124"/>
      <c r="L13" s="124"/>
      <c r="M13" s="124"/>
      <c r="N13" s="124"/>
      <c r="O13" s="124"/>
      <c r="P13" s="124"/>
      <c r="Q13" s="124"/>
      <c r="R13" s="124"/>
      <c r="S13" s="124"/>
      <c r="T13" s="124"/>
      <c r="U13" s="124"/>
      <c r="V13" s="143"/>
      <c r="W13" s="144"/>
      <c r="X13" s="145"/>
      <c r="Y13" s="138"/>
      <c r="Z13" s="133"/>
      <c r="AA13" s="133"/>
      <c r="AB13" s="133"/>
      <c r="AC13" s="134"/>
      <c r="AD13" s="134"/>
      <c r="AE13" s="139"/>
    </row>
    <row r="14" spans="1:31" ht="13.5" thickBot="1">
      <c r="A14" s="146"/>
      <c r="B14" s="147"/>
      <c r="C14" s="148"/>
      <c r="D14" s="149"/>
      <c r="E14" s="149"/>
      <c r="F14" s="150"/>
      <c r="G14" s="149"/>
      <c r="H14" s="149"/>
      <c r="I14" s="149"/>
      <c r="J14" s="149"/>
      <c r="K14" s="149"/>
      <c r="L14" s="149"/>
      <c r="M14" s="149"/>
      <c r="N14" s="149"/>
      <c r="O14" s="149"/>
      <c r="P14" s="149"/>
      <c r="Q14" s="149"/>
      <c r="R14" s="149"/>
      <c r="S14" s="149"/>
      <c r="T14" s="149"/>
      <c r="U14" s="149"/>
      <c r="V14" s="151"/>
      <c r="W14" s="152"/>
      <c r="X14" s="153"/>
      <c r="Y14" s="154"/>
      <c r="Z14" s="155"/>
      <c r="AA14" s="155"/>
      <c r="AB14" s="155"/>
      <c r="AC14" s="156"/>
      <c r="AD14" s="156"/>
      <c r="AE14" s="139"/>
    </row>
    <row r="15" spans="1:31">
      <c r="AE15" s="139"/>
    </row>
    <row r="16" spans="1:31">
      <c r="AE16" s="139"/>
    </row>
    <row r="17" spans="31:33">
      <c r="AE17" s="139"/>
    </row>
    <row r="18" spans="31:33">
      <c r="AE18" s="139"/>
    </row>
    <row r="19" spans="31:33">
      <c r="AE19" s="139"/>
    </row>
    <row r="20" spans="31:33">
      <c r="AE20" s="139"/>
    </row>
    <row r="21" spans="31:33">
      <c r="AE21" s="139"/>
    </row>
    <row r="22" spans="31:33">
      <c r="AE22" s="139"/>
    </row>
    <row r="23" spans="31:33">
      <c r="AE23" s="139"/>
    </row>
    <row r="24" spans="31:33">
      <c r="AE24" s="139"/>
    </row>
    <row r="25" spans="31:33">
      <c r="AE25" s="139"/>
    </row>
    <row r="26" spans="31:33">
      <c r="AE26" s="139"/>
    </row>
    <row r="27" spans="31:33">
      <c r="AE27" s="139"/>
    </row>
    <row r="28" spans="31:33">
      <c r="AE28" s="139"/>
    </row>
    <row r="29" spans="31:33">
      <c r="AG29" s="139"/>
    </row>
    <row r="30" spans="31:33">
      <c r="AG30" s="139"/>
    </row>
    <row r="31" spans="31:33">
      <c r="AG31" s="139"/>
    </row>
    <row r="32" spans="31:33">
      <c r="AG32" s="139"/>
    </row>
    <row r="33" spans="33:33">
      <c r="AG33" s="139"/>
    </row>
    <row r="34" spans="33:33">
      <c r="AG34" s="139"/>
    </row>
    <row r="35" spans="33:33">
      <c r="AG35" s="139"/>
    </row>
  </sheetData>
  <mergeCells count="2">
    <mergeCell ref="V10:X10"/>
    <mergeCell ref="B1:D1"/>
  </mergeCells>
  <pageMargins left="0.7" right="0.7" top="0.75" bottom="0.75" header="0.3" footer="0.3"/>
  <pageSetup paperSize="9" orientation="portrait" horizontalDpi="4294967292" verticalDpi="4294967292"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9339D-91A3-4A38-9A14-10597C1F25AA}">
  <dimension ref="A1:AG35"/>
  <sheetViews>
    <sheetView topLeftCell="M1" zoomScale="75" workbookViewId="0">
      <selection activeCell="U1" sqref="U1:U1048576"/>
    </sheetView>
  </sheetViews>
  <sheetFormatPr defaultColWidth="8.5703125" defaultRowHeight="15"/>
  <cols>
    <col min="1" max="1" width="20.42578125" style="165" bestFit="1" customWidth="1"/>
    <col min="2" max="2" width="16.28515625" style="1" customWidth="1"/>
    <col min="3" max="3" width="8.5703125" style="1" customWidth="1"/>
    <col min="4" max="5" width="8.5703125" style="1"/>
    <col min="6" max="6" width="17.42578125" style="1" customWidth="1"/>
    <col min="7" max="16" width="15.5703125" style="1" customWidth="1"/>
    <col min="17" max="17" width="40.5703125" style="1" customWidth="1"/>
    <col min="18" max="20" width="15.5703125" style="1" customWidth="1"/>
    <col min="21" max="21" width="25.5703125" style="1" customWidth="1"/>
    <col min="22" max="23" width="16.140625" style="1" customWidth="1"/>
    <col min="24" max="24" width="16.5703125" style="1" customWidth="1"/>
    <col min="25" max="25" width="20.140625" style="2" customWidth="1"/>
    <col min="26" max="26" width="13.140625" style="3" customWidth="1"/>
    <col min="27" max="27" width="17.42578125" style="3" customWidth="1"/>
    <col min="28" max="28" width="16.140625" style="34" customWidth="1"/>
    <col min="29" max="29" width="6.140625" style="1" customWidth="1"/>
    <col min="30" max="30" width="22.28515625" style="1" customWidth="1"/>
    <col min="31" max="31" width="5.85546875" style="1" bestFit="1" customWidth="1"/>
    <col min="32" max="16384" width="8.5703125" style="1"/>
  </cols>
  <sheetData>
    <row r="1" spans="1:31">
      <c r="A1" s="4" t="s">
        <v>15</v>
      </c>
      <c r="B1" s="243" t="s">
        <v>48</v>
      </c>
      <c r="C1" s="243"/>
      <c r="D1" s="243"/>
      <c r="E1" s="40"/>
      <c r="G1" s="40"/>
      <c r="H1" s="40"/>
      <c r="I1" s="40"/>
      <c r="J1" s="40"/>
      <c r="K1" s="40"/>
      <c r="L1" s="40"/>
      <c r="M1" s="40"/>
      <c r="N1" s="40"/>
      <c r="O1" s="40"/>
      <c r="P1" s="40"/>
      <c r="Q1" s="40"/>
      <c r="R1" s="40"/>
      <c r="S1" s="40"/>
      <c r="T1" s="40"/>
      <c r="U1" s="40"/>
    </row>
    <row r="2" spans="1:31">
      <c r="A2" s="4" t="s">
        <v>107</v>
      </c>
      <c r="B2" s="50" t="s">
        <v>108</v>
      </c>
      <c r="C2" s="50"/>
      <c r="D2" s="50"/>
      <c r="E2" s="50"/>
      <c r="G2" s="50"/>
      <c r="H2" s="50"/>
      <c r="I2" s="50"/>
      <c r="J2" s="50"/>
      <c r="K2" s="50"/>
      <c r="L2" s="50"/>
      <c r="M2" s="50"/>
      <c r="N2" s="50"/>
      <c r="O2" s="50"/>
      <c r="P2" s="50"/>
      <c r="Q2" s="50"/>
      <c r="R2" s="50"/>
      <c r="S2" s="50"/>
      <c r="T2" s="50"/>
      <c r="U2" s="50"/>
    </row>
    <row r="3" spans="1:31" ht="30">
      <c r="A3" s="4" t="s">
        <v>14</v>
      </c>
      <c r="B3" s="46" t="s">
        <v>41</v>
      </c>
      <c r="C3" s="46"/>
      <c r="D3" s="46"/>
      <c r="E3" s="46"/>
      <c r="F3" s="46"/>
      <c r="G3" s="46"/>
      <c r="H3" s="46"/>
      <c r="I3" s="46"/>
      <c r="J3" s="46"/>
      <c r="K3" s="46"/>
      <c r="L3" s="46"/>
      <c r="M3" s="46"/>
      <c r="N3" s="46"/>
      <c r="O3" s="46"/>
      <c r="P3" s="46"/>
      <c r="Q3" s="46"/>
      <c r="R3" s="46"/>
      <c r="S3" s="46"/>
      <c r="T3" s="46"/>
      <c r="U3" s="50"/>
    </row>
    <row r="4" spans="1:31">
      <c r="A4" s="4" t="s">
        <v>105</v>
      </c>
      <c r="B4" s="34">
        <v>50.76</v>
      </c>
    </row>
    <row r="5" spans="1:31">
      <c r="A5" s="4" t="s">
        <v>106</v>
      </c>
      <c r="B5" s="34">
        <v>4.12</v>
      </c>
    </row>
    <row r="6" spans="1:31">
      <c r="A6" s="4" t="s">
        <v>16</v>
      </c>
      <c r="B6" s="5" t="s">
        <v>12</v>
      </c>
      <c r="C6" s="47"/>
      <c r="D6" s="47"/>
      <c r="E6" s="47"/>
      <c r="F6" s="47"/>
      <c r="G6" s="47"/>
      <c r="H6" s="47"/>
      <c r="I6" s="47"/>
      <c r="J6" s="47"/>
      <c r="K6" s="47"/>
      <c r="L6" s="47"/>
      <c r="M6" s="47"/>
      <c r="N6" s="47"/>
      <c r="O6" s="47"/>
      <c r="P6" s="47"/>
      <c r="Q6" s="47"/>
      <c r="R6" s="47"/>
      <c r="S6" s="47"/>
      <c r="T6" s="47"/>
      <c r="U6" s="47"/>
    </row>
    <row r="7" spans="1:31" ht="14.65" customHeight="1">
      <c r="A7" s="4" t="s">
        <v>17</v>
      </c>
      <c r="B7" s="6" t="s">
        <v>66</v>
      </c>
      <c r="C7" s="46"/>
      <c r="D7" s="46"/>
      <c r="E7" s="46"/>
      <c r="F7" s="46"/>
      <c r="G7" s="46"/>
      <c r="H7" s="46"/>
      <c r="I7" s="46"/>
      <c r="J7" s="46"/>
      <c r="K7" s="46"/>
      <c r="L7" s="46"/>
      <c r="M7" s="46"/>
      <c r="N7" s="46"/>
      <c r="O7" s="47"/>
      <c r="P7" s="46"/>
      <c r="Q7" s="46"/>
      <c r="R7" s="46"/>
      <c r="S7" s="46"/>
      <c r="T7" s="46"/>
      <c r="U7" s="46"/>
    </row>
    <row r="8" spans="1:31">
      <c r="A8" s="4" t="s">
        <v>18</v>
      </c>
      <c r="B8" s="5" t="s">
        <v>62</v>
      </c>
      <c r="C8" s="47"/>
      <c r="D8" s="47"/>
      <c r="E8" s="47"/>
      <c r="F8" s="47"/>
      <c r="G8" s="47"/>
      <c r="H8" s="47"/>
      <c r="I8" s="47"/>
      <c r="J8" s="47"/>
      <c r="K8" s="47"/>
      <c r="L8" s="47"/>
      <c r="M8" s="47"/>
      <c r="N8" s="47"/>
      <c r="O8" s="47"/>
      <c r="P8" s="47"/>
      <c r="Q8" s="47"/>
      <c r="R8" s="47"/>
      <c r="S8" s="47"/>
      <c r="T8" s="47"/>
      <c r="U8" s="47"/>
    </row>
    <row r="9" spans="1:31" ht="15.75" thickBot="1">
      <c r="A9" s="4" t="s">
        <v>19</v>
      </c>
      <c r="B9" s="7" t="s">
        <v>32</v>
      </c>
      <c r="C9" s="46"/>
      <c r="D9" s="46"/>
      <c r="E9" s="46"/>
      <c r="F9" s="46"/>
      <c r="G9" s="46"/>
      <c r="H9" s="46"/>
      <c r="I9" s="46"/>
      <c r="J9" s="46"/>
      <c r="K9" s="46"/>
      <c r="L9" s="46"/>
      <c r="M9" s="46"/>
      <c r="N9" s="46"/>
      <c r="O9" s="46"/>
      <c r="P9" s="46"/>
      <c r="Q9" s="46"/>
      <c r="R9" s="46"/>
      <c r="S9" s="46"/>
      <c r="T9" s="46"/>
      <c r="U9" s="46"/>
    </row>
    <row r="10" spans="1:31" ht="15.75" thickBot="1">
      <c r="A10" s="4"/>
      <c r="B10" s="7"/>
      <c r="V10" s="239" t="s">
        <v>20</v>
      </c>
      <c r="W10" s="240"/>
      <c r="X10" s="244"/>
      <c r="AC10" s="8"/>
    </row>
    <row r="11" spans="1:31" ht="15.75" thickBot="1">
      <c r="A11" s="26" t="s">
        <v>21</v>
      </c>
      <c r="B11" s="27" t="s">
        <v>28</v>
      </c>
      <c r="C11" s="27" t="s">
        <v>22</v>
      </c>
      <c r="D11" s="22" t="s">
        <v>27</v>
      </c>
      <c r="E11" s="29" t="s">
        <v>45</v>
      </c>
      <c r="F11" s="42" t="s">
        <v>67</v>
      </c>
      <c r="G11" s="42" t="s">
        <v>68</v>
      </c>
      <c r="H11" s="42" t="s">
        <v>69</v>
      </c>
      <c r="I11" s="42" t="s">
        <v>87</v>
      </c>
      <c r="J11" s="42" t="s">
        <v>70</v>
      </c>
      <c r="K11" s="42" t="s">
        <v>88</v>
      </c>
      <c r="L11" s="42" t="s">
        <v>72</v>
      </c>
      <c r="M11" s="42" t="s">
        <v>73</v>
      </c>
      <c r="N11" s="42" t="s">
        <v>74</v>
      </c>
      <c r="O11" s="42" t="s">
        <v>75</v>
      </c>
      <c r="P11" s="42" t="s">
        <v>76</v>
      </c>
      <c r="Q11" s="42" t="s">
        <v>77</v>
      </c>
      <c r="R11" s="42" t="s">
        <v>78</v>
      </c>
      <c r="S11" s="42" t="s">
        <v>79</v>
      </c>
      <c r="T11" s="42" t="s">
        <v>80</v>
      </c>
      <c r="U11" s="42" t="s">
        <v>81</v>
      </c>
      <c r="V11" s="32" t="s">
        <v>38</v>
      </c>
      <c r="W11" s="35" t="s">
        <v>39</v>
      </c>
      <c r="X11" s="36" t="s">
        <v>40</v>
      </c>
      <c r="Y11" s="21" t="s">
        <v>23</v>
      </c>
      <c r="Z11" s="22" t="s">
        <v>24</v>
      </c>
      <c r="AA11" s="22" t="s">
        <v>25</v>
      </c>
      <c r="AB11" s="29" t="s">
        <v>26</v>
      </c>
      <c r="AC11" s="15"/>
      <c r="AD11" s="9" t="s">
        <v>8</v>
      </c>
    </row>
    <row r="12" spans="1:31">
      <c r="A12" s="10" t="s">
        <v>48</v>
      </c>
      <c r="B12" s="28" t="s">
        <v>46</v>
      </c>
      <c r="C12" s="28">
        <v>57.5</v>
      </c>
      <c r="D12" s="11">
        <v>53.4</v>
      </c>
      <c r="E12" s="11">
        <v>1</v>
      </c>
      <c r="F12" s="219" t="s">
        <v>55</v>
      </c>
      <c r="G12" s="43">
        <v>4</v>
      </c>
      <c r="H12" s="43">
        <v>-2.67</v>
      </c>
      <c r="I12" s="43">
        <v>0.04</v>
      </c>
      <c r="J12" s="43">
        <v>-0.79</v>
      </c>
      <c r="K12" s="43">
        <v>0.1</v>
      </c>
      <c r="L12" s="43" t="s">
        <v>82</v>
      </c>
      <c r="M12" s="43" t="s">
        <v>83</v>
      </c>
      <c r="N12" s="49">
        <v>25</v>
      </c>
      <c r="O12" s="43"/>
      <c r="P12" s="43" t="s">
        <v>84</v>
      </c>
      <c r="Q12" s="43" t="s">
        <v>85</v>
      </c>
      <c r="R12" s="48">
        <v>0.71699999999999997</v>
      </c>
      <c r="S12" s="48">
        <f>T12*3^0.5</f>
        <v>1.7320508075688773E-2</v>
      </c>
      <c r="T12" s="48">
        <v>0.01</v>
      </c>
      <c r="U12" s="43" t="s">
        <v>86</v>
      </c>
      <c r="V12" s="37">
        <v>20</v>
      </c>
      <c r="W12" s="38">
        <v>2.4</v>
      </c>
      <c r="X12" s="39">
        <v>2.5</v>
      </c>
      <c r="Y12" s="30" t="s">
        <v>43</v>
      </c>
      <c r="Z12" s="12" t="s">
        <v>30</v>
      </c>
      <c r="AA12" s="12" t="s">
        <v>31</v>
      </c>
      <c r="AB12" s="12" t="s">
        <v>29</v>
      </c>
      <c r="AC12" s="24"/>
      <c r="AD12" s="23" t="s">
        <v>41</v>
      </c>
    </row>
    <row r="13" spans="1:31">
      <c r="A13" s="163"/>
      <c r="B13" s="28"/>
      <c r="C13" s="28"/>
      <c r="D13" s="41"/>
      <c r="E13" s="41"/>
      <c r="F13" s="44"/>
      <c r="G13" s="41"/>
      <c r="H13" s="41"/>
      <c r="I13" s="41"/>
      <c r="J13" s="41"/>
      <c r="K13" s="41"/>
      <c r="L13" s="41"/>
      <c r="M13" s="41"/>
      <c r="N13" s="41"/>
      <c r="O13" s="41"/>
      <c r="P13" s="41"/>
      <c r="Q13" s="41"/>
      <c r="R13" s="41"/>
      <c r="S13" s="41"/>
      <c r="T13" s="41"/>
      <c r="U13" s="41"/>
      <c r="V13" s="37"/>
      <c r="W13" s="38"/>
      <c r="X13" s="39"/>
      <c r="Y13" s="30"/>
      <c r="Z13" s="12"/>
      <c r="AA13" s="12"/>
      <c r="AB13" s="12"/>
      <c r="AC13" s="24"/>
      <c r="AD13" s="23"/>
      <c r="AE13" s="13"/>
    </row>
    <row r="14" spans="1:31" ht="15.75" thickBot="1">
      <c r="A14" s="164"/>
      <c r="B14" s="14"/>
      <c r="C14" s="16"/>
      <c r="D14" s="20"/>
      <c r="E14" s="20"/>
      <c r="F14" s="45"/>
      <c r="G14" s="20"/>
      <c r="H14" s="20"/>
      <c r="I14" s="20"/>
      <c r="J14" s="20"/>
      <c r="K14" s="20"/>
      <c r="L14" s="20"/>
      <c r="M14" s="20"/>
      <c r="N14" s="20"/>
      <c r="O14" s="20"/>
      <c r="P14" s="20"/>
      <c r="Q14" s="20"/>
      <c r="R14" s="20"/>
      <c r="S14" s="20"/>
      <c r="T14" s="20"/>
      <c r="U14" s="20"/>
      <c r="V14" s="18"/>
      <c r="W14" s="33"/>
      <c r="X14" s="19"/>
      <c r="Y14" s="31"/>
      <c r="Z14" s="17"/>
      <c r="AA14" s="17"/>
      <c r="AB14" s="17"/>
      <c r="AC14" s="25"/>
      <c r="AD14" s="25"/>
      <c r="AE14" s="13"/>
    </row>
    <row r="15" spans="1:31">
      <c r="AE15" s="13"/>
    </row>
    <row r="16" spans="1:31">
      <c r="AE16" s="13"/>
    </row>
    <row r="17" spans="31:33">
      <c r="AE17" s="13"/>
    </row>
    <row r="18" spans="31:33">
      <c r="AE18" s="13"/>
    </row>
    <row r="19" spans="31:33">
      <c r="AE19" s="13"/>
    </row>
    <row r="20" spans="31:33">
      <c r="AE20" s="13"/>
    </row>
    <row r="21" spans="31:33">
      <c r="AE21" s="13"/>
    </row>
    <row r="22" spans="31:33">
      <c r="AE22" s="13"/>
    </row>
    <row r="23" spans="31:33">
      <c r="AE23" s="13"/>
    </row>
    <row r="24" spans="31:33">
      <c r="AE24" s="13"/>
    </row>
    <row r="25" spans="31:33">
      <c r="AE25" s="13"/>
    </row>
    <row r="26" spans="31:33">
      <c r="AE26" s="13"/>
    </row>
    <row r="27" spans="31:33">
      <c r="AE27" s="13"/>
    </row>
    <row r="28" spans="31:33">
      <c r="AE28" s="13"/>
    </row>
    <row r="29" spans="31:33">
      <c r="AG29" s="13"/>
    </row>
    <row r="30" spans="31:33">
      <c r="AG30" s="13"/>
    </row>
    <row r="31" spans="31:33">
      <c r="AG31" s="13"/>
    </row>
    <row r="32" spans="31:33">
      <c r="AG32" s="13"/>
    </row>
    <row r="33" spans="33:33">
      <c r="AG33" s="13"/>
    </row>
    <row r="34" spans="33:33">
      <c r="AG34" s="13"/>
    </row>
    <row r="35" spans="33:33">
      <c r="AG35" s="13"/>
    </row>
  </sheetData>
  <mergeCells count="2">
    <mergeCell ref="B1:D1"/>
    <mergeCell ref="V10:X10"/>
  </mergeCells>
  <pageMargins left="0.7" right="0.7" top="0.75" bottom="0.75" header="0.3" footer="0.3"/>
  <pageSetup paperSize="9" orientation="portrait" horizontalDpi="4294967292" verticalDpi="4294967292"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0CE54-9BFA-457E-8071-EFBB1869EED9}">
  <dimension ref="A1:AG36"/>
  <sheetViews>
    <sheetView topLeftCell="L1" zoomScale="75" workbookViewId="0">
      <selection activeCell="Q1" sqref="Q1:Q1048576"/>
    </sheetView>
  </sheetViews>
  <sheetFormatPr defaultColWidth="8.5703125" defaultRowHeight="12.75"/>
  <cols>
    <col min="1" max="1" width="20.42578125" style="105" bestFit="1" customWidth="1"/>
    <col min="2" max="2" width="16.28515625" style="105" customWidth="1"/>
    <col min="3" max="3" width="8.5703125" style="105" customWidth="1"/>
    <col min="4" max="4" width="8.5703125" style="105"/>
    <col min="5" max="5" width="12.28515625" style="105" customWidth="1"/>
    <col min="6" max="16" width="15.5703125" style="105" customWidth="1"/>
    <col min="17" max="17" width="40.5703125" style="105" customWidth="1"/>
    <col min="18" max="20" width="15.5703125" style="105" customWidth="1"/>
    <col min="21" max="21" width="23.7109375" style="105" customWidth="1"/>
    <col min="22" max="23" width="16.140625" style="105" customWidth="1"/>
    <col min="24" max="24" width="16.5703125" style="105" customWidth="1"/>
    <col min="25" max="25" width="20.140625" style="106" customWidth="1"/>
    <col min="26" max="26" width="13.140625" style="107" customWidth="1"/>
    <col min="27" max="27" width="17.42578125" style="107" customWidth="1"/>
    <col min="28" max="28" width="16.140625" style="108" customWidth="1"/>
    <col min="29" max="29" width="6.140625" style="105" customWidth="1"/>
    <col min="30" max="30" width="22.28515625" style="105" customWidth="1"/>
    <col min="31" max="31" width="5.85546875" style="105" bestFit="1" customWidth="1"/>
    <col min="32" max="16384" width="8.5703125" style="105"/>
  </cols>
  <sheetData>
    <row r="1" spans="1:31" s="173" customFormat="1" ht="15.75">
      <c r="A1" s="157" t="s">
        <v>15</v>
      </c>
      <c r="B1" s="242" t="s">
        <v>47</v>
      </c>
      <c r="C1" s="242"/>
      <c r="D1" s="242"/>
      <c r="E1" s="157"/>
      <c r="G1" s="157"/>
      <c r="H1" s="157"/>
      <c r="I1" s="157"/>
      <c r="J1" s="157"/>
      <c r="K1" s="157"/>
      <c r="L1" s="157"/>
      <c r="M1" s="157"/>
      <c r="N1" s="157"/>
      <c r="O1" s="157"/>
      <c r="P1" s="157"/>
      <c r="Q1" s="157"/>
      <c r="R1" s="157"/>
      <c r="S1" s="157"/>
      <c r="T1" s="157"/>
      <c r="U1" s="157"/>
      <c r="Y1" s="174"/>
      <c r="Z1" s="175"/>
      <c r="AA1" s="175"/>
      <c r="AB1" s="176"/>
    </row>
    <row r="2" spans="1:31">
      <c r="A2" s="103" t="s">
        <v>102</v>
      </c>
      <c r="B2" s="104" t="s">
        <v>108</v>
      </c>
      <c r="C2" s="104"/>
      <c r="D2" s="104"/>
      <c r="E2" s="104"/>
      <c r="G2" s="104"/>
      <c r="H2" s="104"/>
      <c r="I2" s="104"/>
      <c r="J2" s="104"/>
      <c r="K2" s="104"/>
      <c r="L2" s="104"/>
      <c r="M2" s="104"/>
      <c r="N2" s="104"/>
      <c r="O2" s="104"/>
      <c r="P2" s="104"/>
      <c r="Q2" s="104"/>
      <c r="R2" s="104"/>
      <c r="S2" s="104"/>
      <c r="T2" s="104"/>
      <c r="U2" s="104"/>
    </row>
    <row r="3" spans="1:31">
      <c r="A3" s="166" t="s">
        <v>14</v>
      </c>
      <c r="B3" s="112" t="s">
        <v>41</v>
      </c>
      <c r="C3" s="112"/>
      <c r="D3" s="112"/>
      <c r="E3" s="112"/>
      <c r="F3" s="112"/>
      <c r="G3" s="112"/>
      <c r="H3" s="112"/>
      <c r="I3" s="112"/>
      <c r="J3" s="112"/>
      <c r="K3" s="112"/>
      <c r="L3" s="112"/>
      <c r="M3" s="112"/>
      <c r="N3" s="112"/>
      <c r="O3" s="112"/>
      <c r="P3" s="112"/>
      <c r="Q3" s="112"/>
      <c r="R3" s="112"/>
      <c r="S3" s="112"/>
      <c r="T3" s="112"/>
      <c r="U3" s="104"/>
    </row>
    <row r="4" spans="1:31">
      <c r="A4" s="103" t="s">
        <v>105</v>
      </c>
      <c r="B4" s="108">
        <v>51.012999999999998</v>
      </c>
    </row>
    <row r="5" spans="1:31">
      <c r="A5" s="103" t="s">
        <v>106</v>
      </c>
      <c r="B5" s="108">
        <v>3.23</v>
      </c>
    </row>
    <row r="6" spans="1:31">
      <c r="A6" s="103" t="s">
        <v>16</v>
      </c>
      <c r="B6" s="109" t="s">
        <v>12</v>
      </c>
      <c r="C6" s="110"/>
      <c r="D6" s="110"/>
      <c r="E6" s="110"/>
      <c r="F6" s="110"/>
      <c r="G6" s="110"/>
      <c r="H6" s="110"/>
      <c r="I6" s="110"/>
      <c r="J6" s="110"/>
      <c r="K6" s="110"/>
      <c r="L6" s="110"/>
      <c r="M6" s="110"/>
      <c r="N6" s="110"/>
      <c r="O6" s="110"/>
      <c r="P6" s="110"/>
      <c r="Q6" s="110"/>
      <c r="R6" s="110"/>
      <c r="S6" s="110"/>
      <c r="T6" s="110"/>
      <c r="U6" s="110"/>
    </row>
    <row r="7" spans="1:31" ht="14.65" customHeight="1">
      <c r="A7" s="103" t="s">
        <v>17</v>
      </c>
      <c r="B7" s="111" t="s">
        <v>66</v>
      </c>
      <c r="C7" s="112"/>
      <c r="D7" s="112"/>
      <c r="E7" s="112"/>
      <c r="F7" s="112"/>
      <c r="G7" s="112"/>
      <c r="H7" s="112"/>
      <c r="I7" s="112"/>
      <c r="J7" s="112"/>
      <c r="K7" s="112"/>
      <c r="L7" s="112"/>
      <c r="M7" s="112"/>
      <c r="N7" s="112"/>
      <c r="O7" s="110"/>
      <c r="P7" s="112"/>
      <c r="Q7" s="112"/>
      <c r="R7" s="112"/>
      <c r="S7" s="112"/>
      <c r="T7" s="112"/>
      <c r="U7" s="112"/>
    </row>
    <row r="8" spans="1:31">
      <c r="A8" s="103" t="s">
        <v>18</v>
      </c>
      <c r="B8" s="109" t="s">
        <v>62</v>
      </c>
      <c r="C8" s="110"/>
      <c r="D8" s="110"/>
      <c r="E8" s="110"/>
      <c r="F8" s="110"/>
      <c r="G8" s="110"/>
      <c r="H8" s="110"/>
      <c r="I8" s="110"/>
      <c r="J8" s="110"/>
      <c r="K8" s="110"/>
      <c r="L8" s="110"/>
      <c r="M8" s="110"/>
      <c r="N8" s="110"/>
      <c r="O8" s="110"/>
      <c r="P8" s="110"/>
      <c r="Q8" s="110"/>
      <c r="R8" s="110"/>
      <c r="S8" s="110"/>
      <c r="T8" s="110"/>
      <c r="U8" s="110"/>
    </row>
    <row r="9" spans="1:31" ht="13.5" thickBot="1">
      <c r="A9" s="103" t="s">
        <v>19</v>
      </c>
      <c r="B9" s="113" t="s">
        <v>32</v>
      </c>
      <c r="C9" s="112"/>
      <c r="D9" s="112"/>
      <c r="E9" s="112"/>
      <c r="F9" s="112"/>
      <c r="G9" s="112"/>
      <c r="H9" s="112"/>
      <c r="I9" s="112"/>
      <c r="J9" s="112"/>
      <c r="K9" s="112"/>
      <c r="L9" s="112"/>
      <c r="M9" s="112"/>
      <c r="N9" s="112"/>
      <c r="O9" s="112"/>
      <c r="P9" s="112"/>
      <c r="Q9" s="112"/>
      <c r="R9" s="112"/>
      <c r="S9" s="112"/>
      <c r="T9" s="112"/>
      <c r="U9" s="112"/>
    </row>
    <row r="10" spans="1:31" ht="13.5" thickBot="1">
      <c r="A10" s="103"/>
      <c r="B10" s="113"/>
      <c r="V10" s="239" t="s">
        <v>20</v>
      </c>
      <c r="W10" s="240"/>
      <c r="X10" s="241"/>
      <c r="AC10" s="114"/>
    </row>
    <row r="11" spans="1:31" ht="13.5" thickBot="1">
      <c r="A11" s="115" t="s">
        <v>21</v>
      </c>
      <c r="B11" s="116" t="s">
        <v>28</v>
      </c>
      <c r="C11" s="116" t="s">
        <v>22</v>
      </c>
      <c r="D11" s="117" t="s">
        <v>27</v>
      </c>
      <c r="E11" s="118" t="s">
        <v>45</v>
      </c>
      <c r="F11" s="119" t="s">
        <v>67</v>
      </c>
      <c r="G11" s="119" t="s">
        <v>68</v>
      </c>
      <c r="H11" s="119" t="s">
        <v>69</v>
      </c>
      <c r="I11" s="119" t="s">
        <v>87</v>
      </c>
      <c r="J11" s="119" t="s">
        <v>70</v>
      </c>
      <c r="K11" s="119" t="s">
        <v>88</v>
      </c>
      <c r="L11" s="119" t="s">
        <v>72</v>
      </c>
      <c r="M11" s="119" t="s">
        <v>73</v>
      </c>
      <c r="N11" s="119" t="s">
        <v>74</v>
      </c>
      <c r="O11" s="119" t="s">
        <v>75</v>
      </c>
      <c r="P11" s="119" t="s">
        <v>76</v>
      </c>
      <c r="Q11" s="119" t="s">
        <v>77</v>
      </c>
      <c r="R11" s="119" t="s">
        <v>78</v>
      </c>
      <c r="S11" s="119" t="s">
        <v>79</v>
      </c>
      <c r="T11" s="119" t="s">
        <v>80</v>
      </c>
      <c r="U11" s="119" t="s">
        <v>81</v>
      </c>
      <c r="V11" s="32" t="s">
        <v>38</v>
      </c>
      <c r="W11" s="35" t="s">
        <v>39</v>
      </c>
      <c r="X11" s="36" t="s">
        <v>40</v>
      </c>
      <c r="Y11" s="120" t="s">
        <v>23</v>
      </c>
      <c r="Z11" s="117" t="s">
        <v>24</v>
      </c>
      <c r="AA11" s="117" t="s">
        <v>25</v>
      </c>
      <c r="AB11" s="118" t="s">
        <v>26</v>
      </c>
      <c r="AC11" s="121"/>
      <c r="AD11" s="122" t="s">
        <v>8</v>
      </c>
    </row>
    <row r="12" spans="1:31">
      <c r="A12" s="123" t="s">
        <v>47</v>
      </c>
      <c r="B12" s="53" t="s">
        <v>49</v>
      </c>
      <c r="C12" s="53">
        <v>10.8</v>
      </c>
      <c r="D12" s="124">
        <v>50.8</v>
      </c>
      <c r="E12" s="124">
        <v>0.1</v>
      </c>
      <c r="F12" s="220" t="s">
        <v>55</v>
      </c>
      <c r="G12" s="126">
        <v>5</v>
      </c>
      <c r="H12" s="127">
        <v>-4.97</v>
      </c>
      <c r="I12" s="127">
        <v>0.03</v>
      </c>
      <c r="J12" s="127">
        <v>1.98</v>
      </c>
      <c r="K12" s="127">
        <v>0.01</v>
      </c>
      <c r="L12" s="127" t="s">
        <v>82</v>
      </c>
      <c r="M12" s="127" t="s">
        <v>83</v>
      </c>
      <c r="N12" s="126">
        <v>25</v>
      </c>
      <c r="O12" s="127"/>
      <c r="P12" s="127" t="s">
        <v>84</v>
      </c>
      <c r="Q12" s="127" t="s">
        <v>85</v>
      </c>
      <c r="R12" s="128">
        <v>0.68200000000000005</v>
      </c>
      <c r="S12" s="128">
        <f>T12*3^0.5</f>
        <v>1.5588457268119894E-2</v>
      </c>
      <c r="T12" s="128">
        <v>8.9999999999999993E-3</v>
      </c>
      <c r="U12" s="127" t="s">
        <v>86</v>
      </c>
      <c r="V12" s="129">
        <v>28.5</v>
      </c>
      <c r="W12" s="130">
        <v>2.2999999999999998</v>
      </c>
      <c r="X12" s="131">
        <v>2.4</v>
      </c>
      <c r="Y12" s="138" t="s">
        <v>43</v>
      </c>
      <c r="Z12" s="133" t="s">
        <v>30</v>
      </c>
      <c r="AA12" s="133" t="s">
        <v>31</v>
      </c>
      <c r="AB12" s="133" t="s">
        <v>29</v>
      </c>
      <c r="AC12" s="134"/>
      <c r="AD12" s="135" t="s">
        <v>41</v>
      </c>
    </row>
    <row r="13" spans="1:31">
      <c r="A13" s="123" t="s">
        <v>47</v>
      </c>
      <c r="B13" s="53" t="s">
        <v>50</v>
      </c>
      <c r="C13" s="53">
        <v>7.2</v>
      </c>
      <c r="D13" s="136">
        <v>50.7</v>
      </c>
      <c r="E13" s="136">
        <v>0.1</v>
      </c>
      <c r="F13" s="221" t="s">
        <v>55</v>
      </c>
      <c r="G13" s="167">
        <v>4</v>
      </c>
      <c r="H13" s="168">
        <v>-4.51</v>
      </c>
      <c r="I13" s="168">
        <v>0.01</v>
      </c>
      <c r="J13" s="168">
        <v>2.2999999999999998</v>
      </c>
      <c r="K13" s="168">
        <v>8.9999999999999993E-3</v>
      </c>
      <c r="L13" s="136" t="s">
        <v>82</v>
      </c>
      <c r="M13" s="136" t="s">
        <v>83</v>
      </c>
      <c r="N13" s="167">
        <v>25</v>
      </c>
      <c r="O13" s="136"/>
      <c r="P13" s="136" t="s">
        <v>84</v>
      </c>
      <c r="Q13" s="136" t="s">
        <v>85</v>
      </c>
      <c r="R13" s="78">
        <v>0.67300000000000004</v>
      </c>
      <c r="S13" s="78">
        <v>1.7320508075688773E-2</v>
      </c>
      <c r="T13" s="78">
        <v>0.01</v>
      </c>
      <c r="U13" s="136" t="s">
        <v>86</v>
      </c>
      <c r="V13" s="129">
        <v>31.1</v>
      </c>
      <c r="W13" s="130">
        <v>2.7</v>
      </c>
      <c r="X13" s="131">
        <v>2.8</v>
      </c>
      <c r="Y13" s="138" t="s">
        <v>43</v>
      </c>
      <c r="Z13" s="133" t="s">
        <v>30</v>
      </c>
      <c r="AA13" s="133" t="s">
        <v>31</v>
      </c>
      <c r="AB13" s="133" t="s">
        <v>29</v>
      </c>
      <c r="AC13" s="134"/>
      <c r="AD13" s="135" t="s">
        <v>41</v>
      </c>
      <c r="AE13" s="139"/>
    </row>
    <row r="14" spans="1:31">
      <c r="A14" s="123"/>
      <c r="B14" s="140"/>
      <c r="C14" s="141"/>
      <c r="D14" s="124"/>
      <c r="E14" s="124"/>
      <c r="F14" s="142"/>
      <c r="G14" s="169"/>
      <c r="H14" s="124"/>
      <c r="I14" s="124"/>
      <c r="J14" s="124"/>
      <c r="K14" s="124"/>
      <c r="L14" s="124"/>
      <c r="M14" s="124"/>
      <c r="N14" s="124"/>
      <c r="O14" s="124"/>
      <c r="P14" s="124"/>
      <c r="Q14" s="124"/>
      <c r="R14" s="124"/>
      <c r="S14" s="124"/>
      <c r="T14" s="124"/>
      <c r="U14" s="124"/>
      <c r="V14" s="129"/>
      <c r="W14" s="130"/>
      <c r="X14" s="131"/>
      <c r="Y14" s="138"/>
      <c r="Z14" s="133"/>
      <c r="AA14" s="133"/>
      <c r="AB14" s="133"/>
      <c r="AC14" s="134"/>
      <c r="AD14" s="134"/>
      <c r="AE14" s="139"/>
    </row>
    <row r="15" spans="1:31" ht="13.5" thickBot="1">
      <c r="A15" s="146"/>
      <c r="B15" s="147"/>
      <c r="C15" s="148"/>
      <c r="D15" s="149"/>
      <c r="E15" s="149"/>
      <c r="F15" s="150"/>
      <c r="G15" s="149"/>
      <c r="H15" s="149"/>
      <c r="I15" s="149"/>
      <c r="J15" s="149"/>
      <c r="K15" s="149"/>
      <c r="L15" s="149"/>
      <c r="M15" s="149"/>
      <c r="N15" s="149"/>
      <c r="O15" s="149"/>
      <c r="P15" s="149"/>
      <c r="Q15" s="149"/>
      <c r="R15" s="149"/>
      <c r="S15" s="149"/>
      <c r="T15" s="149"/>
      <c r="U15" s="149"/>
      <c r="V15" s="151"/>
      <c r="W15" s="152"/>
      <c r="X15" s="153"/>
      <c r="Y15" s="154"/>
      <c r="Z15" s="155"/>
      <c r="AA15" s="155"/>
      <c r="AB15" s="155"/>
      <c r="AC15" s="156"/>
      <c r="AD15" s="156"/>
      <c r="AE15" s="139"/>
    </row>
    <row r="16" spans="1:31" ht="13.5" thickBot="1">
      <c r="AE16" s="139"/>
    </row>
    <row r="17" spans="21:33" ht="13.5" thickBot="1">
      <c r="U17" s="170" t="s">
        <v>92</v>
      </c>
      <c r="V17" s="171">
        <f>AVERAGE(V12:V13)</f>
        <v>29.8</v>
      </c>
      <c r="W17" s="171">
        <f t="shared" ref="W17:X17" si="0">AVERAGE(W12:W13)</f>
        <v>2.5</v>
      </c>
      <c r="X17" s="172">
        <f t="shared" si="0"/>
        <v>2.5999999999999996</v>
      </c>
      <c r="AE17" s="139"/>
    </row>
    <row r="18" spans="21:33">
      <c r="AE18" s="139"/>
    </row>
    <row r="19" spans="21:33">
      <c r="AE19" s="139"/>
    </row>
    <row r="20" spans="21:33">
      <c r="AE20" s="139"/>
    </row>
    <row r="21" spans="21:33">
      <c r="AE21" s="139"/>
    </row>
    <row r="22" spans="21:33">
      <c r="AE22" s="139"/>
    </row>
    <row r="23" spans="21:33">
      <c r="AE23" s="139"/>
    </row>
    <row r="24" spans="21:33">
      <c r="AE24" s="139"/>
    </row>
    <row r="25" spans="21:33">
      <c r="AE25" s="139"/>
    </row>
    <row r="26" spans="21:33">
      <c r="AE26" s="139"/>
    </row>
    <row r="27" spans="21:33">
      <c r="AE27" s="139"/>
    </row>
    <row r="28" spans="21:33">
      <c r="AE28" s="139"/>
    </row>
    <row r="29" spans="21:33">
      <c r="AE29" s="139"/>
    </row>
    <row r="30" spans="21:33">
      <c r="AG30" s="139"/>
    </row>
    <row r="31" spans="21:33">
      <c r="AG31" s="139"/>
    </row>
    <row r="32" spans="21:33">
      <c r="AG32" s="139"/>
    </row>
    <row r="33" spans="33:33">
      <c r="AG33" s="139"/>
    </row>
    <row r="34" spans="33:33">
      <c r="AG34" s="139"/>
    </row>
    <row r="35" spans="33:33">
      <c r="AG35" s="139"/>
    </row>
    <row r="36" spans="33:33">
      <c r="AG36" s="139"/>
    </row>
  </sheetData>
  <mergeCells count="2">
    <mergeCell ref="V10:X10"/>
    <mergeCell ref="B1:D1"/>
  </mergeCells>
  <pageMargins left="0.7" right="0.7" top="0.75" bottom="0.75" header="0.3" footer="0.3"/>
  <pageSetup paperSize="9" orientation="portrait" horizontalDpi="4294967292" verticalDpi="4294967292"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35ED-A35A-4A9A-99E6-70A8B1D22423}">
  <dimension ref="A1:AG35"/>
  <sheetViews>
    <sheetView topLeftCell="J1" zoomScale="75" workbookViewId="0">
      <selection activeCell="Q1" sqref="Q1:Q1048576"/>
    </sheetView>
  </sheetViews>
  <sheetFormatPr defaultColWidth="8.5703125" defaultRowHeight="12.75"/>
  <cols>
    <col min="1" max="1" width="20.42578125" style="181" bestFit="1" customWidth="1"/>
    <col min="2" max="2" width="16.28515625" style="181" customWidth="1"/>
    <col min="3" max="3" width="8.5703125" style="181" customWidth="1"/>
    <col min="4" max="5" width="8.5703125" style="181"/>
    <col min="6" max="6" width="18.85546875" style="181" customWidth="1"/>
    <col min="7" max="16" width="15.5703125" style="181" customWidth="1"/>
    <col min="17" max="17" width="40.5703125" style="181" customWidth="1"/>
    <col min="18" max="20" width="15.5703125" style="181" customWidth="1"/>
    <col min="21" max="21" width="23.5703125" style="181" customWidth="1"/>
    <col min="22" max="23" width="16.140625" style="181" customWidth="1"/>
    <col min="24" max="24" width="16.5703125" style="181" customWidth="1"/>
    <col min="25" max="25" width="20.140625" style="106" customWidth="1"/>
    <col min="26" max="26" width="13.140625" style="107" customWidth="1"/>
    <col min="27" max="27" width="17.42578125" style="107" customWidth="1"/>
    <col min="28" max="28" width="16.140625" style="108" customWidth="1"/>
    <col min="29" max="29" width="6.140625" style="181" customWidth="1"/>
    <col min="30" max="30" width="22.28515625" style="181" customWidth="1"/>
    <col min="31" max="31" width="5.85546875" style="181" bestFit="1" customWidth="1"/>
    <col min="32" max="16384" width="8.5703125" style="181"/>
  </cols>
  <sheetData>
    <row r="1" spans="1:31" s="218" customFormat="1" ht="15.75">
      <c r="A1" s="217" t="s">
        <v>15</v>
      </c>
      <c r="B1" s="247" t="s">
        <v>109</v>
      </c>
      <c r="C1" s="247"/>
      <c r="D1" s="247"/>
      <c r="E1" s="217"/>
      <c r="G1" s="217"/>
      <c r="H1" s="217"/>
      <c r="I1" s="217"/>
      <c r="J1" s="217"/>
      <c r="K1" s="217"/>
      <c r="L1" s="217"/>
      <c r="M1" s="217"/>
      <c r="N1" s="217"/>
      <c r="O1" s="217"/>
      <c r="P1" s="217"/>
      <c r="Q1" s="217"/>
      <c r="R1" s="217"/>
      <c r="S1" s="217"/>
      <c r="T1" s="217"/>
      <c r="U1" s="217"/>
      <c r="Y1" s="174"/>
      <c r="Z1" s="175"/>
      <c r="AA1" s="175"/>
      <c r="AB1" s="176"/>
    </row>
    <row r="2" spans="1:31">
      <c r="A2" s="179" t="s">
        <v>102</v>
      </c>
      <c r="B2" s="180" t="s">
        <v>110</v>
      </c>
      <c r="C2" s="180"/>
      <c r="D2" s="180"/>
      <c r="E2" s="180"/>
      <c r="G2" s="180"/>
      <c r="H2" s="180"/>
      <c r="I2" s="180"/>
      <c r="J2" s="180"/>
      <c r="K2" s="180"/>
      <c r="L2" s="180"/>
      <c r="M2" s="180"/>
      <c r="N2" s="180"/>
      <c r="O2" s="180"/>
      <c r="P2" s="180"/>
      <c r="Q2" s="180"/>
      <c r="R2" s="180"/>
      <c r="S2" s="180"/>
      <c r="T2" s="180"/>
      <c r="U2" s="180"/>
    </row>
    <row r="3" spans="1:31">
      <c r="A3" s="179" t="s">
        <v>14</v>
      </c>
      <c r="B3" s="185" t="s">
        <v>41</v>
      </c>
      <c r="C3" s="185"/>
      <c r="D3" s="185"/>
      <c r="E3" s="185"/>
      <c r="F3" s="185"/>
      <c r="G3" s="185"/>
      <c r="H3" s="185"/>
      <c r="I3" s="185"/>
      <c r="J3" s="185"/>
      <c r="K3" s="185"/>
      <c r="L3" s="185"/>
      <c r="M3" s="185"/>
      <c r="N3" s="185"/>
      <c r="O3" s="185"/>
      <c r="P3" s="185"/>
      <c r="Q3" s="185"/>
      <c r="R3" s="185"/>
      <c r="S3" s="185"/>
      <c r="T3" s="185"/>
      <c r="U3" s="180"/>
    </row>
    <row r="4" spans="1:31">
      <c r="A4" s="179" t="s">
        <v>105</v>
      </c>
      <c r="B4" s="108">
        <v>23.53</v>
      </c>
    </row>
    <row r="5" spans="1:31">
      <c r="A5" s="179" t="s">
        <v>106</v>
      </c>
      <c r="B5" s="108">
        <v>68.62</v>
      </c>
    </row>
    <row r="6" spans="1:31">
      <c r="A6" s="179" t="s">
        <v>16</v>
      </c>
      <c r="B6" s="182" t="s">
        <v>12</v>
      </c>
      <c r="C6" s="183"/>
      <c r="D6" s="183"/>
      <c r="E6" s="183"/>
      <c r="F6" s="183"/>
      <c r="G6" s="183"/>
      <c r="H6" s="183"/>
      <c r="I6" s="183"/>
      <c r="J6" s="183"/>
      <c r="K6" s="183"/>
      <c r="L6" s="183"/>
      <c r="M6" s="183"/>
      <c r="N6" s="183"/>
      <c r="O6" s="183"/>
      <c r="P6" s="183"/>
      <c r="Q6" s="183"/>
      <c r="R6" s="183"/>
      <c r="S6" s="183"/>
      <c r="T6" s="183"/>
      <c r="U6" s="183"/>
    </row>
    <row r="7" spans="1:31" ht="14.65" customHeight="1">
      <c r="A7" s="179" t="s">
        <v>17</v>
      </c>
      <c r="B7" s="184" t="s">
        <v>65</v>
      </c>
      <c r="C7" s="185" t="s">
        <v>64</v>
      </c>
      <c r="D7" s="185"/>
      <c r="E7" s="185"/>
      <c r="F7" s="185"/>
      <c r="G7" s="185"/>
      <c r="H7" s="185"/>
      <c r="I7" s="185"/>
      <c r="J7" s="185"/>
      <c r="K7" s="185"/>
      <c r="L7" s="185"/>
      <c r="M7" s="185"/>
      <c r="N7" s="185"/>
      <c r="O7" s="183"/>
      <c r="P7" s="185"/>
      <c r="Q7" s="185"/>
      <c r="R7" s="185"/>
      <c r="S7" s="185"/>
      <c r="T7" s="185"/>
      <c r="U7" s="185"/>
    </row>
    <row r="8" spans="1:31">
      <c r="A8" s="179" t="s">
        <v>18</v>
      </c>
      <c r="B8" s="182" t="s">
        <v>62</v>
      </c>
      <c r="C8" s="183"/>
      <c r="D8" s="183"/>
      <c r="E8" s="183"/>
      <c r="F8" s="183"/>
      <c r="G8" s="183"/>
      <c r="H8" s="183"/>
      <c r="I8" s="183"/>
      <c r="J8" s="183"/>
      <c r="K8" s="183"/>
      <c r="L8" s="183"/>
      <c r="M8" s="183"/>
      <c r="N8" s="183"/>
      <c r="O8" s="183"/>
      <c r="P8" s="183"/>
      <c r="Q8" s="183"/>
      <c r="R8" s="183"/>
      <c r="S8" s="183"/>
      <c r="T8" s="183"/>
      <c r="U8" s="183"/>
    </row>
    <row r="9" spans="1:31" ht="13.5" thickBot="1">
      <c r="A9" s="179" t="s">
        <v>19</v>
      </c>
      <c r="B9" s="186" t="s">
        <v>32</v>
      </c>
      <c r="C9" s="185"/>
      <c r="D9" s="185"/>
      <c r="E9" s="185"/>
      <c r="F9" s="185"/>
      <c r="G9" s="185"/>
      <c r="H9" s="185"/>
      <c r="I9" s="185"/>
      <c r="J9" s="185"/>
      <c r="K9" s="185"/>
      <c r="L9" s="185"/>
      <c r="M9" s="185"/>
      <c r="N9" s="185"/>
      <c r="O9" s="185"/>
      <c r="P9" s="185"/>
      <c r="Q9" s="185"/>
      <c r="R9" s="185"/>
      <c r="S9" s="185"/>
      <c r="T9" s="185"/>
      <c r="U9" s="185"/>
    </row>
    <row r="10" spans="1:31" ht="13.5" thickBot="1">
      <c r="A10" s="179"/>
      <c r="B10" s="186"/>
      <c r="V10" s="245" t="s">
        <v>20</v>
      </c>
      <c r="W10" s="246"/>
      <c r="X10" s="241"/>
      <c r="AC10" s="187"/>
    </row>
    <row r="11" spans="1:31" ht="13.5" thickBot="1">
      <c r="A11" s="188" t="s">
        <v>21</v>
      </c>
      <c r="B11" s="189" t="s">
        <v>28</v>
      </c>
      <c r="C11" s="189" t="s">
        <v>22</v>
      </c>
      <c r="D11" s="190" t="s">
        <v>27</v>
      </c>
      <c r="E11" s="191" t="s">
        <v>45</v>
      </c>
      <c r="F11" s="192" t="s">
        <v>67</v>
      </c>
      <c r="G11" s="192" t="s">
        <v>68</v>
      </c>
      <c r="H11" s="192" t="s">
        <v>69</v>
      </c>
      <c r="I11" s="192" t="s">
        <v>87</v>
      </c>
      <c r="J11" s="192" t="s">
        <v>70</v>
      </c>
      <c r="K11" s="192" t="s">
        <v>88</v>
      </c>
      <c r="L11" s="192" t="s">
        <v>72</v>
      </c>
      <c r="M11" s="192" t="s">
        <v>73</v>
      </c>
      <c r="N11" s="192" t="s">
        <v>74</v>
      </c>
      <c r="O11" s="192" t="s">
        <v>75</v>
      </c>
      <c r="P11" s="192" t="s">
        <v>76</v>
      </c>
      <c r="Q11" s="192" t="s">
        <v>77</v>
      </c>
      <c r="R11" s="192" t="s">
        <v>78</v>
      </c>
      <c r="S11" s="192" t="s">
        <v>79</v>
      </c>
      <c r="T11" s="192" t="s">
        <v>80</v>
      </c>
      <c r="U11" s="192" t="s">
        <v>81</v>
      </c>
      <c r="V11" s="193" t="s">
        <v>38</v>
      </c>
      <c r="W11" s="194" t="s">
        <v>39</v>
      </c>
      <c r="X11" s="195" t="s">
        <v>40</v>
      </c>
      <c r="Y11" s="196" t="s">
        <v>23</v>
      </c>
      <c r="Z11" s="190" t="s">
        <v>24</v>
      </c>
      <c r="AA11" s="190" t="s">
        <v>25</v>
      </c>
      <c r="AB11" s="191" t="s">
        <v>26</v>
      </c>
      <c r="AC11" s="197"/>
      <c r="AD11" s="198" t="s">
        <v>8</v>
      </c>
    </row>
    <row r="12" spans="1:31">
      <c r="A12" s="199" t="s">
        <v>51</v>
      </c>
      <c r="B12" s="53" t="s">
        <v>52</v>
      </c>
      <c r="C12" s="53">
        <v>98.3</v>
      </c>
      <c r="D12" s="200">
        <v>49.9</v>
      </c>
      <c r="E12" s="201">
        <v>1.5</v>
      </c>
      <c r="F12" s="202" t="s">
        <v>55</v>
      </c>
      <c r="G12" s="203">
        <v>5</v>
      </c>
      <c r="H12" s="204">
        <v>-4.5199999999999996</v>
      </c>
      <c r="I12" s="204">
        <v>0.08</v>
      </c>
      <c r="J12" s="204">
        <v>0.99</v>
      </c>
      <c r="K12" s="204">
        <v>0.14000000000000001</v>
      </c>
      <c r="L12" s="204" t="s">
        <v>82</v>
      </c>
      <c r="M12" s="204" t="s">
        <v>83</v>
      </c>
      <c r="N12" s="203">
        <v>25</v>
      </c>
      <c r="O12" s="204"/>
      <c r="P12" s="204" t="s">
        <v>84</v>
      </c>
      <c r="Q12" s="204" t="s">
        <v>85</v>
      </c>
      <c r="R12" s="205">
        <v>0.65700000000000003</v>
      </c>
      <c r="S12" s="205">
        <f>T12*3^0.5</f>
        <v>1.5588457268119894E-2</v>
      </c>
      <c r="T12" s="205">
        <v>8.9999999999999993E-3</v>
      </c>
      <c r="U12" s="204" t="s">
        <v>86</v>
      </c>
      <c r="V12" s="129">
        <v>35.1</v>
      </c>
      <c r="W12" s="130">
        <v>2.5</v>
      </c>
      <c r="X12" s="131">
        <v>2.6</v>
      </c>
      <c r="Y12" s="138" t="s">
        <v>53</v>
      </c>
      <c r="Z12" s="206" t="s">
        <v>30</v>
      </c>
      <c r="AA12" s="206" t="s">
        <v>31</v>
      </c>
      <c r="AB12" s="206" t="s">
        <v>29</v>
      </c>
      <c r="AC12" s="207"/>
      <c r="AD12" s="208" t="s">
        <v>41</v>
      </c>
    </row>
    <row r="13" spans="1:31">
      <c r="A13" s="199"/>
      <c r="B13" s="53"/>
      <c r="C13" s="53"/>
      <c r="D13" s="136"/>
      <c r="E13" s="178"/>
      <c r="F13" s="137"/>
      <c r="G13" s="167"/>
      <c r="H13" s="168"/>
      <c r="I13" s="168"/>
      <c r="J13" s="168"/>
      <c r="K13" s="168"/>
      <c r="L13" s="136"/>
      <c r="M13" s="136"/>
      <c r="N13" s="167"/>
      <c r="O13" s="136"/>
      <c r="P13" s="136"/>
      <c r="Q13" s="136"/>
      <c r="R13" s="78"/>
      <c r="S13" s="78"/>
      <c r="T13" s="78"/>
      <c r="U13" s="136"/>
      <c r="V13" s="129"/>
      <c r="W13" s="130"/>
      <c r="X13" s="131"/>
      <c r="Y13" s="138"/>
      <c r="Z13" s="206"/>
      <c r="AA13" s="206"/>
      <c r="AB13" s="206"/>
      <c r="AC13" s="207"/>
      <c r="AD13" s="208"/>
      <c r="AE13" s="209"/>
    </row>
    <row r="14" spans="1:31" ht="13.5" thickBot="1">
      <c r="A14" s="210"/>
      <c r="B14" s="211"/>
      <c r="C14" s="212"/>
      <c r="D14" s="213"/>
      <c r="E14" s="213"/>
      <c r="F14" s="214"/>
      <c r="G14" s="213"/>
      <c r="H14" s="213"/>
      <c r="I14" s="213"/>
      <c r="J14" s="213"/>
      <c r="K14" s="213"/>
      <c r="L14" s="213"/>
      <c r="M14" s="213"/>
      <c r="N14" s="213"/>
      <c r="O14" s="213"/>
      <c r="P14" s="213"/>
      <c r="Q14" s="213"/>
      <c r="R14" s="213"/>
      <c r="S14" s="213"/>
      <c r="T14" s="213"/>
      <c r="U14" s="213"/>
      <c r="V14" s="151"/>
      <c r="W14" s="152"/>
      <c r="X14" s="153"/>
      <c r="Y14" s="154"/>
      <c r="Z14" s="215"/>
      <c r="AA14" s="215"/>
      <c r="AB14" s="215"/>
      <c r="AC14" s="216"/>
      <c r="AD14" s="216"/>
      <c r="AE14" s="209"/>
    </row>
    <row r="15" spans="1:31">
      <c r="AE15" s="209"/>
    </row>
    <row r="16" spans="1:31">
      <c r="AE16" s="209"/>
    </row>
    <row r="17" spans="31:33">
      <c r="AE17" s="209"/>
    </row>
    <row r="18" spans="31:33">
      <c r="AE18" s="209"/>
    </row>
    <row r="19" spans="31:33">
      <c r="AE19" s="209"/>
    </row>
    <row r="20" spans="31:33">
      <c r="AE20" s="209"/>
    </row>
    <row r="21" spans="31:33">
      <c r="AE21" s="209"/>
    </row>
    <row r="22" spans="31:33">
      <c r="AE22" s="209"/>
    </row>
    <row r="23" spans="31:33">
      <c r="AE23" s="209"/>
    </row>
    <row r="24" spans="31:33">
      <c r="AE24" s="209"/>
    </row>
    <row r="25" spans="31:33">
      <c r="AE25" s="209"/>
    </row>
    <row r="26" spans="31:33">
      <c r="AE26" s="209"/>
    </row>
    <row r="27" spans="31:33">
      <c r="AE27" s="209"/>
    </row>
    <row r="28" spans="31:33">
      <c r="AE28" s="209"/>
    </row>
    <row r="29" spans="31:33">
      <c r="AG29" s="209"/>
    </row>
    <row r="30" spans="31:33">
      <c r="AG30" s="209"/>
    </row>
    <row r="31" spans="31:33">
      <c r="AG31" s="209"/>
    </row>
    <row r="32" spans="31:33">
      <c r="AG32" s="209"/>
    </row>
    <row r="33" spans="33:33">
      <c r="AG33" s="209"/>
    </row>
    <row r="34" spans="33:33">
      <c r="AG34" s="209"/>
    </row>
    <row r="35" spans="33:33">
      <c r="AG35" s="209"/>
    </row>
  </sheetData>
  <mergeCells count="2">
    <mergeCell ref="V10:X10"/>
    <mergeCell ref="B1:D1"/>
  </mergeCells>
  <pageMargins left="0.7" right="0.7" top="0.75" bottom="0.75" header="0.3" footer="0.3"/>
  <pageSetup paperSize="9" orientation="portrait" horizontalDpi="4294967292" verticalDpi="4294967292"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2842-32E3-4886-AE8A-251F7400B11E}">
  <dimension ref="A1:AG36"/>
  <sheetViews>
    <sheetView topLeftCell="I1" zoomScale="75" workbookViewId="0">
      <selection activeCell="Q19" sqref="Q19"/>
    </sheetView>
  </sheetViews>
  <sheetFormatPr defaultColWidth="8.5703125" defaultRowHeight="12.75"/>
  <cols>
    <col min="1" max="1" width="20.42578125" style="105" bestFit="1" customWidth="1"/>
    <col min="2" max="2" width="24.140625" style="105" customWidth="1"/>
    <col min="3" max="3" width="29.140625" style="105" customWidth="1"/>
    <col min="4" max="5" width="8.5703125" style="105"/>
    <col min="6" max="16" width="15.5703125" style="105" customWidth="1"/>
    <col min="17" max="17" width="40.5703125" style="105" customWidth="1"/>
    <col min="18" max="21" width="15.5703125" style="105" customWidth="1"/>
    <col min="22" max="23" width="16.140625" style="105" customWidth="1"/>
    <col min="24" max="24" width="16.5703125" style="105" customWidth="1"/>
    <col min="25" max="25" width="20.140625" style="106" customWidth="1"/>
    <col min="26" max="26" width="13.140625" style="107" customWidth="1"/>
    <col min="27" max="27" width="17.42578125" style="107" customWidth="1"/>
    <col min="28" max="28" width="16.140625" style="108" customWidth="1"/>
    <col min="29" max="29" width="6.140625" style="105" customWidth="1"/>
    <col min="30" max="30" width="22.28515625" style="105" customWidth="1"/>
    <col min="31" max="31" width="5.85546875" style="105" bestFit="1" customWidth="1"/>
    <col min="32" max="16384" width="8.5703125" style="105"/>
  </cols>
  <sheetData>
    <row r="1" spans="1:31" s="173" customFormat="1" ht="15.75">
      <c r="A1" s="157" t="s">
        <v>15</v>
      </c>
      <c r="B1" s="242" t="s">
        <v>57</v>
      </c>
      <c r="C1" s="242"/>
      <c r="D1" s="242"/>
      <c r="E1" s="157"/>
      <c r="G1" s="157"/>
      <c r="H1" s="157"/>
      <c r="I1" s="157"/>
      <c r="J1" s="157"/>
      <c r="K1" s="157"/>
      <c r="L1" s="157"/>
      <c r="M1" s="157"/>
      <c r="N1" s="157"/>
      <c r="O1" s="157"/>
      <c r="P1" s="157"/>
      <c r="Q1" s="157"/>
      <c r="R1" s="157"/>
      <c r="S1" s="157"/>
      <c r="T1" s="157"/>
      <c r="U1" s="157"/>
      <c r="Y1" s="174"/>
      <c r="Z1" s="175"/>
      <c r="AA1" s="175"/>
      <c r="AB1" s="176"/>
    </row>
    <row r="2" spans="1:31">
      <c r="A2" s="103" t="s">
        <v>107</v>
      </c>
      <c r="B2" s="248" t="s">
        <v>111</v>
      </c>
      <c r="C2" s="248"/>
      <c r="D2" s="248"/>
      <c r="E2" s="104"/>
      <c r="G2" s="104"/>
      <c r="H2" s="104"/>
      <c r="I2" s="104"/>
      <c r="J2" s="104"/>
      <c r="K2" s="104"/>
      <c r="L2" s="104"/>
      <c r="M2" s="104"/>
      <c r="N2" s="104"/>
      <c r="O2" s="104"/>
      <c r="P2" s="104"/>
      <c r="Q2" s="104"/>
      <c r="R2" s="104"/>
      <c r="S2" s="104"/>
      <c r="T2" s="104"/>
      <c r="U2" s="104"/>
    </row>
    <row r="3" spans="1:31" ht="14.45" customHeight="1">
      <c r="A3" s="103" t="s">
        <v>14</v>
      </c>
      <c r="B3" s="112" t="s">
        <v>42</v>
      </c>
      <c r="C3" s="112"/>
      <c r="D3" s="112"/>
      <c r="E3" s="112"/>
      <c r="F3" s="112"/>
      <c r="G3" s="112"/>
      <c r="H3" s="112"/>
      <c r="I3" s="112"/>
      <c r="J3" s="112"/>
      <c r="K3" s="112"/>
      <c r="L3" s="112"/>
      <c r="M3" s="112"/>
      <c r="N3" s="112"/>
      <c r="O3" s="112"/>
      <c r="P3" s="112"/>
      <c r="Q3" s="112"/>
      <c r="R3" s="112"/>
      <c r="S3" s="112"/>
      <c r="T3" s="112"/>
      <c r="U3" s="104"/>
    </row>
    <row r="4" spans="1:31">
      <c r="A4" s="103" t="s">
        <v>105</v>
      </c>
      <c r="B4" s="108">
        <v>31.5</v>
      </c>
    </row>
    <row r="5" spans="1:31">
      <c r="A5" s="103" t="s">
        <v>106</v>
      </c>
      <c r="B5" s="108">
        <v>-92.100000000000023</v>
      </c>
    </row>
    <row r="6" spans="1:31">
      <c r="A6" s="103" t="s">
        <v>16</v>
      </c>
      <c r="B6" s="104" t="s">
        <v>12</v>
      </c>
      <c r="C6" s="110"/>
      <c r="D6" s="110"/>
      <c r="E6" s="110"/>
      <c r="F6" s="110"/>
      <c r="G6" s="110"/>
      <c r="H6" s="110"/>
      <c r="I6" s="110"/>
      <c r="J6" s="110"/>
      <c r="K6" s="110"/>
      <c r="L6" s="110"/>
      <c r="M6" s="110"/>
      <c r="N6" s="110"/>
      <c r="O6" s="110"/>
      <c r="P6" s="110"/>
      <c r="Q6" s="110"/>
      <c r="R6" s="110"/>
      <c r="S6" s="110"/>
      <c r="T6" s="110"/>
      <c r="U6" s="110"/>
    </row>
    <row r="7" spans="1:31" ht="14.65" customHeight="1">
      <c r="A7" s="103" t="s">
        <v>17</v>
      </c>
      <c r="B7" s="177" t="s">
        <v>60</v>
      </c>
      <c r="C7" s="249" t="s">
        <v>61</v>
      </c>
      <c r="D7" s="249"/>
      <c r="E7" s="249"/>
      <c r="F7" s="249"/>
      <c r="G7" s="249"/>
      <c r="H7" s="249"/>
      <c r="I7" s="112"/>
      <c r="J7" s="112"/>
      <c r="K7" s="112"/>
      <c r="L7" s="112"/>
      <c r="M7" s="112"/>
      <c r="N7" s="112"/>
      <c r="O7" s="110"/>
      <c r="P7" s="112"/>
      <c r="Q7" s="112"/>
      <c r="R7" s="112"/>
      <c r="S7" s="112"/>
      <c r="T7" s="112"/>
      <c r="U7" s="112"/>
    </row>
    <row r="8" spans="1:31">
      <c r="A8" s="103" t="s">
        <v>18</v>
      </c>
      <c r="B8" s="109"/>
      <c r="C8" s="110"/>
      <c r="D8" s="110"/>
      <c r="E8" s="110"/>
      <c r="F8" s="110"/>
      <c r="G8" s="110"/>
      <c r="H8" s="110"/>
      <c r="I8" s="110"/>
      <c r="J8" s="110"/>
      <c r="K8" s="110"/>
      <c r="L8" s="110"/>
      <c r="M8" s="110"/>
      <c r="N8" s="110"/>
      <c r="O8" s="110"/>
      <c r="P8" s="110"/>
      <c r="Q8" s="110"/>
      <c r="R8" s="110"/>
      <c r="S8" s="110"/>
      <c r="T8" s="110"/>
      <c r="U8" s="110"/>
    </row>
    <row r="9" spans="1:31" ht="13.5" thickBot="1">
      <c r="A9" s="103" t="s">
        <v>19</v>
      </c>
      <c r="B9" s="113"/>
      <c r="C9" s="112"/>
      <c r="D9" s="112"/>
      <c r="E9" s="112"/>
      <c r="F9" s="112"/>
      <c r="G9" s="112"/>
      <c r="H9" s="112"/>
      <c r="I9" s="112"/>
      <c r="J9" s="112"/>
      <c r="K9" s="112"/>
      <c r="L9" s="112"/>
      <c r="M9" s="112"/>
      <c r="N9" s="112"/>
      <c r="O9" s="112"/>
      <c r="P9" s="112"/>
      <c r="Q9" s="112"/>
      <c r="R9" s="112"/>
      <c r="S9" s="112"/>
      <c r="T9" s="112"/>
      <c r="U9" s="112"/>
    </row>
    <row r="10" spans="1:31" ht="13.5" thickBot="1">
      <c r="A10" s="103"/>
      <c r="B10" s="113"/>
      <c r="V10" s="239" t="s">
        <v>20</v>
      </c>
      <c r="W10" s="240"/>
      <c r="X10" s="241"/>
      <c r="AC10" s="114"/>
    </row>
    <row r="11" spans="1:31" ht="13.5" thickBot="1">
      <c r="A11" s="115" t="s">
        <v>21</v>
      </c>
      <c r="B11" s="116" t="s">
        <v>28</v>
      </c>
      <c r="C11" s="116" t="s">
        <v>22</v>
      </c>
      <c r="D11" s="117" t="s">
        <v>27</v>
      </c>
      <c r="E11" s="118" t="s">
        <v>45</v>
      </c>
      <c r="F11" s="119" t="s">
        <v>67</v>
      </c>
      <c r="G11" s="119" t="s">
        <v>68</v>
      </c>
      <c r="H11" s="119" t="s">
        <v>69</v>
      </c>
      <c r="I11" s="119" t="s">
        <v>87</v>
      </c>
      <c r="J11" s="119" t="s">
        <v>70</v>
      </c>
      <c r="K11" s="119" t="s">
        <v>88</v>
      </c>
      <c r="L11" s="119" t="s">
        <v>72</v>
      </c>
      <c r="M11" s="119" t="s">
        <v>73</v>
      </c>
      <c r="N11" s="119" t="s">
        <v>74</v>
      </c>
      <c r="O11" s="119" t="s">
        <v>75</v>
      </c>
      <c r="P11" s="119" t="s">
        <v>76</v>
      </c>
      <c r="Q11" s="119" t="s">
        <v>77</v>
      </c>
      <c r="R11" s="119" t="s">
        <v>78</v>
      </c>
      <c r="S11" s="119" t="s">
        <v>79</v>
      </c>
      <c r="T11" s="119" t="s">
        <v>80</v>
      </c>
      <c r="U11" s="119" t="s">
        <v>81</v>
      </c>
      <c r="V11" s="32" t="s">
        <v>38</v>
      </c>
      <c r="W11" s="35" t="s">
        <v>39</v>
      </c>
      <c r="X11" s="36" t="s">
        <v>40</v>
      </c>
      <c r="Y11" s="120" t="s">
        <v>23</v>
      </c>
      <c r="Z11" s="117" t="s">
        <v>24</v>
      </c>
      <c r="AA11" s="117" t="s">
        <v>25</v>
      </c>
      <c r="AB11" s="118" t="s">
        <v>26</v>
      </c>
      <c r="AC11" s="121"/>
      <c r="AD11" s="122" t="s">
        <v>8</v>
      </c>
    </row>
    <row r="12" spans="1:31">
      <c r="A12" s="123" t="s">
        <v>57</v>
      </c>
      <c r="B12" s="53" t="s">
        <v>58</v>
      </c>
      <c r="C12" s="53"/>
      <c r="D12" s="124">
        <v>53</v>
      </c>
      <c r="E12" s="124">
        <v>1</v>
      </c>
      <c r="F12" s="125" t="s">
        <v>89</v>
      </c>
      <c r="G12" s="126">
        <v>4</v>
      </c>
      <c r="H12" s="127">
        <v>-3.92</v>
      </c>
      <c r="I12" s="127"/>
      <c r="J12" s="127">
        <v>-0.06</v>
      </c>
      <c r="K12" s="127"/>
      <c r="L12" s="127" t="s">
        <v>82</v>
      </c>
      <c r="M12" s="127" t="s">
        <v>83</v>
      </c>
      <c r="N12" s="126">
        <v>25</v>
      </c>
      <c r="O12" s="127"/>
      <c r="P12" s="127" t="s">
        <v>91</v>
      </c>
      <c r="Q12" s="127" t="s">
        <v>85</v>
      </c>
      <c r="R12" s="128">
        <v>0.63800000000000001</v>
      </c>
      <c r="S12" s="128">
        <f>T12*3^0.5</f>
        <v>2.2516660498395402E-2</v>
      </c>
      <c r="T12" s="128">
        <v>1.2999999999999999E-2</v>
      </c>
      <c r="U12" s="127" t="s">
        <v>90</v>
      </c>
      <c r="V12" s="129">
        <v>26.3</v>
      </c>
      <c r="W12" s="130">
        <v>2.5</v>
      </c>
      <c r="X12" s="131">
        <v>2.6</v>
      </c>
      <c r="Y12" s="138" t="s">
        <v>54</v>
      </c>
      <c r="Z12" s="133" t="s">
        <v>30</v>
      </c>
      <c r="AA12" s="133"/>
      <c r="AB12" s="133" t="s">
        <v>29</v>
      </c>
      <c r="AC12" s="134"/>
      <c r="AD12" s="135" t="s">
        <v>42</v>
      </c>
    </row>
    <row r="13" spans="1:31">
      <c r="A13" s="123" t="s">
        <v>57</v>
      </c>
      <c r="B13" s="53" t="s">
        <v>59</v>
      </c>
      <c r="C13" s="53"/>
      <c r="D13" s="168">
        <v>53</v>
      </c>
      <c r="E13" s="168">
        <v>1</v>
      </c>
      <c r="F13" s="137" t="s">
        <v>89</v>
      </c>
      <c r="G13" s="167">
        <v>4</v>
      </c>
      <c r="H13" s="168">
        <v>-2.94</v>
      </c>
      <c r="I13" s="168"/>
      <c r="J13" s="168">
        <v>-1.59</v>
      </c>
      <c r="K13" s="168"/>
      <c r="L13" s="136" t="s">
        <v>82</v>
      </c>
      <c r="M13" s="136" t="s">
        <v>83</v>
      </c>
      <c r="N13" s="167">
        <v>25</v>
      </c>
      <c r="O13" s="136"/>
      <c r="P13" s="136" t="s">
        <v>91</v>
      </c>
      <c r="Q13" s="136" t="s">
        <v>85</v>
      </c>
      <c r="R13" s="78">
        <v>0.63400000000000001</v>
      </c>
      <c r="S13" s="78">
        <v>1.7320508075688773E-2</v>
      </c>
      <c r="T13" s="78">
        <v>6.0000000000000001E-3</v>
      </c>
      <c r="U13" s="136" t="s">
        <v>90</v>
      </c>
      <c r="V13" s="129">
        <v>27.8</v>
      </c>
      <c r="W13" s="130">
        <v>2</v>
      </c>
      <c r="X13" s="131">
        <v>2.1</v>
      </c>
      <c r="Y13" s="138" t="s">
        <v>54</v>
      </c>
      <c r="Z13" s="133" t="s">
        <v>30</v>
      </c>
      <c r="AA13" s="133"/>
      <c r="AB13" s="133" t="s">
        <v>29</v>
      </c>
      <c r="AC13" s="134"/>
      <c r="AD13" s="135" t="s">
        <v>42</v>
      </c>
      <c r="AE13" s="139"/>
    </row>
    <row r="14" spans="1:31">
      <c r="A14" s="123"/>
      <c r="B14" s="140"/>
      <c r="C14" s="141"/>
      <c r="D14" s="124"/>
      <c r="E14" s="124"/>
      <c r="F14" s="142"/>
      <c r="G14" s="169"/>
      <c r="H14" s="124"/>
      <c r="I14" s="124"/>
      <c r="J14" s="124"/>
      <c r="K14" s="124"/>
      <c r="L14" s="124"/>
      <c r="M14" s="124"/>
      <c r="N14" s="124"/>
      <c r="O14" s="124"/>
      <c r="P14" s="124"/>
      <c r="Q14" s="124"/>
      <c r="R14" s="124"/>
      <c r="S14" s="124"/>
      <c r="T14" s="124"/>
      <c r="U14" s="124"/>
      <c r="V14" s="129"/>
      <c r="W14" s="130"/>
      <c r="X14" s="131"/>
      <c r="Y14" s="138"/>
      <c r="Z14" s="133"/>
      <c r="AA14" s="133"/>
      <c r="AB14" s="133"/>
      <c r="AC14" s="134"/>
      <c r="AD14" s="134"/>
      <c r="AE14" s="139"/>
    </row>
    <row r="15" spans="1:31" ht="13.5" thickBot="1">
      <c r="A15" s="146"/>
      <c r="B15" s="147"/>
      <c r="C15" s="148"/>
      <c r="D15" s="149"/>
      <c r="E15" s="149"/>
      <c r="F15" s="150"/>
      <c r="G15" s="149"/>
      <c r="H15" s="149"/>
      <c r="I15" s="149"/>
      <c r="J15" s="149"/>
      <c r="K15" s="149"/>
      <c r="L15" s="149"/>
      <c r="M15" s="149"/>
      <c r="N15" s="149"/>
      <c r="O15" s="149"/>
      <c r="P15" s="149"/>
      <c r="Q15" s="149"/>
      <c r="R15" s="149"/>
      <c r="S15" s="149"/>
      <c r="T15" s="149"/>
      <c r="U15" s="149"/>
      <c r="V15" s="151"/>
      <c r="W15" s="152"/>
      <c r="X15" s="153"/>
      <c r="Y15" s="154"/>
      <c r="Z15" s="155"/>
      <c r="AA15" s="155"/>
      <c r="AB15" s="155"/>
      <c r="AC15" s="156"/>
      <c r="AD15" s="156"/>
      <c r="AE15" s="139"/>
    </row>
    <row r="16" spans="1:31" ht="13.5" thickBot="1">
      <c r="AE16" s="139"/>
    </row>
    <row r="17" spans="21:33" ht="13.5" thickBot="1">
      <c r="U17" s="170" t="s">
        <v>92</v>
      </c>
      <c r="V17" s="171">
        <f>AVERAGE(V12:V13)</f>
        <v>27.05</v>
      </c>
      <c r="W17" s="171">
        <f t="shared" ref="W17:X17" si="0">AVERAGE(W12:W13)</f>
        <v>2.25</v>
      </c>
      <c r="X17" s="172">
        <f t="shared" si="0"/>
        <v>2.35</v>
      </c>
      <c r="AE17" s="139"/>
    </row>
    <row r="18" spans="21:33">
      <c r="AE18" s="139"/>
    </row>
    <row r="19" spans="21:33">
      <c r="AE19" s="139"/>
    </row>
    <row r="20" spans="21:33">
      <c r="AE20" s="139"/>
    </row>
    <row r="21" spans="21:33">
      <c r="AE21" s="139"/>
    </row>
    <row r="22" spans="21:33">
      <c r="AE22" s="139"/>
    </row>
    <row r="23" spans="21:33">
      <c r="AE23" s="139"/>
    </row>
    <row r="24" spans="21:33">
      <c r="AE24" s="139"/>
    </row>
    <row r="25" spans="21:33">
      <c r="AE25" s="139"/>
    </row>
    <row r="26" spans="21:33">
      <c r="AE26" s="139"/>
    </row>
    <row r="27" spans="21:33">
      <c r="AE27" s="139"/>
    </row>
    <row r="28" spans="21:33">
      <c r="AE28" s="139"/>
    </row>
    <row r="29" spans="21:33">
      <c r="AE29" s="139"/>
    </row>
    <row r="30" spans="21:33">
      <c r="AG30" s="139"/>
    </row>
    <row r="31" spans="21:33">
      <c r="AG31" s="139"/>
    </row>
    <row r="32" spans="21:33">
      <c r="AG32" s="139"/>
    </row>
    <row r="33" spans="33:33">
      <c r="AG33" s="139"/>
    </row>
    <row r="34" spans="33:33">
      <c r="AG34" s="139"/>
    </row>
    <row r="35" spans="33:33">
      <c r="AG35" s="139"/>
    </row>
    <row r="36" spans="33:33">
      <c r="AG36" s="139"/>
    </row>
  </sheetData>
  <mergeCells count="4">
    <mergeCell ref="V10:X10"/>
    <mergeCell ref="B1:D1"/>
    <mergeCell ref="B2:D2"/>
    <mergeCell ref="C7:H7"/>
  </mergeCells>
  <pageMargins left="0.7" right="0.7" top="0.75" bottom="0.75" header="0.3" footer="0.3"/>
  <pageSetup paperSize="9" orientation="portrait" horizontalDpi="4294967292" verticalDpi="4294967292"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Paris Basin</vt:lpstr>
      <vt:lpstr>Kester</vt:lpstr>
      <vt:lpstr>Ampe Quarry</vt:lpstr>
      <vt:lpstr>Kutch</vt:lpstr>
      <vt:lpstr>Hatchetigbee Bluff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Chris Hollis</cp:lastModifiedBy>
  <dcterms:created xsi:type="dcterms:W3CDTF">2018-09-05T15:15:34Z</dcterms:created>
  <dcterms:modified xsi:type="dcterms:W3CDTF">2019-05-19T08:04:02Z</dcterms:modified>
</cp:coreProperties>
</file>