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3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2">
    <dxf>
      <font>
        <name val="Arial"/>
        <family val="0"/>
        <color rgb="FF800080"/>
      </font>
      <fill>
        <patternFill>
          <bgColor rgb="FFFF99CC"/>
        </patternFill>
      </fill>
    </dxf>
    <dxf>
      <font>
        <name val="Arial"/>
        <family val="0"/>
        <color rgb="FF800080"/>
      </font>
      <fill>
        <patternFill>
          <bgColor rgb="FFFF99CC"/>
        </patternFill>
      </fill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8"/>
  <sheetViews>
    <sheetView colorId="64" defaultGridColor="1" rightToLeft="0" showFormulas="0" showGridLines="1" showOutlineSymbols="1" showRowColHeaders="1" showZeros="1" tabSelected="1" topLeftCell="A4" view="normal" workbookViewId="0" zoomScale="100" zoomScaleNormal="100" zoomScalePageLayoutView="100">
      <selection activeCell="B14" activeCellId="0" pane="topLeft" sqref="B14"/>
    </sheetView>
  </sheetViews>
  <sheetFormatPr baseColWidth="8" defaultRowHeight="12.75" outlineLevelRow="0" zeroHeight="0"/>
  <cols>
    <col customWidth="1" max="7" min="1" style="3" width="9.050000000000001"/>
    <col customWidth="1" max="8" min="8" style="3" width="12.69"/>
    <col customWidth="1" max="9" min="9" style="3" width="9.130000000000001"/>
    <col customWidth="1" max="10" min="10" style="3" width="13.55"/>
    <col customWidth="1" max="12" min="11" style="3" width="11.55"/>
    <col customWidth="1" max="13" min="13" style="3" width="6.84"/>
    <col customWidth="1" max="14" min="14" style="3" width="7.41"/>
    <col customWidth="1" max="1025" min="15" style="3" width="9.050000000000001"/>
  </cols>
  <sheetData>
    <row customHeight="1" ht="12.75" r="1" s="4">
      <c r="A1" s="3" t="inlineStr">
        <is>
          <t>Atom trap</t>
        </is>
      </c>
    </row>
    <row customHeight="1" ht="12.75" r="2" s="4">
      <c r="A2" s="3" t="inlineStr">
        <is>
          <t>Laser tuning</t>
        </is>
      </c>
      <c r="C2" s="3" t="inlineStr">
        <is>
          <t>Pump</t>
        </is>
      </c>
      <c r="D2" s="3" t="inlineStr">
        <is>
          <t>T=11.183</t>
        </is>
      </c>
      <c r="E2" s="3" t="inlineStr">
        <is>
          <t>I=105.02</t>
        </is>
      </c>
    </row>
    <row customHeight="1" ht="12.75" r="4" s="4">
      <c r="A4" s="3" t="inlineStr">
        <is>
          <t>Fabry-Perot cursors</t>
        </is>
      </c>
      <c r="D4" s="3" t="inlineStr">
        <is>
          <t>Difference (V)</t>
        </is>
      </c>
      <c r="E4" s="3" t="inlineStr">
        <is>
          <t>F-P FSR (MHz)</t>
        </is>
      </c>
      <c r="F4" s="3" t="inlineStr">
        <is>
          <t>Conversion MHz/V</t>
        </is>
      </c>
      <c r="H4" s="3" t="inlineStr">
        <is>
          <t>10 MHz</t>
        </is>
      </c>
    </row>
    <row customHeight="1" ht="12.75" r="5" s="4">
      <c r="A5" s="3" t="inlineStr">
        <is>
          <t>Cursor 0</t>
        </is>
      </c>
      <c r="B5" s="3" t="inlineStr">
        <is>
          <t>New Value</t>
        </is>
      </c>
      <c r="D5" s="3">
        <f>B6-B5</f>
        <v/>
      </c>
      <c r="E5" s="3" t="n">
        <v>300</v>
      </c>
      <c r="F5" s="3">
        <f>E5/D5</f>
        <v/>
      </c>
      <c r="H5" s="3">
        <f>D5/E5*10</f>
        <v/>
      </c>
    </row>
    <row customHeight="1" ht="12.75" r="6" s="4">
      <c r="A6" s="3" t="inlineStr">
        <is>
          <t>Cursor 1</t>
        </is>
      </c>
      <c r="B6" s="3" t="inlineStr">
        <is>
          <t>New Value</t>
        </is>
      </c>
    </row>
    <row customHeight="1" ht="12.75" r="7" s="4">
      <c r="K7" s="3" t="inlineStr">
        <is>
          <t>Rb 87 Trap</t>
        </is>
      </c>
      <c r="L7" s="3" t="inlineStr">
        <is>
          <t>Rb 87 Pump</t>
        </is>
      </c>
      <c r="M7" s="3" t="inlineStr">
        <is>
          <t>Rb 85 2</t>
        </is>
      </c>
      <c r="N7" s="3" t="inlineStr">
        <is>
          <t>Rb 85 4</t>
        </is>
      </c>
    </row>
    <row customHeight="1" ht="12.75" r="8" s="4">
      <c r="A8" s="3" t="inlineStr">
        <is>
          <t>Saturated absorption cursors</t>
        </is>
      </c>
      <c r="D8" s="3" t="inlineStr">
        <is>
          <t>Difference 0-&gt;N (V)</t>
        </is>
      </c>
      <c r="E8" s="3" t="inlineStr">
        <is>
          <t>Difference 0-&gt;N (MHz)</t>
        </is>
      </c>
      <c r="H8" s="3" t="inlineStr">
        <is>
          <t>Trap transition</t>
        </is>
      </c>
      <c r="I8" s="3" t="inlineStr">
        <is>
          <t>Pump transition</t>
        </is>
      </c>
      <c r="K8" s="5" t="inlineStr">
        <is>
          <t>Accepted Transition Values Frequncies (MHz)</t>
        </is>
      </c>
    </row>
    <row customHeight="1" ht="12.75" r="9" s="4">
      <c r="A9" s="3" t="inlineStr">
        <is>
          <t>Cursor 0</t>
        </is>
      </c>
      <c r="B9" s="3" t="inlineStr">
        <is>
          <t>New Value</t>
        </is>
      </c>
      <c r="D9" s="3">
        <f>B9-$B$9</f>
        <v/>
      </c>
      <c r="E9" s="3">
        <f>D9*$F$5</f>
        <v/>
      </c>
      <c r="H9" s="3">
        <f>B9-H5</f>
        <v/>
      </c>
      <c r="K9" s="3" t="n">
        <v>0</v>
      </c>
      <c r="L9" s="3" t="n">
        <v>0</v>
      </c>
      <c r="M9" s="3" t="n">
        <v>0</v>
      </c>
      <c r="N9" s="3" t="n">
        <v>0</v>
      </c>
    </row>
    <row customHeight="1" ht="12.75" r="10" s="4">
      <c r="A10" s="3" t="inlineStr">
        <is>
          <t>Cursor 1</t>
        </is>
      </c>
      <c r="B10" s="3" t="inlineStr">
        <is>
          <t>New Value</t>
        </is>
      </c>
      <c r="D10" s="3">
        <f>B10-$B$9</f>
        <v/>
      </c>
      <c r="E10" s="3">
        <f>D10*$F$5</f>
        <v/>
      </c>
      <c r="K10" s="3" t="n">
        <v>133.5</v>
      </c>
      <c r="L10" s="3" t="n">
        <v>78.5</v>
      </c>
      <c r="M10" s="3" t="n">
        <v>60.5</v>
      </c>
      <c r="N10" s="3" t="n">
        <v>31.5</v>
      </c>
    </row>
    <row customHeight="1" ht="12.75" r="11" s="4">
      <c r="A11" s="3" t="inlineStr">
        <is>
          <t>Cursor 2</t>
        </is>
      </c>
      <c r="B11" s="3" t="inlineStr">
        <is>
          <t>New Value</t>
        </is>
      </c>
      <c r="D11" s="3">
        <f>B11-$B$9</f>
        <v/>
      </c>
      <c r="E11" s="3">
        <f>D11*$F$5</f>
        <v/>
      </c>
      <c r="K11" s="3" t="n">
        <v>212</v>
      </c>
      <c r="L11" s="3" t="n">
        <v>114.5</v>
      </c>
      <c r="M11" s="3" t="n">
        <v>92</v>
      </c>
      <c r="N11" s="3" t="n">
        <v>46</v>
      </c>
    </row>
    <row customHeight="1" ht="12.75" r="12" s="4">
      <c r="A12" s="3" t="inlineStr">
        <is>
          <t>Cursor 3</t>
        </is>
      </c>
      <c r="B12" s="3" t="inlineStr">
        <is>
          <t>New Value</t>
        </is>
      </c>
      <c r="D12" s="3">
        <f>B12-$B$9</f>
        <v/>
      </c>
      <c r="E12" s="3">
        <f>D12*$F$5</f>
        <v/>
      </c>
      <c r="K12" s="3" t="n">
        <v>267</v>
      </c>
      <c r="L12" s="3" t="n">
        <v>157</v>
      </c>
      <c r="M12" s="3" t="n">
        <v>121</v>
      </c>
      <c r="N12" s="3" t="n">
        <v>63</v>
      </c>
    </row>
    <row customHeight="1" ht="12.75" r="13" s="4">
      <c r="A13" s="3" t="inlineStr">
        <is>
          <t>Cursor 4</t>
        </is>
      </c>
      <c r="B13" s="3" t="inlineStr">
        <is>
          <t>New Value</t>
        </is>
      </c>
      <c r="D13" s="3">
        <f>B13-$B$9</f>
        <v/>
      </c>
      <c r="E13" s="3">
        <f>D13*$F$5</f>
        <v/>
      </c>
      <c r="K13" s="3" t="n">
        <v>345.5</v>
      </c>
      <c r="L13" s="3" t="n">
        <v>193</v>
      </c>
      <c r="M13" s="3" t="n">
        <v>152.5</v>
      </c>
      <c r="N13" s="3" t="n">
        <v>77.5</v>
      </c>
    </row>
    <row customHeight="1" ht="12.75" r="14" s="4">
      <c r="A14" s="5" t="inlineStr">
        <is>
          <t>Cursor 5</t>
        </is>
      </c>
      <c r="B14" s="3" t="inlineStr">
        <is>
          <t>New Value</t>
        </is>
      </c>
      <c r="D14" s="3">
        <f>B14-$B$9</f>
        <v/>
      </c>
      <c r="E14" s="3">
        <f>D14*$F$5</f>
        <v/>
      </c>
      <c r="K14" s="3" t="n">
        <v>424</v>
      </c>
      <c r="L14" s="3" t="n">
        <v>229</v>
      </c>
      <c r="M14" s="3" t="n">
        <v>184</v>
      </c>
      <c r="N14" s="3" t="n">
        <v>92</v>
      </c>
    </row>
    <row customHeight="1" ht="12.75" r="15" s="4">
      <c r="K15" s="3" t="inlineStr">
        <is>
          <t>% Difference from Transition</t>
        </is>
      </c>
    </row>
    <row customHeight="1" ht="12.75" r="16" s="4">
      <c r="D16" s="3">
        <f>4.707-1.865</f>
        <v/>
      </c>
      <c r="E16" s="3">
        <f>D17*D16</f>
        <v/>
      </c>
      <c r="K16" s="3">
        <f>ABS(IF(K9&lt;&gt;0,($E9-K9)/K9*100,SIGN($E9)*100))</f>
        <v/>
      </c>
      <c r="L16" s="3">
        <f>ABS(IF(L9&lt;&gt;0,($E9-L9)/L9*100,SIGN($E9)*100))</f>
        <v/>
      </c>
      <c r="M16" s="3">
        <f>ABS(IF(M9&lt;&gt;0,($E9-M9)/M9*100,SIGN($E9)*100))</f>
        <v/>
      </c>
      <c r="N16" s="3">
        <f>ABS(IF(N9&lt;&gt;0,($E9-N9)/N9*100,SIGN($E9)*100))</f>
        <v/>
      </c>
    </row>
    <row customHeight="1" ht="12.75" r="17" s="4">
      <c r="D17" s="3">
        <f>300/(4.549-3.77)</f>
        <v/>
      </c>
      <c r="K17" s="3">
        <f>ABS(IF(K10&lt;&gt;0,($E10-K10)/K10*100,SIGN($E10)*100))</f>
        <v/>
      </c>
      <c r="L17" s="3">
        <f>ABS(IF(L10&lt;&gt;0,($E10-L10)/L10*100,SIGN($E10)*100))</f>
        <v/>
      </c>
      <c r="M17" s="3">
        <f>ABS(IF(M10&lt;&gt;0,($E10-M10)/M10*100,SIGN($E10)*100))</f>
        <v/>
      </c>
      <c r="N17" s="3">
        <f>ABS(IF(N10&lt;&gt;0,($E10-N10)/N10*100,SIGN($E10)*100))</f>
        <v/>
      </c>
    </row>
    <row customHeight="1" ht="12.75" r="18" s="4">
      <c r="K18" s="3">
        <f>ABS(IF(K11&lt;&gt;0,($E11-K11)/K11*100,SIGN($E11)*100))</f>
        <v/>
      </c>
      <c r="L18" s="3">
        <f>ABS(IF(L11&lt;&gt;0,($E11-L11)/L11*100,SIGN($E11)*100))</f>
        <v/>
      </c>
      <c r="M18" s="3">
        <f>ABS(IF(M11&lt;&gt;0,($E11-M11)/M11*100,SIGN($E11)*100))</f>
        <v/>
      </c>
      <c r="N18" s="3">
        <f>ABS(IF(N11&lt;&gt;0,($E11-N11)/N11*100,SIGN($E11)*100))</f>
        <v/>
      </c>
    </row>
    <row customHeight="1" ht="12.75" r="19" s="4">
      <c r="K19" s="3">
        <f>ABS(IF(K12&lt;&gt;0,($E12-K12)/K12*100,SIGN($E12)*100))</f>
        <v/>
      </c>
      <c r="L19" s="3">
        <f>ABS(IF(L12&lt;&gt;0,($E12-L12)/L12*100,SIGN($E12)*100))</f>
        <v/>
      </c>
      <c r="M19" s="3">
        <f>ABS(IF(M12&lt;&gt;0,($E12-M12)/M12*100,SIGN($E12)*100))</f>
        <v/>
      </c>
      <c r="N19" s="3">
        <f>ABS(IF(N12&lt;&gt;0,($E12-N12)/N12*100,SIGN($E12)*100))</f>
        <v/>
      </c>
    </row>
    <row customHeight="1" ht="12.75" r="20" s="4">
      <c r="K20" s="3">
        <f>ABS(IF(K13&lt;&gt;0,($E13-K13)/K13*100,SIGN($E13)*100))</f>
        <v/>
      </c>
      <c r="L20" s="3">
        <f>ABS(IF(L13&lt;&gt;0,($E13-L13)/L13*100,SIGN($E13)*100))</f>
        <v/>
      </c>
      <c r="M20" s="3">
        <f>ABS(IF(M13&lt;&gt;0,($E13-M13)/M13*100,SIGN($E13)*100))</f>
        <v/>
      </c>
      <c r="N20" s="3">
        <f>ABS(IF(N13&lt;&gt;0,($E13-N13)/N13*100,SIGN($E13)*100))</f>
        <v/>
      </c>
    </row>
    <row customHeight="1" ht="12.75" r="21" s="4">
      <c r="K21" s="3">
        <f>ABS(IF(K14&lt;&gt;0,($E14-K14)/K14*100,SIGN($E14)*100))</f>
        <v/>
      </c>
      <c r="L21" s="3">
        <f>ABS(IF(L14&lt;&gt;0,($E14-L14)/L14*100,SIGN($E14)*100))</f>
        <v/>
      </c>
      <c r="M21" s="3">
        <f>ABS(IF(M14&lt;&gt;0,($E14-M14)/M14*100,SIGN($E14)*100))</f>
        <v/>
      </c>
      <c r="N21" s="3">
        <f>ABS(IF(N14&lt;&gt;0,($E14-N14)/N14*100,SIGN($E14)*100))</f>
        <v/>
      </c>
    </row>
    <row customHeight="1" ht="12.75" r="22" s="4">
      <c r="I22" s="5" t="inlineStr">
        <is>
          <t>Abs(-&gt;)</t>
        </is>
      </c>
      <c r="J22" s="5" t="inlineStr">
        <is>
          <t>Intervals (MHz)</t>
        </is>
      </c>
      <c r="K22" s="3" t="inlineStr">
        <is>
          <t>Interval Change in MHz % Difference</t>
        </is>
      </c>
    </row>
    <row customHeight="1" ht="12.75" r="23" s="4">
      <c r="I23" s="3">
        <f>ABS(J23)</f>
        <v/>
      </c>
      <c r="J23" s="3">
        <f>E10-E9</f>
        <v/>
      </c>
      <c r="K23" s="3">
        <f>ABS(($E10-$E9-K10+K9)/(K10-K9)*100)</f>
        <v/>
      </c>
      <c r="L23" s="3">
        <f>ABS(($E10-$E9-L10+L9)/(L10-L9)*100)</f>
        <v/>
      </c>
      <c r="M23" s="3">
        <f>ABS(($E10-$E9-M10+M9)/(M10-M9)*100)</f>
        <v/>
      </c>
      <c r="N23" s="3">
        <f>ABS(($E10-$E9-N10+N9)/(N10-N9)*100)</f>
        <v/>
      </c>
    </row>
    <row customHeight="1" ht="12.75" r="24" s="4">
      <c r="I24" s="3">
        <f>ABS(J24)</f>
        <v/>
      </c>
      <c r="J24" s="3">
        <f>E11-E10</f>
        <v/>
      </c>
      <c r="K24" s="3">
        <f>ABS(($E11-$E10-K11+K10)/(K11-K10)*100)</f>
        <v/>
      </c>
      <c r="L24" s="3">
        <f>ABS(($E11-$E10-L11+L10)/(L11-L10)*100)</f>
        <v/>
      </c>
      <c r="M24" s="3">
        <f>ABS(($E11-$E10-M11+M10)/(M11-M10)*100)</f>
        <v/>
      </c>
      <c r="N24" s="3">
        <f>ABS(($E11-$E10-N11+N10)/(N11-N10)*100)</f>
        <v/>
      </c>
    </row>
    <row customHeight="1" ht="12.75" r="25" s="4">
      <c r="I25" s="3">
        <f>ABS(J25)</f>
        <v/>
      </c>
      <c r="J25" s="3">
        <f>E12-E11</f>
        <v/>
      </c>
      <c r="K25" s="3">
        <f>ABS(($E12-$E11-K12+K11)/(K12-K11)*100)</f>
        <v/>
      </c>
      <c r="L25" s="3">
        <f>ABS(($E12-$E11-L12+L11)/(L12-L11)*100)</f>
        <v/>
      </c>
      <c r="M25" s="3">
        <f>ABS(($E12-$E11-M12+M11)/(M12-M11)*100)</f>
        <v/>
      </c>
      <c r="N25" s="3">
        <f>ABS(($E12-$E11-N12+N11)/(N12-N11)*100)</f>
        <v/>
      </c>
    </row>
    <row customHeight="1" ht="12.75" r="26" s="4">
      <c r="I26" s="3">
        <f>ABS(J26)</f>
        <v/>
      </c>
      <c r="J26" s="3">
        <f>E13-E12</f>
        <v/>
      </c>
      <c r="K26" s="3">
        <f>ABS(($E13-$E12-K13+K12)/(K13-K12)*100)</f>
        <v/>
      </c>
      <c r="L26" s="3">
        <f>ABS(($E13-$E12-L13+L12)/(L13-L12)*100)</f>
        <v/>
      </c>
      <c r="M26" s="3">
        <f>ABS(($E13-$E12-M13+M12)/(M13-M12)*100)</f>
        <v/>
      </c>
      <c r="N26" s="3">
        <f>ABS(($E13-$E12-N13+N12)/(N13-N12)*100)</f>
        <v/>
      </c>
    </row>
    <row customHeight="1" ht="12.75" r="27" s="4">
      <c r="I27" s="3">
        <f>ABS(J27)</f>
        <v/>
      </c>
      <c r="J27" s="3">
        <f>E14-E13</f>
        <v/>
      </c>
      <c r="K27" s="3">
        <f>ABS(($E14-$E13-K14+K13)/(K14-K13)*100)</f>
        <v/>
      </c>
      <c r="L27" s="3">
        <f>ABS(($E14-$E13-L14+L13)/(L14-L13)*100)</f>
        <v/>
      </c>
      <c r="M27" s="3">
        <f>ABS(($E14-$E13-M14+M13)/(M14-M13)*100)</f>
        <v/>
      </c>
      <c r="N27" s="3">
        <f>ABS(($E14-$E13-N14+N13)/(N14-N13)*100)</f>
        <v/>
      </c>
    </row>
    <row customHeight="1" ht="12.75" r="28" s="4">
      <c r="J28" s="5" t="n"/>
      <c r="K28" s="6">
        <f>IF(SUM(I23:I27)&lt;&gt;SUM(J23:J27),"Cursor out of increasing order.","Order is fine.")</f>
        <v/>
      </c>
    </row>
  </sheetData>
  <mergeCells count="1">
    <mergeCell ref="K28:N28"/>
  </mergeCells>
  <conditionalFormatting sqref="J28">
    <cfRule aboveAverage="0" bottom="0" dxfId="0" equalAverage="0" operator="equal" percent="0" priority="2" rank="0" text="" type="cellIs">
      <formula>"Cursor out of increasing order."</formula>
    </cfRule>
  </conditionalFormatting>
  <conditionalFormatting sqref="K28:N28">
    <cfRule aboveAverage="0" bottom="0" dxfId="0" equalAverage="0" operator="equal" percent="0" priority="3" rank="0" text="" type="cellIs">
      <formula>"Cursor out of increasing order."</formula>
    </cfRule>
  </conditionalFormatting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75" outlineLevelRow="0" zeroHeight="0"/>
  <cols>
    <col customWidth="1" max="1025" min="1" style="3" width="9.050000000000001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75" outlineLevelRow="0" zeroHeight="0"/>
  <cols>
    <col customWidth="1" max="1025" min="1" style="3" width="9.050000000000001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Kat Gillen</dc:creator>
  <dc:language xmlns:dc="http://purl.org/dc/elements/1.1/">en-US</dc:language>
  <dcterms:created xmlns:dcterms="http://purl.org/dc/terms/" xmlns:xsi="http://www.w3.org/2001/XMLSchema-instance" xsi:type="dcterms:W3CDTF">2011-10-04T15:38:43Z</dcterms:created>
  <dcterms:modified xmlns:dcterms="http://purl.org/dc/terms/" xmlns:xsi="http://www.w3.org/2001/XMLSchema-instance" xsi:type="dcterms:W3CDTF">2019-11-22T13:22:08Z</dcterms:modified>
  <cp:lastModifiedBy>kat</cp:lastModifiedBy>
  <cp:revision>0</cp:revision>
</cp:coreProperties>
</file>