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"/>
    </mc:Choice>
  </mc:AlternateContent>
  <xr:revisionPtr revIDLastSave="0" documentId="13_ncr:1_{8309B3CA-9180-044D-BCE9-0814194C9CD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Least Squares Method" sheetId="1" r:id="rId1"/>
    <sheet name="R" sheetId="2" r:id="rId2"/>
    <sheet name="Scatter Diagram" sheetId="3" r:id="rId3"/>
    <sheet name="Excel regression" sheetId="4" r:id="rId4"/>
    <sheet name="Residual Plot" sheetId="5" r:id="rId5"/>
    <sheet name="Outliers" sheetId="6" r:id="rId6"/>
    <sheet name="Influential (Leverage)" sheetId="7" r:id="rId7"/>
  </sheets>
  <definedNames>
    <definedName name="PageEnd_663" localSheetId="5">Outliers!$F$5</definedName>
    <definedName name="Population">#REF!</definedName>
    <definedName name="Sales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8" i="1"/>
  <c r="C17" i="1"/>
  <c r="C13" i="1"/>
  <c r="E10" i="1" s="1"/>
  <c r="B13" i="1"/>
  <c r="D10" i="1" s="1"/>
  <c r="C12" i="1"/>
  <c r="B12" i="1"/>
  <c r="F10" i="1" l="1"/>
  <c r="G10" i="1"/>
  <c r="D3" i="1"/>
  <c r="D9" i="1"/>
  <c r="E9" i="1"/>
  <c r="D5" i="1"/>
  <c r="D7" i="1"/>
  <c r="D11" i="1"/>
  <c r="E3" i="1"/>
  <c r="E5" i="1"/>
  <c r="E7" i="1"/>
  <c r="E11" i="1"/>
  <c r="D2" i="1"/>
  <c r="D4" i="1"/>
  <c r="D6" i="1"/>
  <c r="D8" i="1"/>
  <c r="E2" i="1"/>
  <c r="E4" i="1"/>
  <c r="E6" i="1"/>
  <c r="E8" i="1"/>
  <c r="G7" i="1" l="1"/>
  <c r="F7" i="1"/>
  <c r="F6" i="1"/>
  <c r="G6" i="1"/>
  <c r="F4" i="1"/>
  <c r="G4" i="1"/>
  <c r="G5" i="1"/>
  <c r="F5" i="1"/>
  <c r="F2" i="1"/>
  <c r="G2" i="1"/>
  <c r="G9" i="1"/>
  <c r="F9" i="1"/>
  <c r="G3" i="1"/>
  <c r="F3" i="1"/>
  <c r="F8" i="1"/>
  <c r="G8" i="1"/>
  <c r="G11" i="1"/>
  <c r="F11" i="1"/>
  <c r="G12" i="1" l="1"/>
  <c r="F12" i="1"/>
  <c r="B17" i="1" s="1"/>
  <c r="B18" i="1" s="1"/>
</calcChain>
</file>

<file path=xl/sharedStrings.xml><?xml version="1.0" encoding="utf-8"?>
<sst xmlns="http://schemas.openxmlformats.org/spreadsheetml/2006/main" count="124" uniqueCount="48">
  <si>
    <t>Restaurant</t>
  </si>
  <si>
    <t>Population (xi)</t>
  </si>
  <si>
    <t>Sales (yi)</t>
  </si>
  <si>
    <t>xi-xbar</t>
  </si>
  <si>
    <t>yi-ybar</t>
  </si>
  <si>
    <t>(xi-xbar)(yi-ybar)</t>
  </si>
  <si>
    <t>(xi-xbar)^2</t>
  </si>
  <si>
    <t>Sum</t>
  </si>
  <si>
    <t>Average</t>
  </si>
  <si>
    <t>b1</t>
  </si>
  <si>
    <t>b0</t>
  </si>
  <si>
    <t>x</t>
  </si>
  <si>
    <t>y</t>
  </si>
  <si>
    <t>SUMMARY OUTPUT</t>
  </si>
  <si>
    <t>Corr. Coeff.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</si>
  <si>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</si>
  <si>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</si>
  <si>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</si>
  <si>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</si>
  <si>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</si>
  <si>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</si>
  <si>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</si>
  <si>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</si>
  <si>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</si>
  <si>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</si>
  <si>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</si>
  <si>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</si>
  <si>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</si>
  <si>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</si>
  <si>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</si>
  <si>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</si>
  <si>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</si>
  <si>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</si>
  <si>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</si>
  <si>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</si>
  <si>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</si>
  <si>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</si>
  <si>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</si>
  <si>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</si>
  <si>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</si>
  <si>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</si>
  <si>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Sales (yi)</t>
  </si>
  <si>
    <t>Residuals</t>
  </si>
  <si>
    <t>Standard Residuals</t>
  </si>
  <si>
    <t>Percentile</t>
  </si>
  <si>
    <t>Predicted y</t>
  </si>
  <si>
    <t>Outlier</t>
  </si>
  <si>
    <t>High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</si>
</sst>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Continuous"/>
    </xf>
    <xf numFmtId="0" fontId="6" fillId="3" borderId="2" xfId="0" applyFont="1" applyFill="1" applyBorder="1" applyAlignment="1"/>
    <xf numFmtId="0" fontId="6" fillId="0" borderId="0" xfId="0" applyFont="1" applyAlignment="1">
      <alignment horizontal="center"/>
    </xf>
    <xf numFmtId="0" fontId="6" fillId="0" borderId="2" xfId="0" applyFont="1" applyFill="1" applyBorder="1" applyAlignment="1"/>
    <xf numFmtId="0" fontId="9" fillId="3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(yi))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 Diagram'!$B$2:$B$11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'Scatter Diagram'!$C$2:$C$11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2848-B961-6572A51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00918"/>
        <c:axId val="1661619499"/>
      </c:scatterChart>
      <c:valAx>
        <c:axId val="853800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619499"/>
        <c:crosses val="autoZero"/>
        <c:crossBetween val="midCat"/>
      </c:valAx>
      <c:valAx>
        <c:axId val="166161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8009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9E44-9D77-F9FD727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27701"/>
        <c:axId val="380716813"/>
      </c:scatterChart>
      <c:valAx>
        <c:axId val="97522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716813"/>
        <c:crosses val="autoZero"/>
        <c:crossBetween val="midCat"/>
      </c:valAx>
      <c:valAx>
        <c:axId val="3807168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2277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1C42-B96D-5D6945314E8B}"/>
            </c:ext>
          </c:extLst>
        </c:ser>
        <c:ser>
          <c:idx val="1"/>
          <c:order val="1"/>
          <c:tx>
            <c:v>Predicted 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1C42-B96D-5D69453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1746"/>
        <c:axId val="67149016"/>
      </c:scatterChart>
      <c:valAx>
        <c:axId val="164593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49016"/>
        <c:crosses val="autoZero"/>
        <c:crossBetween val="midCat"/>
      </c:valAx>
      <c:valAx>
        <c:axId val="6714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931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Plot'!$F$37:$F$46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'Residual Plot'!$G$37:$G$46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D-374A-A677-D9C88F8B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09010"/>
        <c:axId val="1767206330"/>
      </c:scatterChart>
      <c:valAx>
        <c:axId val="1584009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206330"/>
        <c:crosses val="autoZero"/>
        <c:crossBetween val="midCat"/>
      </c:valAx>
      <c:valAx>
        <c:axId val="17672063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0090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Plot'!$C$50:$C$59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Plot'!$D$50:$D$59</c:f>
              <c:numCache>
                <c:formatCode>General</c:formatCode>
                <c:ptCount val="10"/>
                <c:pt idx="0">
                  <c:v>-0.92035798661684542</c:v>
                </c:pt>
                <c:pt idx="1">
                  <c:v>1.1504474832710554</c:v>
                </c:pt>
                <c:pt idx="2">
                  <c:v>-0.92035798661684431</c:v>
                </c:pt>
                <c:pt idx="3">
                  <c:v>1.3805369799252665</c:v>
                </c:pt>
                <c:pt idx="4">
                  <c:v>-0.23008949665421108</c:v>
                </c:pt>
                <c:pt idx="5">
                  <c:v>-0.23008949665421108</c:v>
                </c:pt>
                <c:pt idx="6">
                  <c:v>-0.23008949665421108</c:v>
                </c:pt>
                <c:pt idx="7">
                  <c:v>0.69026848996263324</c:v>
                </c:pt>
                <c:pt idx="8">
                  <c:v>-1.6106264765794776</c:v>
                </c:pt>
                <c:pt idx="9">
                  <c:v>0.92035798661684431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C-F84B-8430-7D9CEC4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1977"/>
        <c:axId val="212455834"/>
      </c:scatterChart>
      <c:valAx>
        <c:axId val="1398691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55834"/>
        <c:crosses val="autoZero"/>
        <c:crossBetween val="midCat"/>
      </c:valAx>
      <c:valAx>
        <c:axId val="21245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6919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(Leverage)'!$A$2:$A$8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70</c:v>
                </c:pt>
              </c:numCache>
            </c:numRef>
          </c:xVal>
          <c:yVal>
            <c:numRef>
              <c:f>'Influential (Leverage)'!$B$2:$B$8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CA4D-8E7D-99C8CAE6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26127"/>
        <c:axId val="1172015391"/>
      </c:scatterChart>
      <c:valAx>
        <c:axId val="11716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391"/>
        <c:crosses val="autoZero"/>
        <c:crossBetween val="midCat"/>
      </c:valAx>
      <c:valAx>
        <c:axId val="11720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(Leverage)'!$A$14:$A$20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'Influential (Leverage)'!$B$14:$B$20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9-8A44-B6C8-C81A6CE2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46751"/>
        <c:axId val="1167048399"/>
      </c:scatterChart>
      <c:valAx>
        <c:axId val="11670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8399"/>
        <c:crosses val="autoZero"/>
        <c:crossBetween val="midCat"/>
      </c:valAx>
      <c:valAx>
        <c:axId val="1167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14</xdr:row>
      <xdr:rowOff>28575</xdr:rowOff>
    </xdr:from>
    <xdr:ext cx="1838325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16</xdr:row>
      <xdr:rowOff>161925</xdr:rowOff>
    </xdr:from>
    <xdr:ext cx="2609850" cy="7810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20</xdr:row>
      <xdr:rowOff>180975</xdr:rowOff>
    </xdr:from>
    <xdr:ext cx="1600200" cy="4286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24</xdr:row>
      <xdr:rowOff>28575</xdr:rowOff>
    </xdr:from>
    <xdr:ext cx="5991225" cy="3248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333374</xdr:colOff>
      <xdr:row>0</xdr:row>
      <xdr:rowOff>114299</xdr:rowOff>
    </xdr:from>
    <xdr:ext cx="18917151" cy="33774648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33374" y="114299"/>
          <a:ext cx="18917151" cy="33774648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Clear the environment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Read Excel file in 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library(readxl)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&lt;- read_excel("armands.xlsx")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Examine Correlation between variables (Multiple R in Excel)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cor(armands$Population, armands$Sales)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Simple linear regression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armands_slr &lt;- lm(Sales ~ Population, data = armands)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armands_slr$coefficients # coefficients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Plotting data and regression line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library(tidyverse)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 Sales)) + # coordinate system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 # scatter plot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TRUE) # abline with conf. interval (gray)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Squared Value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summary(armands_slr)$r.squared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Adjusted R Squared Value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summary(armands_slr)$adj.r.squared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Complete regression analysis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Confidence and Prediction Interval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 (armands_slr, data.frame(Population = 10), interval = "confidence", conf.level = 0.95)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 (armands_slr, data.frame(Population = 10), interval = "prediction", conf.level = 0.95)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analysis (method 1)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armands$predicted &lt;- fitted(armands_slr)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armands$residuals &lt;- residuals(armands_slr)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armands$std_residuals &lt;- rstandard(armands_slr)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plot against x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 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plot against y-hat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predicted, y = 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Standard residual plot against x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ggplot(aes(x = Population, y =std_residuals))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geom_point()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geom_smooth(method = 'lm', se = FALSE) +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geom_smooth() # we observe no pattern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QQ Plot (method 1)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qplot(sample = armands$std_residuals)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QQ Plot (method 2)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 %&gt;% ggplot(aes(sample = std_residuals))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geom_qq() +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geom_qq_line()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Calculating Leverage (Hat Values)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armands$hat &lt;- hatvalues(armands_slr) #none greater than 6/10=0.6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qplot (armands$Population, armands$hat) +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 geom_hline(yintercept=0.6, linetype="dashed", color = "red")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 analysis (method 2)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1) # produces 5 plots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1 = residuals versus fitted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2 = QQ plot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3 = Scale-Location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4 = Cook's Distance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5 = Williams-like Graph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4) #none greater than 4/10=0.4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armands$cook &lt;- cooks.distance(armands_slr)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Cook's distance is a combination of leverage and residual values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The higher the leverage and residuals, the higher the Cook’s distance.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Investigate any point over 0.5, values over 1.0 are influential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plot(armands_slr, which = 5) #none greater than 4/10=0.4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in this plot (leverage ~ std) we are looking for values lying outside dashed line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2400">
            <a:solidFill>
              <a:schemeClr val="dk1"/>
            </a:solidFill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2</xdr:row>
      <xdr:rowOff>47625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19</xdr:row>
      <xdr:rowOff>0</xdr:rowOff>
    </xdr:from>
    <xdr:ext cx="4962525" cy="923925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6610350" cy="43815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31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835275" y="6067425"/>
          <a:ext cx="142875" cy="247650"/>
          <a:chOff x="5279325" y="3660938"/>
          <a:chExt cx="133350" cy="2381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31</xdr:row>
      <xdr:rowOff>152400</xdr:rowOff>
    </xdr:from>
    <xdr:ext cx="95250" cy="304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460875" y="60579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14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654300" y="26670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18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654300" y="35147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23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25725" y="44767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23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3644900" y="44672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28575</xdr:colOff>
      <xdr:row>12</xdr:row>
      <xdr:rowOff>133350</xdr:rowOff>
    </xdr:from>
    <xdr:ext cx="1847850" cy="79057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644775" y="2419350"/>
          <a:ext cx="1847850" cy="790575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21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584700" y="41148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26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683125" y="50577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33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327025</xdr:colOff>
      <xdr:row>33</xdr:row>
      <xdr:rowOff>47625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5425" y="63341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16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32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21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24025" y="40322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21</xdr:row>
      <xdr:rowOff>57150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11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18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24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3</xdr:row>
      <xdr:rowOff>9525</xdr:rowOff>
    </xdr:from>
    <xdr:ext cx="5429250" cy="20383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771525</xdr:colOff>
      <xdr:row>13</xdr:row>
      <xdr:rowOff>161925</xdr:rowOff>
    </xdr:from>
    <xdr:ext cx="5429250" cy="19907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184150</xdr:colOff>
      <xdr:row>2</xdr:row>
      <xdr:rowOff>114300</xdr:rowOff>
    </xdr:from>
    <xdr:ext cx="4544483" cy="2623608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533400</xdr:colOff>
      <xdr:row>47</xdr:row>
      <xdr:rowOff>47625</xdr:rowOff>
    </xdr:from>
    <xdr:ext cx="5143500" cy="26765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52293</xdr:colOff>
      <xdr:row>0</xdr:row>
      <xdr:rowOff>82177</xdr:rowOff>
    </xdr:from>
    <xdr:to>
      <xdr:col>7</xdr:col>
      <xdr:colOff>586441</xdr:colOff>
      <xdr:row>10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1A5B-34C1-903F-EBF4-1587CE41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29881</xdr:colOff>
      <xdr:row>11</xdr:row>
      <xdr:rowOff>67235</xdr:rowOff>
    </xdr:from>
    <xdr:to>
      <xdr:col>7</xdr:col>
      <xdr:colOff>668617</xdr:colOff>
      <xdr:row>22</xdr:row>
      <xdr:rowOff>53041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F24DF-2793-79CD-89B8-E24F11AE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workbookViewId="0"/>
  </sheetViews>
  <sheetFormatPr baseColWidth="10" defaultColWidth="11.1640625" defaultRowHeight="15" customHeight="1" x14ac:dyDescent="0.2"/>
  <cols>
    <col min="1" max="1" width="10.6640625" customWidth="1"/>
    <col min="2" max="2" width="15.6640625" customWidth="1"/>
    <col min="3" max="3" width="14" customWidth="1"/>
    <col min="4" max="4" width="8.83203125" customWidth="1"/>
    <col min="5" max="5" width="12" customWidth="1"/>
    <col min="6" max="6" width="16.33203125" customWidth="1"/>
    <col min="7" max="7" width="10.83203125" customWidth="1"/>
    <col min="8" max="9" width="9.6640625" customWidth="1"/>
    <col min="10" max="26" width="8.832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">
      <c r="A2" s="2">
        <v>1</v>
      </c>
      <c r="B2" s="2">
        <v>2</v>
      </c>
      <c r="C2" s="2">
        <v>58</v>
      </c>
      <c r="D2" s="2">
        <f t="shared" ref="D2:D11" si="0">B2-$B$13</f>
        <v>-12</v>
      </c>
      <c r="E2" s="3">
        <f t="shared" ref="E2:E11" si="1">C2-$C$13</f>
        <v>-72</v>
      </c>
      <c r="F2" s="2">
        <f t="shared" ref="F2:F11" si="2">D2*E2</f>
        <v>864</v>
      </c>
      <c r="G2" s="2">
        <f t="shared" ref="G2:G11" si="3">D2^2</f>
        <v>144</v>
      </c>
    </row>
    <row r="3" spans="1:8" ht="15.75" customHeight="1" x14ac:dyDescent="0.2">
      <c r="A3" s="2">
        <v>2</v>
      </c>
      <c r="B3" s="2">
        <v>6</v>
      </c>
      <c r="C3" s="2">
        <v>105</v>
      </c>
      <c r="D3" s="2">
        <f t="shared" si="0"/>
        <v>-8</v>
      </c>
      <c r="E3" s="3">
        <f t="shared" si="1"/>
        <v>-25</v>
      </c>
      <c r="F3" s="2">
        <f t="shared" si="2"/>
        <v>200</v>
      </c>
      <c r="G3" s="2">
        <f t="shared" si="3"/>
        <v>64</v>
      </c>
    </row>
    <row r="4" spans="1:8" ht="15.75" customHeight="1" x14ac:dyDescent="0.2">
      <c r="A4" s="2">
        <v>3</v>
      </c>
      <c r="B4" s="2">
        <v>8</v>
      </c>
      <c r="C4" s="2">
        <v>88</v>
      </c>
      <c r="D4" s="2">
        <f t="shared" si="0"/>
        <v>-6</v>
      </c>
      <c r="E4" s="3">
        <f t="shared" si="1"/>
        <v>-42</v>
      </c>
      <c r="F4" s="2">
        <f t="shared" si="2"/>
        <v>252</v>
      </c>
      <c r="G4" s="2">
        <f t="shared" si="3"/>
        <v>36</v>
      </c>
    </row>
    <row r="5" spans="1:8" ht="15.75" customHeight="1" x14ac:dyDescent="0.2">
      <c r="A5" s="2">
        <v>4</v>
      </c>
      <c r="B5" s="2">
        <v>8</v>
      </c>
      <c r="C5" s="2">
        <v>118</v>
      </c>
      <c r="D5" s="2">
        <f t="shared" si="0"/>
        <v>-6</v>
      </c>
      <c r="E5" s="3">
        <f t="shared" si="1"/>
        <v>-12</v>
      </c>
      <c r="F5" s="2">
        <f t="shared" si="2"/>
        <v>72</v>
      </c>
      <c r="G5" s="2">
        <f t="shared" si="3"/>
        <v>36</v>
      </c>
    </row>
    <row r="6" spans="1:8" ht="15.75" customHeight="1" x14ac:dyDescent="0.2">
      <c r="A6" s="2">
        <v>5</v>
      </c>
      <c r="B6" s="2">
        <v>12</v>
      </c>
      <c r="C6" s="2">
        <v>117</v>
      </c>
      <c r="D6" s="2">
        <f t="shared" si="0"/>
        <v>-2</v>
      </c>
      <c r="E6" s="3">
        <f t="shared" si="1"/>
        <v>-13</v>
      </c>
      <c r="F6" s="2">
        <f t="shared" si="2"/>
        <v>26</v>
      </c>
      <c r="G6" s="2">
        <f t="shared" si="3"/>
        <v>4</v>
      </c>
    </row>
    <row r="7" spans="1:8" ht="15.75" customHeight="1" x14ac:dyDescent="0.2">
      <c r="A7" s="2">
        <v>6</v>
      </c>
      <c r="B7" s="2">
        <v>16</v>
      </c>
      <c r="C7" s="2">
        <v>137</v>
      </c>
      <c r="D7" s="2">
        <f t="shared" si="0"/>
        <v>2</v>
      </c>
      <c r="E7" s="3">
        <f t="shared" si="1"/>
        <v>7</v>
      </c>
      <c r="F7" s="2">
        <f t="shared" si="2"/>
        <v>14</v>
      </c>
      <c r="G7" s="2">
        <f t="shared" si="3"/>
        <v>4</v>
      </c>
    </row>
    <row r="8" spans="1:8" ht="15.75" customHeight="1" x14ac:dyDescent="0.2">
      <c r="A8" s="2">
        <v>7</v>
      </c>
      <c r="B8" s="2">
        <v>20</v>
      </c>
      <c r="C8" s="2">
        <v>157</v>
      </c>
      <c r="D8" s="2">
        <f t="shared" si="0"/>
        <v>6</v>
      </c>
      <c r="E8" s="3">
        <f t="shared" si="1"/>
        <v>27</v>
      </c>
      <c r="F8" s="2">
        <f t="shared" si="2"/>
        <v>162</v>
      </c>
      <c r="G8" s="2">
        <f t="shared" si="3"/>
        <v>36</v>
      </c>
    </row>
    <row r="9" spans="1:8" ht="15.75" customHeight="1" x14ac:dyDescent="0.2">
      <c r="A9" s="2">
        <v>8</v>
      </c>
      <c r="B9" s="2">
        <v>20</v>
      </c>
      <c r="C9" s="2">
        <v>169</v>
      </c>
      <c r="D9" s="2">
        <f t="shared" si="0"/>
        <v>6</v>
      </c>
      <c r="E9" s="3">
        <f t="shared" si="1"/>
        <v>39</v>
      </c>
      <c r="F9" s="2">
        <f t="shared" si="2"/>
        <v>234</v>
      </c>
      <c r="G9" s="2">
        <f t="shared" si="3"/>
        <v>36</v>
      </c>
    </row>
    <row r="10" spans="1:8" ht="15.75" customHeight="1" x14ac:dyDescent="0.2">
      <c r="A10" s="2">
        <v>9</v>
      </c>
      <c r="B10" s="2">
        <v>22</v>
      </c>
      <c r="C10" s="2">
        <v>149</v>
      </c>
      <c r="D10" s="2">
        <f t="shared" si="0"/>
        <v>8</v>
      </c>
      <c r="E10" s="3">
        <f t="shared" si="1"/>
        <v>19</v>
      </c>
      <c r="F10" s="2">
        <f t="shared" si="2"/>
        <v>152</v>
      </c>
      <c r="G10" s="2">
        <f t="shared" si="3"/>
        <v>64</v>
      </c>
    </row>
    <row r="11" spans="1:8" ht="15.75" customHeight="1" x14ac:dyDescent="0.2">
      <c r="A11" s="4">
        <v>10</v>
      </c>
      <c r="B11" s="4">
        <v>26</v>
      </c>
      <c r="C11" s="4">
        <v>202</v>
      </c>
      <c r="D11" s="4">
        <f t="shared" si="0"/>
        <v>12</v>
      </c>
      <c r="E11" s="4">
        <f t="shared" si="1"/>
        <v>72</v>
      </c>
      <c r="F11" s="4">
        <f t="shared" si="2"/>
        <v>864</v>
      </c>
      <c r="G11" s="4">
        <f t="shared" si="3"/>
        <v>144</v>
      </c>
      <c r="H11" s="4"/>
    </row>
    <row r="12" spans="1:8" ht="15.75" customHeight="1" x14ac:dyDescent="0.2">
      <c r="A12" s="2" t="s">
        <v>7</v>
      </c>
      <c r="B12" s="2">
        <f t="shared" ref="B12:C12" si="4">SUM(B2:B11)</f>
        <v>140</v>
      </c>
      <c r="C12" s="2">
        <f t="shared" si="4"/>
        <v>1300</v>
      </c>
      <c r="E12" s="3"/>
      <c r="F12" s="2">
        <f t="shared" ref="F12:G12" si="5">SUM(F2:F11)</f>
        <v>2840</v>
      </c>
      <c r="G12" s="2">
        <f t="shared" si="5"/>
        <v>568</v>
      </c>
    </row>
    <row r="13" spans="1:8" ht="15.75" customHeight="1" x14ac:dyDescent="0.2">
      <c r="A13" s="2" t="s">
        <v>8</v>
      </c>
      <c r="B13" s="2">
        <f t="shared" ref="B13:C13" si="6">AVERAGE(B2:B11)</f>
        <v>14</v>
      </c>
      <c r="C13" s="2">
        <f t="shared" si="6"/>
        <v>130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spans="1:9" ht="15.75" customHeight="1" x14ac:dyDescent="0.2">
      <c r="A17" s="5" t="s">
        <v>9</v>
      </c>
      <c r="B17" s="5">
        <f>F12/G12</f>
        <v>5</v>
      </c>
      <c r="C17" s="6" t="e">
        <f t="shared" ref="C17:C18" ca="1" si="7">_xludf.FORMULATEXT(B17)</f>
        <v>#NAME?</v>
      </c>
    </row>
    <row r="18" spans="1:9" ht="15.75" customHeight="1" x14ac:dyDescent="0.2">
      <c r="A18" s="5" t="s">
        <v>10</v>
      </c>
      <c r="B18" s="5">
        <f>C13-B17*B13</f>
        <v>60</v>
      </c>
      <c r="C18" s="6" t="e">
        <f t="shared" ca="1" si="7"/>
        <v>#NAME?</v>
      </c>
    </row>
    <row r="19" spans="1:9" ht="15.75" customHeight="1" x14ac:dyDescent="0.2"/>
    <row r="20" spans="1:9" ht="15.75" customHeight="1" x14ac:dyDescent="0.2"/>
    <row r="21" spans="1:9" ht="15.75" customHeight="1" x14ac:dyDescent="0.2">
      <c r="A21" s="7" t="s">
        <v>11</v>
      </c>
      <c r="B21" s="7" t="s">
        <v>12</v>
      </c>
    </row>
    <row r="22" spans="1:9" ht="15.75" customHeight="1" x14ac:dyDescent="0.2">
      <c r="A22" s="5">
        <v>16</v>
      </c>
      <c r="B22" s="5">
        <f>60+5*A22</f>
        <v>140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>
      <c r="H26" s="5"/>
      <c r="I26" s="5"/>
    </row>
    <row r="27" spans="1:9" ht="15.75" customHeight="1" x14ac:dyDescent="0.2">
      <c r="H27" s="5"/>
      <c r="I27" s="5"/>
    </row>
    <row r="28" spans="1:9" ht="15.75" customHeight="1" x14ac:dyDescent="0.2">
      <c r="H28" s="5"/>
      <c r="I28" s="5"/>
    </row>
    <row r="29" spans="1:9" ht="15.75" customHeight="1" x14ac:dyDescent="0.2">
      <c r="H29" s="5"/>
      <c r="I29" s="5"/>
    </row>
    <row r="30" spans="1:9" ht="15.75" customHeight="1" x14ac:dyDescent="0.2">
      <c r="H30" s="5"/>
      <c r="I30" s="5"/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zoomScale="56" workbookViewId="0">
      <selection activeCell="AD28" sqref="AD28"/>
    </sheetView>
  </sheetViews>
  <sheetFormatPr baseColWidth="10" defaultColWidth="11.1640625" defaultRowHeight="15" customHeight="1" x14ac:dyDescent="0.2"/>
  <cols>
    <col min="1" max="26" width="8.832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1.1640625" defaultRowHeight="15" customHeight="1" x14ac:dyDescent="0.2"/>
  <cols>
    <col min="1" max="3" width="15" customWidth="1"/>
    <col min="4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A35" sqref="A35"/>
    </sheetView>
  </sheetViews>
  <sheetFormatPr baseColWidth="10" defaultColWidth="11.1640625" defaultRowHeight="15" customHeight="1" x14ac:dyDescent="0.2"/>
  <cols>
    <col min="1" max="1" width="20.5" customWidth="1"/>
    <col min="2" max="2" width="13.832031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>
      <c r="C14" s="3" t="s">
        <v>14</v>
      </c>
    </row>
    <row r="15" spans="1:3" ht="15.75" customHeight="1" x14ac:dyDescent="0.2">
      <c r="A15" s="12" t="s">
        <v>15</v>
      </c>
      <c r="B15" s="13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6" t="s">
        <v>19</v>
      </c>
      <c r="B19" s="6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>
      <c r="A24" s="2" t="s">
        <v>21</v>
      </c>
    </row>
    <row r="25" spans="1:9" ht="15.75" customHeight="1" x14ac:dyDescent="0.2">
      <c r="A25" s="8"/>
      <c r="B25" s="8" t="s">
        <v>22</v>
      </c>
      <c r="C25" s="8" t="s">
        <v>23</v>
      </c>
      <c r="D25" s="8" t="s">
        <v>24</v>
      </c>
      <c r="E25" s="8" t="s">
        <v>25</v>
      </c>
      <c r="F25" s="8" t="s">
        <v>26</v>
      </c>
    </row>
    <row r="26" spans="1:9" ht="15.75" customHeight="1" x14ac:dyDescent="0.2">
      <c r="A26" s="3" t="s">
        <v>27</v>
      </c>
      <c r="B26" s="3">
        <v>1</v>
      </c>
      <c r="C26" s="3">
        <v>14200</v>
      </c>
      <c r="D26" s="3">
        <v>14200</v>
      </c>
      <c r="E26" s="3">
        <v>74.248366013071902</v>
      </c>
      <c r="F26" s="6">
        <v>2.5488662852935494E-5</v>
      </c>
    </row>
    <row r="27" spans="1:9" ht="15.75" customHeight="1" x14ac:dyDescent="0.2">
      <c r="A27" s="3" t="s">
        <v>28</v>
      </c>
      <c r="B27" s="3">
        <v>8</v>
      </c>
      <c r="C27" s="3">
        <v>1530</v>
      </c>
      <c r="D27" s="3">
        <v>191.25</v>
      </c>
      <c r="E27" s="3"/>
      <c r="F27" s="3"/>
    </row>
    <row r="28" spans="1:9" ht="15.75" customHeight="1" x14ac:dyDescent="0.2">
      <c r="A28" s="9" t="s">
        <v>29</v>
      </c>
      <c r="B28" s="9">
        <v>9</v>
      </c>
      <c r="C28" s="9">
        <v>15730</v>
      </c>
      <c r="D28" s="9"/>
      <c r="E28" s="9"/>
      <c r="F28" s="9"/>
    </row>
    <row r="29" spans="1:9" ht="15.75" customHeight="1" x14ac:dyDescent="0.2"/>
    <row r="30" spans="1:9" ht="15.75" customHeight="1" x14ac:dyDescent="0.2">
      <c r="A30" s="8"/>
      <c r="B30" s="8" t="s">
        <v>30</v>
      </c>
      <c r="C30" s="8" t="s">
        <v>19</v>
      </c>
      <c r="D30" s="8" t="s">
        <v>31</v>
      </c>
      <c r="E30" s="8" t="s">
        <v>32</v>
      </c>
      <c r="F30" s="8" t="s">
        <v>33</v>
      </c>
      <c r="G30" s="8" t="s">
        <v>34</v>
      </c>
      <c r="H30" s="8" t="s">
        <v>35</v>
      </c>
      <c r="I30" s="8" t="s">
        <v>36</v>
      </c>
    </row>
    <row r="31" spans="1:9" ht="15.75" customHeight="1" x14ac:dyDescent="0.2">
      <c r="A31" s="3" t="s">
        <v>37</v>
      </c>
      <c r="B31" s="3">
        <v>60.000000000000014</v>
      </c>
      <c r="C31" s="3">
        <v>9.2260348097034157</v>
      </c>
      <c r="D31" s="3">
        <v>6.5033355322803947</v>
      </c>
      <c r="E31" s="3">
        <v>1.8744406060719642E-4</v>
      </c>
      <c r="F31" s="3">
        <v>38.72472557728635</v>
      </c>
      <c r="G31" s="3">
        <v>81.275274422713679</v>
      </c>
      <c r="H31" s="3">
        <v>38.72472557728635</v>
      </c>
      <c r="I31" s="3">
        <v>81.275274422713679</v>
      </c>
    </row>
    <row r="32" spans="1:9" ht="15.75" customHeight="1" x14ac:dyDescent="0.2">
      <c r="A32" s="9" t="s">
        <v>1</v>
      </c>
      <c r="B32" s="10">
        <v>4.9999999999999991</v>
      </c>
      <c r="C32" s="9">
        <v>0.58026523804108177</v>
      </c>
      <c r="D32" s="9">
        <v>8.6167491557473035</v>
      </c>
      <c r="E32" s="10">
        <v>2.5488662852935494E-5</v>
      </c>
      <c r="F32" s="9">
        <v>3.6619059615620344</v>
      </c>
      <c r="G32" s="9">
        <v>6.3380940384379638</v>
      </c>
      <c r="H32" s="9">
        <v>3.6619059615620344</v>
      </c>
      <c r="I32" s="9">
        <v>6.3380940384379638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51" sqref="C51"/>
    </sheetView>
  </sheetViews>
  <sheetFormatPr baseColWidth="10" defaultColWidth="11.1640625" defaultRowHeight="15" customHeight="1" x14ac:dyDescent="0.2"/>
  <cols>
    <col min="1" max="1" width="20.5" customWidth="1"/>
    <col min="2" max="2" width="17.33203125" customWidth="1"/>
    <col min="3" max="3" width="14.33203125" customWidth="1"/>
    <col min="4" max="4" width="17.5" customWidth="1"/>
    <col min="5" max="5" width="12.5" customWidth="1"/>
    <col min="6" max="6" width="23.33203125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/>
    <row r="15" spans="1:3" ht="15.75" customHeight="1" x14ac:dyDescent="0.2">
      <c r="A15" s="12" t="s">
        <v>15</v>
      </c>
      <c r="B15" s="13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3" t="s">
        <v>19</v>
      </c>
      <c r="B19" s="3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>
      <c r="A22" s="2" t="s">
        <v>21</v>
      </c>
    </row>
    <row r="23" spans="1:9" ht="15.75" customHeight="1" x14ac:dyDescent="0.2">
      <c r="A23" s="8"/>
      <c r="B23" s="8" t="s">
        <v>22</v>
      </c>
      <c r="C23" s="8" t="s">
        <v>23</v>
      </c>
      <c r="D23" s="8" t="s">
        <v>24</v>
      </c>
      <c r="E23" s="8" t="s">
        <v>25</v>
      </c>
      <c r="F23" s="8" t="s">
        <v>26</v>
      </c>
    </row>
    <row r="24" spans="1:9" ht="15.75" customHeight="1" x14ac:dyDescent="0.2">
      <c r="A24" s="3" t="s">
        <v>27</v>
      </c>
      <c r="B24" s="3">
        <v>1</v>
      </c>
      <c r="C24" s="3">
        <v>14200</v>
      </c>
      <c r="D24" s="3">
        <v>14200</v>
      </c>
      <c r="E24" s="3">
        <v>74.248366013071902</v>
      </c>
      <c r="F24" s="3">
        <v>2.5488662852935494E-5</v>
      </c>
    </row>
    <row r="25" spans="1:9" ht="15.75" customHeight="1" x14ac:dyDescent="0.2">
      <c r="A25" s="3" t="s">
        <v>28</v>
      </c>
      <c r="B25" s="3">
        <v>8</v>
      </c>
      <c r="C25" s="3">
        <v>1530</v>
      </c>
      <c r="D25" s="3">
        <v>191.25</v>
      </c>
      <c r="E25" s="3"/>
      <c r="F25" s="3"/>
    </row>
    <row r="26" spans="1:9" ht="15.75" customHeight="1" x14ac:dyDescent="0.2">
      <c r="A26" s="9" t="s">
        <v>29</v>
      </c>
      <c r="B26" s="9">
        <v>9</v>
      </c>
      <c r="C26" s="9">
        <v>15730</v>
      </c>
      <c r="D26" s="9"/>
      <c r="E26" s="9"/>
      <c r="F26" s="9"/>
    </row>
    <row r="27" spans="1:9" ht="15.75" customHeight="1" x14ac:dyDescent="0.2"/>
    <row r="28" spans="1:9" ht="15.75" customHeight="1" x14ac:dyDescent="0.2">
      <c r="A28" s="8"/>
      <c r="B28" s="8" t="s">
        <v>30</v>
      </c>
      <c r="C28" s="8" t="s">
        <v>19</v>
      </c>
      <c r="D28" s="8" t="s">
        <v>31</v>
      </c>
      <c r="E28" s="8" t="s">
        <v>32</v>
      </c>
      <c r="F28" s="8" t="s">
        <v>33</v>
      </c>
      <c r="G28" s="8" t="s">
        <v>34</v>
      </c>
      <c r="H28" s="8" t="s">
        <v>35</v>
      </c>
      <c r="I28" s="8" t="s">
        <v>36</v>
      </c>
    </row>
    <row r="29" spans="1:9" ht="15.75" customHeight="1" x14ac:dyDescent="0.2">
      <c r="A29" s="3" t="s">
        <v>37</v>
      </c>
      <c r="B29" s="3">
        <v>60.000000000000014</v>
      </c>
      <c r="C29" s="3">
        <v>9.2260348097034157</v>
      </c>
      <c r="D29" s="3">
        <v>6.5033355322803947</v>
      </c>
      <c r="E29" s="3">
        <v>1.8744406060719642E-4</v>
      </c>
      <c r="F29" s="3">
        <v>38.72472557728635</v>
      </c>
      <c r="G29" s="3">
        <v>81.275274422713679</v>
      </c>
      <c r="H29" s="3">
        <v>38.72472557728635</v>
      </c>
      <c r="I29" s="3">
        <v>81.275274422713679</v>
      </c>
    </row>
    <row r="30" spans="1:9" ht="15.75" customHeight="1" x14ac:dyDescent="0.2">
      <c r="A30" s="9" t="s">
        <v>1</v>
      </c>
      <c r="B30" s="9">
        <v>4.9999999999999991</v>
      </c>
      <c r="C30" s="9">
        <v>0.58026523804108177</v>
      </c>
      <c r="D30" s="9">
        <v>8.6167491557473035</v>
      </c>
      <c r="E30" s="9">
        <v>2.5488662852935494E-5</v>
      </c>
      <c r="F30" s="9">
        <v>3.6619059615620344</v>
      </c>
      <c r="G30" s="9">
        <v>6.3380940384379638</v>
      </c>
      <c r="H30" s="9">
        <v>3.6619059615620344</v>
      </c>
      <c r="I30" s="9">
        <v>6.3380940384379638</v>
      </c>
    </row>
    <row r="31" spans="1:9" ht="15.75" customHeight="1" x14ac:dyDescent="0.2"/>
    <row r="32" spans="1:9" ht="15.75" customHeight="1" x14ac:dyDescent="0.2"/>
    <row r="33" spans="1:7" ht="15.75" customHeight="1" x14ac:dyDescent="0.2"/>
    <row r="34" spans="1:7" ht="15.75" customHeight="1" x14ac:dyDescent="0.2">
      <c r="A34" s="2" t="s">
        <v>38</v>
      </c>
      <c r="F34" s="2" t="s">
        <v>39</v>
      </c>
    </row>
    <row r="35" spans="1:7" ht="15.75" customHeight="1" x14ac:dyDescent="0.2"/>
    <row r="36" spans="1:7" ht="15.75" customHeight="1" x14ac:dyDescent="0.2">
      <c r="A36" s="8" t="s">
        <v>40</v>
      </c>
      <c r="B36" s="8" t="s">
        <v>41</v>
      </c>
      <c r="C36" s="8" t="s">
        <v>42</v>
      </c>
      <c r="D36" s="11" t="s">
        <v>43</v>
      </c>
      <c r="F36" s="8" t="s">
        <v>44</v>
      </c>
      <c r="G36" s="8" t="s">
        <v>2</v>
      </c>
    </row>
    <row r="37" spans="1:7" ht="15.75" customHeight="1" x14ac:dyDescent="0.2">
      <c r="A37" s="3">
        <v>1</v>
      </c>
      <c r="B37" s="3">
        <v>70.000000000000014</v>
      </c>
      <c r="C37" s="3">
        <v>-12.000000000000014</v>
      </c>
      <c r="D37" s="3">
        <v>-0.92035798661684542</v>
      </c>
      <c r="F37" s="3">
        <v>5</v>
      </c>
      <c r="G37" s="3">
        <v>58</v>
      </c>
    </row>
    <row r="38" spans="1:7" ht="15.75" customHeight="1" x14ac:dyDescent="0.2">
      <c r="A38" s="3">
        <v>2</v>
      </c>
      <c r="B38" s="3">
        <v>90</v>
      </c>
      <c r="C38" s="3">
        <v>15</v>
      </c>
      <c r="D38" s="3">
        <v>1.1504474832710554</v>
      </c>
      <c r="F38" s="3">
        <v>15</v>
      </c>
      <c r="G38" s="3">
        <v>88</v>
      </c>
    </row>
    <row r="39" spans="1:7" ht="15.75" customHeight="1" x14ac:dyDescent="0.2">
      <c r="A39" s="3">
        <v>3</v>
      </c>
      <c r="B39" s="3">
        <v>100</v>
      </c>
      <c r="C39" s="3">
        <v>-12</v>
      </c>
      <c r="D39" s="3">
        <v>-0.92035798661684431</v>
      </c>
      <c r="F39" s="3">
        <v>25</v>
      </c>
      <c r="G39" s="3">
        <v>105</v>
      </c>
    </row>
    <row r="40" spans="1:7" ht="15.75" customHeight="1" x14ac:dyDescent="0.2">
      <c r="A40" s="3">
        <v>4</v>
      </c>
      <c r="B40" s="3">
        <v>100</v>
      </c>
      <c r="C40" s="3">
        <v>18</v>
      </c>
      <c r="D40" s="3">
        <v>1.3805369799252665</v>
      </c>
      <c r="F40" s="3">
        <v>35</v>
      </c>
      <c r="G40" s="3">
        <v>117</v>
      </c>
    </row>
    <row r="41" spans="1:7" ht="15.75" customHeight="1" x14ac:dyDescent="0.2">
      <c r="A41" s="3">
        <v>5</v>
      </c>
      <c r="B41" s="3">
        <v>120</v>
      </c>
      <c r="C41" s="3">
        <v>-3</v>
      </c>
      <c r="D41" s="3">
        <v>-0.23008949665421108</v>
      </c>
      <c r="F41" s="3">
        <v>45</v>
      </c>
      <c r="G41" s="3">
        <v>118</v>
      </c>
    </row>
    <row r="42" spans="1:7" ht="15.75" customHeight="1" x14ac:dyDescent="0.2">
      <c r="A42" s="3">
        <v>6</v>
      </c>
      <c r="B42" s="3">
        <v>140</v>
      </c>
      <c r="C42" s="3">
        <v>-3</v>
      </c>
      <c r="D42" s="3">
        <v>-0.23008949665421108</v>
      </c>
      <c r="F42" s="3">
        <v>55</v>
      </c>
      <c r="G42" s="3">
        <v>137</v>
      </c>
    </row>
    <row r="43" spans="1:7" ht="15.75" customHeight="1" x14ac:dyDescent="0.2">
      <c r="A43" s="3">
        <v>7</v>
      </c>
      <c r="B43" s="3">
        <v>160</v>
      </c>
      <c r="C43" s="3">
        <v>-3</v>
      </c>
      <c r="D43" s="3">
        <v>-0.23008949665421108</v>
      </c>
      <c r="F43" s="3">
        <v>65</v>
      </c>
      <c r="G43" s="3">
        <v>149</v>
      </c>
    </row>
    <row r="44" spans="1:7" ht="15.75" customHeight="1" x14ac:dyDescent="0.2">
      <c r="A44" s="3">
        <v>8</v>
      </c>
      <c r="B44" s="3">
        <v>160</v>
      </c>
      <c r="C44" s="3">
        <v>9</v>
      </c>
      <c r="D44" s="3">
        <v>0.69026848996263324</v>
      </c>
      <c r="F44" s="3">
        <v>75</v>
      </c>
      <c r="G44" s="3">
        <v>157</v>
      </c>
    </row>
    <row r="45" spans="1:7" ht="15.75" customHeight="1" x14ac:dyDescent="0.2">
      <c r="A45" s="3">
        <v>9</v>
      </c>
      <c r="B45" s="3">
        <v>170</v>
      </c>
      <c r="C45" s="3">
        <v>-21</v>
      </c>
      <c r="D45" s="3">
        <v>-1.6106264765794776</v>
      </c>
      <c r="F45" s="3">
        <v>85</v>
      </c>
      <c r="G45" s="3">
        <v>169</v>
      </c>
    </row>
    <row r="46" spans="1:7" ht="15.75" customHeight="1" x14ac:dyDescent="0.2">
      <c r="A46" s="9">
        <v>10</v>
      </c>
      <c r="B46" s="9">
        <v>190</v>
      </c>
      <c r="C46" s="9">
        <v>12</v>
      </c>
      <c r="D46" s="9">
        <v>0.92035798661684431</v>
      </c>
      <c r="F46" s="9">
        <v>95</v>
      </c>
      <c r="G46" s="9">
        <v>202</v>
      </c>
    </row>
    <row r="47" spans="1:7" ht="15.75" customHeight="1" x14ac:dyDescent="0.2"/>
    <row r="48" spans="1:7" ht="15.75" customHeight="1" x14ac:dyDescent="0.2"/>
    <row r="49" spans="3:4" ht="15.75" customHeight="1" x14ac:dyDescent="0.2">
      <c r="C49" s="1" t="s">
        <v>1</v>
      </c>
      <c r="D49" s="11" t="s">
        <v>43</v>
      </c>
    </row>
    <row r="50" spans="3:4" ht="15.75" customHeight="1" x14ac:dyDescent="0.2">
      <c r="C50" s="2">
        <v>2</v>
      </c>
      <c r="D50" s="3">
        <v>-0.92035798661684542</v>
      </c>
    </row>
    <row r="51" spans="3:4" ht="15.75" customHeight="1" x14ac:dyDescent="0.2">
      <c r="C51" s="2">
        <v>6</v>
      </c>
      <c r="D51" s="3">
        <v>1.1504474832710554</v>
      </c>
    </row>
    <row r="52" spans="3:4" ht="15.75" customHeight="1" x14ac:dyDescent="0.2">
      <c r="C52" s="2">
        <v>8</v>
      </c>
      <c r="D52" s="3">
        <v>-0.92035798661684431</v>
      </c>
    </row>
    <row r="53" spans="3:4" ht="15.75" customHeight="1" x14ac:dyDescent="0.2">
      <c r="C53" s="2">
        <v>8</v>
      </c>
      <c r="D53" s="3">
        <v>1.3805369799252665</v>
      </c>
    </row>
    <row r="54" spans="3:4" ht="15.75" customHeight="1" x14ac:dyDescent="0.2">
      <c r="C54" s="2">
        <v>12</v>
      </c>
      <c r="D54" s="3">
        <v>-0.23008949665421108</v>
      </c>
    </row>
    <row r="55" spans="3:4" ht="15.75" customHeight="1" x14ac:dyDescent="0.2">
      <c r="C55" s="2">
        <v>16</v>
      </c>
      <c r="D55" s="3">
        <v>-0.23008949665421108</v>
      </c>
    </row>
    <row r="56" spans="3:4" ht="15.75" customHeight="1" x14ac:dyDescent="0.2">
      <c r="C56" s="2">
        <v>20</v>
      </c>
      <c r="D56" s="3">
        <v>-0.23008949665421108</v>
      </c>
    </row>
    <row r="57" spans="3:4" ht="15.75" customHeight="1" x14ac:dyDescent="0.2">
      <c r="C57" s="2">
        <v>20</v>
      </c>
      <c r="D57" s="3">
        <v>0.69026848996263324</v>
      </c>
    </row>
    <row r="58" spans="3:4" ht="15.75" customHeight="1" x14ac:dyDescent="0.2">
      <c r="C58" s="2">
        <v>22</v>
      </c>
      <c r="D58" s="3">
        <v>-1.6106264765794776</v>
      </c>
    </row>
    <row r="59" spans="3:4" ht="15.75" customHeight="1" x14ac:dyDescent="0.2">
      <c r="C59" s="4">
        <v>26</v>
      </c>
      <c r="D59" s="9">
        <v>0.92035798661684431</v>
      </c>
    </row>
    <row r="60" spans="3:4" ht="15.75" customHeight="1" x14ac:dyDescent="0.2"/>
    <row r="61" spans="3:4" ht="15.75" customHeight="1" x14ac:dyDescent="0.2"/>
    <row r="62" spans="3:4" ht="15.75" customHeight="1" x14ac:dyDescent="0.2"/>
    <row r="63" spans="3:4" ht="15.75" customHeight="1" x14ac:dyDescent="0.2"/>
    <row r="64" spans="3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6F96-2ED2-434D-8380-D81C75E0D551}">
  <dimension ref="A1:L34"/>
  <sheetViews>
    <sheetView zoomScale="125" workbookViewId="0">
      <selection activeCell="C18" sqref="C18"/>
    </sheetView>
  </sheetViews>
  <sheetFormatPr baseColWidth="10" defaultRowHeight="16" x14ac:dyDescent="0.2"/>
  <cols>
    <col min="4" max="4" width="17.83203125" bestFit="1" customWidth="1"/>
    <col min="5" max="5" width="13.1640625" bestFit="1" customWidth="1"/>
    <col min="6" max="6" width="13.83203125" bestFit="1" customWidth="1"/>
    <col min="7" max="7" width="17.5" bestFit="1" customWidth="1"/>
    <col min="8" max="8" width="12.5" bestFit="1" customWidth="1"/>
    <col min="9" max="9" width="13.1640625" bestFit="1" customWidth="1"/>
    <col min="10" max="10" width="12.5" bestFit="1" customWidth="1"/>
    <col min="11" max="11" width="13.1640625" bestFit="1" customWidth="1"/>
    <col min="12" max="12" width="12.5" bestFit="1" customWidth="1"/>
  </cols>
  <sheetData>
    <row r="1" spans="1:12" ht="17" thickBot="1" x14ac:dyDescent="0.25">
      <c r="A1" s="15" t="s">
        <v>11</v>
      </c>
      <c r="B1" s="15" t="s">
        <v>12</v>
      </c>
      <c r="D1" t="s">
        <v>13</v>
      </c>
    </row>
    <row r="2" spans="1:12" ht="17" thickBot="1" x14ac:dyDescent="0.25">
      <c r="A2" s="14">
        <v>1</v>
      </c>
      <c r="B2" s="14">
        <v>45</v>
      </c>
    </row>
    <row r="3" spans="1:12" x14ac:dyDescent="0.2">
      <c r="A3" s="14">
        <v>1</v>
      </c>
      <c r="B3" s="14">
        <v>55</v>
      </c>
      <c r="D3" s="19" t="s">
        <v>15</v>
      </c>
      <c r="E3" s="19"/>
    </row>
    <row r="4" spans="1:12" x14ac:dyDescent="0.2">
      <c r="A4" s="14">
        <v>2</v>
      </c>
      <c r="B4" s="14">
        <v>50</v>
      </c>
      <c r="D4" s="16" t="s">
        <v>16</v>
      </c>
      <c r="E4" s="16">
        <v>0.70486707747323485</v>
      </c>
    </row>
    <row r="5" spans="1:12" x14ac:dyDescent="0.2">
      <c r="A5" s="21">
        <v>3</v>
      </c>
      <c r="B5" s="21">
        <v>75</v>
      </c>
      <c r="D5" s="22" t="s">
        <v>17</v>
      </c>
      <c r="E5" s="22">
        <v>0.49683759690565932</v>
      </c>
    </row>
    <row r="6" spans="1:12" x14ac:dyDescent="0.2">
      <c r="A6" s="14">
        <v>3</v>
      </c>
      <c r="B6" s="14">
        <v>40</v>
      </c>
      <c r="D6" s="16" t="s">
        <v>18</v>
      </c>
      <c r="E6" s="16">
        <v>0.43394229651886673</v>
      </c>
    </row>
    <row r="7" spans="1:12" x14ac:dyDescent="0.2">
      <c r="A7" s="14">
        <v>3</v>
      </c>
      <c r="B7" s="14">
        <v>45</v>
      </c>
      <c r="D7" s="16" t="s">
        <v>19</v>
      </c>
      <c r="E7" s="16">
        <v>12.670448067739676</v>
      </c>
    </row>
    <row r="8" spans="1:12" ht="17" thickBot="1" x14ac:dyDescent="0.25">
      <c r="A8" s="14">
        <v>4</v>
      </c>
      <c r="B8" s="14">
        <v>30</v>
      </c>
      <c r="D8" s="17" t="s">
        <v>20</v>
      </c>
      <c r="E8" s="17">
        <v>10</v>
      </c>
    </row>
    <row r="9" spans="1:12" x14ac:dyDescent="0.2">
      <c r="A9" s="14">
        <v>4</v>
      </c>
      <c r="B9" s="14">
        <v>35</v>
      </c>
    </row>
    <row r="10" spans="1:12" ht="17" thickBot="1" x14ac:dyDescent="0.25">
      <c r="A10" s="14">
        <v>5</v>
      </c>
      <c r="B10" s="14">
        <v>25</v>
      </c>
      <c r="D10" t="s">
        <v>21</v>
      </c>
    </row>
    <row r="11" spans="1:12" x14ac:dyDescent="0.2">
      <c r="A11" s="14">
        <v>6</v>
      </c>
      <c r="B11" s="14">
        <v>15</v>
      </c>
      <c r="D11" s="18"/>
      <c r="E11" s="18" t="s">
        <v>22</v>
      </c>
      <c r="F11" s="18" t="s">
        <v>23</v>
      </c>
      <c r="G11" s="18" t="s">
        <v>24</v>
      </c>
      <c r="H11" s="18" t="s">
        <v>25</v>
      </c>
      <c r="I11" s="18" t="s">
        <v>26</v>
      </c>
    </row>
    <row r="12" spans="1:12" x14ac:dyDescent="0.2">
      <c r="D12" s="16" t="s">
        <v>27</v>
      </c>
      <c r="E12" s="16">
        <v>1</v>
      </c>
      <c r="F12" s="16">
        <v>1268.1779661016953</v>
      </c>
      <c r="G12" s="16">
        <v>1268.1779661016953</v>
      </c>
      <c r="H12" s="16">
        <v>7.899439129000335</v>
      </c>
      <c r="I12" s="16">
        <v>2.2822160900631376E-2</v>
      </c>
    </row>
    <row r="13" spans="1:12" x14ac:dyDescent="0.2">
      <c r="D13" s="16" t="s">
        <v>28</v>
      </c>
      <c r="E13" s="16">
        <v>8</v>
      </c>
      <c r="F13" s="16">
        <v>1284.3220338983047</v>
      </c>
      <c r="G13" s="16">
        <v>160.54025423728808</v>
      </c>
      <c r="H13" s="16"/>
      <c r="I13" s="16"/>
    </row>
    <row r="14" spans="1:12" ht="17" thickBot="1" x14ac:dyDescent="0.25">
      <c r="D14" s="17" t="s">
        <v>29</v>
      </c>
      <c r="E14" s="17">
        <v>9</v>
      </c>
      <c r="F14" s="17">
        <v>2552.5</v>
      </c>
      <c r="G14" s="17"/>
      <c r="H14" s="17"/>
      <c r="I14" s="17"/>
    </row>
    <row r="15" spans="1:12" ht="17" thickBot="1" x14ac:dyDescent="0.25"/>
    <row r="16" spans="1:12" x14ac:dyDescent="0.2">
      <c r="D16" s="18"/>
      <c r="E16" s="18" t="s">
        <v>30</v>
      </c>
      <c r="F16" s="18" t="s">
        <v>19</v>
      </c>
      <c r="G16" s="18" t="s">
        <v>31</v>
      </c>
      <c r="H16" s="18" t="s">
        <v>32</v>
      </c>
      <c r="I16" s="18" t="s">
        <v>33</v>
      </c>
      <c r="J16" s="18" t="s">
        <v>34</v>
      </c>
      <c r="K16" s="18" t="s">
        <v>35</v>
      </c>
      <c r="L16" s="18" t="s">
        <v>36</v>
      </c>
    </row>
    <row r="17" spans="4:12" x14ac:dyDescent="0.2">
      <c r="D17" s="16" t="s">
        <v>37</v>
      </c>
      <c r="E17" s="16">
        <v>64.957627118644069</v>
      </c>
      <c r="F17" s="16">
        <v>9.2580867156860389</v>
      </c>
      <c r="G17" s="16">
        <v>7.0163122374503066</v>
      </c>
      <c r="H17" s="16">
        <v>1.1082103524712686E-4</v>
      </c>
      <c r="I17" s="16">
        <v>43.608440868193298</v>
      </c>
      <c r="J17" s="16">
        <v>86.30681336909484</v>
      </c>
      <c r="K17" s="16">
        <v>43.608440868193298</v>
      </c>
      <c r="L17" s="16">
        <v>86.30681336909484</v>
      </c>
    </row>
    <row r="18" spans="4:12" ht="17" thickBot="1" x14ac:dyDescent="0.25">
      <c r="D18" s="17" t="s">
        <v>11</v>
      </c>
      <c r="E18" s="17">
        <v>-7.3305084745762725</v>
      </c>
      <c r="F18" s="17">
        <v>2.6081704594692043</v>
      </c>
      <c r="G18" s="17">
        <v>-2.810594088266809</v>
      </c>
      <c r="H18" s="17">
        <v>2.2822160900631352E-2</v>
      </c>
      <c r="I18" s="17">
        <v>-13.34496033942961</v>
      </c>
      <c r="J18" s="17">
        <v>-1.3160566097229349</v>
      </c>
      <c r="K18" s="17">
        <v>-13.34496033942961</v>
      </c>
      <c r="L18" s="17">
        <v>-1.3160566097229349</v>
      </c>
    </row>
    <row r="22" spans="4:12" x14ac:dyDescent="0.2">
      <c r="D22" s="24" t="s">
        <v>38</v>
      </c>
    </row>
    <row r="23" spans="4:12" ht="17" thickBot="1" x14ac:dyDescent="0.25"/>
    <row r="24" spans="4:12" x14ac:dyDescent="0.2">
      <c r="D24" s="18" t="s">
        <v>40</v>
      </c>
      <c r="E24" s="18" t="s">
        <v>45</v>
      </c>
      <c r="F24" s="18" t="s">
        <v>42</v>
      </c>
      <c r="G24" s="18" t="s">
        <v>43</v>
      </c>
    </row>
    <row r="25" spans="4:12" x14ac:dyDescent="0.2">
      <c r="D25" s="16">
        <v>1</v>
      </c>
      <c r="E25" s="16">
        <v>57.627118644067799</v>
      </c>
      <c r="F25" s="16">
        <v>-12.627118644067799</v>
      </c>
      <c r="G25" s="16">
        <v>-1.0570330077119656</v>
      </c>
    </row>
    <row r="26" spans="4:12" x14ac:dyDescent="0.2">
      <c r="D26" s="16">
        <v>2</v>
      </c>
      <c r="E26" s="16">
        <v>57.627118644067799</v>
      </c>
      <c r="F26" s="16">
        <v>-2.6271186440677994</v>
      </c>
      <c r="G26" s="16">
        <v>-0.21991961905416754</v>
      </c>
    </row>
    <row r="27" spans="4:12" x14ac:dyDescent="0.2">
      <c r="D27" s="16">
        <v>3</v>
      </c>
      <c r="E27" s="16">
        <v>50.296610169491522</v>
      </c>
      <c r="F27" s="16">
        <v>-0.29661016949152241</v>
      </c>
      <c r="G27" s="16">
        <v>-2.4829634409341217E-2</v>
      </c>
    </row>
    <row r="28" spans="4:12" x14ac:dyDescent="0.2">
      <c r="D28" s="20">
        <v>4</v>
      </c>
      <c r="E28" s="20">
        <v>42.966101694915253</v>
      </c>
      <c r="F28" s="20">
        <v>32.033898305084747</v>
      </c>
      <c r="G28" s="20">
        <v>2.6816005162088787</v>
      </c>
      <c r="H28" s="23" t="s">
        <v>46</v>
      </c>
    </row>
    <row r="29" spans="4:12" x14ac:dyDescent="0.2">
      <c r="D29" s="16">
        <v>5</v>
      </c>
      <c r="E29" s="16">
        <v>42.966101694915253</v>
      </c>
      <c r="F29" s="16">
        <v>-2.9661016949152526</v>
      </c>
      <c r="G29" s="16">
        <v>-0.24829634409341456</v>
      </c>
    </row>
    <row r="30" spans="4:12" x14ac:dyDescent="0.2">
      <c r="D30" s="16">
        <v>6</v>
      </c>
      <c r="E30" s="16">
        <v>42.966101694915253</v>
      </c>
      <c r="F30" s="16">
        <v>2.0338983050847474</v>
      </c>
      <c r="G30" s="16">
        <v>0.1702603502354845</v>
      </c>
    </row>
    <row r="31" spans="4:12" x14ac:dyDescent="0.2">
      <c r="D31" s="16">
        <v>7</v>
      </c>
      <c r="E31" s="16">
        <v>35.635593220338976</v>
      </c>
      <c r="F31" s="16">
        <v>-5.6355932203389756</v>
      </c>
      <c r="G31" s="16">
        <v>-0.47176305377748728</v>
      </c>
    </row>
    <row r="32" spans="4:12" x14ac:dyDescent="0.2">
      <c r="D32" s="16">
        <v>8</v>
      </c>
      <c r="E32" s="16">
        <v>35.635593220338976</v>
      </c>
      <c r="F32" s="16">
        <v>-0.63559322033897558</v>
      </c>
      <c r="G32" s="16">
        <v>-5.3206359448588238E-2</v>
      </c>
    </row>
    <row r="33" spans="4:7" x14ac:dyDescent="0.2">
      <c r="D33" s="16">
        <v>9</v>
      </c>
      <c r="E33" s="16">
        <v>28.305084745762706</v>
      </c>
      <c r="F33" s="16">
        <v>-3.3050847457627057</v>
      </c>
      <c r="G33" s="16">
        <v>-0.2766730691326616</v>
      </c>
    </row>
    <row r="34" spans="4:7" ht="17" thickBot="1" x14ac:dyDescent="0.25">
      <c r="D34" s="17">
        <v>10</v>
      </c>
      <c r="E34" s="17">
        <v>20.974576271186436</v>
      </c>
      <c r="F34" s="17">
        <v>-5.9745762711864359</v>
      </c>
      <c r="G34" s="17">
        <v>-0.50013977881673488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5CF-2419-9641-89D7-B960275259F2}">
  <dimension ref="A1:C20"/>
  <sheetViews>
    <sheetView zoomScale="156" workbookViewId="0">
      <selection activeCell="C13" sqref="C13"/>
    </sheetView>
  </sheetViews>
  <sheetFormatPr baseColWidth="10" defaultRowHeight="16" x14ac:dyDescent="0.2"/>
  <cols>
    <col min="3" max="3" width="12.33203125" bestFit="1" customWidth="1"/>
  </cols>
  <sheetData>
    <row r="1" spans="1:3" ht="17" thickBot="1" x14ac:dyDescent="0.25">
      <c r="A1" s="15" t="s">
        <v>11</v>
      </c>
      <c r="B1" s="15" t="s">
        <v>12</v>
      </c>
    </row>
    <row r="2" spans="1:3" x14ac:dyDescent="0.2">
      <c r="A2" s="14">
        <v>10</v>
      </c>
      <c r="B2" s="14">
        <v>125</v>
      </c>
    </row>
    <row r="3" spans="1:3" x14ac:dyDescent="0.2">
      <c r="A3" s="14">
        <v>10</v>
      </c>
      <c r="B3" s="14">
        <v>130</v>
      </c>
    </row>
    <row r="4" spans="1:3" x14ac:dyDescent="0.2">
      <c r="A4" s="14">
        <v>15</v>
      </c>
      <c r="B4" s="14">
        <v>120</v>
      </c>
    </row>
    <row r="5" spans="1:3" x14ac:dyDescent="0.2">
      <c r="A5" s="14">
        <v>20</v>
      </c>
      <c r="B5" s="14">
        <v>115</v>
      </c>
    </row>
    <row r="6" spans="1:3" x14ac:dyDescent="0.2">
      <c r="A6" s="14">
        <v>20</v>
      </c>
      <c r="B6" s="14">
        <v>120</v>
      </c>
    </row>
    <row r="7" spans="1:3" x14ac:dyDescent="0.2">
      <c r="A7" s="14">
        <v>25</v>
      </c>
      <c r="B7" s="14">
        <v>110</v>
      </c>
    </row>
    <row r="8" spans="1:3" x14ac:dyDescent="0.2">
      <c r="A8" s="25">
        <v>70</v>
      </c>
      <c r="B8" s="25">
        <v>100</v>
      </c>
      <c r="C8" s="24" t="s">
        <v>47</v>
      </c>
    </row>
    <row r="13" spans="1:3" ht="17" thickBot="1" x14ac:dyDescent="0.25">
      <c r="A13" s="15" t="s">
        <v>11</v>
      </c>
      <c r="B13" s="15" t="s">
        <v>12</v>
      </c>
    </row>
    <row r="14" spans="1:3" x14ac:dyDescent="0.2">
      <c r="A14" s="14">
        <v>10</v>
      </c>
      <c r="B14" s="14">
        <v>125</v>
      </c>
    </row>
    <row r="15" spans="1:3" x14ac:dyDescent="0.2">
      <c r="A15" s="14">
        <v>10</v>
      </c>
      <c r="B15" s="14">
        <v>130</v>
      </c>
    </row>
    <row r="16" spans="1:3" x14ac:dyDescent="0.2">
      <c r="A16" s="14">
        <v>15</v>
      </c>
      <c r="B16" s="14">
        <v>120</v>
      </c>
    </row>
    <row r="17" spans="1:2" x14ac:dyDescent="0.2">
      <c r="A17" s="14">
        <v>20</v>
      </c>
      <c r="B17" s="14">
        <v>115</v>
      </c>
    </row>
    <row r="18" spans="1:2" x14ac:dyDescent="0.2">
      <c r="A18" s="14">
        <v>20</v>
      </c>
      <c r="B18" s="14">
        <v>120</v>
      </c>
    </row>
    <row r="19" spans="1:2" x14ac:dyDescent="0.2">
      <c r="A19" s="14">
        <v>25</v>
      </c>
      <c r="B19" s="14">
        <v>110</v>
      </c>
    </row>
    <row r="20" spans="1:2" x14ac:dyDescent="0.2">
      <c r="A20" s="14"/>
      <c r="B2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Least Squares Method</vt:lpstr>
      <vt:lpstr>R</vt:lpstr>
      <vt:lpstr>Scatter Diagram</vt:lpstr>
      <vt:lpstr>Excel regression</vt:lpstr>
      <vt:lpstr>Residual Plot</vt:lpstr>
      <vt:lpstr>Outliers</vt:lpstr>
      <vt:lpstr>Influential (Leverage)</vt:lpstr>
      <vt:lpstr>Outliers!PageEnd_663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2023-01-14T02:36:57Z</dcterms:modified>
</cp:coreProperties>
</file>