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24226"/>
  <mc:AlternateContent xmlns:mc="http://schemas.openxmlformats.org/markup-compatibility/2006">
    <mc:Choice Requires="x15">
      <x15ac:absPath xmlns:x15ac="http://schemas.microsoft.com/office/spreadsheetml/2010/11/ac" url="C:\Users\MIC\Downloads\"/>
    </mc:Choice>
  </mc:AlternateContent>
  <xr:revisionPtr revIDLastSave="0" documentId="13_ncr:1_{2B1D47FC-FC99-4EF8-AF0B-446462E30765}" xr6:coauthVersionLast="45" xr6:coauthVersionMax="45" xr10:uidLastSave="{00000000-0000-0000-0000-000000000000}"/>
  <bookViews>
    <workbookView xWindow="28680" yWindow="-120" windowWidth="29040" windowHeight="15840" firstSheet="1" activeTab="1" xr2:uid="{00000000-000D-0000-FFFF-FFFF00000000}"/>
  </bookViews>
  <sheets>
    <sheet name="CB_DATA_" sheetId="6" state="veryHidden" r:id="rId1"/>
    <sheet name="Inputs" sheetId="1" r:id="rId2"/>
    <sheet name="SensIt Tornado 2" sheetId="5" r:id="rId3"/>
    <sheet name="SensIt Tornado 1" sheetId="4" r:id="rId4"/>
    <sheet name="Cash flows" sheetId="2" r:id="rId5"/>
  </sheets>
  <definedNames>
    <definedName name="Advertising_fraction">Inputs!$D$35</definedName>
    <definedName name="Bottle_clean_up_losses">Inputs!$D$20</definedName>
    <definedName name="Bottle_set_up_losses">Inputs!$D$18</definedName>
    <definedName name="Bottle_variable_losses">Inputs!$D$19</definedName>
    <definedName name="bottles_per_case">Inputs!$D$11</definedName>
    <definedName name="Bottling_set_up_costs">Inputs!$D$21</definedName>
    <definedName name="Broker_fee_1993">Inputs!$D$28</definedName>
    <definedName name="Broker_fee_after_1993">Inputs!$D$29</definedName>
    <definedName name="CB_03917ba792344b8cb52873f61cad12d2" localSheetId="1" hidden="1">Inputs!$D$68</definedName>
    <definedName name="CB_051fa6ef98864a6aacb8a44295c326cc" localSheetId="1" hidden="1">Inputs!$F$104</definedName>
    <definedName name="CB_06c40aebef184d23b65e139f750bc242" localSheetId="0" hidden="1">#N/A</definedName>
    <definedName name="CB_077d682062e146e7abe85f56f04becbe" localSheetId="1" hidden="1">Inputs!$D$24</definedName>
    <definedName name="CB_083a4540710f463e9a070467dec99158" localSheetId="1" hidden="1">Inputs!$E$94</definedName>
    <definedName name="CB_09a36c9fc555469f97b945d8ed49d19c" localSheetId="1" hidden="1">Inputs!$B$96</definedName>
    <definedName name="CB_0af4a3e5ce0b49689f2d6b00b7f27252" localSheetId="1" hidden="1">Inputs!$G$107</definedName>
    <definedName name="CB_0b46f037bb264da0af342e6fb3d3728e" localSheetId="1" hidden="1">Inputs!$N$79</definedName>
    <definedName name="CB_0b98e9b19e91417a8ed1fddb3b72c148" localSheetId="1" hidden="1">Inputs!$E$96</definedName>
    <definedName name="CB_12dd0453a9dd4af990657c601cac7622" localSheetId="1" hidden="1">Inputs!$C$108</definedName>
    <definedName name="CB_19c59518beb04277a4cb6c3c7ae6efe1" localSheetId="1" hidden="1">Inputs!$C$101</definedName>
    <definedName name="CB_1ca09971661a41a68280e0b0eb9deb98" localSheetId="1" hidden="1">Inputs!$F$98</definedName>
    <definedName name="CB_1d3d9889d8fd4fbf86274cbac3f6cf4c" localSheetId="1" hidden="1">Inputs!$C$98</definedName>
    <definedName name="CB_1d6d89f9c0dd493385b611e5d84180f9" localSheetId="1" hidden="1">Inputs!$F$95</definedName>
    <definedName name="CB_1e78e5122a33472685539229ae11f2c8" localSheetId="1" hidden="1">Inputs!$N$72</definedName>
    <definedName name="CB_209c5b3a875e456c965122fd191e2691" localSheetId="1" hidden="1">Inputs!$C$105</definedName>
    <definedName name="CB_20c5dc2894d6465b8057e4b75d36c712" localSheetId="1" hidden="1">Inputs!$C$107</definedName>
    <definedName name="CB_21e40ee17d1f431bb23d11f7ae051254" localSheetId="1" hidden="1">Inputs!$B$93</definedName>
    <definedName name="CB_2475a1cbd1a94435b61c47fd7e042e95" localSheetId="1" hidden="1">Inputs!$B$95</definedName>
    <definedName name="CB_2631d78e92b349198a2f4a031aee8e02" localSheetId="1" hidden="1">Inputs!$D$23</definedName>
    <definedName name="CB_2686646135b641098566a7dc3cf34fdd" localSheetId="1" hidden="1">Inputs!$D$102</definedName>
    <definedName name="CB_2a42f13e4b1d45a78d6295bafd0ef36b" localSheetId="1" hidden="1">Inputs!$D$65</definedName>
    <definedName name="CB_2ba598a16c7d490c800bf197e75dedb2" localSheetId="1" hidden="1">Inputs!$F$103</definedName>
    <definedName name="CB_2bfa0d5f0a5c41fea3b2ac237130ac2e" localSheetId="1" hidden="1">Inputs!$B$100</definedName>
    <definedName name="CB_2cef652324da4ea2b6991e238db06df1" localSheetId="1" hidden="1">Inputs!$D$108</definedName>
    <definedName name="CB_2fee7bfa83fa48ebbe0c943eb0cac0ae" localSheetId="1" hidden="1">Inputs!$E$99</definedName>
    <definedName name="CB_347599dd528c4cd4b43fcfdcb4367e71" localSheetId="1" hidden="1">Inputs!$C$99</definedName>
    <definedName name="CB_353e56d326f848f8b4f1f3328e53d65e" localSheetId="1" hidden="1">Inputs!$N$73</definedName>
    <definedName name="CB_367932a4f197405da6fe7ef2dcf2b477" localSheetId="1" hidden="1">Inputs!$E$97</definedName>
    <definedName name="CB_37121ba4a3f141c2b78f8f52f77ea2ec" localSheetId="1" hidden="1">Inputs!$E$107</definedName>
    <definedName name="CB_3a24c7bbf1534c3486691b8038214688" localSheetId="1" hidden="1">Inputs!$N$71</definedName>
    <definedName name="CB_3de0968277c84f3195c26d0c9c19eeab" localSheetId="1" hidden="1">Inputs!$G$98</definedName>
    <definedName name="CB_3ea672e06b094b41963fbe7ec0aed5e5" localSheetId="1" hidden="1">Inputs!$F$108</definedName>
    <definedName name="CB_3f5bf727f1bf4fbe8ace19740c517ca3" localSheetId="1" hidden="1">Inputs!$N$82</definedName>
    <definedName name="CB_43823f294bd2483e8118e180d54f8099" localSheetId="1" hidden="1">Inputs!$G$94</definedName>
    <definedName name="CB_4733561c7724479e85dbae037e4cb203" localSheetId="1" hidden="1">Inputs!$B$97</definedName>
    <definedName name="CB_4b0a57ebaab34434b101753a5a27f27e" localSheetId="1" hidden="1">Inputs!$F$97</definedName>
    <definedName name="CB_4c09e5d4c2384688ae0aadebb4efd246" localSheetId="1" hidden="1">Inputs!$G$92</definedName>
    <definedName name="CB_4d170a9069cb4bf9b3d55f7b975877be" localSheetId="1" hidden="1">Inputs!$D$98</definedName>
    <definedName name="CB_4e0b5d8606c94c41ac1c0e7588cf6386" localSheetId="1" hidden="1">Inputs!$B$98</definedName>
    <definedName name="CB_4e9990807dfe44338d2ec64d9d8dc984" localSheetId="1" hidden="1">Inputs!$D$92</definedName>
    <definedName name="CB_4f1cdd66b029430299706e456e4306d7" localSheetId="1" hidden="1">Inputs!$N$76</definedName>
    <definedName name="CB_50fe7be92bfe42ed9041921602384603" localSheetId="1" hidden="1">Inputs!$B$104</definedName>
    <definedName name="CB_51247af88abc4eeba39a62a0b533058d" localSheetId="1" hidden="1">Inputs!$G$105</definedName>
    <definedName name="CB_53d0391e46864497be829a52f162bfef" localSheetId="1" hidden="1">Inputs!$D$93</definedName>
    <definedName name="CB_589116ce682942bb9bea694a3c53f5b5" localSheetId="1" hidden="1">Inputs!$E$108</definedName>
    <definedName name="CB_5ad1dd21cfc54e31862bc5acb56f5e7a" localSheetId="1" hidden="1">Inputs!$F$106</definedName>
    <definedName name="CB_5b89b6bba27f4779866ebcf1b084ed98" localSheetId="1" hidden="1">Inputs!$C$109</definedName>
    <definedName name="CB_5e47cb6d27f7488d83ec9c998624f7f6" localSheetId="1" hidden="1">Inputs!$D$106</definedName>
    <definedName name="CB_5f880b28c9904572998b3843c3f2aaf7" localSheetId="1" hidden="1">Inputs!$C$104</definedName>
    <definedName name="CB_5ff5d2904695415bbd48b19ae3f3dc5b" localSheetId="1" hidden="1">Inputs!$F$94</definedName>
    <definedName name="CB_64d47844548748feab534166b627666c" localSheetId="1" hidden="1">Inputs!$F$99</definedName>
    <definedName name="CB_657cf3ffe59e4c618afe2433e7b8fbbb" localSheetId="1" hidden="1">Inputs!$E$98</definedName>
    <definedName name="CB_6ceb5da942e749e78061bc29ddd04771" localSheetId="1" hidden="1">Inputs!$N$80</definedName>
    <definedName name="CB_6dadb53d3f4a4a05bdc4281a866cbd2e" localSheetId="1" hidden="1">Inputs!$E$103</definedName>
    <definedName name="CB_703f3169b61445769ce82105cda39523" localSheetId="1" hidden="1">Inputs!$D$66</definedName>
    <definedName name="CB_70ac35a8972342f8a124ac718045c558" localSheetId="1" hidden="1">Inputs!$D$97</definedName>
    <definedName name="CB_72eb9a99a2374d449a4ae12a4ee1be26" localSheetId="1" hidden="1">Inputs!$G$99</definedName>
    <definedName name="CB_743ce602d98a49f79a1f5a7fab610a12" localSheetId="1" hidden="1">Inputs!$C$97</definedName>
    <definedName name="CB_75523b90606b4e7db0c57c089e85c2eb" localSheetId="1" hidden="1">Inputs!$D$109</definedName>
    <definedName name="CB_768d9b18accc497ca3d869eb27f42e52" localSheetId="1" hidden="1">Inputs!$B$109</definedName>
    <definedName name="CB_799669224c9947a3800ff9de4df9455c" localSheetId="1" hidden="1">Inputs!$G$96</definedName>
    <definedName name="CB_7a9bf2873dd549f8a1c7b744b1773c0e" localSheetId="1" hidden="1">Inputs!$N$70</definedName>
    <definedName name="CB_7b15c8baf5794fb580bff22ebb1696e2" localSheetId="1" hidden="1">Inputs!$G$104</definedName>
    <definedName name="CB_7cfeb6d113364620a05c1f8edc8639e4" localSheetId="1" hidden="1">Inputs!$E$109</definedName>
    <definedName name="CB_7dc8d81eea614e2d9b6357fe62535ad7" localSheetId="1" hidden="1">Inputs!$E$102</definedName>
    <definedName name="CB_7dda6eb382db4ed3aca0df246b58ab82" localSheetId="1" hidden="1">Inputs!$G$100</definedName>
    <definedName name="CB_7ffbf135af6844a0826f71a94b4997bd" localSheetId="1" hidden="1">Inputs!$D$67</definedName>
    <definedName name="CB_80a85a8a5fbb4a69b6a3442881691c6f" localSheetId="1" hidden="1">Inputs!$B$102</definedName>
    <definedName name="CB_814e6d4a214c4e6ba1d881faf1d27b95" localSheetId="1" hidden="1">Inputs!$C$100</definedName>
    <definedName name="CB_824112ed5421452087cb2eacb9e8cb84" localSheetId="1" hidden="1">Inputs!$G$93</definedName>
    <definedName name="CB_8417ae2f2e6242d184891ddd00894003" localSheetId="1" hidden="1">Inputs!$E$101</definedName>
    <definedName name="CB_84764b562cc5423ab65b38b0e71bb148" localSheetId="1" hidden="1">Inputs!$D$96</definedName>
    <definedName name="CB_853b1a3764474f09ae2a4c150e4f44bc" localSheetId="1" hidden="1">Inputs!$C$92</definedName>
    <definedName name="CB_89566494262246409a9daafa8ba6a449" localSheetId="1" hidden="1">Inputs!$F$96</definedName>
    <definedName name="CB_8ad430190f9249209e3d7501a39fd3cd" localSheetId="1" hidden="1">Inputs!$E$104</definedName>
    <definedName name="CB_8d2521008c5a4641891b6808045de774" localSheetId="1" hidden="1">Inputs!$D$26</definedName>
    <definedName name="CB_8fccf6f72fd94091b6d2a39e66587291" localSheetId="1" hidden="1">Inputs!$B$101</definedName>
    <definedName name="CB_8fef030187624a0a8e67ddd9d9ffd35a" localSheetId="1" hidden="1">Inputs!$F$101</definedName>
    <definedName name="CB_911e7d1d109444ec8cf627c23f3dfe35" localSheetId="1" hidden="1">Inputs!$B$103</definedName>
    <definedName name="CB_91767f2bcc264af49d88705daaa39bc3" localSheetId="1" hidden="1">Inputs!$N$78</definedName>
    <definedName name="CB_9268959a66b647f5a157f94eae08ddfb" localSheetId="1" hidden="1">Inputs!$F$109</definedName>
    <definedName name="CB_935d90066ed247958abfd93fccbe9192" localSheetId="1" hidden="1">Inputs!$N$84</definedName>
    <definedName name="CB_98f77fa051d84a1baf2456646378c569" localSheetId="1" hidden="1">Inputs!$G$108</definedName>
    <definedName name="CB_998c3c653b094beea91690bbd9737023" localSheetId="1" hidden="1">Inputs!$N$81</definedName>
    <definedName name="CB_9a36b48bf2f24a6db3780c1021e5b4b0" localSheetId="1" hidden="1">Inputs!$D$105</definedName>
    <definedName name="CB_9a78029f76e0436c98aefaec12cad204" localSheetId="1" hidden="1">Inputs!$B$99</definedName>
    <definedName name="CB_9b054de601574c21bdf5e6c11a21f35a" localSheetId="1" hidden="1">Inputs!$D$73</definedName>
    <definedName name="CB_9c1be96996ad4858822c5decccb7f4f1" localSheetId="1" hidden="1">Inputs!$C$106</definedName>
    <definedName name="CB_9c58a95a4b1646e9a41252084d457074" localSheetId="1" hidden="1">Inputs!$D$95</definedName>
    <definedName name="CB_a06a6d19c2c14142805f1d5ce45db814" localSheetId="1" hidden="1">Inputs!$F$92</definedName>
    <definedName name="CB_a24fb3e4de6a4d23be71ca5953a25198" localSheetId="1" hidden="1">Inputs!$G$103</definedName>
    <definedName name="CB_a4a57fa25ab34470ad86223042155a57" localSheetId="1" hidden="1">Inputs!$B$92</definedName>
    <definedName name="CB_aa1c100329314ff8be14b6598334e9a6" localSheetId="1" hidden="1">Inputs!$N$68</definedName>
    <definedName name="CB_ac8c8db98a4740a193460d546b048c33" localSheetId="1" hidden="1">Inputs!$F$105</definedName>
    <definedName name="CB_adb3ef052b32408db249d08696e03321" localSheetId="1" hidden="1">Inputs!$B$105</definedName>
    <definedName name="CB_b19c920b0a034d28ab15193e656f713b" localSheetId="1" hidden="1">Inputs!$F$107</definedName>
    <definedName name="CB_b1fd8463b3fe4fbf8d17a8c39052205a" localSheetId="1" hidden="1">Inputs!$E$95</definedName>
    <definedName name="CB_b481dfb32e794ad681b932454faf2f5b" localSheetId="1" hidden="1">Inputs!$G$97</definedName>
    <definedName name="CB_b497517b6ec54e24942ed23ea38f14c6" localSheetId="1" hidden="1">Inputs!$B$108</definedName>
    <definedName name="CB_b6f33b7f9834446f8348830699231850" localSheetId="1" hidden="1">Inputs!$G$109</definedName>
    <definedName name="CB_b86908057cff4e268a79589f1fc743f5" localSheetId="1" hidden="1">Inputs!$C$103</definedName>
    <definedName name="CB_b94c952b99be4393a5df0ae0079d8a71" localSheetId="1" hidden="1">Inputs!$N$85</definedName>
    <definedName name="CB_bb9932370bf544fab63d6e6ced9702b2" localSheetId="1" hidden="1">Inputs!$N$74</definedName>
    <definedName name="CB_bcceb6d143324bc6a4e55e1591e620a3" localSheetId="1" hidden="1">Inputs!$N$69</definedName>
    <definedName name="CB_bed6772ef47445d6bce7633fb64e2296" localSheetId="1" hidden="1">Inputs!$C$95</definedName>
    <definedName name="CB_bedaee3ecb0341e4a10bfbbbd36c1a7d" localSheetId="1" hidden="1">Inputs!$D$64</definedName>
    <definedName name="CB_bef6d44d1ec14891829a3acce0a7ff9e" localSheetId="1" hidden="1">Inputs!$F$100</definedName>
    <definedName name="CB_Block_00000000000000000000000000000000" localSheetId="0" hidden="1">"'7.0.0.0"</definedName>
    <definedName name="CB_Block_00000000000000000000000000000000" localSheetId="1" hidden="1">"'7.0.0.0"</definedName>
    <definedName name="CB_Block_00000000000000000000000000000001" localSheetId="0" hidden="1">"'637171386294135601"</definedName>
    <definedName name="CB_Block_00000000000000000000000000000001" localSheetId="1" hidden="1">"'637171386293979337"</definedName>
    <definedName name="CB_Block_00000000000000000000000000000003" localSheetId="0" hidden="1">"'11.1.4716.0"</definedName>
    <definedName name="CB_Block_00000000000000000000000000000003" localSheetId="1" hidden="1">"'11.1.4716.0"</definedName>
    <definedName name="CB_BlockExt_00000000000000000000000000000003" localSheetId="0" hidden="1">"'11.1.2.4.850"</definedName>
    <definedName name="CB_BlockExt_00000000000000000000000000000003" localSheetId="1" hidden="1">"'11.1.2.4.850"</definedName>
    <definedName name="CB_c02223e7cf794731b2b4c10ac65d2851" localSheetId="1" hidden="1">Inputs!$B$94</definedName>
    <definedName name="CB_c06e083d38a54b39975f8692f22ea61b" localSheetId="1" hidden="1">Inputs!$D$100</definedName>
    <definedName name="CB_c0fb37a6690f4ce3afdfe3ae869e12b4" localSheetId="1" hidden="1">Inputs!$G$106</definedName>
    <definedName name="CB_c1bdb486ed7e4b52928152470d594125" localSheetId="1" hidden="1">Inputs!$D$69</definedName>
    <definedName name="CB_c36e9f70ddb940a2b15d9638ca100097" localSheetId="1" hidden="1">Inputs!$B$106</definedName>
    <definedName name="CB_c53f893e88874831850b8d62d4476997" localSheetId="1" hidden="1">Inputs!$G$101</definedName>
    <definedName name="CB_ca2e93e1d6d94aaf95c21a43d6e843bf" localSheetId="1" hidden="1">Inputs!$E$92</definedName>
    <definedName name="CB_ca7952ba4f6a48358a7d715c1c2d3445" localSheetId="1" hidden="1">Inputs!$E$93</definedName>
    <definedName name="CB_cbc3b93320a94eb59ef0c856fad56f29" localSheetId="1" hidden="1">Inputs!$D$103</definedName>
    <definedName name="CB_cd2ba71cf6584255b6fffacdc857c199" localSheetId="1" hidden="1">Inputs!$D$99</definedName>
    <definedName name="CB_cd6e7ddb84524cb7a9eb12eb98a689e8" localSheetId="1" hidden="1">Inputs!$F$102</definedName>
    <definedName name="CB_d156f579cbb54b66a07fc32764b3c5a4" localSheetId="1" hidden="1">Inputs!$F$93</definedName>
    <definedName name="CB_d2f67dbeebdd4e23b7f22d500643ceb7" localSheetId="1" hidden="1">Inputs!$N$83</definedName>
    <definedName name="CB_d62b30306bda41708d5d4df02918cbf8" localSheetId="1" hidden="1">Inputs!$C$96</definedName>
    <definedName name="CB_d77207eb8c4a44859f4910adaec92375" localSheetId="1" hidden="1">Inputs!$D$101</definedName>
    <definedName name="CB_d78858dd510a49548ed1bf536c06d188" localSheetId="1" hidden="1">Inputs!$C$93</definedName>
    <definedName name="CB_d7aa8ff29f1044c9852fd15a681d1e69" localSheetId="1" hidden="1">Inputs!$D$94</definedName>
    <definedName name="CB_db4d8e2a1fc74f8aae06103739bc7abc" localSheetId="1" hidden="1">Inputs!$C$94</definedName>
    <definedName name="CB_dc0b59d3c3b844cba1e8b9a9b35eaff9" localSheetId="1" hidden="1">Inputs!$D$74</definedName>
    <definedName name="CB_ddfbf65ed383455d96532ee22d94db0c" localSheetId="1" hidden="1">Inputs!$E$100</definedName>
    <definedName name="CB_df75c95e4b2b4357b99cbdb27f9f7bbe" localSheetId="1" hidden="1">Inputs!$G$95</definedName>
    <definedName name="CB_dfbd664b40cd4822b52a63a9a3ebf056" localSheetId="1" hidden="1">Inputs!$D$104</definedName>
    <definedName name="CB_e5d03c38d9794d8e8af388cf2c28428d" localSheetId="1" hidden="1">Inputs!$D$107</definedName>
    <definedName name="CB_e8b19ead6f3a45ee9dc6d71a46888f08" localSheetId="1" hidden="1">Inputs!$D$29</definedName>
    <definedName name="CB_ed6b7420ce4644a693e8e0c2348c7327" localSheetId="1" hidden="1">Inputs!$N$75</definedName>
    <definedName name="CB_f142649fad1d43d2bba74c0d4f0c18cf" localSheetId="1" hidden="1">Inputs!$B$107</definedName>
    <definedName name="CB_f68534a97517445991d3cb2b9efdde99" localSheetId="1" hidden="1">Inputs!$E$106</definedName>
    <definedName name="CB_f7249c2f5266443486b5eb8813bcf8b4" localSheetId="1" hidden="1">Inputs!$C$102</definedName>
    <definedName name="CB_f7c63a1b662e40dd945fe2549ad60477" localSheetId="1" hidden="1">Inputs!$G$102</definedName>
    <definedName name="CB_f99e47d99652426fbd209b55d5acb768" localSheetId="1" hidden="1">Inputs!$N$77</definedName>
    <definedName name="CB_fa5ba03f2a9c4375afd034a6c0093d1e" localSheetId="1" hidden="1">Inputs!$D$72</definedName>
    <definedName name="CB_fbd0c4a677c348dbba5a216816d52ac2" localSheetId="1" hidden="1">Inputs!$E$105</definedName>
    <definedName name="CBCR_0fab83dce7bd47e7893d157ac08dc098" localSheetId="1" hidden="1">Inputs!$L$73</definedName>
    <definedName name="CBCR_1004a4a06c2346a4aa2f810492d23651" localSheetId="1" hidden="1">Inputs!$L$81</definedName>
    <definedName name="CBCR_2745830f39a544f9b89b396dc3fd69ea" localSheetId="1" hidden="1">Inputs!$L$68</definedName>
    <definedName name="CBCR_285f01be9b5a4838bdefc69b651b0355" localSheetId="1" hidden="1">Inputs!$L$83</definedName>
    <definedName name="CBCR_33d5c876161f478ba419c572b6857605" localSheetId="1" hidden="1">Inputs!$L$72</definedName>
    <definedName name="CBCR_3431f9189fd4447eb10616501384589c" localSheetId="1" hidden="1">Inputs!$L$78</definedName>
    <definedName name="CBCR_38638a87f7d14bb8a3d6b70b18892bb0" localSheetId="1" hidden="1">Inputs!$L$71</definedName>
    <definedName name="CBCR_4bc153860d514685bd9d2c4ad72f9c4b" localSheetId="1" hidden="1">Inputs!$L$80</definedName>
    <definedName name="CBCR_5fb83684d31b4ed1a19c45288124932a" localSheetId="1" hidden="1">Inputs!$L$76</definedName>
    <definedName name="CBCR_787ea36dfb154253bf8a2cbebdbd0d4b" localSheetId="1" hidden="1">Inputs!$B$74</definedName>
    <definedName name="CBCR_98c8fa3c34504e2eadd0475c84e9feb3" localSheetId="1" hidden="1">Inputs!$L$70</definedName>
    <definedName name="CBCR_9b89363fe6b34537a366da06a9186d1d" localSheetId="1" hidden="1">Inputs!$L$79</definedName>
    <definedName name="CBCR_a2c750c919a5461bb02f56bd64bca1bd" localSheetId="1" hidden="1">Inputs!$L$84</definedName>
    <definedName name="CBCR_b4cb8bc52f5f4a9fbe8a10d4888fbf75" localSheetId="1" hidden="1">Inputs!$L$85</definedName>
    <definedName name="CBCR_bb7cc02ac8c54747a94d609ab04afed4" localSheetId="1" hidden="1">Inputs!$L$77</definedName>
    <definedName name="CBCR_bbc668f0787a446d8d0fc2d50bd785a1" localSheetId="1" hidden="1">Inputs!$L$69</definedName>
    <definedName name="CBCR_c5fca3c641e94f78874ae56754b27021" localSheetId="1" hidden="1">Inputs!$B$69</definedName>
    <definedName name="CBCR_d1200671a6f04adcbf089ecf8ecd12d2" localSheetId="1" hidden="1">Inputs!$L$74</definedName>
    <definedName name="CBCR_d17a38a6e0284b71af36654c4283c281" localSheetId="1" hidden="1">Inputs!$L$82</definedName>
    <definedName name="CBCR_dc68aba5b6c043ae90e98bc76ece2a68" localSheetId="1" hidden="1">Inputs!$L$75</definedName>
    <definedName name="CBWorkbookPriority" localSheetId="0" hidden="1">-1675170637726300</definedName>
    <definedName name="CBx_4f884522e5b94f57bf16276ab4cc2ef9" localSheetId="0" hidden="1">"'CB_DATA_'!$A$1"</definedName>
    <definedName name="CBx_e411d3ae3b844c12be2d77243d9c1f2a" localSheetId="0" hidden="1">"'Inputs'!$A$1"</definedName>
    <definedName name="CBx_Sheet_Guid" localSheetId="0" hidden="1">"'4f884522-e5b9-4f57-bf16-276ab4cc2ef9"</definedName>
    <definedName name="CBx_Sheet_Guid" localSheetId="1" hidden="1">"'e411d3ae-3b84-4c12-be2d-77243d9c1f2a"</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 name="Cost_of_supplies">Inputs!$D$31</definedName>
    <definedName name="Demand_1993">Inputs!$D$23</definedName>
    <definedName name="Demand_1994">Inputs!$D$24</definedName>
    <definedName name="Demand_growth_rate">Inputs!$D$25</definedName>
    <definedName name="Freight_expenses_per_case">Inputs!$D$32</definedName>
    <definedName name="GA_Fraction">Inputs!$D$36</definedName>
    <definedName name="liters_per_bottle">Inputs!$D$10</definedName>
    <definedName name="liters_per_gal">Inputs!$D$12</definedName>
    <definedName name="Marketing_case_fraction">Inputs!$D$30</definedName>
    <definedName name="Oil_Ordered_for_93">Inputs!$D$6</definedName>
    <definedName name="Oil_Ordered_for_94">Inputs!$D$8</definedName>
    <definedName name="Oil_price_1993">Inputs!$D$7</definedName>
    <definedName name="Per_bottle_charge">Inputs!$D$22</definedName>
    <definedName name="_xlnm.Print_Area" localSheetId="4">'Cash flows'!$A$1:$I$60</definedName>
    <definedName name="_xlnm.Print_Area" localSheetId="1">Inputs!$A$4:$I$37</definedName>
    <definedName name="_xlnm.Print_Area" localSheetId="3">'SensIt Tornado 1'!$A$1:$I$77</definedName>
    <definedName name="_xlnm.Print_Area" localSheetId="2">'SensIt Tornado 2'!$A$1:$I$77</definedName>
    <definedName name="Printing_costs_per_case">Inputs!$D$33</definedName>
    <definedName name="Revenue_Per_case_sold">Inputs!$D$26</definedName>
    <definedName name="Salvage_percentage_value">Inputs!$D$27</definedName>
    <definedName name="SensItManyInOneOutRefEditBaseCase" localSheetId="1" hidden="1">Inputs!$H$18:$H$37</definedName>
    <definedName name="SensItManyInOneOutRefEditInputLabels" localSheetId="1" hidden="1">Inputs!$B$18:$B$37</definedName>
    <definedName name="SensItManyInOneOutRefEditInputValues" localSheetId="1" hidden="1">Inputs!$D$18:$D$37</definedName>
    <definedName name="SensItManyInOneOutRefEditOneExtreme" localSheetId="1" hidden="1">Inputs!$G$18:$G$37</definedName>
    <definedName name="SensItManyInOneOutRefEditOtherExtreme" localSheetId="1" hidden="1">Inputs!$I$18:$I$37</definedName>
    <definedName name="SensItManyInOneOutRefEditOutputLabel" localSheetId="1" hidden="1">Inputs!$B$41</definedName>
    <definedName name="SensItManyInOneOutRefEditOutputValue" localSheetId="1" hidden="1">Inputs!$D$41</definedName>
    <definedName name="solver_eng" localSheetId="1" hidden="1">1</definedName>
    <definedName name="solver_neg" localSheetId="1" hidden="1">1</definedName>
    <definedName name="solver_num" localSheetId="1" hidden="1">0</definedName>
    <definedName name="solver_opt" localSheetId="1" hidden="1">Inputs!$G$70</definedName>
    <definedName name="solver_typ" localSheetId="1" hidden="1">1</definedName>
    <definedName name="solver_val" localSheetId="1" hidden="1">0</definedName>
    <definedName name="solver_ver" localSheetId="1" hidden="1">3</definedName>
    <definedName name="Value_of_inventory">Inputs!$D$37</definedName>
    <definedName name="Warehouse_expenses">Inputs!$D$34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94" i="1" l="1"/>
  <c r="Q95" i="1"/>
  <c r="Q96" i="1"/>
  <c r="Q97" i="1"/>
  <c r="Q98" i="1"/>
  <c r="Q99" i="1"/>
  <c r="Q100" i="1"/>
  <c r="Q101" i="1"/>
  <c r="Q102" i="1"/>
  <c r="Q103" i="1"/>
  <c r="Q104" i="1"/>
  <c r="Q105" i="1"/>
  <c r="Q106" i="1"/>
  <c r="Q107" i="1"/>
  <c r="Q108" i="1"/>
  <c r="Q109" i="1"/>
  <c r="Q93" i="1"/>
  <c r="T111" i="1"/>
  <c r="U111" i="1"/>
  <c r="V111" i="1"/>
  <c r="W111" i="1"/>
  <c r="X111" i="1"/>
  <c r="S111" i="1"/>
  <c r="R93" i="1"/>
  <c r="R94" i="1"/>
  <c r="R95" i="1"/>
  <c r="R96" i="1"/>
  <c r="R97" i="1"/>
  <c r="R98" i="1"/>
  <c r="R99" i="1"/>
  <c r="R100" i="1"/>
  <c r="R101" i="1"/>
  <c r="R102" i="1"/>
  <c r="R103" i="1"/>
  <c r="R104" i="1"/>
  <c r="R105" i="1"/>
  <c r="R106" i="1"/>
  <c r="R107" i="1"/>
  <c r="R108" i="1"/>
  <c r="R109" i="1"/>
  <c r="L91" i="1"/>
  <c r="M91" i="1"/>
  <c r="N91" i="1"/>
  <c r="O91" i="1"/>
  <c r="P91" i="1"/>
  <c r="C91" i="1"/>
  <c r="D91" i="1"/>
  <c r="E91" i="1"/>
  <c r="F91" i="1"/>
  <c r="G91" i="1"/>
  <c r="F8" i="2"/>
  <c r="E4" i="2"/>
  <c r="D69" i="1"/>
  <c r="D23" i="1"/>
  <c r="E28" i="2"/>
  <c r="E14" i="2"/>
  <c r="E23" i="2"/>
  <c r="E24" i="2"/>
  <c r="E31" i="2"/>
  <c r="E32" i="2"/>
  <c r="E33" i="2"/>
  <c r="E38" i="2"/>
  <c r="E37" i="2"/>
  <c r="E39" i="2"/>
  <c r="E54" i="2"/>
  <c r="E42" i="2"/>
  <c r="E43" i="2"/>
  <c r="E44" i="2"/>
  <c r="E45" i="2"/>
  <c r="E51" i="2"/>
  <c r="E8" i="2"/>
  <c r="E10" i="2"/>
  <c r="E48" i="2"/>
  <c r="E17" i="2"/>
  <c r="E18" i="2"/>
  <c r="E19" i="2"/>
  <c r="E49" i="2"/>
  <c r="E26" i="2"/>
  <c r="E50" i="2"/>
  <c r="E52" i="2"/>
  <c r="E57" i="2"/>
  <c r="E34" i="2"/>
  <c r="F22" i="2"/>
  <c r="F13" i="2"/>
  <c r="F14" i="2"/>
  <c r="F23" i="2"/>
  <c r="F24" i="2"/>
  <c r="F31" i="2"/>
  <c r="D74" i="1"/>
  <c r="D24" i="1"/>
  <c r="F28" i="2"/>
  <c r="F32" i="2"/>
  <c r="F37" i="2"/>
  <c r="F4" i="2"/>
  <c r="F33" i="2"/>
  <c r="F38" i="2"/>
  <c r="F39" i="2"/>
  <c r="F10" i="2"/>
  <c r="F48" i="2"/>
  <c r="F16" i="2"/>
  <c r="F17" i="2"/>
  <c r="F18" i="2"/>
  <c r="F19" i="2"/>
  <c r="F49" i="2"/>
  <c r="F26" i="2"/>
  <c r="F50" i="2"/>
  <c r="F42" i="2"/>
  <c r="F43" i="2"/>
  <c r="F44" i="2"/>
  <c r="F45" i="2"/>
  <c r="F51" i="2"/>
  <c r="F52" i="2"/>
  <c r="F54" i="2"/>
  <c r="F57" i="2"/>
  <c r="F34" i="2"/>
  <c r="F59" i="2"/>
  <c r="F60" i="2"/>
  <c r="D41" i="1"/>
  <c r="P68" i="1" a="1"/>
  <c r="P68" i="1"/>
  <c r="P69" i="1" a="1"/>
  <c r="P69" i="1"/>
  <c r="P70" i="1" a="1"/>
  <c r="P71" i="1" a="1"/>
  <c r="P72" i="1" a="1"/>
  <c r="P73" i="1" a="1"/>
  <c r="P74" i="1" a="1"/>
  <c r="P75" i="1" a="1"/>
  <c r="P76" i="1" a="1"/>
  <c r="P77" i="1" a="1"/>
  <c r="P78" i="1" a="1"/>
  <c r="P79" i="1" a="1"/>
  <c r="P80" i="1" a="1"/>
  <c r="P81" i="1" a="1"/>
  <c r="P82" i="1" a="1"/>
  <c r="P83" i="1" a="1"/>
  <c r="P84" i="1" a="1"/>
  <c r="P85" i="1" a="1"/>
  <c r="P70" i="1"/>
  <c r="P71" i="1"/>
  <c r="P72" i="1"/>
  <c r="P73" i="1"/>
  <c r="P74" i="1"/>
  <c r="P75" i="1"/>
  <c r="P76" i="1"/>
  <c r="P77" i="1"/>
  <c r="P78" i="1"/>
  <c r="P79" i="1"/>
  <c r="P80" i="1"/>
  <c r="P81" i="1"/>
  <c r="P82" i="1"/>
  <c r="P83" i="1"/>
  <c r="P84" i="1"/>
  <c r="P85" i="1"/>
  <c r="Q68" i="1"/>
  <c r="Q69" i="1"/>
  <c r="L93" i="1"/>
  <c r="L92" i="1"/>
  <c r="M92" i="1"/>
  <c r="N92" i="1"/>
  <c r="O92" i="1"/>
  <c r="P92" i="1"/>
  <c r="M93" i="1"/>
  <c r="N93" i="1"/>
  <c r="O93" i="1"/>
  <c r="P93" i="1"/>
  <c r="L94" i="1"/>
  <c r="M94" i="1"/>
  <c r="N94" i="1"/>
  <c r="O94" i="1"/>
  <c r="P94" i="1"/>
  <c r="L95" i="1"/>
  <c r="M95" i="1"/>
  <c r="N95" i="1"/>
  <c r="O95" i="1"/>
  <c r="P95" i="1"/>
  <c r="L96" i="1"/>
  <c r="M96" i="1"/>
  <c r="N96" i="1"/>
  <c r="O96" i="1"/>
  <c r="P96" i="1"/>
  <c r="L97" i="1"/>
  <c r="M97" i="1"/>
  <c r="N97" i="1"/>
  <c r="O97" i="1"/>
  <c r="P97" i="1"/>
  <c r="L98" i="1"/>
  <c r="M98" i="1"/>
  <c r="N98" i="1"/>
  <c r="O98" i="1"/>
  <c r="P98" i="1"/>
  <c r="L99" i="1"/>
  <c r="M99" i="1"/>
  <c r="N99" i="1"/>
  <c r="O99" i="1"/>
  <c r="P99" i="1"/>
  <c r="L100" i="1"/>
  <c r="M100" i="1"/>
  <c r="N100" i="1"/>
  <c r="O100" i="1"/>
  <c r="P100" i="1"/>
  <c r="L101" i="1"/>
  <c r="M101" i="1"/>
  <c r="N101" i="1"/>
  <c r="O101" i="1"/>
  <c r="P101" i="1"/>
  <c r="L102" i="1"/>
  <c r="M102" i="1"/>
  <c r="N102" i="1"/>
  <c r="O102" i="1"/>
  <c r="P102" i="1"/>
  <c r="L103" i="1"/>
  <c r="M103" i="1"/>
  <c r="N103" i="1"/>
  <c r="O103" i="1"/>
  <c r="P103" i="1"/>
  <c r="L104" i="1"/>
  <c r="M104" i="1"/>
  <c r="N104" i="1"/>
  <c r="O104" i="1"/>
  <c r="P104" i="1"/>
  <c r="L105" i="1"/>
  <c r="M105" i="1"/>
  <c r="N105" i="1"/>
  <c r="O105" i="1"/>
  <c r="P105" i="1"/>
  <c r="L106" i="1"/>
  <c r="M106" i="1"/>
  <c r="N106" i="1"/>
  <c r="O106" i="1"/>
  <c r="P106" i="1"/>
  <c r="L107" i="1"/>
  <c r="M107" i="1"/>
  <c r="N107" i="1"/>
  <c r="O107" i="1"/>
  <c r="P107" i="1"/>
  <c r="L108" i="1"/>
  <c r="M108" i="1"/>
  <c r="N108" i="1"/>
  <c r="O108" i="1"/>
  <c r="P108" i="1"/>
  <c r="L109" i="1"/>
  <c r="M109" i="1"/>
  <c r="N109" i="1"/>
  <c r="O109" i="1"/>
  <c r="P109" i="1"/>
  <c r="K93" i="1"/>
  <c r="K94" i="1"/>
  <c r="K95" i="1"/>
  <c r="K96" i="1"/>
  <c r="K97" i="1"/>
  <c r="K98" i="1"/>
  <c r="K99" i="1"/>
  <c r="K100" i="1"/>
  <c r="K101" i="1"/>
  <c r="K102" i="1"/>
  <c r="K103" i="1"/>
  <c r="K104" i="1"/>
  <c r="K105" i="1"/>
  <c r="K106" i="1"/>
  <c r="K107" i="1"/>
  <c r="K108" i="1"/>
  <c r="K109" i="1"/>
  <c r="K92" i="1"/>
  <c r="B92" i="1"/>
  <c r="J93" i="1"/>
  <c r="J94" i="1"/>
  <c r="J95" i="1"/>
  <c r="J96" i="1"/>
  <c r="J97" i="1"/>
  <c r="J98" i="1"/>
  <c r="J99" i="1"/>
  <c r="J100" i="1"/>
  <c r="J101" i="1"/>
  <c r="J102" i="1"/>
  <c r="J103" i="1"/>
  <c r="J104" i="1"/>
  <c r="J105" i="1"/>
  <c r="J106" i="1"/>
  <c r="J107" i="1"/>
  <c r="J108" i="1"/>
  <c r="J109" i="1"/>
  <c r="B93" i="1"/>
  <c r="C93" i="1"/>
  <c r="D93" i="1"/>
  <c r="E93" i="1"/>
  <c r="F93" i="1"/>
  <c r="G93" i="1"/>
  <c r="B94" i="1"/>
  <c r="C94" i="1"/>
  <c r="D94" i="1"/>
  <c r="E94" i="1"/>
  <c r="F94" i="1"/>
  <c r="G94" i="1"/>
  <c r="B95" i="1"/>
  <c r="C95" i="1"/>
  <c r="D95" i="1"/>
  <c r="E95" i="1"/>
  <c r="F95" i="1"/>
  <c r="G95" i="1"/>
  <c r="B96" i="1"/>
  <c r="C96" i="1"/>
  <c r="D96" i="1"/>
  <c r="E96" i="1"/>
  <c r="F96" i="1"/>
  <c r="G96" i="1"/>
  <c r="B97" i="1"/>
  <c r="C97" i="1"/>
  <c r="D97" i="1"/>
  <c r="E97" i="1"/>
  <c r="F97" i="1"/>
  <c r="G97" i="1"/>
  <c r="B98" i="1"/>
  <c r="C98" i="1"/>
  <c r="D98" i="1"/>
  <c r="E98" i="1"/>
  <c r="F98" i="1"/>
  <c r="G98" i="1"/>
  <c r="B99" i="1"/>
  <c r="C99" i="1"/>
  <c r="D99" i="1"/>
  <c r="E99" i="1"/>
  <c r="F99" i="1"/>
  <c r="G99" i="1"/>
  <c r="B100" i="1"/>
  <c r="C100" i="1"/>
  <c r="D100" i="1"/>
  <c r="E100" i="1"/>
  <c r="F100" i="1"/>
  <c r="G100" i="1"/>
  <c r="B101" i="1"/>
  <c r="C101" i="1"/>
  <c r="D101" i="1"/>
  <c r="E101" i="1"/>
  <c r="F101" i="1"/>
  <c r="G101" i="1"/>
  <c r="B102" i="1"/>
  <c r="C102" i="1"/>
  <c r="D102" i="1"/>
  <c r="E102" i="1"/>
  <c r="F102" i="1"/>
  <c r="G102" i="1"/>
  <c r="B103" i="1"/>
  <c r="C103" i="1"/>
  <c r="D103" i="1"/>
  <c r="E103" i="1"/>
  <c r="F103" i="1"/>
  <c r="G103" i="1"/>
  <c r="B104" i="1"/>
  <c r="C104" i="1"/>
  <c r="D104" i="1"/>
  <c r="E104" i="1"/>
  <c r="F104" i="1"/>
  <c r="G104" i="1"/>
  <c r="B105" i="1"/>
  <c r="C105" i="1"/>
  <c r="D105" i="1"/>
  <c r="E105" i="1"/>
  <c r="F105" i="1"/>
  <c r="G105" i="1"/>
  <c r="B106" i="1"/>
  <c r="C106" i="1"/>
  <c r="D106" i="1"/>
  <c r="E106" i="1"/>
  <c r="F106" i="1"/>
  <c r="G106" i="1"/>
  <c r="B107" i="1"/>
  <c r="C107" i="1"/>
  <c r="D107" i="1"/>
  <c r="E107" i="1"/>
  <c r="F107" i="1"/>
  <c r="G107" i="1"/>
  <c r="B108" i="1"/>
  <c r="C108" i="1"/>
  <c r="D108" i="1"/>
  <c r="E108" i="1"/>
  <c r="F108" i="1"/>
  <c r="G108" i="1"/>
  <c r="B109" i="1"/>
  <c r="C109" i="1"/>
  <c r="D109" i="1"/>
  <c r="E109" i="1"/>
  <c r="F109" i="1"/>
  <c r="G109" i="1"/>
  <c r="C92" i="1"/>
  <c r="D92" i="1"/>
  <c r="E92" i="1"/>
  <c r="F92" i="1"/>
  <c r="G92" i="1"/>
  <c r="A93" i="1"/>
  <c r="A94" i="1"/>
  <c r="A95" i="1"/>
  <c r="A96" i="1"/>
  <c r="A97" i="1"/>
  <c r="A98" i="1"/>
  <c r="A99" i="1"/>
  <c r="A100" i="1"/>
  <c r="A101" i="1"/>
  <c r="A102" i="1"/>
  <c r="A103" i="1"/>
  <c r="A104" i="1"/>
  <c r="A105" i="1"/>
  <c r="A106" i="1"/>
  <c r="A107" i="1"/>
  <c r="A108" i="1"/>
  <c r="A109" i="1"/>
  <c r="N67" i="1"/>
  <c r="M69" i="1"/>
  <c r="L69" i="1"/>
  <c r="M70" i="1"/>
  <c r="L70" i="1"/>
  <c r="M71" i="1"/>
  <c r="L71" i="1"/>
  <c r="M72" i="1"/>
  <c r="L72" i="1"/>
  <c r="M73" i="1"/>
  <c r="L73" i="1"/>
  <c r="M74" i="1"/>
  <c r="L74" i="1"/>
  <c r="M75" i="1"/>
  <c r="L75" i="1"/>
  <c r="M76" i="1"/>
  <c r="L76" i="1"/>
  <c r="M77" i="1"/>
  <c r="L77" i="1"/>
  <c r="M78" i="1"/>
  <c r="L78" i="1"/>
  <c r="M79" i="1"/>
  <c r="L79" i="1"/>
  <c r="M80" i="1"/>
  <c r="L80" i="1"/>
  <c r="M81" i="1"/>
  <c r="L81" i="1"/>
  <c r="M82" i="1"/>
  <c r="L82" i="1"/>
  <c r="M83" i="1"/>
  <c r="L83" i="1"/>
  <c r="M84" i="1"/>
  <c r="L84" i="1"/>
  <c r="M85" i="1"/>
  <c r="L85" i="1"/>
  <c r="L68" i="1"/>
  <c r="B11" i="6"/>
  <c r="A11" i="6"/>
  <c r="G28" i="2"/>
  <c r="H28" i="2"/>
  <c r="I28" i="2"/>
  <c r="G27" i="1"/>
  <c r="G4" i="2"/>
  <c r="G8" i="2"/>
  <c r="H4" i="2"/>
  <c r="H8" i="2"/>
  <c r="I4" i="2"/>
  <c r="G10" i="2"/>
  <c r="G48" i="2"/>
  <c r="G13" i="2"/>
  <c r="G22" i="2"/>
  <c r="G14" i="2"/>
  <c r="G16" i="2"/>
  <c r="I8" i="2"/>
  <c r="H13" i="2"/>
  <c r="H10" i="2"/>
  <c r="H48" i="2"/>
  <c r="G23" i="2"/>
  <c r="G24" i="2"/>
  <c r="G18" i="2"/>
  <c r="G17" i="2"/>
  <c r="G19" i="2"/>
  <c r="G49" i="2"/>
  <c r="H14" i="2"/>
  <c r="H16" i="2"/>
  <c r="G26" i="2"/>
  <c r="G50" i="2"/>
  <c r="G31" i="2"/>
  <c r="G32" i="2"/>
  <c r="I13" i="2"/>
  <c r="I14" i="2"/>
  <c r="I10" i="2"/>
  <c r="I48" i="2"/>
  <c r="H17" i="2"/>
  <c r="H18" i="2"/>
  <c r="H23" i="2"/>
  <c r="H19" i="2"/>
  <c r="H49" i="2"/>
  <c r="G37" i="2"/>
  <c r="G42" i="2"/>
  <c r="I18" i="2"/>
  <c r="I23" i="2"/>
  <c r="I17" i="2"/>
  <c r="I16" i="2"/>
  <c r="G33" i="2"/>
  <c r="G38" i="2"/>
  <c r="G44" i="2"/>
  <c r="G43" i="2"/>
  <c r="G39" i="2"/>
  <c r="G34" i="2"/>
  <c r="H22" i="2"/>
  <c r="H24" i="2"/>
  <c r="I19" i="2"/>
  <c r="I49" i="2"/>
  <c r="G45" i="2"/>
  <c r="G51" i="2"/>
  <c r="G52" i="2"/>
  <c r="H26" i="2"/>
  <c r="H50" i="2"/>
  <c r="H31" i="2"/>
  <c r="H32" i="2"/>
  <c r="G54" i="2"/>
  <c r="G57" i="2"/>
  <c r="H37" i="2"/>
  <c r="H42" i="2"/>
  <c r="H33" i="2"/>
  <c r="H38" i="2"/>
  <c r="H34" i="2"/>
  <c r="I22" i="2"/>
  <c r="I24" i="2"/>
  <c r="I26" i="2"/>
  <c r="I50" i="2"/>
  <c r="H43" i="2"/>
  <c r="H39" i="2"/>
  <c r="H44" i="2"/>
  <c r="I31" i="2"/>
  <c r="I32" i="2"/>
  <c r="I42" i="2"/>
  <c r="H45" i="2"/>
  <c r="H51" i="2"/>
  <c r="H52" i="2"/>
  <c r="H54" i="2"/>
  <c r="I33" i="2"/>
  <c r="I38" i="2"/>
  <c r="H57" i="2"/>
  <c r="I37" i="2"/>
  <c r="I39" i="2"/>
  <c r="I34" i="2"/>
  <c r="I44" i="2"/>
  <c r="I43" i="2"/>
  <c r="I54" i="2"/>
  <c r="I45" i="2"/>
  <c r="I51" i="2"/>
  <c r="I52" i="2"/>
  <c r="I5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<sst xmlns="http://schemas.openxmlformats.org/spreadsheetml/2006/main" count="332" uniqueCount="226">
  <si>
    <t>Calambra A -- Basic Model</t>
  </si>
  <si>
    <t>Model Assumptions</t>
  </si>
  <si>
    <t>Cell Name</t>
  </si>
  <si>
    <t>Input Cells</t>
  </si>
  <si>
    <t>Oil prices for 1994</t>
  </si>
  <si>
    <t>Oil Data</t>
  </si>
  <si>
    <t>Quantity Ordered for 1993</t>
  </si>
  <si>
    <t>Oil Ordered for 93</t>
  </si>
  <si>
    <t>gallons</t>
  </si>
  <si>
    <t>first</t>
  </si>
  <si>
    <t>gallons at</t>
  </si>
  <si>
    <t>Oil price 1993</t>
  </si>
  <si>
    <t>per gallon</t>
  </si>
  <si>
    <t>next</t>
  </si>
  <si>
    <t>Quantity Ordered for 1994</t>
  </si>
  <si>
    <t>Oil Ordered for 94</t>
  </si>
  <si>
    <t>Gallons to case conversion factors</t>
  </si>
  <si>
    <t>liters/bottle</t>
  </si>
  <si>
    <t>liters per bottle</t>
  </si>
  <si>
    <t>additional</t>
  </si>
  <si>
    <t>bottles/case</t>
  </si>
  <si>
    <t>bottles per case</t>
  </si>
  <si>
    <t>liters/gal</t>
  </si>
  <si>
    <t>liters per gal</t>
  </si>
  <si>
    <t>Potential Uncertainties</t>
  </si>
  <si>
    <t>Ranges assigned by Frank</t>
  </si>
  <si>
    <t>Assumed Value</t>
  </si>
  <si>
    <t xml:space="preserve"> Low</t>
  </si>
  <si>
    <t>Base</t>
  </si>
  <si>
    <t>High</t>
  </si>
  <si>
    <t>Bottling Data</t>
  </si>
  <si>
    <t>Quantity lost in set up</t>
  </si>
  <si>
    <t>Bottle set up losses</t>
  </si>
  <si>
    <t>Variable losses in bottling</t>
  </si>
  <si>
    <t>Bottle variable losses</t>
  </si>
  <si>
    <t>of volume</t>
  </si>
  <si>
    <t>Quantity lost in clean up</t>
  </si>
  <si>
    <t>Bottle clean up losses</t>
  </si>
  <si>
    <t>Bottling Set up Costs</t>
  </si>
  <si>
    <t>Bottling set up costs</t>
  </si>
  <si>
    <t>Variable costs of bottling</t>
  </si>
  <si>
    <t>Per bottle charge</t>
  </si>
  <si>
    <t>per bottle</t>
  </si>
  <si>
    <t>Market Data</t>
  </si>
  <si>
    <t>Demand in 1993</t>
  </si>
  <si>
    <t>Demand_1993</t>
  </si>
  <si>
    <t>Demand in 1994</t>
  </si>
  <si>
    <t>Demand_1994</t>
  </si>
  <si>
    <t>Growth Rate thereafter</t>
  </si>
  <si>
    <t>Demand_growth_rate</t>
  </si>
  <si>
    <t>Wholesale price per case</t>
  </si>
  <si>
    <t>Revenue Per case sold</t>
  </si>
  <si>
    <t>Salvage value</t>
  </si>
  <si>
    <t>Salvage percentage value</t>
  </si>
  <si>
    <t>Broker Take 1993</t>
  </si>
  <si>
    <t>Broker fee</t>
  </si>
  <si>
    <t>of revenue</t>
  </si>
  <si>
    <t>Broker Take after 1993</t>
  </si>
  <si>
    <t>Marketing Cases</t>
  </si>
  <si>
    <t>Marketing_case_fraction</t>
  </si>
  <si>
    <t>of cases available for sale</t>
  </si>
  <si>
    <t>Miscellaneous Costs</t>
  </si>
  <si>
    <t>Material</t>
  </si>
  <si>
    <t>Cost of supplies</t>
  </si>
  <si>
    <t>per case</t>
  </si>
  <si>
    <t>Freight</t>
  </si>
  <si>
    <t>Freight expenses per case</t>
  </si>
  <si>
    <t>per case sold</t>
  </si>
  <si>
    <t>Printing</t>
  </si>
  <si>
    <t>Printing_costs_per_case</t>
  </si>
  <si>
    <t>Warehouse</t>
  </si>
  <si>
    <t>Warehouse expenses</t>
  </si>
  <si>
    <t>per case available for sale</t>
  </si>
  <si>
    <t>Advertising</t>
  </si>
  <si>
    <t>Advertising_fraction</t>
  </si>
  <si>
    <t>of retail sales</t>
  </si>
  <si>
    <t>General and administrative</t>
  </si>
  <si>
    <t>GA_Fraction</t>
  </si>
  <si>
    <t>Value of inventory</t>
  </si>
  <si>
    <t>Total cash by end of year two</t>
  </si>
  <si>
    <t>Calambra Olive Oil Cash Flows</t>
  </si>
  <si>
    <t>Reference</t>
  </si>
  <si>
    <t>Continue Business at end of year</t>
  </si>
  <si>
    <t>In_business</t>
  </si>
  <si>
    <t>Oil Supply</t>
  </si>
  <si>
    <t>Gallons planned</t>
  </si>
  <si>
    <t>Gallons of oil ordered</t>
  </si>
  <si>
    <t>Gallons_ordered</t>
  </si>
  <si>
    <t>Cost of Oil ($)</t>
  </si>
  <si>
    <t>Cost_of_oil</t>
  </si>
  <si>
    <t>Bottling</t>
  </si>
  <si>
    <t>Net gallons in bottles</t>
  </si>
  <si>
    <t>Net_gallons_in_bottles</t>
  </si>
  <si>
    <t>Cases produced</t>
  </si>
  <si>
    <t>Cases_produced</t>
  </si>
  <si>
    <t>Bottling costs</t>
  </si>
  <si>
    <t>Bottling_costs</t>
  </si>
  <si>
    <t>Printing_costs</t>
  </si>
  <si>
    <t>Other Materials</t>
  </si>
  <si>
    <t>Materials_Costs</t>
  </si>
  <si>
    <t xml:space="preserve">    Total Cost of Bottling</t>
  </si>
  <si>
    <t>Total bottling costs</t>
  </si>
  <si>
    <t>Cases Available</t>
  </si>
  <si>
    <t>Cases carried over from prev. year</t>
  </si>
  <si>
    <t>Cases_carried_over</t>
  </si>
  <si>
    <t xml:space="preserve">    Total Cases available</t>
  </si>
  <si>
    <t>Total_cases_available</t>
  </si>
  <si>
    <t>Warehouse Costs</t>
  </si>
  <si>
    <t>Warehouse_costs</t>
  </si>
  <si>
    <r>
      <t xml:space="preserve">Demand for Oil </t>
    </r>
    <r>
      <rPr>
        <sz val="10"/>
        <rFont val="Arial"/>
        <family val="2"/>
      </rPr>
      <t>(cases)</t>
    </r>
  </si>
  <si>
    <t>Demand</t>
  </si>
  <si>
    <t>Disposition of Oil</t>
  </si>
  <si>
    <t>Cases given away for marketing purposes</t>
  </si>
  <si>
    <t>Marketing_cases</t>
  </si>
  <si>
    <t>Cases sold at full price</t>
  </si>
  <si>
    <t>Cases_sold_retail</t>
  </si>
  <si>
    <t>Cases sold in liquidation</t>
  </si>
  <si>
    <t>Cases_sold_in_liquidation</t>
  </si>
  <si>
    <t>Cases left over at end of year</t>
  </si>
  <si>
    <t>Revenue</t>
  </si>
  <si>
    <t>Full price sales</t>
  </si>
  <si>
    <t>Retail_sales</t>
  </si>
  <si>
    <t>Liquidation sales</t>
  </si>
  <si>
    <t>Liquidation_sales</t>
  </si>
  <si>
    <t xml:space="preserve">   Total Revenue</t>
  </si>
  <si>
    <t>Selling expenses</t>
  </si>
  <si>
    <t>Freight_expenses</t>
  </si>
  <si>
    <t>Broker</t>
  </si>
  <si>
    <t>Broker_expenses</t>
  </si>
  <si>
    <t>Advertising_expenses</t>
  </si>
  <si>
    <t xml:space="preserve">    Total Selling Expenses</t>
  </si>
  <si>
    <t>Total_selling expenses</t>
  </si>
  <si>
    <t>Cost of Goods Sold</t>
  </si>
  <si>
    <t>Oil Costs</t>
  </si>
  <si>
    <t>Bottling Costs</t>
  </si>
  <si>
    <t>Selling Expenses</t>
  </si>
  <si>
    <t xml:space="preserve">   Total Cost of Goods Sold</t>
  </si>
  <si>
    <t>Total_cost_of_goods_sold</t>
  </si>
  <si>
    <t>General and Administrative Expenses</t>
  </si>
  <si>
    <t>GandA_expenses</t>
  </si>
  <si>
    <t>Start up expenses</t>
  </si>
  <si>
    <t>Startup expenses</t>
  </si>
  <si>
    <t>Profit</t>
  </si>
  <si>
    <t>Inventory credit</t>
  </si>
  <si>
    <t>Total value at end of year 2</t>
  </si>
  <si>
    <t>Many Inputs, One Output</t>
  </si>
  <si>
    <t xml:space="preserve">Date </t>
  </si>
  <si>
    <t xml:space="preserve">Time </t>
  </si>
  <si>
    <t xml:space="preserve">Workbook </t>
  </si>
  <si>
    <t>Liquidgold_base.xlsx</t>
  </si>
  <si>
    <t xml:space="preserve">Output Cell </t>
  </si>
  <si>
    <t>Inputs!$D$41</t>
  </si>
  <si>
    <t>Output Value</t>
  </si>
  <si>
    <t>Swing</t>
  </si>
  <si>
    <t>Low Output</t>
  </si>
  <si>
    <t>Base Case</t>
  </si>
  <si>
    <t>High Output</t>
  </si>
  <si>
    <t>Low</t>
  </si>
  <si>
    <t>SensIt 1.51, Only For Student Use</t>
  </si>
  <si>
    <t>www.TreePlan.com</t>
  </si>
  <si>
    <t>Single-Factor Sensitivity Analysis</t>
  </si>
  <si>
    <t>Corresponding Input Value</t>
  </si>
  <si>
    <t>Percent</t>
  </si>
  <si>
    <t>Input Variable</t>
  </si>
  <si>
    <t>Swing^2</t>
  </si>
  <si>
    <t>Correlation</t>
  </si>
  <si>
    <t>93 Demand and price</t>
  </si>
  <si>
    <t>93 Demand and 94 Broker</t>
  </si>
  <si>
    <t>94 Broker fees and Price</t>
  </si>
  <si>
    <t>Distributions</t>
  </si>
  <si>
    <t>retail demand</t>
  </si>
  <si>
    <t>case sales</t>
  </si>
  <si>
    <t>demand multipliers</t>
  </si>
  <si>
    <t>price per case</t>
  </si>
  <si>
    <t>Lower</t>
  </si>
  <si>
    <t>upper</t>
  </si>
  <si>
    <t>Retail Demand</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</si>
  <si>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</si>
  <si>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</si>
  <si>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</si>
  <si>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</si>
  <si>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</si>
  <si>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</si>
  <si>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</si>
  <si>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</si>
  <si>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</si>
  <si>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</si>
  <si>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</si>
  <si>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</si>
  <si>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4f884522-e5b9-4f57-bf16-276ab4cc2ef9</t>
  </si>
  <si>
    <t>CB_Block_0</t>
  </si>
  <si>
    <t>㜸〱敤㕣㕢㙣ㅣ㔷ㄹ摥㌳摥㕤敦慣敤搸㡤搳㑢㐲㘹つ愵ㄴ敡攰挶㘹㐳㈹㄰㡣㉦戹ㄵ㈷㜶㘳㈷〵〱摡㡣㜷捦挴搳散捣戸㌳戳㑥㕣㉡戵㠲㤶㡢戸㠹慢㈸㉤ㄷ㔵〸㠱㤰戸扣㜰㝦㐱㐲〲愱㈲昱〰て㐸㍣ㄴ㠴攰〱㠴㈲昱挲㐳㈵昸扥㌳㌳扢㌳扢摥戱扢㙤挱㐵㍥改晥㍥㜳㙥㜳捥昹慦攷晦捦㌴㈷㜲戹摣扦㤱昸㤷㈹捦捣㡤㑢ㅢ㝥㈰敤㠹㔹户㕥㤷搵挰㜲ㅤ㝦㘲摡昳㡣㡤㜹换て晡搰愰㔸戱㔰敦ㄷ㉡扥昵㤰㉣㔵搶愵攷愳㔱㈱㤷㉢㤵㜴つ昵ㅣ㠴扦㤱昸㐱㘷慦挱㍣挰昲散捣挲捡〳ㄸ㜵㈹㜰㍤㜹㜰散㝣搸昷攸攴攴挴攴挴㕤㜷㑦扥㜱攲搰挱戱搹㐶㍤㘸㜸昲愸㈳ㅢ㠱㘷搴て㡥㉤㌶㔶敡㔶昵ㅤ㜲㘳搹扤㈴㥤愳㜲攵搰㥤㉢挶㕤㙦㥡扣敢挸ㄱ昳㥥㝢摥㌴㠸㔷攷捥捣捥㉣㝡搲昴㕦愴㌱ぢ㥣昲㕤㜳戲㙡㜱㙤㔲㝡㤶㜳㜱㘲㜶〶晦㈵收㡦愷扢㈷㤶㔶愵っ昸㙡改㐹愷㉡㝤ㅤㅤ〷散㘹摦㙦搸㙢摣㍣摤㍥㡥愵㔶つ㍦㈸搸戳戲㕥搷敤㜸搴㤲扤㠰扤慢ㅢㅢ㠳昶㤲㜴㝣㉢戰搶慤㘰愳㘸㉦㘳愰摡㤰㝤捥㤷㘷つ攷愲㍣㘳搸戲㘰㥦㘸㔸戵㝣㤸㜲㝤户挵㐳㈴㈷愶㤶㍦㌱敤摢戳慢㠶愷㘶攴㜳㘳㌲摡ㅥ昷慡改戶户㜴ㅦ㤷㔳㔷㙦攰㤸户㜶㙦㠷㥡昳㠶搷㙣㌹摥扤㘵戴昸昴っ敥攸摥㍥戱㐷改㍥慦敦摥㐷㙤㘵扡戵ㄸ㠸攸㕢敤㈸ㄶ愳ㄷ〹晡〹㑡〴㐴愰㕥㈶ㄸ㈰ㄸ〴㄰昹㝦㠲㑢㤲ㅤ㔹愵㔵っ慤戲愲㔵慡㕡愵愶㔵愴㔶㌱戵捡㐵慤戲慡㔵㉣慤昲㠰㔶戹㠴㌶㜱㉡昵昷㙢㔱㝡敡挶㑦㝤攵摥㌷㑣ㅤ晢挶㕦て㝣敢㝤扦㝡敥挹挱㍤㘸㜴㕦㌴愹㌹捦戸っ㔲㙢㔱昱攱㠹㐳晣户㌵㔷㠰㈹捣㈳收摤收攴㘴敤挸㈱攳㑥愳挰㘵㘵㈰㍦㐵㈸㈳㘸㍢㘸摥㙦㌹㌵昷戲挲摤㡤㌳㠶㉦㕢ㅢ㌷ㅥ搵捤戸つ愷收扦㘲昳捡愵挰〸攴㠱昶扡搶㈰ㅤ摤㤶挰㔶搲㔷敦扢愹扤摢㜹愳摥㤰搳㔷慣戰晡㤵㙤搵昶愲攷慥㜴慦㍤敥挹〷㥢戵ㅤ㌳㥡㠶㔰㕢㔷㘳㜷慣㌲慣ち攷㌵㌶扢敡晡搲㔱搳ㅢ户ㄷ慤敡㈵改㉤㐹㡡㐴㔹㔳㑢扤㤶㔵ㄱ搷㡦㉦㌸㔸㈸戸戵昶敡㘴愹㜹散㑡〰㘶㤶㌵捣㜷㑤㝡挱挶戲戱㔲㤷搷愵㥡㠴敦㐴挵晥㔴昱㜱户摡昰㘷㕤㈷昰摣㝡扡㘶扡戶㙥㐰搲搴㑥扢㌵㤹捦攷㤴㔰㠰挰敤敢ㄳ㈲㜷㝢㜷㕥㔰㠸㐸愰㤸㡣㝣㐳㥡散㈶捥㘲㜵㔸㐵㕤㤲㈶戵搷㙣㌱ㄸ攷慢㘴㑣〶〷㈶搶㐴晤挱㤷扥㙥㡢㘱㥢㤸㝢㘹ㅢ㙢摡㘸戴晡㘳敢搲〹㑥ㅡ㑥慤㉥扤㑣敤㈷㌸㈳㝤ㄸ愰㜰ㄵ〲愱敢敥㔱搵㠹㉢㘲愳㜰搹慡〵慢挵㔵㘹㕤㕣つ㔰〶つ㔹㉡㜱㙢㍢㤲㝥つ㡡昴扤〴愳〰攵㜲慥戸㡦㡤㡡㘵愴㕣㠱搲㈹㠳㤷㔳㠲㥣晤㔲扣㍣㘸ㅥ户敡㠱っ㠵昲戰〹㡣㠴㕡㑤愱㙦㠸㈴敡ㄹ搵㔰㘱散㌳㘷㐱愵㠶攵〴ㅢ㉤扥敤攰㤲㤰㠸㜶㘵挱㡥㤳〵ㄴ〵㘹㜹㤰挱㙢㈰㥡㌶㘹㤰摤㌸㐱㐴㘴㠳っ捤㡥㤱搳㐴挶昶ㄹ㌲〲敤㤳㐴挸搶㠷扡换〸ㄲ㝢㈷㤱戲㔳㔷㝥摣㤵㘶㥢搹昲愱㌴扢ㄶㅢ愷㕦㐷㜰㍤挱つ〴晢〱挴㕦㈰攱㈸攵㤰㑦㈷晤ㄵ㜸搶㙦㈴㜸㈵〰攴㤳㑥㤹ㄳ㠹㉡摡㔰摢戱㈳搹㙥〸㜶戲㌲㡡㐳㔱㐴换戸㘹㘷づ搹ち搱㤱搵戹㌳㜴㙤㕥改搸搷㜶愷捤攴㜲㐸㤱ㄹ㑤㤳㙢摤愲㘹㜲㈳搸戴㐷扤㜵㌳扡敡㘳〴慦〲㈸敢慦㈶㠴㜲愱挱扢㍤㡢㥥㈶攵换挲㉣ち㡤愱ㅥㄵ㝣㐴挸㍣〲㘴〸戹㡥攳换慥つ㑤㜳㜰摣㝣搹摢搰〷扢昳㜷㠴昴㌶扤戹慢㜷攸㉦㝡㥥㔶昴㉤㘰㉦昱㠷慥㍡收㔶㔴敢慦㈵戸つ愰㑤挷昰昴晤㝣㍤〵捡㉣戶ㄳ㤸摢㑢慦㡢戲㜲㤷㌷搶愴搲㐰㠳收戲攱㕤㤴〱㍣ㄸ愷收㘰ぢ扢㥥㈷敢㌸搴搶㔴〱捦㉦搷愷ぢ晤攳㥥㙢戳㝣搷㐶昶㕦ㄶ㡡㈱㥦搷晡㜲㙤㌶㜲㠶慤㤹昰㌹㈵㈸㠷㍡昸捥敥㐲㈲搱㈹㑤㕥散㤷㝤扥摣㤵㈴㍤㐸㤲搷㘳㕢昵摢〱㈰㈵挴敦扡㑡㤴㠳㙣昶〶搵㉣㙤戱搲挳㤷㜱㍡㘹昳㈱㜶挸㤱㠱搰㘱㍢〳晦㠱㍦㘴㉦㔹㜶㔳㔸っ搸㡢搲慢挲户㘰搵㘵㌹㜴换㔲搴散捡㡡㤷㠹慣攸敢敢㌸㑦㘷昸搷ㄴ㥤戴㐹㠹㑣㙥捦慣捣㌸㡢户㠸㡡㙥㐸ち㤵っ搷㔰㔳〲㤱昲搸㜶㔷挴昴㈰㘲敥挰挶改㠷〸㈶〹づ〳ㄴ㝥つ㐹戳摤㡤㘷㌸慣㝦㥤㉥敤㑡㈵㔷㈲ㅡ㤴㡢昰㤹慥挲敡〸㕦昳㐶㠲扢〱摡捣ㅦ㍡㈰㌳〸㔱愱㍣㐱㠸㉡㡣㘱㥥户攴㘵搲挰ㅥㄳ㠱愵搹㠶ㅦ戸㌶㈳㑢㐳收㥣㝢挶つ收㉣㝦つ㤱愸㔱㌳捡摣扦㉡ㅤ㔰㤷〷摢愷慤捣㕤㕢㤳㌵摤㕣㜲ㅢ㄰㙤愷收㜶挲挱ㅣ摢〱㕢㔲㥤捤㌵㠱搴摢昹ㄸ㐳〸散戴昲户搲ㅢ扢㉤敦㌷て㝤挳慤ㅤ㕤戶㠲扡ㅣ㌰㐳愶㘳扥㘴㘲ㄷㄱ㌹愸昵㥢换慢㥥㤴㜳㐳收〹捦慡搵㉤㐷ㄲㄹ戰㌱ㄹ慣㥢㤷ㄷㄱ㈵㔸㜴ㄹ〳㜴㥤㈱㜳搹㌳ㅣ㝦捤㘰㐰㜱㘳㙦敡㐹㠵㐵ち收㡣攵昸㜸㡤挲㈲昳挳收搲慡㝢ㄹㄱ摢㠶敤㥣㌰搶晣ㅤ㠱ㄵㄲ㝤㤸ㄴ㙡㠴㈶㌴㑤㤴戴㔲慦昸攱㠱㍣㤷㈳敦攵〹ㄴ慥㜲〵晡捣㌳戴㌷敤晡㈸㐶㐳㍢㥤㜳ㅡ㐴昴愸㔹搸㤷㈹㠵挹愹晡㍤散昳㘶㠰㝢㑦㥣㍢搵㡡捣扤愰㤸㜵㠱㕥晥っㄹ慦挸愲ㄹ〸愱㡦㙥㑦㐸㉡㉣㈳攵㠰〳㠱㜱㍥戵㤳㕦搹㔴㙤㐸㝤㝢㕡搹攳㠸㈴つ㥡昳挶㡡慣㈳ㅥ㙤ㅢ挱㥥昰㠱㘶慣㙤搴晤愸㙥搶戵㙤㠳愴㐵戲㕣慡ㅡ愴攰改㐶攰㥥戶ㅣ摤〴㔰昴ㄷㄵㄹ㔷㔰㘴㕣㔱㐵㠳收㔹㠶〶㔵㥥㘳戹ㄷつ捦ち㔶㙤慢㕡攲〳挳㜷㍢㠲㈶挱攴㤴扣㜱㡡㘵挶㔸㥢㌵㝦づ㈶㥢㍦〱㜴㑦㐰㡥㜲敢㠸㝥㔰慥㈶㡡昸㈷㝡㜴㉣㐱挰㈸㑦愹晥㔶㡣㔶㔰户㈳㈰㜲㔴扡ㅡ摦挱戸晡〸㑡㐲㈱㐴慣㘷㤰〸扣㠲〹㈱㑦ㄷ㜷搱㍣攷㔸〱戰㐷㡣ㅤ户㠲㌹ㅦ㈸〷㐰㔶ㅤ㙦て㈸慣㈶㍡㡤㌷戵挲捤㥤㔵㈹㌵㜱㔳㘷㝤㔲㙦扣㘶㤳敡㔰愳㈴ㄴ挹㔶㡤㤴㘶搹㘴㡥㍢㐹搵〸愵戸㘳㙤㈳戲摣愶慤㝤愷ㄴ㜹〱㡡㐹搱㑣㑥㝦㥢㈲ㄴ〴㝡㈳ㅤ㐵㥦㝤㌶㜹㈴㈲㌶戴〱捡搴㔳㘱搹㔰ㄴㄲ㍣㠵㙢㈷㌵㔹㡥㥥挰摦㝢愲散㐲㈳㐸搵ㄸ㔷㐶愳㥡改㝡㝤挱㠱㤵㔰㌵扣摡づ㘱㘹慣㉤搴㌰㡡㍢㝢搵晥攱昶㈶ㄸ㌱㘲㐳㠶㐵㌲晣挰㘰㐳㌰㔷㈲愲㑡敢㙣㠸㕢摤㉣㉥昱改戴㌴ㅣ㠵㠱愵愰㌶㈷搷㤵ㄹ搶戲攴㐷㔵㠷收㘹㔱挹㔱摤㥣㕥昱愱搲〳捡昱㈸愷ㄸ㕣㌷捦搲㉤㠵㑢っ㄰扢㔱㙥戱ㅡ㈰戴摢ㅣ㠰㈷㠳㥤㠳ㅤ散㐸ㄸ㍡愱㜵㐶〹㕡捣㈰摣昴㈲挸㍢㍤㘲ㄴ㠲搴㔴改ㅦ㔳攲㡢㑦㌰㝤㜳㉡ㄷ㘷㈲㈶㘲戸㉢挳㝡〰㜲㤳㤱㐹㜲搱㘸ㅣ㌰て㈵㥢ㄲ㕡㠳㜱ㄹ㑤㡣㈱㥡㝣㕥㠰㕢㍣㡣㘵つ㤳㙤敡戸攷ㄶ㔸搰愶昵㡤㍤收㈹愷㕡㙦搴愴㔲挵戱慣㔶ㅡ㜹㐷攰㑢㕤〱っ戹㈹㘳㕦愲㑤㌹㠵愳ㄴ㤷㑣㈴昵㙥㜷敢㔳攸慥㠴ㅣ挶〸㔵ㅦ〳㤰ㄹ㙥㌹ㄵ㄰敢戸愷㐰晢㜰㙦敢〲㠳扡㍣〷㤱搶㔱㐴㔹㌶㡦晢㜸捤㈸戲攲戶㐴戳㜹㜷摥愵捤㥥㈸㍡㘹㠵㐵㍢〲㐷㔸㘷㈸昰㡡㐵ㄸ㈳㍤㜲〷〷挹㕤㡤愲扢㔷ㅦ㔱㡦戹慢㐰㠵挲㠰㘰㡣㤷愷愰ㅣ㜶ㄵ㡣㐴㠳㕢㙢㔹摤㠲搱㕦㕡摥晡㌴㠰㘰ㄸ㤸〶㉤㕡㠶〶捥㉣昲㕢ㅢ㌸㌷愳㔵㐶㠴㌴ㄹ㑣㘵㡣㜲ㄴづ㝢㈰つ摣挴㠳昴戲ぢ㈵ㄴ散㔳ㄷ挳攲扢㠹攳㌶㡥㐰慥㜷㕤㕢攱愲ㄱ攰晡㡢戳扦慤㜸扡㔶愳戹ぢ晦摣㡥挰㉡慥㙥㠴收攸扥戶㑢㔹㙡㑤戴敦㙥㘹慢㠸㉥ぢㅥ㥥㥢㌸㘹〴搵搵愵㘰㈳扣戸搵㉢㐹ㄴ㝥ち㝦挴愶㙦愷捤㥣㜷㜸ㄱ㜵㥤㝢㕦扥攴戸㤷ㅤ㌵慦㠲捦㕢㝦愰㄰㕣愱散攷㈴换戹㝦攳㥦㑡㕡慥昰ㄳ㡣戸㥤㘹㜳㠰㤶㠳㠴攳愸ㄴ㑡㠳㌱攴㌳攸〴戶㝢昳搶〰改㘴㕦ㅢ㥤㈸㐱戰㑢㈸捥挵ㄷ㡤㔰挴㡦㠱㔶ㄲ㑢㜸㈴挷㥥㝦ㅤ慣㉦㝥㠴ㄲ㈲ㅣ捦㤱ㄸ㈹扣ち戹っ搴㈹㐱ㅥ㕤昱攰㠵㤰晦ㅦ㉣挵摣扣㈹㍢晤ㄷ㤸㔹晣戰ㅤ㐵㌷ㄱ㐵㍦攸㐰㤱攰㌵㄰挵扦昷㈲ㄳ愷〲挳戳捦㉢㄰捥㌵敤ㅥ㐰㕦昲ぢ扦晦挳〳攸㝣㐴ㅣ捡㐶㐳愸敤㔶㍣㌷㑤㠴扥づㄳ㠱挱㝢㘵㈲㥣㐶㐶㌰㡡ㅦ㥡〸㤱て㘴〱〵㕢㥢〸㡣敤㘵ㄸ㠲㠹㔰㙢挲慤挱ㄳ搸㜵㌶晤㘳㈷㜱昱㔶晡㠸攷㐳㘹昹戳昰㐸㕤摦㔹扣㘸㜸㠶扤㕦㤵㥦昰㈴㤴㤹户㡣㥢摣慡ぢ㝢ㅣ搸戴㐶㜵摡挴㔷ㄱ㝢搹㜷晤㈹摢扢扦づ㑣㠵㈹㜴摦㡢㤲㈸扥〰㑦㠹攰戹㈱昷扥㝤摦㍥昱挷㠷ㅥ㥢攲㙤戵㠸㔶ぢ户㈳摦㑢挸㥥昶〴㠲扡㠹㡢㈲搷昲挳㥣搳昸㐴挹㕡慢换ㄹ挳㔳㔶㤰慦摢㜱㌶㈴扣〴㘱㠶挴户ㄳ㑣㑣摣㝢〸㑤捣㠹㌶㜷愷晡戰㐹戹〸㈷ㄲㄳ㔷㍥扤㌸㙣㈸扡㉡戲ㅥ慤捤挲㜷愱㡡㥥攷㐴搲㔶㈲㑦㥤㑣㐲㝣愷㕤搷ㅤ愱慥ぢて㌲っ晢挷㔲ち昱〷㔲㐸昲㈰挳ぢ〱㑡㑡㥤㐵愶㜰〷㐰㐶㘴慤㍤挴㑢㝦挰慥㄰㤰捤㑢㝦㍤㝥挴㠲㕤〴ㄶ㘳㕦㝣慦㈷㕡摡愲戱㙡㘲愸㔶搹㌴㑢挸愸挳ぢぢ㈶攳搲㤴愵㜳ㄸ愵摢㜶㐷昱㈵㐳㜶ㄸ㜸ぢㄹ扢㘰搳搷㔶戶㡦㌹つ摣晣㠰㥥㈹㉡㠵攱散㘵㌱づ愴㉡㐶ㄷ㌶㉤㠷㐵㠴挳㘱戶搹㘹㈰慡㠲捥㜲昶攳㔴㡡攰ㅦ扦ㄴ㘲晤㜸㙢攸㙢摢㙢愸攳㥣㝥㉣㤰㍦搸㕦㌷㘵㌰㌶摥㑡㡥㠱㠴摤㔶慢㔲㜸㍤晣ㅣ扡㜰搱㌹愱户戲敡㔹ㅣ挱㥦㤸戳晡戴づ晤捦攸戵攲慣昳散捤㌰㜶㑡晦扦ㄳ〵㕢敡㝦挱搸㥢㐲攴扢愲っㅦち㡣㥦㙣ㄹ戲攱㡥挰戳㡤攰㡤㍡ㄸ敢㉡换㤰㜷㤸㕢挲挷慢㘱戵㤲攰昰㝢攵摢慦㐶㌴晢搲戶ㅤ攸㉡〰ㄹㅢ㉡㝣ㅤ㈲愸㙢晦戴摣㡡㑦户挵㜷愳攳扥搳㔶搵㜳㝤搷っ挶㤶㄰昴ㅤ攳户㘷㈶㙣㥥㘹昱戵㜶愱㜶ぢ㜶㘲昰扤攸㜳㘶〱〲晢㡣っ㕥慣㔸㈴㈳ぢ摢㡢㘴昰㍢愴㤱㐴㜸㠹摡挱扦挶扣慦㘱搴昱改敡〲㝣㥤〱㡢㜶㠴戲ぢ㍤捥敤㌷㌴戸㜵戸愳昵づ昸㠳㘴㝤〲挱㌱戵㠴㜷扦㤷晢摡扥〷改戶搱摡㝣戶散捤攷㔶㉥㍣つ㥣㙥敦㉤㘹㤲攱㍢昹㐵㜲㔹慦㄰攲搲晥ㄴ晥㙥摦㐱换搱㐶㐱攷搱〷摤㜴㠴㡤搷攱㍥摢㐶昴晢〲扡㡡㘹〲晣㜴㈳捡昰㐱搰换㐷㔶ㄴ㕦挶戲挸〰挸攷㡡㔵㠰敥㔴晤搴㘶㔴㍤ㄲぢ㘴挱㌳〶挹戱㉣㥥㐴㐳㙥㔷戸㙣戰〴㤷㉤搴㔹〲㜹㍤敥㠱㝣㑥昰㉣愱㈶昲〵㜴㘸㑥挴㐲㘹昷㠹㝣㝥戳㠹〸㕡〱㙡愱挹昱㐷㘲㉤愲搷㔱慤摢〴づ㠱ぢ㌰㑣戱㐸㔹㔳っ㐳ぢ㍦㈲㘶㤰㝥ㄳ晤㝤㜶敡搷捦㌰晤㝤㑡㈸㐱㠸慡昴攴㈹〸搵攴㍦㤹㥣扣㠷搲敥㤳晦昸㘶㤳ㅦ愱㡣攴㑣昴〰㘰愸㑦㔴昰㐷㉤愶㠱っ昷㤱㍦㜱㠱〰扦搴㉣㐶っ㤴愸扥㤷㤱㐱㕦㙥戸㙡㜵〵㤹戸㙦㠱敢捦昸戸㐷搹㐷扣〸㐹㕦㑥㌱㜴挶ㄶ㐳慤㔸戲㈳㉦散㡥㤰つ㔸ㄲ扦㤶敤㉡搲㡢㍤㐶昸挵㠷㘲挴㥣㍣ㄹ㝦㌹愵㐵㌱㈷㄰㐶㘸㤱㤲㝥戸㤱攲㠳㜱攳敦㝤扦攵㌲㐵〵ㄲ愸㈷㙣㑣㍡㔳㡤ㅦ㡦ㅢㅦ挶㔷㔹慡㑤㡥㌷〸㤸㥥㡤ㅢ㤳ㅥ㔵攳挷攲挶㝦㍢扣扦搹㌸愶挳㜰攴〲㠹㈴挳搶㔵搶㝦攲ぢ敤㘱㌴㉦㤸搴㥦〳㘶㔸㑣挹愹㐲挷㜵愵㐱〷㜱ㄹ挴挳㌷搲昳戸摢㠴㉢㈰㄰戲攱晦㉡攱ㄴ敥㍣捤ㄹ㠱㠱㑦愰搷ㄱ㙣昶㜴昵挴捥㐵㜳挱㐳㐱扦㜹捡挷㤹慡戶愳㐸〴收㐰㍥摣摦㉤㥣昲ㄹ愶㘳㙢㍦攲㈰㤹挶㍢㈴扤㈹てㄵ㔸挹㡢昷挷㤸捤㍤摡愲ㄹ晤ㄱ㈰〷搲ㄱ㤰ㄹ晤㔱挰㌰㄰挳摢捡戹ㄱ昲扦㘲敥昷戳攲〳〴㡦〱㤴〵㤹㥤㜴㔰㝣ㅣ㘰㌸晥ㅦ㔵㡣慤㉢㝦㠹㈶ㅥ㡡㕦㤶㈴㈳晤㐳散昰㘱㠰㍥戸㙦㐵㐴㠴㘵晤㈳㈸㐹扥㤴㠲㐳扤昴愳慣昸ㄸ挱挷〱捡〵㑥㜶摢扢挶㌵昵愸戹㍥㠱慥攲㔱〲晣昴㑦㐶ㄹ㍥ㄴ戸て㙦改㙥㉢昳㈸ㅣ㝦搸㡦㔰㘷敡ぢ晥㘳昸㈲㝦㠳㡢敥挳晦㤰愴愰っ晢扣昶收摥挶㈲ㄳ搰㈶㔷扦㌵㙣昶ぢㄸ㠷敢㙡㐵㔰㌸㈲㤵㑡㐹㉢ち攲㥢ぢㄶ㉥摥挰户ㅣ㔵ㄵ㐲㤰〶㔴㠵ㄳ㔵㑣愱㐰晦っ㥢ㄲ挷挴㤳晥㔹㍥ㄱ戵㙡ㄳ㍦ㄷ㘵昸㈰㠸㔷搵晤㠱愸㝢晣㐲攲㕡㔵㔸㙤㉦㈴晥㔵挵㙡昲㠵㑦㜰㌰㠵㉣㘴搲㕡㠹㐸㔳㌴昴㈴㌲㐳㝤挳㥣摢晤昸㘹㔷㐴昵㐲敤挲㠵㝦つ攷挷づ攴摦昹昶挱㈷㥥晤搵㥦㍥晤摢昷ㅣ晤敢㜳㑦㍤昵摢㍦㝦晡㤹攷㝥扡㜲昴ㄷ㑦㍦晤昳㝢扦昲捣㥦昶㥡㕦搵扥晦慦昹慦㍥㍣㜹改攱〷捤㜳户㥦㜸昸㕤て摣㌷戹㜸捤㜸㕦㕦㝦晦㙤愳扦扣攱㜵㈳㡦㍥昸㐳昱戳摦㕦敦〸戵㕣扣㈰㍤つ㉥㕢㑤攳㑢挸㘰ㅡ㥣昱㑢㍡つ㉥㔷㙤搴㑡戴㔱㌳㈸㈸挱愷挱〹愸ち㈳㕤㌱昰ㅦ搷㙥戳㕥</t>
  </si>
  <si>
    <t>Decisioneering:7.0.0.0</t>
  </si>
  <si>
    <t>e411d3ae-3b84-4c12-be2d-77243d9c1f2a</t>
  </si>
  <si>
    <t>CB_Block_7.0.0.0:1</t>
  </si>
  <si>
    <t xml:space="preserve">Neiman-Marcus Deal </t>
  </si>
  <si>
    <t>93 Demand</t>
  </si>
  <si>
    <t>Neiman case sales boost</t>
  </si>
  <si>
    <t>㜸〱敤㕣㕢㙣ㅣ㔷ㄹ摥㌳摥㕤敦慣敤搸㡤搳㑢摡搲ㅡ摡㔲愸㠳ㅢ愷つ㙤㠱㄰㝣挹慤㌸戱ㅢ㍢㈹〸慡捤㜸昷㑣㍣捤捥㡣㍢㌳敢挴愵㔲㉢㘸㈹㠸㥢挴㑤㤴ㄶ㡡㉡㠴挴ぢ㤷ㄷ慥㝤㐱㐲〲㐱㤱㜸㈸て㐸㍣㤴ち挱〳〸㐵攲㠵〷㈴昸扥㌳㌳扢㌳扢摥戱扢㙤挱㐵㍥改晥㍥㜳㙥㜳捥昹慦攷晦捦㌴㈷㜲戹摣扦㤱昸㤷㈹捦捣昵㡢敢㝥㈰敤㠹ㄹ户㕥㤷搵挰㜲ㅤ㝦㘲捡昳㡣昵㌹换て晡搰愰㔸戱㔰敦ㄷ㉡扥昵戰㉣㔵搶愴攷愳㔱㈱㤷㉢㤵㜴つ昵ㅣ㠴扦㤱昸㐱㘷慦挱㍣挰搲捣昴晣昲㠳ㄸ㜵㌱㜰㍤戹㙦散㙣搸昷搰攴攴挴攴挴㥤㜷㑤扥㜳㘲晦扥戱㤹㐶㍤㘸㜸昲㤰㈳ㅢ㠱㘷搴昷㡤㉤㌴㤶敢㔶昵晤㜲㝤挹扤㈰㥤㐳㜲㜹晦ㅤ换挶㥤㜷㑦摥㜹昰愰㜹捦㍤㜷て攲搵戹㔳㌳搳ぢ㥥㌴晤搷㘸捣〲愷㝣攷慣慣㕡㕣㥢㤴㥥攵㥣㥦㤸㤹挶㝦㠹昹攳改慥㠹挵ㄵ㈹〳扥㕡㝡搲愹㑡㕦㐷挷〱㝢捡昷ㅢ昶㉡㌷㑦户㡦㘲愹㔵挳てち昶㡣慣搷㜵㍢ㅥ戵㘴捦㘳敦敡挶晡愰扤㈸ㅤ摦ち慣㌵㉢㔸㉦摡㑢ㄸ愸㌶㘴㥦昱攵㘹挳㌹㉦㑦ㄹ戶㉣搸挷ㅡ㔶㉤ㅦ愶㕣摦慤昱㄰挹㠹愹攵㑦㑣昹昶捣㡡攱愹ㄹ昹摣㤸㡣戶㐷扤㙡扡敤㑤摤挷攵搴搵ㅢ㌸收㉤摤摢愱收慣攱㌵㕢㡥㜷㙦ㄹ㉤㍥㍤㠳摢扢户㑦散㔱扡捦摢扢昷㔱㕢㤹㙥㉤〶㈲晡㔶㍢㡡挵攸㐵㠲㝥㠲ㄲ〱ㄱ愸㤷〹〶〸〶〱㐴晥ㅦ攰㤲㘴㐷㔶㘹ㄵ㐳慢㉣㙢㤵慡㔶愹㘹ㄵ愹㔵㑣慤㜲㕥慢慣㘸ㄵ㑢慢㍣愸㔵㉥愰㑤㥣㑡晤晤㕡㤴㥥晤挲㈷㍥㜲㈸昷敢改捦晥敡搹㜷扦㜸攴戹攷〷㜷愱搱㝤搱愴㘶㍤攳㈲㐸慤㐵挵〷㈶昶昳摦收㕣〱愶㌰て㥡㜷㤹㤳㤳戵㠳晢㡤㍢㡣〲㤷㤵㠱晣ㄴ愱㡣愰敤愰㜹扦攵搴摣㡢ち㜷搷㑦ㅢ扥㙣㙤摣㜸㔴㌷敤㌶㥣㥡㝦摤挶㤵㡢㠱ㄱ挸㙢摢敢㕡㠳㜴㜴㕢〴㕢㐹㕦扤敦㠶昶㙥㘷㡤㝡㐳㑥㕤戲挲敡㌷戵㔵摢ぢ㥥扢摣扤昶愸㈷ㅦ㙡搶㜶捣㘸ち㐲㙤㑤㡤摤戱捡戰㉡㥣搷搸捣㡡敢㑢㐷㑤㙦摣㕥戰慡ㄷ愴户㈸㈹ㄲ㘵㑤㉤昵㑡㔶㐵㕣㍦㍥敦㘰愱攰搶摡㕢㤲愵收㤱㑢〱㤸㔹搶㌰摦㔵改〵敢㑢挶㜲㕤㕥㤵㙡ㄲ扥ㄳㄵ㝢㔳挵㐷摤㙡挳㥦㜱㥤挰㜳敢改㥡愹摡㥡〱㐹㔳㍢改搶㘴㍥㥦㔳㐲〱〲户慦㑦㠸摣㙤摤㜹㐱㈱㈲㠱㘲㌲昲㌵㘹戲㥢㌸㡤搵㘱ㄵ㜵㐹㥡搴㙥摥㘴㌰捥㔷挹㤸っづ㑣慣㠹晡㠳㉦㝤摢㈶挳㌶㌱昷晡㌶搶戴搱㘸昵㐷搶愴ㄳㅣ㌷㥣㕡㕤㝡㤹摡㑦㜰㐶晡㌰㐰攱㌲〴㐲搷摤愳慡ㄳ㤷挴㝡攱愲㔵ぢ㔶㡡㉢搲㍡扦ㄲ愰っㅡ戲㔴攲搶㜶㈴晤ちㄴ改扢〹㐶〱捡攵㕣㜱てㅢㄵ换㐸戹〲愵㔳〶㉦愷〴㌹晢愵㜸㜹搰㍣㙡搵〳ㄹち攵㘱ㄳㄸ〹戵㥡㐲摦㄰㐹搴㌳慡愱挲搸㘳捥㠰㑡つ换〹搶㕢㝣摢挱㈵㈱ㄱ敤挸㠲㙤㈷ぢ㈸ち搲昲㈰㠳搷㐰㌴㙤搲㈰扢㜱㠲㠸挸〶ㄹ㥡ㅤ㈳愷㠹㡣敤㌳㘴〴摡㈷㠹㤰慤昷㜷㤷ㄱ㈴昶㑥㈲㘵愷慥晣戸㈳捤㌶戲攵㐳㘹㜶㈵㌶㑥扦㡡攰㙡㠲㙢〸昶〲㠸㍦㐳挲㔱捡㈱㥦㑥晡㜵㜸搶慦㈷㜸ㄳ〰攴㤳㑥㤹ㄳ㠹㉡摡㔰㕢戱㈳搹㙥〸㜶戲㌲㡡㐳㔱㐴换戸㘹㘷づ搹ち搱㤱搵戹㍤㜴㙤㕥改搸户㜶愷捤攴㜲㐸㤱ㄹ㑤㤳㙢摤愴㘹㜲㈳搸戴㐷扤㜵㈳扡敡㘳〴㙦〶㈸敢㙦㈱㠴㜲愱挱扢㌵㡢㥥㈶攵ㅢ挲㉣ち㡤愱ㅥㄵ㝣㐴挸㍣〲㘴〸戹㡥攳换㡥つ㑤㜳㜰摣㝣挳摢搰晢扡昳㜷㠴昴㌶扤戹愳㜷攸㉦㝡㠵㔶昴㑤㘰㉦昱㠷慥㍡收ㄶ㔴敢㙦㈵戸ㄵ愰㑤挷昰昴晤㑡㍤〵捡㉣戶ㄳ㤸摢㑤慦㡢戲㜲㤷搶㔷愵搲㐰㠳收㤲攱㥤㤷〱㍣ㄸ㈷㘶㘱ぢ扢㥥㈷敢㌸搴搶㔴〱捦㉦㔷愷ぢ晤愳㥥㙢戳㝣挷㐶昶摦㄰㡡㈱㥦搷晡㜲㙤㌶㜲㠶慤㤹昰㌹㈵㈸㠷㍡昸㡥敥㐲㈲搱㈹㑤㕥散㤷㝤扥摣㤱㈴㍤㐸㤲户㘳㕢昵摢〰㈰㈵挴敦扡㑡㤴㝤㙣昶づ搵㉣㙤戱搲挳㤷㜱㍡㘹昳㈱㜶挸㤱㠱搰㘱㍢つ晦㠱㍦㘴㉦㕡㜶㔳㔸っ搸ぢ搲慢挲户㘰搵㘵㌹㜴换㔲搴散挸㡡㌷㠸慣攸敢敢㌸㑦㘷昸搷ㄴ㥤戴㐹㠹㑣㙥捦慣捣㌸㡢户㠸㡡㙥㐸ち㤵っ搷㔰㔳〲㤱昲搸㜶㐷挴昴㈰㘲㙥挷挶改晢〹㈶〹づ〰ㄴ㝥〳㐹戳搵㡤㘷㌸慣㝦㡤㉥敤㑡㈵㔷㈲ㅡ㤴㡢昰㠵慥挲敡㈰㕦昳㑥㠲扢〰摡捣ㅦ㍡㈰㌳〸㔱愱㍣㐱㠸㉡㡣㘱㥥戵攴㐵搲挰㉥ㄳ㠱愵㤹㠶ㅦ戸㌶㈳㑢㐳收慣㝢捡つ㘶㉤㝦ㄵ㤱愸㔱㌳捡摣扦㈲ㅤ㔰㤷〷摢愷慤捣㕤㕤㤵㌵摤㕣㜴ㅢ㄰㙤㈷㘶户挳挱ㅣ摢〱㕢㔲㥤捤㌵㠱搴摢昹ㄸ㐳〸散戴昲户搲ㅢ扢㈵敦㌷て㝤挳慤ㅤ㕤戲㠲扡ㅣ㌰㐳愶㘳扥㘴㘲ㄷㄱ㌹愸昵㥢㑢㉢㥥㤴戳㐳收㌱捦慡搵㉤㐷ㄲㄹ戰㌱ㄹ慣㥢㤳攷ㄱ㈵㔸㜰ㄹ〳㜴㥤㈱㜳挹㌳ㅣ㝦搵㘰㐰㜱㝤㜷敡㐹㠵㐵ち收戴攵昸㜸㡤挲㈲昳挳收攲㡡㝢ㄱㄱ摢㠶敤ㅣ㌳㔶晤㙤㠱ㄵㄲ㝤㤸ㄴ㙡㠴㈶㌴㑤㤴戴㔲慦昸攱㠱㍣㤷㈳敦攵〹ㄴ慥㜲〵晡捣㌳戴㌷敤晡㈸㐶㐳㍢㥤㜳ㅡ㐴昴愸㔹搸㤷㈹㠵挹愹晡㍤散昳㉥㠰㝢㡦㥤㌹搱㡡捣扤慡㤸㜵㠱㕥晥っㄹ慦挸愲ㄹ〸愱㡦㙥㔷㐸㉡㉣㈳攵㠰〳㠱㜱㍥戵㤳㕦搹㔴㙤㐸㝤扢㕡搹愳㠸㈴つ㥡㜳挶戲慣㈳ㅥ㙤ㅢ挱慥昰㠱㘶慣㙤搴晤愸㙥挶戵㙤㠳愴㐵戲㕣慣ㅡ愴攰愹㐶攰㥥戴ㅣ摤〴㔰昴ㄷㄵㄹ㤷㔰㘴㕣㔲㐵㠳收㘹㠶〶㔵㥥㘳戹攷つ捦ち㔶㙣慢㕡攲〳挳㜷摢㠲㈶挱攴㤴扣㜱㡡㘵挶㔸㥢㌵㝦〶㈶㥢㍦〱㜴㑦㐰㡥㜲敢㠸㝥㔰慥㈶㡡昸㈷㝡㜴㉣㐱挰㈸㑦愹晥ㅥ㡣㔶㔰户㈳㈰㜲㔴扡ㅣ摦挱戸晣㈸㑡㐲㈱㐴慣㘷㤰〸扣㠲〹㈱㑦ㄷ㜷搱㍣攳㔸〱戰㐷㡣ㅤ戵㠲㔹ㅦ㈸〷㐰㔶ㅤ㙦慦㔵㔸㑤㜴ㅡ㙦㙡㠵ㅢ㍢慢㔲㙡攲㠶捥晡愴摥戸㜹㠳敡㔰愳㈴ㄴ挹㘶㡤㤴㘶搹㘰㡥摢㐹搵〸愵戸㘳㙤㈳戲摣愶慤㝤愷ㄴ㜹ㄵ㡡㐹搱㑣㑥㝦慦㈲ㄴ〴㝡㈳ㅤ㐵㥦㝤㌶㜹㈴㈲㌶戴〱捡搴㔳㘱搹㔰ㄴㄲ㍣㠱㙢㈷㌵㔹㡥㥥挰摦扢愲散㝣㈳㐸搵ㄸ㤷㐶愳㥡愹㝡㝤摥㠱㤵㔰㌵扣摡㌶㘱㘹慣㉤搴㌰㡡㍢㝢搵晥攱昶㈶ㄸ㌱㘲㐳㠶㐵㌲晣挰㘰㐳㌰㔷㈲愲㑡敢㙣㠸㕢摤㉣㉥昱改愴㌴ㅣ㠵㠱挵愰㌶㉢搷㤴ㄹ搶戲攴㐷㔵㠷收㘹㔱挹㔱摤㥣㕡昶愱搲〳捡昱㈸愷ㄸ㕣㌷㑦搳㉤㠵㑢っ㄰扢㔱㙥愱ㅡ㈰戴摢ㅣ㠰㈷㠳敤㠳ㅤ散㐸ㄸ㍡愱㜵㐶〹㕡捣㈰摣昴㈲挸㍢㍤㘲ㄴ㠲搴㔴改敦㠷挵㔷㥦㘲晡昶攱㕣㥣㠹㤸㠸攱慥っ敢〱挸㑤㐶㈶挹㐵愳㜱挰㍣㤴㙣㑡㘸つ挶㘵㌴㌱㠶㘸昲㜹〱㙥昱㌰㤶㌵㑣戶愹攳㥥㕢㘰㐱㥢搶搷㜷㤹㈷㥣㙡扤㔱㤳㑡ㄵ挷戲㕡㘹攴㙤㠱㉦㜵〵㌰攴愶㡣㝤㠹㌶攵〴㡥㔲㕣㌲㤱搴扢摤慤ㅦ㐶㜷㈵攴㌰㐶愸晡ㄸ㠰捣㜰换愹㠰㔸挷㍤〵摡㠷扢㕢ㄷㄸ搴攵㌹㠸戴㡥㈲捡戲㌹摣挷㙢㐶㤱ㄵ户㈵㥡捤戹㜳㉥㙤昶㐴搱㜱㉢㉣摡ㄶ㌸挲㍡㐳㠱㔷㉣挲ㄸ改㤱㍢㌸㐸敥㜲ㄴ摤扤晣愸㝡捣㕤〶㉡ㄴ〶〴㘳扣㍣〵攵戰慢㘰㈴ㅡ摣㕡换敡ㄶ㡣晥搲昲搶愷〰〴挳挰㌴㘸搱㌲㌴㜰㘶㤰摦摣挰戹ㄱ慤㌲㈲愴挹㘰㉡㘳㤴愳㜰搸〳㘹攰㈶ㅥ愴㤷㕣㈸愱㘰㡦扡ㄸㄶ摦㑤ㅣ户㜱〴㜲扤慢摡ちㄷ㡣〰搷㕦㥣扤㙤挵㔳戵ㅡ捤㕤昸攷戶〵㔶㜱㜵㈳㌴㐷昷戴㕤捡㔲㙢愲㝤㜷㔳㕢㐵㜴㔹昰挰散挴㜱㈳愸慥㉣〶敢攱挵慤㕥㐹愲昰㍣晣ㄱㅢ扥㥤㌶㜳摥攱㐵搴㌵敥㝤昹㠲攳㕥㜴搴扣ち㍥㙦晤㠱㐲㜰㠵戲㥦㤳㉣攷晥㡤㝦㉡㘹戹挲㑦㌱攲㔶愶捤〱㕡づㄲ㡥愳㔲㈸つ挶㤰捦愰ㄳ搸敥捤㕢〳愴㤳㍤㙤㜴愲〴挱づ愱㌸攷㕦㌳㐲ㄱ㍦〱㕡㐹㉣攱㤱ㅣ㝢晥㉤戰扥昸㌱㑡㠸㜰㍣㐷㘲愴昰㘶攴㌲㔰愷〴㜹㜴挵㠳ㄷ㐲晥㝦戰ㄴ㜳昳㠶散昴㕦㘰㘶昱愳㜶ㄴ摤㐰ㄴ晤戰〳㐵㠲搷㐰ㄴ晦摥㡢㑣㥣ちっ捦扥愲㐰㌸搷戴㜳〰㝤摤㉦晣晥てて愰㜳ㄱ㜱㈸ㅢつ愱戶㕢昰摣㌴ㄱ晡㍡㑣〴〶敦㤵㠹㜰ㄲㄹ挱㈸㝥㘸㈲㐴㍥㤰㜹ㄴ㙣㙥㈲㌰戶㤷㘱〸㈶㐲慤〹户〶㑦㘰㔷搹昴㡦ㅤ挷挵㕢改㈳㥥て愵攵捦挰㈳㜵㜵㘷昱㠲攱ㄹ昶㕥㔵㝥捣㤳㔰㘶摥ㄲ㙥㜲慢㉥散㜱敤㠶㌵慡搳〶扥㡡搸换扥攳㑦搹摡晤㜵㘰㉡㑣愱晢㕥㤴㐴昱㔵㜸㑡〴捦つ戹㡦散昹捥戱㍦㍥晣昸㘱摥㔶㡢㘸戵㜰ㅢ昲扤㠴散㘹㑦㈰愸㥢戸㈸㜲㈵㍦捣㌹㠹㑦㤴慣搵扡㥣㌶㍣㘵〵昹扡ㅤ㘷㐳挲㑢㄰㘶㐸㝣摢挱挴挴扤㠷搰挴㥣㘸㜳㜷慡て㥢㤴㡢㜰㈲㌱㜱攵搳㡢挳㠶愲慢㈲敢搱摡㉣㝣て慡攸ㄵ㑥㈴㙤㈵昲搴挹㈴挴㜷摢㜵摤㐱敡扡昰㈰挳戰㝦㉣愵㄰㝦㈰㠵㈴て㌲扣㄰愰愴搴㘹㘴ち户〳㘴㐴搶摡㐳扣昴〷散〸〱搹扣昴搷攳㐷㉣搸㐵㘰㌱昶挵昷㝡愲愵㉤ㅡ慢㈶㠶㙡㤵㑤戳㠸㡣㍡扣戰㘰㌲㉥㑤㔹㍡〷㔰扡㘵㜷ㄴ㕦㌲㘴㠷㠱户㤰戱ぢ㌶㝤㙤㘵晢㠸搳挰捤て攸㤹愲㔲ㄸ捥㙥ㄶ攳㐰慡㘲㜴㘱搳㜲㔸㐴㌸ㅣ㘶㥢㥤〶愲㉡攸㉣㘷㉦㑥愵〸晥昱㑢㈱搶㡦户㠶扥戲扤㠶㍡捥改挷〲昹㠳晤㜵㐳〶㘳攳慤攴ㄸ㐸搸㉤戵㉡㠵搷挳捦愰ぢㄷ㥤ㄳ㝡㉢慢㥥挵㐱晣㠹㌹慢㑦敢搰晦㡣㕥㉢捥㍡换摥っ㘳愷昴晦〷㔰戰愹晥ㄷ㡣扤㈹㐴㝥㌰捡昰愱挰昸挹愶㈱ㅢ敥〸㍣摢〸摥愸㠳戱慥戲っ㜹㠷戹㐵㝣扣ㅡ㔶㉢〹づ扦㔷扥晤㙡㐴戳㉦㙤摢㠱慥〲㤰戱愱挲户㈰㠲扡昶㑦换慤昸㜴㕢晣㄰㍡敥㌹㘹㔵㍤搷㜷捤㘰㙣ㄱ㐱摦㌱㝥㝢㘶挲收㤹ㄲ摦㙣ㄷ㙡㌷㘱㈷〶ㅦ㐰㥦㔳昳㄰搸愷㘴昰㕡挵㈲ㄹ㔹搸㕡㈴㠳摦㈱㡤㈴挲㑢搴づ晥ㄵ收㝤つ愳㡥㑦㔷攷攱敢っ㔸戴㉤㤴㕤攸㜱㙥扦愱挱慤挳ㅤ慤昷挳ㅦ㈴敢ㄳ〸㡥愹㈵㝣攸〱敥㙢晢ㅥ愴摢㐶㙢昳搹戲㌷㥦㕢戹昰ㅣ㜰扡戵户愴㐹㠶敦攴ㄷ挹㘵扤㐲㠸㑢晢㠷昱㜷敢づ㕡㡥㌶ち㍡㡦㍥攸愶㈳㙣扣づ昷搹ㄶ愲摦攷搰㔵㑣ㄱ攰愷ㅢ㔱㠶て㠲㕥㍥戲愲昸㍡㤶㐵〶㐰㍥㔷慣〲㜴愷敡㘷㌶愲敡㤱㔸㈰ぢ㥥㌱㐸㡥㘵昱㌴ㅡ㜲扢挲㘵㠳㈵戸㙣愱捥ㄲ挸敢㜱て攴㜳㠲㘷〹㌵㤱慦愰㐳㜳㈲ㄶ㑡扢㑦攴换ㅢ㑤㐴搰ち㔰ぢ㑤㡥㍦ㄲ㙢ㄱ扤㡥㙡摤㈶㜰〸㕣㠰㘱㡡㐵捡㥡㘲ㄸ㕡昸㌱㌱㠳昴摢攸敦㑢㠷㝦昳〲搳摦づぢ㈵〸㔱㤵㥥㍣〵愱㥡晣攷㤲㤳昷㔰摡㝤昲㥦搹㘸昲㈳㤴㤱㥣㠹ㅥ〰っ昵㠹ち晥愸挵㌴㤰攱㍥昲㈷捥ㄱ攰㤷㥡挵㠸㠱ㄲ搵昷㈲㌲攸换つ㔷慤㉥㈱ㄳ昷㉤㜰晤ㄹㅦ昷㈸晢㠸ㄷ㈱改换㈹㠶捥搸㘲愸ㄵ㑢㜶攴㠵摤ㄶ戲〱㑢攲搷戲㕤㐵㝡戱挷〸扦㜸㌲㐶捣昱攳昱㤷㔳㕡ㄴ㜳〲㘱㠴ㄶ㈹改㠷ㅢ㈹㍥ㅥ㌷晥晥て㕡㉥㔳㔴㈰㠱㝡挲挶愴㌳搵昸㠹戸昱〱㝣㤵愵摡攴㜸㠳㠰改愵戸㌱改㔱㌵㝥㍣㙥晣搷〳㝢㥢㡤㘳㍡っ㐷㉥㤰㐸㌲㙣㕤㘵晤㈷扥搰ㅥ㐶昳㠲㐹晤㌹㘰㠶挵㤴㥣㉡㜴㕣㔷ㅡ㜴㄰㤷㐱㍣㝣㈳㍤㠷扢㑤戸〲〲㈱ㅢ晥慦ㄲ㑥攰捥搳慣ㄱㄸ昸〴㝡つ挱㘶㑦㔷㑦散㕣㌴攷㍤ㄴ昴㥢㈷㝣㥣愹㙡摢㡡㐴㘰づ攴挳晤摤挴㈹㥦㘱㍡戶昶㈳づ㤲㘹扣㐳搲㥢昲㔰㠱㤵扣昸㘸㡣搹摣㘳㉤㥡搱ㅦ〵㜲㈰ㅤ〱㤹搱ㅦ〳っ〳㌱扣慤㥣ㅢ㈱晦㉢收晥㈸㉢㍥㐶昰㌸㐰㔹㤰搹㐹〷挵㈷〰㠶攳晦㔱挵搸㥡昲㤷㘸攲攱昸㘵㐹㌲搲㥦㘴㠷㑦〰昴挱㝤㉢㈲㈲㉣敢㥦㐴㐹昲愵ㄴㅣ敡愵㥦㘲挵愷〹㍥〳㔰㉥㜰戲㕢摥㌵慥愹㐷捤昵㔹㜴ㄵ㡦ㄱ攰愷㝦㉥捡昰愱挰㝤㜸㜷㜷㕢㤹㐷攱昸挳㝥㠴㍡㔳㕦昰ㅦ挱ㄷ昹敢㕣㜴ㅦ晥㠷㈴〵㘵搸攷戵㜷昵㌶ㄶ㤹㠰㌶戹晡慤㘲戳㕦挵㌸㕣㔷㉢㠲挲ㄱ愹㔴㑡㕡㔱㄰摦㕣戰㜰昱〶扥攵㤰慡㄰㠲㌴愰㉡㥣愸攲㌰ち昴㉦戰㈹㜱㑣㍣改㕦攴ㄳ㔱慢㌶昱㑢㔱㠶て㠲㜸㔵摤ㅦ㡣扡挷㉦㈴慥㔵㠵搵昶㐲攲㕦㔵慣㈴㕦昸ㄴ〷㔳挸㐲㈶慤㤵㠸㌴㐵㐳㑦㈳㌳搴㌷捣戹摤㡦㥦㜶㐹㔴捦搵捥㥤晢攷㜰㝥散摡晣〷摥㌷昸搴㑢扦㝡昹昳㉦㝥昸搰㕦晥昵捣㌳㉦晥改昳㉦晣敢昹攵㐳扦㜸敥戹㥦摦晢散ぢ㉦敦㌶扦愱晤攰㥦㜳摦㜸㘴昲挲㈳て㤹㘷㙥㍢昶挸〷ㅦ扣㙦㜲攱㡡昱扥扥晥晥㕢㐷㝦㜹捤摢㐶ㅥ㝢攸㐷攲㘷扦扦摡ㄱ㙡戹㜸㐱㝡ㅡ㕣戶㥡挶搷㤰挱㌴㌸攳搷㜵ㅡ㕣慥摡愸攵㘸愳愶㔱㔰㠲㑦㠳ㄳ㔰ㄵ㐶扡㘲攰㍦㜷挴戳㜳</t>
  </si>
  <si>
    <t>custom</t>
  </si>
  <si>
    <t>yes-no</t>
  </si>
  <si>
    <t xml:space="preserve">distribution </t>
  </si>
  <si>
    <t>William Sonoma Deal</t>
  </si>
  <si>
    <t>Cases</t>
  </si>
  <si>
    <t>94 Sell Out</t>
  </si>
  <si>
    <t>94 Demand</t>
  </si>
  <si>
    <t>94 Multiplier Not Sold Out</t>
  </si>
  <si>
    <t>CB_Block_7.0.0.0:2</t>
  </si>
  <si>
    <t>Optimal Order Quantity</t>
  </si>
  <si>
    <t>Boost WS</t>
  </si>
  <si>
    <t>Boost NM</t>
  </si>
  <si>
    <t>CB_Block_7.0.0.0:6</t>
  </si>
  <si>
    <t>CB_Block_7.0.0.0:5</t>
  </si>
  <si>
    <t>CB_Block_7.0.0.0:4</t>
  </si>
  <si>
    <t>CB_Block_7.0.0.0:3</t>
  </si>
  <si>
    <t>CE</t>
  </si>
  <si>
    <t>㜸〱敤㝤㜹㝣ㅢ搵戵扦慥㙤挹ㅥ搹㡥㤵㠵㐰〹㈱づ㈴㑤㐸挰㈴㈱㉢㄰ㄲ㉦㔹㑣ㄶ㠷搸㠴ㅤ㐷戶㐷戱㠸㤶㈰挹㠹㐳㈹㘱〹㔰愰㙣㠱㔲愰戴散㠵㐰愱㝤㐰㈹晢扥㐳晢㕡捡摡〰つ㄰〸敦㐷搹㘹㝦㤴㉤敦晢㍤㌳㈳㡤㘶㐶戶挹挳㥦㤷㍦摥㔸㍡扥昷㉣昷㥥㌹攷捥扤攷捥扤㌳昲㈹㥦捦户つ〷晦昳㈸㘱㘲户收戵改㡣ㅥ慦愹㑦挶㘲㝡㝢㈶㥡㑣愴㙢㙡㔳愹昰摡㠵搱㜴愶ㄸっ㠱搶㈸攸㘹㝦㙢㍡㝡㠲㕥搶扡㕡㑦愵挱攴昷昹捡捡戴㈲搰〷㤸摦㤰㤵搱㈸愵㤵㄰㠰换愷〵〸㑡〹捡〸㌴㠲㈰㐱㌹㐱〵㐱㈵〱ぢ搲慡〸㐲〰ㄵ〳〱㕡敡敢㥡摡㡥㠳㕡捤㤹㘴㑡摦扢㝡㤹㔱昹捣㠹ㄳ㙢㈶搶㑣㥥㌶㜱㙡捤㠴扤慢敢扢㘲㤹慥㤴㍥㌳愱㜷㘵㔲攱搸摥搵㑢扡摡㘲搱昶〵晡摡㤶攴㑡㍤㌱㔳㙦㥢戰㕦㕢㜸昲昴㠹㤳愷㑣㠹捣㤸㌱扤㘲㄰㑡㕥㕣㕦户㈴愵㐷搲摦㔷㤹㠳㔹㘶㔳㝤㕤捤㘲㍤昳㝤㤵㌹〴㘵愲挸㠶㘴㍣ㅣ㑤㝣㑦㠵晡改㥣晤ㅡ昴昶㈸扤愸敢愹㘸㘲㐵つ搴捥㌳㌴㜲搳㙡收挲攲敤攱㜴愶㕥㡦挵㤶敡ㄱ㍡戰㈲㑥㥢改㈹㍤搱慥愷〷挴攷㜴户敢㌱㤳㥣㉥㡢㉦ぢ愷ㄶ㠷攳㝡〹ㄳ㔵㜱挳㙦㡤ㅤ㝡㈲ㄳ捤慣慤㡣ㅦ㥡搶㤷㠶ㄳ㉢㜴戲昸攳昳扡愲ㅤ㈵㈵慡愴挴㔷㍣挶㑢ㄹ昱㑤捤摣㔴㝢㝤㘷㌸㤵㤱ㅣ扤㌶搱㡢搷搶㐲㐴昱㍣戵搸㡡慡ㅤ㔲㜴㔳㜳㌴扥㐰㑦㈵昴ㄸ㉢愱昳挶㍢㤸挴㈶㠶改戳挶戱捥㠶㡥㔱攵收㠵挳㔳㘱㉤摡㑥〴㐳〱〲㍢〳ㄴ㉦㥡㌱㔹摢㠵愸ㅦ〰愸㤲㜷㜱攱搹㐵搸昸㡢㕡挳㐵慤㙤㐵慤敤㐵慤ㅤ㐵慤㝡㔱㙢愴愸㜵㐵㔱㙢㘷㔱㙢戴愸昵戸愲搶㤵攰戱㡥戲搲搲㈲昳愸㔹昳搲〳㤹捦㕦㥡㜳摦搶昶㔹㜷㉥摥攳ㄲ挵㙢㑤㉥扡㘱㐸㘸扢〱〴㠶〳㤴捣慣㥢㍡㐳摢㥤戸ㄱ〰㑡㙤㠶づ搴攳㡣㍢敥㝦昸愴て㤶㉥搸㜰捡搲㜹㤵㐷搴㡥㔶扣㑥愵㠰㤱㘴摥〳㈰戰㈷㔱㡢㘷㑣搲㐶ㄱ㌵ㅡ㐰愹扦㤹昲扢捦昸㜳昳ㄹ㜳㝦摥昰挰愹㤷㉦晤愴敤挱㡦ㄴ㉦㜱㤱ㅦ㐳收戱〰㠱扤㠸㕡〲昹㜱㐴㡤〷㔰敡〵㔳㝥敤㍦㤷晤攵昷捦㐶ㄶ㕣戵敥搱㌱ㅤ户㍦㝥㥤㥦㡤㙢㡡㤷〳㥣扥慤㑤愷扢攲慢搸㑢㤹敤㑥扡㤴㜸㐳㍡戳㈴㥣㡡愷扦摦〶㡡收搹㕢ぢ慤㑤挷晢扦㠵愲㤲敦愵㠵〶昶㠱㤹〳昵㕤改㑣㌲慥搵搰㉤晢ㄲ㌱〱㘰攷挵㝡㌴ㅥ㑥㔴㉦ち愷摡扢搲戸㘰㤰改搸㝦搲晥摡㐴戲㑤〲㔰敡㡦愶昷づ晡昰㙦てㄴ㍦扢愵昶敡昲慦敥晤㙢㙣搷ㅦ㉢晡㐰晡㜷㤶慦㑤㈱㤸ち㄰㤸〶㌰挴慢㘰㙤㍡㜹㘶〰㈸昵㠴㔵敡㈷㜵攳㠶㉦戸㘱捥戹㙤㍦扢攷㥢〱㥦慤㔴ㅣ㈷愴㑤ㅤ㐰收〳〱〲㌳㠹㕡㌴㘳㍦敤㈰愲㘶〱㈸昵㤰㈹㍦敥扣㐵㥢㥥ㅣ㜱㜶搳慤㠱搰戴ㄹ昷㥤㜰㥦攲㄰㈳昲戵㘴慥〳〸搴ㄳ搵〴昹〶愲收〰㈸㜵㡦㈹㍦㝢捥晥㘵㔵挷ㅦ㌴昷昲搲㤲ㄵ㙦㍣㝤攱攱㡡ㄷ愸挸捦㈳昳㝣㠰㐰㈳㔱㡢㈱㝦㌰㔱ぢ〰㤴扡挳㤴晦昴晣㥢㕥づ㕤昹㜴挳改晢晥攵挸捥攱扢㐷ㄵ〷㌶㤱㕦㐴收挵〰㠱㈶愲づ㠱晣ㄲ愲づ〱㔰敡㔶㔳㝥慦㔹愷搶㍦扦攰愰昹愷散昲收挹㉦㌶㥤㝣㤹攲㤸㈸昲捤㘴㙥〱〸ㅣ㑡搴㈱戸愶㤶ㄱ㜵ㄸ㠰㔲㌷㥡昲ㅦっ慡㍤㜵㘴㑢昵㥣㌳㥦慤昹捤摤敦㍤扢㕥㜱㌸ㄵ昹㈳挸㝣㈴㐰攰㈸愲㥡搰㉦ㅤ㑤搴㌱〰㑡㕤㘳捡户慦晦收㍦扥扤晤挱愶㜳㜷扥昱搱ぢ㤶㔶ㅦ愹㌸ㄲ㡢㝣㉢㤹㤷〳〴挲㐴㉤㐴晤㙤㐴戵〳㈸㜵㠵㈹晦收㠰㉤㈳㐷晣㜸㔸晤㙤㌳〷晥晦㕢晤㠳㕡ㄴ〷㜱㤱搷挹ㅣ〱〸慣㈰㙡㌱敡敦㈴㉡ち愰搴㈵愶晣㤱ㅢて扦㘲攸㠲晦㥡㝢摤愰愵㘵㡢收慣捡㔴戰昳㍢挴散㘳ㅢ㔲攱㌵ㄸ愸㜲㘳攰愴㥡〹晣敢㝤昰挷搸ㅦ㤹ㄲ㤹ㄶ㤹㌸戱㘳捡㠴昰㝥㘱㍦㝢改扥づ㌹散攷㉢㈲㠷㐵ㄳㅤ挹㌵㌲〶㔵㐴收㐶㘳ㄹ㍤㈵㤹慡〸晥ㄹ攳愸攴㉢㈳㜳扡ㄱ㠰戴ㅢ挳搵㤰㐸扤㥥捡㘰攰捥慣捤昵㄰扢搵㠵搳㝡㉥㍢摥㉣扢㉥搹㤵攸㐸て昳㈶㌶㘷挲ㄹ㝤㔷㈷㉤㔷㠸㑢慣ㄹ㠳扡㥥ㄶ㤵㜶㜷㡡㉤ぢ挷扡昴摡敥愸㐱ㅥ敥㈰㘳㜸㑦戶ㄵ愶捥㑤改挷㘷愹㉥㡤㙡ㄱ㍣慥㤶戲㕤㘷㘹㤰っ扤慡敢㍢㤳㘹㍤㈱敡㡤㡦㉦㠹戶慦搴㔳捤㍡㐳㑦扤㐳㑥㜵㈷㤲捣ㄸ㘳㝣㔳〲㈷㡡愸愱㘳て㍢㤶㠶搶ㄳㅤ㝡〷昴㕤〵㉢慦㙤〹户挵昴愱㜹㉣㐶㥤㈰晣㈰て㍤㌷㠹晥慤㍥㤹挸愴㤲戱㝣㑡㙤挷敡㌰攲㥡㡥㐵挹づ扤㐴づ㥦〱㤵慦戸㔸㈹摦㔸慦昱㠹㘵愷ㄹ㐲搸ㅡ〹〳㤵㥥㤹㙤㡤㠸捣㥥愱㐷戶㘴㈴㙣㡤㡣晣㝢昵愸㠹扤ㄱ㤲㝢㐲㡦摣ㅥ㡤㤴㐲扢攴㕦㜸㌵㑢攱ㅦ昸㈱愶昳慡㉣ㅡ㔵戸挸㕣扢散㐵㔳㥢㔷㌸搳㈰㜷て㐶㤳㘲戳㙤慦㝦㤹㡢㡡〶㥢㘷㍦㘷㌵愲搷昹ㄸ〹㘳㝡慡挷㜹㤲愲㐶㕡㡣㈰㑥㤰㈰㐸ㄲ慣〲昰㥦㡦㍥慥愰㐵ㄹ扣愹㙥戵搶扦㈶摡㤱改っ㜴敡搱ㄵ㥤ㄹ攰㌰扦㉡㉢愳戹㕤㠷㤶〲㑡㑢ㄳ㤰㌱ㄸ昴〵扡挸ㄴ〸㙡慢昹㙦つ㐰㤵ㄵ扥㔷ㅢ㉤㌳攸昳㌳㌴晤敥〱㌴㘷㜵㥡挴敢㤸㔰愵晤㜱㤴㥢㉥㉥昶戲挶晣㜰扡㌳挳ぢ戱㐷愲㠴捡摤㉣㜴㉤㐰挵〹〰㡢攷敢㌱㕣挶摦搷㕣捣捦愸扢搷㤸㥦ㅥㅢㅡ㙦㕥㥢㘸敦㑣㈵ㄳ㤸摡㌶㠴㌳攱摡㜶㑣㙣搲㉡ㅣ㠸㉦㑣搶㜷㘵〲昱昹㔱晣慢㠸㉦搵㔷改攱㑣㍤扡改㑣㘵㝣㈱㈶㐵搲㡦㌶㜶㜴晢攳挶㝣愶㐱㑦户㙢㥣昸㌴愲㕢敡づ㈰㠵㝥戶㈲捥㡥㐶敦捥戰攸搲㌸㈲㔴㌴㈷つ㑣攳㐵捡㐸㔱戲㔲㜰㤶㜴搰捣愱㠴㤰㈴㙤愵㤴ぢ挲㈸挹挷㤶㠳ㄱㄴ㘳㙡㠹〹㥤㔷搰愱㤹㘸㉣㕤㘳㥡户愶㈱㠹㠹戱㉥㤳㝢㥡㍤㄰㐰〳ぢ昴攸㉣攷㠵捥㤹㔳㔳㝢㥢㔱㉣㔴㤹㤷㑡㜶慤㘲㙣晡㝤㤵挳戲㝣摡㡦〰慥晣攴愶〳㐶晦昲户摢捣晦敢㜰〹挹ㄱ㌸ㄱ挴攲晡ㄹ㔳㌴戶㜹愲昰㑦づ敤㈴晣ぢ㙡愴ㄷ愰昹㌹ㄵ昳散㙤ぢ㑣昴㌸㉦慡㠸攳㡣㕢㔲扡捣㕣换㈴戳㜶㤵㕥ㄹ㍦㉣㤹㕡搹㤶㑣慥㘴〳ㄸ㈰戹㜴愷慥㘷㌸ㅤ㉣㌷㘷扦㑣㉢愵㡡㡢昳㈶㝥戶㜹㈳〳㡣挰愹〰㤵戵戱㔸戵㔵㘲㍡㜰ㅡ㔰挵ㄸ㔵〲敢㤱ㄸ扥㌰㝡㍣ち㕡㤱㡣㜵戴戶㈱㝥ㄸ㍢㘹慦戱ㄳ昹愹改㡥愵扢搵㡦㘰〲㑥敡㙥晤敢挰㉤敢てㄸ戴昰㠱㝤搶㡣㥡㜹挵㠸㜱敡〴㤳攰㥡㉥㜲㤶挸㌰㐸㍢㤳攰㈷〴㘷ㄱ㥣㑤㜰づ㠰捡㐰㤴㥤搶慥挸昰晢ㄸ㝡㠱㉤㘸㘸㍥敤㕣㠲昳〸捥〷㐰搷㈳愶㐶捦㜳㈱㜱散㜹㠲㍥戵ㅢ晥戱户搱㉥㈲戸ㄸ㐰㜱ㄶ捡敢搲愷晤っ愰㤰㜳㌵㑥㕢摤捥扢ㄴ搸㘰㑦㌴挵昹㉤㥤慢搱㤸ㅡ捤愷搱㜴㉡㙣摡挰㘵㥣攵㈶挱㌵ㄵㅥ〹㌱㌱捥搵㉣攴ㅡ㠲㙢〹慥㈳戸ㅥ㐰ㅤ㘹ㅡ〷改晣㐳扢〱㜹敤㐶㠲㡤〰㌶攳摣㑣㥣㘹㥣㍤㤰ㄶ攳摣㐲攴慤〰㙡ㄴ㠰㘱㥣摦㈲㔵挸㌸㠱摦㠱㔸摣㠰改㠳慢攵摦〶㑡㔰㈳扤〰㑤㡤〶捤换㐰昳ちㄹ㘸慥㐹㜰捤昵挷愰㈴㌱搰扤慣敥㍥㠲晢〹ㅥ㈰㜸㄰㐰捤㉥㘸愰㠷挹昳〸挱愳〰㌶〳㍤㑥㥣㘹愰戱㐸㡢㠱㥥㈴昲㈹〰㌵づ挰㌰搰搳㐸ㄵ㌴搰㌳㈰ㄶ捦昵㌲搰㜳愰〴㌵搲摤〶ㄲ㥡ㅡて㥡㤷㠱昶㈹㘴愰扤㑤㠲敢㘶㐶つ㑡敡㘱㠶㤱㜷换㠰㤳愴扣ㄹ㠶㉢㜶㌶㠶敦晦㥢㈱散㜰㌳㠴晣搹挱戸㕥㐲㘲挷晣愰㘰㌴挸㠰敦晦攲㙢攷㍡㠴ㄱ㕦扦〸摢愸㜱〵㍢㤷㤷㐱搶㕥㈱㜸ㄵ挰搶戹㙣㌲戲㙡㕦晣㤷㡥攵㌵㌲扤づ攰攷敤慤㥥㐳㐵㕣慥㔵㘰㉡攱㍤挶捡㜸㠳ㅥ〹㘳戹㐱挲㍢ㄵ晥摦㡣晥㑡戰㝣㠳ㄱ搹ち晤㝡㍥〹攸捥挸㉡攰㥣㌹收摦〹挷晤昹㡥㜹㝡愲〵攱㑤晡晢っ敡扥捦攰㔰㝢〳攷㘱ㅤ晥㤱㘸っ㝤㍦㈷㤸换㔷扡㥡㤱㜹㙢慢慦㡣㘷㐸㡣㌶㠱挰㌵愴扥〵㙣戰㈷㥡㥡〴㡥散㠸ㄱ搸㡡㕣㌱ㅡ㡢ㄱ㜷散㕣㘸搴ㄸ㙡ㄲ㕣㌷㔱愷㐰㥥㈳㠷昶㍥㠰ㅡ㔲戰㤵㝦㐰㥥て〹㍥〲戰戵昲㑦㡣慣㥡㡡晦搲捡㍦㈵搳㘷〰㙡㍡〰㕢扡昶㌹㠰㜵愸㜲搴㐱〳㡡ㄱ愶〱敤㌶挲ㄷ挰〶戵ㅥ㘸㙡〶㌸戲㐶搰㘸〴挳〰捡㍣㑦㔷攰挵㤰㥤攱敡㐱捥晢扤〷㐰㔶攲ち㌶㙢慤㠸愰㤸㠰慢㤴㥡ㅦ㐰㝤昹慤ㄱ㤵㠲㌱晦搰㑡挹㔳㐶愰〱搸㡣㔲㑥㥣ㄹ㔷ㅣ〸㈱㌱㑣㈵㤱〳〰搴㐱㐰ㄹ㜱㐵ㄵ戲〵攳㡡㄰㠸㤸㜲㑣㜶ㅢ㘸㄰㈸㐱㡤昴〲㌴㌵ぢ㔵攴っ㤴㡢㑣户攲㘴㍣挳昶㜷㑤㠲敢㠶㜶㉤㑡ㄲ〳つ㘳㜵扢ㄱっ㈷搸㥤㘰〴㠰摡㕣搰㐰㈳挹戳〷挱㥥〰㌶〳㡤㈶捥㌴㔰㥤㘵愰㌱㐴㡥〵㔰つ㔹〳敤㠵㙣㐱〳㡤〳戱㜸㡥㤷㠱昶〶㈵愸㤱敥㌶㤰搰搴㥣〲〶晡㘳㈱〳㍤㘷ㄲ㕣㜷散攷㔹〶㥡挲敡愶ㄲ㑣㈳㤸㑥㌰〳㐰㍤㔱搰㐰〷㤰攷㐰㠲㤹〰㌶〳捤㈲捥㌴搰㝣换㐰戵㐴搶〱愸㠳戳〶慡㐷戶愰㠱ㅡ㐰㐴攸敥搱㠲收㠲ㄲ搴㐸㜷ㅢ㐸㘸㙡㐱〱〳摤㕥挸㐰户㤹〴搷㤲挴㈲换㐰㑤慣㙥〹挱㈱〴㑢〹㥡〱搴㙦ちㅡ攸㔰昲㉣㈳㌸っ挰㘶愰㈳㠸㌳つ戴搸㌲搰㔱㐴ㅥつ愰㤶㘴つ㜴っ戲〵つ㜴㉣㠸挵昳扣っ戴ㅣ㤴愰㐶扡摢㐰㐲㔳㠷ㄴ㌰搰㘵㠵っ㜴愹㐹㜰慤戹㌴㕢〶㡡戲扡攳〸㔶ㄲ挴〸攲〰㙡㐳㐱〳㈵挹戳㡡攰㜸〰㥢㠱搲挴㤹〶㙡戱っ搴㐵攴㙡〰戵㉣㙢愰㌵挸ㄶ㌴㔰㌷㠸㌰㤰挷攴敦〴㔰㠲ㅡ改㙥〳〹㑤ㅤ㔶挰㐰敢ちㄹ攸㈴㤳攰㕡㔴㍡挲㌲搰㘹慣㙥㍤挱改〴㘷㄰㥣〹愰扡ぢㅡ攸㉣昲㥣㑤㜰づ㠰捤㐰攷ㄲ㘷ㅡ攸㐸换㐰攷ㄳ㜹〱㠰㍡㍡㙢愰ぢ㤱㉤㘸愰つ㈰愲て昲戸㉦㜴㌱㈸㐱㡤㜴户㠱㠴愶戸ㄴ收搵㐹敢㠵っ搴㘱ㄲ㕣慢㘶慤㤶㠱㝥挹敡㝥㐵㜰㈵挱㔵〴㔷〳愸㘳ぢㅡ攸㕡昲㕣㐷㜰㍤㠰捤㐰㌷㄰㘷ㅡ㘸㌹㉡㤰㔱㙣㈳㤱㌷〱愸㌶愰㡣㔱散㘶㘴ぢㅡ攸㌷㈰ㄶ搷㜹戵愰㕢㐱〹㙡愴扢つ㈴㌴搵㡥㉡扣っ戴愰㤰㠱づ㌶〹慥㘵㐱ㅤ㈵挹㈸昶〷㔶㜷ㄷ挱摤〴昷㄰摣ぢ愰ㅡちㅡ攸㝥昲㍣㐰昰㈰㠰捤㐰てㄳ㘷ㅡ㠸㉢㡤㘲愰㐷㠹㝣っ㐰㜵㘶つ昴㌸戲〵つ昴〴㠸攸愴㍤㕡搰㔳愰〴㌵搲摤〶ㄲ㥡攲㘲愶㤷㠱㈶ㄶ㌲搰〴㤳攰㕣昷昴㜳ㄵ挱㜹ㅦ㔷㌶愳㘴㔷㠴㙣㜳挹〱㘰づ㐴づ㑤㐴㌳改昲㐸㙤㔷㈶㌹㌷㥡㐱戰㕦ㄱ〱㐰㔲㐴㜶㤵挵ㄳ㥢搰昸挸戲愸扥㠶㘱晥〸㌷〹晢㜴㡣ㅤ〲扣慦戹扢㥢摥㤰㕣㥣捣㌴㐴搳慢㘲攱戵愳㍣挸〶攵戰㑥㍤㠱搵扣ㄴㄶ昵㝡㘳㑡慥㕡愵㜷㜸攸搸㥣散㑡戵敢㡤つ㍢挲㝡愰㌲敥戵晢㜰㉢㔷㈹㥦ㅡ㕤㜸戲㙦戳㍢㔷ㄸ㡡㜰晢㔷㙤攷㜲㔲ㄷ攴㝤摡昳㘸㜴㌸ㄴ㥡扢昶㔷㌶㐳慣攴挴㠱攸戹㠹搸㔶ㄸ换挱ㅣ㡣挰慤〶慥搲㕣挲㙥㑣愴愳ㅤ㝡搰捣㉤㡡㈶〶㤸挹愶慥㑣ㅥ㈵摣㍤搸愴攰ㅥ㜵㔳〲慥㙦て愷㍡㜶〴慦搰㉥戸㘲挵㈵㉡㠰扦敤㌳戴㔱㡣捦昷昱㌶挳搴扥㡦搷攱㘲㝦挱戴㜵〲㘴捦㈵㠳散攵㠸㠴㙤㠱㤶㌷ぢ㉡㘹敥㉣扡㡣戹㐵㝡㌸㈱㕥㘸捥㜴㌴攸慢〷〸㠷㡥〶㡥敤㜱㌱㝤㜰㝥㔶㙥㉦㘸㤱摡戶㜴㌲搶㤵搱〷㘴㔳㜲愱㙢㤱愵㝡㉣捣挵昶㡡㙣㙡㐹㝢〶摢ㄱ戲攵㜱㈱㝤挷昱㄰㉣㔲㘲㝡㐹㠹㥦〲㍤㌴摥晣㤳攰㌵戴㥤㕥㠵晦㈲㜲㝣㌸㑢㕤㝥ㄹ㡦㡤戳㝣㔶㈲挸挳攷㑦愲㜸攷晤㠳晣扥搶扥㥡捥㉢㘹戰戵挹挳攸攱愴昳慡戰㜰㕣挸慥㡣㐸扦㠷摤㉡摣愱㔶挵㑢㈷㠶㙤慢㤹㘸㝢㌸ㄶ㕢㍢㈰搲㤸㘸㡦㜵㜵攸ぢ挳㙤㝡捣敡戳㤳愹昸づ攲慦ㄲ㕥〲㠶慦㝡戰㡢㘹㤴㐶散ぢ戶搶敥户扢㥢昳㘹㉦愲㑥ㄹ㔶㔱㐶㔰㝢搹扣敥㔶㐱㤱敦扣㜵㈱〸愱㐱戹㡤㌷戲攱ㄴ㕤㥢ぢ挵㍥㡤换戸搹摤て㜲挵搹搸ㄶ㈶ㄷ㈶戱㌳愵挳㠶㥡ㅦ㌵㔰㍢捣㜵㈵㙥ち〴〲摢㍢挰挰㔶㌸㍥摥㘶晥㕦㘷晥挷つぢ攳攲㐸〱攱㕣〰戶㕤ㅣ㌲昶㑢㈷挸㐵㡣㉡昶㘰㐶攰搰ㄲ捤挴昴昲㠸搰㈵㕤挶㑢㠲搶㉣㡤戴㜴㘲㈱戵愱㌲㌲㉦ㄵ敤㠸㐵ㄳ㍡㠳㄰散㤴攲㈶摦㠵晡ち散改㔹㤲㑣㐷戹扤戳㌲搲㤲ち㈷搲慢戸㘶摥扥㜶㔰㕥㑥㥣攵㡦搴㐵ㄳ戸㠰㡣㍡㤹慥㡡㌴㜷㈶搷㘰ㅦ㝢㔷㍣㌱㉦扣㉡扤㐳㌸㡡搷㤳㜱ㄸ㔷㔵㤱㉡㉡㔲㘵㐵㘵摢㍢㔶愱㠵愳挸㐹㈸戲㠸挰㜴㔵ㅡ愹ㅥ慥㔷㝡挹摣㔱挵敢㤵㍡攵敤㤴昵摣捥㤱㝤〸㠰㝤戰昶ち㠴㉡㕥〵㌸㜸摥愱㡤戹㝤㜸晦愳㡤昸晥っ㑡敥㘱㈸㤰㘶㤱摤昴挳㐹挳〰愳愹㄰挷㤶愳㠹挷㤹㜳㌶扦㘰㐴㜸搸ㄲ㌱㝡㤲㥤挹戹搸㡥㔱㠱ぢㅦ㕤㉦戶戱愰捦ㅤ㘰㘴ㄸ捥挵挳戱戴㐹慢㑦挶攳㘱㌶㉤㌶换㘶昴摢㝡㤹挴搶攸㐹戴〸㠰戴㍦ㄳㄵ敥〶㉡摣㉤㈸っ挷摣挸㈷㘹㤶㤵㕣ㄱ㑥㐵㌳㥤昱㘸㝢ㄹ㌳摣㙣户㐳戴㐹㌴愱ㄲㄸ搳㍡愴㘱㈲㔰㜵㉥㈱ㄸ扢㍣攰敥ㅡ捣ㅤ㘸㍡扡ㅦ㉤户㐸挶㜰戵㥤扢愴搰㝣愵戳搷㌶愱㌴㝦ㄱ㤴㐰户㙦愸㘲ぢ挰㠰㤱㑥㐸慤㈶〳扥摡㙢㈶ㄳ㔹㑢扡〱㝡摣戸㔲ち㠶攰挲㘴戸㘳㉥昶㘳㈶㔳愵收㠳㈳㘵㜰㉤扢㤴㔴㠸㥢㤵敡戱搳て㍢〸㔷㈳づ㑥㤵ㄱ搱㡣㙤㐰㈵摣收ㄴ㌰㝣挸愱搰攷昷㤷㤷㜹搵搵㘸㤵㌵捡摣搰㘱㝦㠲愶搱㔵晥㍦づ㤹㡥㥥㤵愷㔵っ愸扤㡥搳搱摥〰㔰㙢㤱攵昹㌸ㄸ晥㑥㠶捤〰晥ㅦ㠱攸扣㑡ち㙥散㘱攱晥㌸㌷ㅣ㤵挵㜹㍡〸㌷〲搸㠶㠴㡤㑢㌰㐹愰扣㡣ㅢ㝦戴㌷㔱散ㅦ㥦㝢㙥㈶搲㍥㜵ㄲ㠰㔵扦㠶㜴㌰㐸攳㘹㙦戱晥户〱搴㤹挸捡搶㌶㘳㐲昲づ㜰挵㤸〴㠱㔱㝢ㄷ㘹挴㔱敡㈷㘰攱愴挴㍡㙣㥥㐴㈸扤搵攴㍡ぢ㘴㠶搳㜴㘸㙦愱㤹㍡ㅢ㝣っ捦㝣摡㝢㘰捦挵〷晦捦㉣散ㅣ㤰ㄸ㈳ㄸ㐷挱㔱㑣㥤ぢ〶㡥㘴扥挰晢㤰っ㘰晢㈹㉥㙡㔱挱搱㠹慡昳挰挴㡥㔴晢〷ㄸ搵昹㐸戱㝦㠲戲㐶㝢晤㄰搸摥摢敢㠵㈲㠱㐲㍥㘲㈱㘶㐶㕤㠴㠴㘵㘳㈲捤㐶昰㌱搲摡㈷㘴扣搸㥢攱㔳㌲㝣㐶㠶㥦㠱㠱つ㐱晢ㅣ戹慣敦㉥戵㠹搹㝣昷㑦㡡晤㡢㘲㔷㠳挱收扢㉦㠰挳㈱扥晢㌷搲昴摤㌵㐰ㄴ昶摤㤷㈶搷戵攰敡戳敦戸㔷挶昰摤㔷㄰捦昹敥ㅢ戳戰敢㐱敦㡢敦㙥〰㥦昸捥㜳搴㔳㌷㠲㉣づ晢ㄶ攵慡㡤挸攵㌹捣㠷捥愵㜷㠷摤っ㌱㠸攷㜷㌰敡ㄶ㘰㉣㠷㈱㘹㌹慣〸㐵㙡挵〰敡㔶㙦㠶ㄲ㌲戰㔲昵㕢㌰㠸挳〲挸㘵ㅤ㜶㥢㑤捣收戰㔲㡡㤵㔱散㕥㌰搸ㅣㄶ〴づ㠷㌸慣ㅣ㘹㍡㡣㕢㙥ち㍢慣挲攴攲㥥㥣㍥㍢㡣㝢㜷っ㠷㔵㐲㍣攷戰㉡戳戰〷㐱敦㡢挳ㅥ〶㕦てづ㝢〴㘴㜱ㄸ㥦ㄵ㔴㡦㈲㤷攷戰㐱挰昶敥㌰㙥ㄵ㜲㍢散㐹㘰㍤ㅣ㌶〴㐵㙡㍢戱戶愷扣ㄹ㠶㤲㘱㘷㌲㍣つ〶㜱搸㉥挸㘵ㅤ昶㥣㑤捣收戰ㅦ㔰㙣㔷〰晦㡢㘰昸づ㥢㍦㌸㠷搴戲昷摦攴㌶㐰敥㜶㕢㘵挴㝥㜷㙤㜰挴扣捤㘶扢㤹收挰挹昴ㄳ㔱搰づ㜴慢っ攷〷㘳㕡㌱挵㜶捦㑤ㄸㄴ㘰㠰ㄹ〶ㄳ戳捤扦㡣㐲愵㘱〵㜶〳㘶戰㘱戲㙡搸㈷㤳㡡戶㜵㜱挲㈰昵㑥〲㉣㈱㠰㄰挵㕥㐱㑡ㅡ摣㜰㐸愹㔷㤱㌳ㅡ㥣㌲扡昴ㄱ㜴㈰扥㍤㠷㈰㥢挸㠰慦㔶つ㔶㜲㡢〴昷㤰㜸㌴戸㤱㈰㙡㝢〰㈸敥㉦昱㘰搸㤳っ愳〰晣摣挹攰㡣戹昲㌷㘴攰㘶㈲㘷戴㈵扣ㄵ㕢挲㡤挲㘵搸㜳㉢㍢㡣晤ㄲ愰㤴摢㜶〶〷㡣㑤挱㘵㤰㐱㉡㥥づ㌴㘳愰搳㍢㠲㠶愹ㄸ㄰㔴㌴愶㥢昵攳扢㜸挷㈹ㅣ㘳捣㔵㔴㠴挷㉦戱㜵搷戹㔹捤愵〴ぢ㙣搶㘵ぢ㠹昲ち㠵戲㔳〵㌵ㄸ敡〶㐶攳散㐶昰㘶㌴㜴㘹昵㝡晥㡢て㤶㌱㤸挰㌶㠰㙤昸㈷〷㥣㍤〶㜲㔸㜷㈶㔴㙦〱㔸搶慢㐰摡㡣㑡昶〲㔱ㅢ〷愰摥〷㤲搷㥥昸づ挲攳㠱愴换㍦〰捡㘸㈹㝢〳搳攷㤶昲㈱挴愴愵散挳挲㍦㐲㉥慦愵散ぢ㙣敦㉤㠵㕢㌰愴愵㑣〰㍢㍥㐶㑢昹ㄴ〹敢㔴㤰㠴㤶ㄲ〱㑥〴㠳㌶〹㐰㝤收捤戰ㅦㄹ㈶㤳攱㜳㌰戰戵〴愶㈰㔷㙥㔹戶㘱慡㝢愵〲㠶㤸〶ㅥ慣㜹ㄳ慡㉦〰慣慡㜷㐱㍡ㄸㅣ㐸攲っ㄰戵晤〱㈴昴戶つ㌷〷㔲ち㘸㌰㙡㌳㤱愶㐱戹ㄳ愳昰㜰㜳㤰挹㠵㠸戰敦挳つ敦㌲ㄹ挳捤㉣㠸攷㠶㥢㕡戳㌰㍦攸㝤ㄹ㙥㑡挱㈷扥昶㡥て捡㐰ㄶ㥦搶愱㕣愵㈱㤷㌷摣㌴〰摢扢㑦换㈱㠶㡦㈳㍥攰ㄶㄲ换戰戴㤸改搳戹㍣㥤㜹慣㡤摢㑢㍣ㄸ收㤳愱㤱っ㔵㘰㤰攱收㘰攴戲挳捤㈰㥢㤸㙤戸㔹㐰戱㠵ㄴㅢ〶〶㥢挳ㄶ〳㠷㐳ㅣ搶㠴㌴ㅤ挶㥤㈱㠵ㅤ戶挴攴ㅡづ慥㍥挷〷扢㠳搹㜰搸㈱㄰捦㌹慣搹㉣㙣〴攸㝤㜱搸㐸昰昵攰㌰㙥㔰ㄱ㠷戵愰㕣戵㈷㜲㜹づ㕢〶㙣敦づㅢつ㌱㝣ㅣづㅢ〳㤴㠷㍦づ攷改ㅣ挱摡挶㝡㌳ㅣ㐹㠶愳挸戰ㄷㄸ挴㘱㐷㈳㤷㜵搸摥㌶㌱㥢挳㡥愱搸戱ㄴ㥢〲〶㥢挳㤶〳㘷㌹㉣㡣㌴ㅤ挶㥤㉡㠵ㅤ搶㘶㜲㑤〳㔷㥦ㅤ㌶ㅤ捣㠶挳摡㈱㥥㜳㤸㙥ㄶ㌶〳昴扥㌸散〰昰昵攰㌰㙥㤸ㄱ㠷㐵㔰慥㥡㠹㕣㥥挳㍡㠱敤摤㘱戳㈰㠶㡦挳㘱戵㐰㜹㌸散㌸㥥捥㑡搶挶敤㌷ㅥっ㌱㌲挴挹㔰て〶㜱㔸〲戹慣挳收摡挴㙣づ㑢㔲㙣ㄵ挵㥡挰㘰㜳㔸ち㌸换㘱㘹愴改㌰敥㥣㈹散戰㡣挹挵慤㌵㝤㜶搸㔲㌰ㅢづ敢㠲㜸捥㘱㙢捣挲戸㍢愷㉦づ㍢ㄴ㝣㍤㌸㡣ㅢ㜸挴㘱摤㈸㔷ㅤ㠶㕣㥥挳㑥〰戶㜷㠷ㅤ〱㌱㝣ㅣづ㍢ち㈸て㝦㥣挸搳昹㌱㙢攳㜶㈰て㠶㤳挸戰㡥っ挷㠰㐱ㅣ㜶㌲㜲㔹㠷㉤户㠹搹ㅣ㜶ち挵㑥愵㔸ㄴっ㌶㠷慤〷捥㜲搸改㐸搳㘱摣挹㔳搸㘱㘷㤸㕣㉢挱搵㘷㠷挵挰㙣㌸散㑣㠸攷ㅣ㜶㤶㔹ㄸ㜷ぢ昵挵㘱㐹昰昵攰㌰㙥㈸ㄲ㠷㥤㡤㜲ㄵ㜷ㄶ攵㌹散愷挰昶敥㌰敥㐰挲挷攱戰㉥愰㍣晣㜱ㅥ㑦攷㝣搶挶敤㐹ㅥっㄷ㤰攱㐲㌲慣〱㠳㌸㙣〳㜲㔹㠷㜱捦㤱㈵㘶㜳搸㐵ㄴ扢㤸㘲愷㠱挱收戰㑢㠰戳ㅣ昶㜳愴改戰昵㘰㈹散戰㑢㑤慥搳挱搵㘷㠷㥤〱㘶挳㘱㤷㐱㍣攷戰㕦㤸㠵㥤〹㝡㕦ㅣ㜶ㄶ昸㝡㜰ㄸ㌷㌸㠹挳慥㐰戹敡ㅣ攴昲ㅣ昶㉢㘰㝢㜷ㄸ㜷㐴攱攳㜰搸昹㐰㔹㠶愵挵捣愰攳㉡㥥捥搵慣㡤摢愵㍣ㄸ慥㈱挳戵㘴攰〶㉡㜱搸㜵挸㘵ㅤ挶㍤㔰㤶㤸捤㘱搷㔳散搷ㄴ晢㈵ㄸ㙣づ扢ㄱ㌸ㅣㄲ㜴㙣㐴㥡づ晢ㄵ㔸ち㍢散㈶㤳敢㑡㜰昵搹㘱㔷㠱搹㜰搸捤㄰捦㌹散ㄶ戳戰慢㐱敦㡢挳慥〵㕦てづ扢づ㘴㜱搸慤㈸㔷㕤㡦㕣㥥挳㝥〷㙣敦づ扢〱㘲昸㌸ㅣ戶ㄱ㈸换戰戴㤸改戰摢㜸㍡户戳㌶㙥摦昲㘰戸㠳っ扦㈷挳捤㘰㄰㠷摤㠹㕣搶㘱摣㤳㘵㠹搹ㅣ昶〷㡡摤㐵戱㍦㠰挱收戰㝢㠰挳㈱づ扢ㄷ㘹㍡㡣㍢慦ち㍢散㍥㤳敢㙥㜰昵搹㘱摣挲㘵㌸散㝥㠸攷ㅣ昶愰㔹搸扤愰昷挵㘱昷㠳慦〷㠷㍤〰戲㌸散㈱㤴慢ㅥ㐴㉥捦㘱㡦〰摢扢挳ㅥ㠶ㄸ㍥づ㠷㍤ち㤴㘵㔸㕡捣㜴搸㘳㍣㥤挷㔹摢㘳摥っ㑦㤰攱㐹㌲㍣づ〶㜱搸㔳挸㘵ㅤ挶㍤㘲㔶戹㌶㠷㍤㑤戱㘷〰晣摣攵搳户㕤㐵扣㌹ㅦ戲㙤昵㤲愷㌵〶㐶づ改ち挷昰㥥愵㈶散㌷挸㄰戵㈳㉣㌴㤵ㄸ扢㍥㝡扤扤㈰愷㜰搴㌱㠳㜱㘶㑥ㅢ攴摦㡡㌰捦㑤ㅥ㑥搹扥㕤㈱㐱晦㤴㙦戶㙤敢㕢㉤㜰㠹攳㜱ㄱ捥摢㠳摡㜳㜰ㄸ慦㈰敥挶㈲㑦摥搲㤴攲扥㈱ㄷ搶晦㈲㔰㍤㉣搰㍡㌶㔴㔰㝥㜰㙥㌹㠹ぢ㠷攳㘳戸搷搵㠷㜵摡㍦㐱㌹昵戲㤷づ㡡㑢戸㉣㔹晢㌳㜹㤰攰搷扦〹搰㜹ㄷ捡戵昲挷攵㐲㙣ㄵ挳ㅡ㘰㜳㘶㙤っ敢慥㑣昲慥㤴㤱攲㐲㤳㐱㠶搲挹ㄴ愶昷㈵捥〷摣戲戲㉢㔱㔴昹㄰挷敢㈵㐴㡣㤴㔷愱㡤㝦㕦戸愸愰㍣㤵捥㍤挴㐳ㄹㅥ㠱攷㜱㑥㐳ㄶ㐵摢㔳挹㜴㌲㤲愹㙥挶摥㠱㙡扥㜰〴扢㐱㈷搴晡昷㐱㠹㥥㜵昲挴㑡ㄲ㌸ㄱ晦㙡㍥ㄷㄴ㕣㤹㐸慥㐹㠸㌶晥㌴摦扢挲摡戴搲㔲㔶挳㍢㜱㜲散〹挳㠵慣攵挸搰敢㘴挱ㄱ㝡挳㑡晣摤㑡㙣㌶ㄳ㔵㙦㈲㐱㜱扥㈶敢㝢㍤㐲㕣愵㘳慢っ扣㠰昳慦愸慦㙢㤵晢㠲㑢昱㔲㤲挰㡢挰っ〴㈶晦㐵㙣㠱㤷㠰ㅥ〰戴㙤㑦㐰攸㙤戳ㄴ㜹㝢㤹昶ち㌸攴㘵㘶敡ㅤ攰搹㌳〵搵て㘱㐰㕥㌹挶ㄵ戰〹ㅣ扣〲戸晣㠷て慥〰㈰㤸㤰敦搶㉣㤶㔹昳㔰㕣挵攳㔵愰扤㐱㕥慥攲㤱㥡㝦敤挸挲ㅢ戱㥢捤昲㔸㥤攲挲ㅢ㕢愹ㅡ〱〵搸㌶㔸愴㐶㠷搳户㙡㌸㌰昴㙦扥㝦㍥㠲〰㥤慢㙤〱㕦㘵㜱㠸㑢㙤昸昸〲敦㈰㍦扡扥慥㝥㘹㙢晢㤴㐸㝢㜸扦昶愹㤳㈷敡㌳㈶㐷愶㑤㥦㍥㙤㜲㔸㥦㌲㜵摡㤴挹㙤㤳愶㑤㤸㌴㌱㈴㉢㜳㉣攳㕤挸㠴㍥㌵㑢搰戶㌲㈷㡢㜲ㄶ慤㡡㡢㜲晤攳攰㝦愲㘴㕡㐱愳㠳㌵晡㔴愳〷㐳㕣摤ㄳ晣㙥㈴㝥㐰晣㌰愴ㄴ㔷昸っ㤷つ㠴㑤㜲㉥晢ㄸㅣ㜴搹扦㐱挷挷㘱㜸慥昲戹戱㕦〱㈵㉥晢ㄴ挲敡ㅢ㑦㥥㙦㉤散攷攴愱〶昲㐵㐶㕣㔶づ㈵摣㉥搳㍣㕤㔶〴㈱ㅥ㈱㉥戰㐹愲挴㑡挸㜸づ㔴㔵〰㤸晥㌱㜴㈹㑡昶㌲㜴㤹㠵摦〳昵㙢㕦㈳愷㡤㐴㑡〵㤱㌲っ㕤㤴㘷攸㙤挰搳搰攵昸㑦㕢攴户昰ち㑦㙣㈵戰㘲㘸〵つ㔴㤵㈷㑦挸挲㘲㑢㐲捥搰㠳㠰ㄵ㐳㝦晤戵㤷愱扦〴搶㝤㙤っ㠱㄰㡦搰㑥㔶㘲愸㤵搸搹㑣㔴敤㠲㐴晦ㄸ㥡㑢㘷㕥㠶摥搵挲㡦㠵㙡㕡㌹㔸戴㌱㐸愹㘱挰扢つ㌹摣挲づ戰㥢㘳〴戰㘲㡥㑦㙣收〸㠴挰㔲㜰㙣㔰ㅦ㜹摡愸ㅡ㈵㐹晦㌱㠸㡡っ〶愸㉣ち㡤〴㤲㐷㘸て㉢挱搵ㅣ挱㡣㌲ㄳ晥㌱㐸昴ㅡ昱㤸ぢ㉡慣㐰戵愹㜶搵愱昴㤲搲㔲搷扥昲晣攸〷慢㈹ㄲ㈹㌱㑥ち〴〸晤晦㠰敥㍤〷㌳㤶㄰㉤㤸ㅢ㌶㈹ㅣ挲㔷摢㠹㘷㌷ㄴ㈰愸挶㐲㜱戱昳捥挸捡戸㐸愶扤㠰㘵㈶戰ぢ戰㠳㌰㙥攰ㄱ㔷敢㍤㈵ㄲ〰㌸晡愵㜱㈶扦㍣〵㉡敦ㄷ搴㜶㘷ㅤ㌵㈸㐳㡤户慡愸〶捡㍡搴㍥ㄶ㜶㈴戰搴㠰㐴戵㉦戰攲捡㌷㙣慥搴攸㑡改昵㕦昳昴摡〴慢昶搱攰搳㝥〸〰慦㜱愱㠵㐷㘸㤲㤵搸捦㑡㑣㌶ㄳ㙡ㅡㄲ昴㥣㝡ㄵ攵搲慡㘲㥤戱㉣㘵㉦㠰愰㥡㑥㈲ち搱挶㈱㥢戵づㄷ㔲挴㍡攳㠱昵戰㑥㘰㙦攰㍤〶攱㝤㠰捥ㅦ慤㙢㠰㜱づ换晢㥢愵ㅢ戶㥣〰づ㜹慦愲扣㘱㔱ㅤ〸愲搱晦晣ㄱ敡收㍡晡挹㘰㘳晦㌳搳㔲搸㡡㔴㘸〲㜵㤰㈷㜶ㄶ戰搲晦㑣㠵戰慡昵攴愹戳戰搳挹挳戲昸㙤〰㔶扣昴㈴㤴㜰㜷昴㡦〳敢敥㝦收㐲㠸㐷㘸㥥㤵㤸㙦㈵ㅡ捤㐴搵挱㐸昴㑦晦戳〰㈵攳ㄴ㕣㈳敡㐲ぢ㝦㈰㠹戳挱愲ㅤ㠰㤴㕡っ扣㘱攸〷昲っ㕤てづㅡ扡〹㜴㘹ㄹ㜹㠶㕥攲㠹攵敡㠹ㄸ㝡づ㡤搸散挹搳㘲㘱攷㤱㠷ㅡ昰扢っ㔸㌱昴㕤㥥㠶扥搳搳搰㠷㐳㠸㐷㠸㉢ㅣ㤲㌸搲㑡ㅣ㘵㈶慡㡥㐶愲㝦っ㝤っ㑡挶㈹戸っ㝤慣㠵慦㈳戱〹㉣㕡㉤㔲㙡㌹昰㠶愱㝦㥢㘷攸愵攰愰愱挳愰扢つ摤收㠹攵慡㠷ㄸ扡㠵㐶搴㍤㜹㈲ㄶ㜶ㄹ㜹愸〱扦㥤挰㡡愱㌷㝡ㅡ晡〶㑦㐳ㅦ〷㈱ㅥ愱㤵㔶㈲㘶㈵攲㘶愲㉡㠱㐴晦ㄸ㍡㠹㤲㜱ち㉥㐳慦戲昰昳㐹㍣ㄶ㉣摡㍣愴㔴ち㜸挳搰㔷攵ㄹ㍡っづㅡ㍡つ扡摢搰ㄹ㑦㙣ㄷ戰㘲攸㜶ㅡ㜱㡤㈷㑦户㠵搵挹㐳つ昸㍤〱㔸㌱昴攵㥥㠶扥搴搳搰㈷㐲㠸㐷攸挷㔶攲㈴㉢戱捥㑣㔴㥤㡣㐴晦ㄸ晡ㄴ㤴㡣㔳㜰ㄹ晡㔴ぢ扦㤸挴㌸㔸戴㐵㐸愹昵挰ㅢ㠶扥㌰捦搰慢挰㐱㐳㥦づ扡摢搰㘷㜸㘲捦〴㔶っ㥤愲ㄱ捦昲攴㌹摢挲昲挵敤㔹㐳晦ㄴ㔸㌱昴㌹㥥㠶㍥换搳搰攷㐱㠸㐷攸㝣㉢㜱㠱㤵攰慤㝦ㅥ㔵ㅢ㤰攸ㅦ㐳㕦㠴㤲㜱ち㉥㐳㕦㙣攱㕢㐸㍣ㄱ㉣㕡㌳㔲敡ㄲ攰つ㐳㥦㥡㘷攸㜵攰愰愱㝦づ扡摢搰㤷㝡㘲戹㍡㈰㠶㍥㠵㐶晣㠵㈷捦ㄵㄶ昶㌴昲㔰〳㝥㝦〵慣ㄸ晡㐴㑦㐳㥦攰㘹攸慢㈰挴㈳㜴戵㤵戸挶㑡昰㤶㍤㡦慡敢㤰攸ㅦ㐳㕦㡦㤲㜱ち㉥㐳晦摡挲昳㜹㙣敤ㅣ戰㘸㐷㈰愵㙥〴摥㌰㜴㍡捦搰攷㠱㠳㠶摥〸扡摢搰㌷㜹㘲㙦〶㔶っ㝤〱㡤㜸㡢㈷捦慤ㄶ㜶〳㜹愸〱扦扦〳㔶っㅤ昷㌴昴㑡㑦㐳摦〶㈱ㅥ愱摢慤挴ㅤ㔶攲昷㘶愲敡㑥㈴晡挷搰㝦㐰挹㌸〵㤷愱敦戲昰换㐹扣ㅣ㉣㕡㉢㔲敡ㅥ攰つ㐳㜷攴ㄹ晡㤷攰愰愱敦〵摤㙤攸晢㍣戱昷〳㉢㠶扥㤲㐶㝣搰㤳攷㈱ぢ㝢㌵㜹愸〱扦㡦〰㉢㠶㍥搶搳搰㐷㝢ㅡ晡㌱〸昱〸㍤㙥㈵㥥戰ㄲ㑦㥡㠹慡愷㤰攸ㅦ㐳㍦㡤㤲㜱ち㉥㐳㍦㘳攱昹㝣戸戶ㄱ㉣ㅡㅦ㐵㔷捦〱㉦㠶扣ㄹ㈸ち昲慢晥㘴㘱敤㐱㕤攸捦挰㌲摣搷㙥〱㔳㘵戱㝡〵㜹慦㠷扥㥢㘰ㄷ捦㜷扢㉣㌶〹慥㔷㌲㙥戲敡扢摤愶㐵攸㌵慢扥㍢㡣晡摥戰戸㉣慤愸㜸㘸戳挵㜵愷㜰昹户㈰㝦㐰攱㈷㤴㙤㌷晥挶攳扥㜳摥㝢㤴攷攰扤挸㙢㈱敥㉢挶㔳㄰挶ㅥ挳㤲愲晤户慦㉣捥㔵〷愱㈸㝥晤㡤㌸昱晦㐱㌹㍣捦摣散㤵㈵㡥挰㔷扢ぢ㈷散㝦ㄷ晡㝡㍥㈸攸晣敤〰晢敦㐲昰㑥散㑥昱挶㌴敥㤴攲挵戳㉤挹摡散㙦㔳っ戴敥愰㡥户㕥㝡㍢㍡㠷戱㥥挸戵挴㥡㔲㔹㌹扣挳ㄵ㌷㤰㐱ㄸ捦㔷攴敥㤴换搹昶㘸づ换㘱昱昸㌵ㅥち搵㍢慣ㄲ搳搸㡢㔷㔲㔴慣㍣户ㄲ㥢㙦㈷挵ぢ㐱慤〲收㈴扡攲㐳㜰づ挳㍣㥥㍤愹㡢㘶㘴㐳㈶户晡㈹敤ㅤ㤸㈷㜰てっㄵ㤸㌹慡㙥搴搴ㄹ晥㌹㜰挵㜷愸㈵摦昴慣㤳㐷㔰扢て㐵慡慤㈸㥣攵ㄱ愵㍥㐰挶敢㙡㤸㙤㌶㝡搷慢愰㘶㤹〴搷㍢㌸㍦㐶㐹㜲㑤㍥㠲㑡昰㌱慥挹㑦㉤慣搵晡㔹㙢攸㜳㘰攵㥡㝣っ㡣戸㈶扦㉥愰挵昴㐲㕡㑣㌳〹慥ㄷ㕤㙥戳敡㝢挶慥㠵㐲㐶㜴换搳㠲㌷攵㐴㡢攷っ㉤㜸晢捡换ㄶㄳち㘹戱慦㐹㜰扥㑤㌲挴晢㕢㔲昲昳㐶挹㠳昰㡦㔷戸摡〷ㄲ扣慣攴㑡㜸〱㔸挵扢㔴㐲ㅡ㙦㤲㤰挷敤㘲挰㉡摥攷㘱捥戱〲昱昱㉣摡㄰挷散慡愱ㄶ挷㌱㙡攴㠶㕡晦收㜵捥搷㘴㠴慣晢㐲摡换㘰搵㕥㈱㜸㤵攰㙦〰㡡㌷㜹㜲㈷扣ㄵ㐵ㅡ敦〱摢挳㍣㉦㤷昳㐷㥡〴攷㡢搰㐲搵㈸㠹㐷㘸㈴ㄲ㜲收㥢㤱㠰㘷㜹㑦㐷㑥㙦㠴㜹㝡㜲收㙦〱慢㜸愷㐷㐸挳敤㘷扥〵搸㉡摥挳挱愷㠷㌳攷つㅥ攱㈸㜸收搶㍤ㅦ敤ㅤ昰㘹敦ㄲ㙣㈵㜸て㐰昱扥㡣搷㤹て㈹㜴收㠳慤㌳㜷扥〱㙤㌲㡢㠳慡摡㠷㐸攰㈳㕦㌵搵挲收㌵㌸摥㠵ㄱ攳㝣㡣〴㡣㌳ㅢ晦㜲㕡㥣挶㔲搶〳愸㡡㐲㕡㤴㥢〴搷㙢挶敡㔱㤲㘸昱㉦㈴昰㌱戴㤰ㅢㄶ㉣㌵㑦ぢ摥愲㄰㉤扥㐰〲㕡㜰㌲敦愵㐵㐹㈱㉤㡡㑤㠲敢㕤㕥㑢㔱㤲㘸昱㉤ㄲ昸ㄸ㕡戴㔸搸㍣㉤㤶〱㉢㕡㄰㐲ぢ捥㜴扤戴昸晡慢〲挳昲㔷㈶挱昵挲慣戰㔵㕦〰㈵㈳㙤㘸搱㙥㘱昳戴攰攴㔶戴㈸㌳戴攰㌴搰㑢㡢捦ぢ㘹昱㤹㐹㜰扤㤵㡡搳㐵戱挵〰扢ㄶ㈹ぢ㥢愷㐵挶搲㈲㘴㘸挱㌹㤲㤷ㄶ晦㈸愴挵晢㈶挱昵敡㈷捥愵㐴㡢愱㜶㉤㑥戱戰㜹㕡㥣㘶㘹戱㡢愱〵㈷㄰㕥㕡㙣㈹愴挵摢㈶挱昵㝥㈵㑥㌴㐴㡢摤敤㕡挸っ挲搵㍡㌷㔸㕡㔴ㅢ㕡㌰扡昶搲攲戵㐲㕡㙣㌲〹慥㤷ㄸ㌱ちㄷ㉤㝥㘸搷㐲挲㙢㤷ㄶ㔷㕢㕡㡣㌵戴㘰攸改愵挵ぢ㠵戴昸慢㐹㜰扥㈹㈸挴㠸ㄵ㘵攲收㍡愰戶㉦挱〴㠰愰㥦攱愹攷㄰㉦㡦敢搷ㄸ捦㌵攷㝥㈵愴ち㘵昸㈳扣㥢㕦ㅥ㌱㝥愴㠳戱㥢扣ㅡ㈶㈶㙢攱ㄵ㜸挴㌹㠵摦改㔸㠸㈷昶昱㘰㌳㝥㍢换㕣㔴挶㤳晣㝣戲挴㝡㠸㔶㤳ㅣ㠵〳㤱愶ㄴ㥥慡㉤㡤㌴愶昱㕥㠰㡥㌲扣晣㍥㠳摦㑤㐹散〸摢㔲戰㍢愱〴〳㈸づ攳㈹㈵捦㡤〱㕣昱㜷㍥㜴㙢㝢昹㐱捥ㅥ搶ぢ㌰㡡昸㘴昴昶㙤㑡〹㑣㠴搷㜲㍦搸戰㥡㠱㘴扡㐸晤〹㝥㤷㥢攷敦㑦晡㠱㐴㔸㝣㥥㐴摢て扣㠱挹〰㝣㍦扣㌲捥〳攱搸ㄴ㘰㘴挷㤵〰㑣㜲慤戶㌱㡤㠴改〴㌳〰㠲敡づ㄰㘴愸㝣〲挵㌳㝥㘰㤸㔸㠶挸昳㑥㄰搸㜰㌴㙡㔳愴ㅥ昳慣㝤㈶ぢ㘲敤㐶捤搸㔱愶捤㈲㡡㑦昳ㄸ㌵晢ㄹ㤴㍢㑤捡つ㈲㜳愹慢攳㐷㉥捡换㘹攷㤶换敥㤹晤捤㝥挷搴㤶㌰愶散㈹愲〵搹㔷ㅡ㙦つ昳攷〹换攲慤㌱㍤戱㈲搳㤹晤㐹㐲散㡣挲てㅡ㘸戵㔴ㅦ㡣晣㠶ㄸ㐰㈲㡦㤷㌵㔲换㝡㠲〶㠰愰㘲戴㘸㍢摢㝢㍣捦㜶ㅥ昹㜳㘷换戰户㤱愸摣搹㠶ㄸㅢ〲㠵㕦㠳㈲㘱㈱挱㈲㠰愰㘲㈰㘸慢攰㍦㍣㉢㔸㐲晥晣ち㤶ㄲ㤵慢㐰㍤㙦㤶ㄳ㘸〱挱㝡㥣愹挳昶攰㕢㠹扡搹㉡摢㜷戲㉦搷㔰㤶㠱㍦㜰ㄸ㐰㌱㤶散愴户〲〸㙡㠷〳㘳㉦晦〵㤴㑦㤷㔹㠷晦㈵㘴愶㌹愶㝣昹ぢ㤱挶㈳㘵㌲ㄵㄹ㙦愴捤昵㑣敥㌳戶捤搳戸捡㈸㑥㘷挰攸扣㤸ちㄶ挹㄰搵晣〱つ㉤㍥挷㝣㥤㠲㕦㝥㥡愸㡣㜹晥㐶㤱㍦摥㥣搱㔷㤵挷㡤摡搹攱㠸晡㈵㜸ㅢ㑡㈰㌰昹㍢㉡㑦㜱㘳㑢㤹ㄴ㘲〷愳㘶ㅢ㉦っ扡摢㡣㤳扦㌰捤晢挵㌶晦慦㘱昴敤慡挹㙤㈳㕡㕦扤〲㐸㍢ㄹ挷愸搹挶晦挹愶〲慦扡ㄴ㔰搷㐳〱㉡㈱搲っ挴㜳搲㤳㑤改挶挲搲搷搹愵ㄹ挱攷愴ㅢ㑤改挵〵㑦㕥㕤㙢㤷摥っ㘹戶昴挰戱㘸㕡摥㉤昴㙡昰ㅢ敢㠰昶ㄶ扡㥣㑤㤱㉤㌴搷㍡摢ㅣ慤㤳搱扤扤㜵㉡挶昴㙣愱㙣㔷㡡攱㜸㑥㙦㘰攴㈸散㌴㜵㠵㕤㙦挶昱㌹改㍥㔸晣ㄷ㜶㘹㑥〰㜲搲㝤戰昸攵㜶㘹捥ㅣ㜲搲㝤戰昸㘵㌶改㄰攷〷㌴㥢搶㐹㜳㐵〹㡥〳〸㉡㑥〶㙣㥤捥挵㄰㜲㡦㈰㜱昲攷㜷㍡㐹愲㜲㥤㑥攸㕦㔶〵挷㤳㤰㈲㐸〳〴搵ㄷ昹ㄵ㥣攳㔹挱㙡昲攷㔷搰㑤㤴慤〲㐶昵㐰昹戴ㄳ㐸昸ㄱ挱㠹〰㐱㜹搱㥥敤っ㑥昵慣㘰ㅤ昹昳㉢㌸㠵㈸㕢〵っ搸昱昱㘹愷㤱戰㥥攰㜴㠰愰㘲㜴㙥慢㘰慤㘷〵㍦㈱㝦㝥〵㘷ㄳ㘵慢㠰戱㌸㍥㍥敤愷㈴㥣㑢㜰ㅥ㐰㔰㌱昰戶㔵戰捡戳㠲ぢ挹㥦㕦挱㐵㐴搹㉡㘰㤸㡤て㝥㌰㠵㠴㑢〸㝥づ㄰㔴㡣愹㙤ㄵ慣昰慣攰㜲昲攷㔷㜰〵㔱戶ちㄸ㐱攳㠳户㤴㤲㜰㈵挱㔵〰㐱㔵つ㘸慢攰㔸捦ち慥㈵㝦㝥〵搷ㄳ㘵慢㠰挱㌱㍥㍥敤〶ㄲ㙥㈴搸〸㠰慤㈶㠰戶ちづ昵慣攰㌷攴捦慦攰㔶愲㜲ㄵ㈸挶扤ㄲ换㉣㐱〹㡣㘵戸㜴㕦㔶ㄴ㔰㡣㠵㠵搰㘴ㄲ昸慡㤳㌲扣攳㠶昱戱㄰ㄶ㥢〴昶慢摡敤挰晡ㄹ㔸㌹〷愹㠲ㄱㅦ㍢昱敤摣愱㝢〷敡㔱っ搷㘴〲昱㝢㌳挱㡣㘲慣㈶摡ㅤ散㌸ㅦ挶㙦㐲㘸㜴㥣て㘳㍡㈱捣户㥦捦摤㉣㤴愱ㅡ捦㐹扢㠷㌹㐶㘹㔲攱扤㘶㠲㤹㉡挶㑡㑣㤴攱㜲挴ㄳ㜵挸㐹㘱つ㡥敡ㄹ㌷〹愱摥㔱㍤㘳㈹㈱搴搹慢㝦㤰愵㌲㜶㤲敡ㅦ㘲㡥㘱㤳㔴晦戰㤹㘰㐶㌱㘶ㄲ昱㠳ㅣㄵ㌲㡥ㄲ挲㑣㐷㠵㡣慤㠴㜰愰扤挲挷㔹㈸㘳㈹愹昰〹收ㄸ㐶㐹㠵㑦㥡〹愹㤰㌱㤱昰㍣㐵㉣㐳㈱攱㜹摡捥戳摣攲㜹㠶㔸づ㐸挲昳慣㥤愷ㄳㄹ㔱㘳戲㐳㜱昶挵㐲搸捦愱㌸晢㘷㈱㑣戲㉢晥㥦㉣㤴晤戱㈸昵㘷收搸ㄵ㑢㠵㝦㌱ㄳ愲㌸晢㘱ㄱ慦㜱㔴挸扥㔹〸晢㌸㉡㑣㕢㠴扤敤ㄵ扥挸㐲搹㍦㑢㠵㉦㌱挷慥㔹㉡㝣搹㑣㐸㠵散㤷愵摣戱㡥ち搹㔷ぢ㘱㡣愳㐲昶摦㐲昸愱扤挲㑤㉣㤴晤戵㔴昸ㅡ㜳散慡愵挲搷捤㠴㔴挸㝥㕡挴昷㜰㔴挸扥㕢〸㈳ㅤㄵ戲㍦ㄷ㐲戵扤挲㌷㔹攸㑦〰愴挲户㤸㘳搷㉤ㄵ扥㙤㈶愴㐲昶摢㈲扥㥢愳㐲昶攵㐲ㄸ收愸㤰晤扢㄰㜶戵㔷戸㤵㠵戲㍦㤷ち摦㘳敥㈲〲㌴㜰敤扦捣㠴㔴挸㝥㕣挴㠷㍡㉡㘴摦㉥㠴㥤ㅣㄵ戲扦ㄷ挲㄰㝢㠵ㅦ戰㔰昶敦㔲攱㠷捣戱㙢㤷ち㍦㌲ㄳ㔲㈱晢㜵ㄱて㌹㉡㘴㕦㉦㠴㉡㐷㠵㔷㔹㠴〱昶ち㍦㘳愱散敦愵挲捦㤹㘳㔷㉦ㄵ晥搳㑣㐸㠵散攷愵摣愰愳挲ㅢ㉤㠲收愸㜰愳㐵㈸戳㔷昸㙦ㄶ捡晥㕦㉡晣㤲㌹㜶晤㔲攱㔷㘶㠲㤹慡摢㤱㌹っ㠹愲㙥搵扥扣㘳昹昲㉦慡㑡慡㜷㉤㌹㝣㜶挵㘵㥢㥦㜹㙢挳ぢ㐷捦摣晡昵ㄵ㔷扣戰㘵挳㜳㕦摦搷㌶昳挹㙢慥㜹散攰㉢㥦㝢㙢㔰攴慡愲㍢扦㔸㜸搵㠹ㄳ㔷㥥㜸㝣攴搰㜱昳㑥㍣攲戸㐳㈶㉥ㄹ㌸扥戸戸戴㜴捣攰愷㜶ㄹㅢ㍡昹昸扢搴挳慦敥㥣㔰搲㔹搳㤳㜹户户搸㘹攳攳搳扥〱慣㉣慥㘲㝦摢慦㙡㐸ㄷ敥㔲㠳㕤戹愸戱捤㔰㠳晤㙥扦慡昱㄰㉡㄰㈷攴㔹㠳㕤㍡㍥㍥㡤㍦㈳づ㙢戰㌷敥㔷㌵愴㠳㜷㔹㠳ㅤ扤愸㔱㉣㙡愸愷㤰㜱㉢换慥㕥戸晣〶㤷㜴昲㉣慢㥡㐳愰㜹㠴搸搹ぢ㔷愹㜱㑡散愷晢昵㤴愴敢㐷敤昹敤㡣㐳㠰愸愱ㄹ㙡戰昷敥㔷㌵㘴㐰㜰愹挱㠱㐱搴㈸㌷搴㘰㥦摥慦㙡挸㌰攱㔲㠳挳㠵愸㔱㘹愸挱㥥扥㕦搵㤰挱挳愵〶〷ㄱ㔱愳捡㔰㠳晤㝦扦慡㈱㐳㡡㑢つづ㉤愲挶㐰㐳つ㡥ち晤慡㠶っ㌴㉥㌵㌸攰㠸ㅡ㠳つ㌵㌸㔶昴慢ㅡ㌲晣戸搴攰㌰㈴㙡散㘴愸挱ㄱ愴㕦搵㤰㐱挹愵〶〷㈷㔱㘳㘷㔱㐳㜱㝣㤰〱昱扤㉦㡤〹㑡ㅤ㐴捡昰昲㐴昶搸㐲搸敡㈰戰てㄵ挲扢づ〲㝢㌵㈱扣攳㈰戰㈳ㄳ挲ㄶ〷㠱㝤㤷㄰摥㜶㄰搸㥢〸攱㉤〷㠱搷户㄰摥㜴㄰㜸挵〹㘱戳㠳挰㙢㐰〸㝦㜷㄰搸㉡㠵昰㠶㠳挰㜶㈲㠴搷ㅤ〴㝡㑥〸慦㌹〸戴愵㄰㌶攵ㄳ捡晦ㅢ挲㡣㈹戴</t>
  </si>
  <si>
    <t>㜸〱捤㕤〹㜸ㄴ挵戶㑥㠵㘴㐸て㠱㐴㐴摣㌵㈸ㄷ㄰㌰㠲㉣慥愰㐰㔸㘵〷挱〵〸㈱㤹㐸㌴ぢ㘶㐱㌶ㄵ㌷㔴〴㔴㐴ㄴ攴㠲ㄷㄵ〱ㄱ㌷摣ㄱ㤱愰愲〲㝡㕤戸㡡㡡㕣挵攵㍥㜷㐵挴晤晤晦改敡愴愶扢㍡挹昳摤㝣㥦つ㜳㔲㜵捥愹㜳捥晣㝦捦㑣㜵㜷昵㑣㠲㑡㐸㐸昸〳ㅢ晦㜲㑢㘲攳㠸ㄱ㔳换捡㘳㐵㤹扤㑡ちぢ㘳戹攵〵㈵挵㘵㤹㍤㑡㑢㜳愶づ㉣㈸㉢㙦〰㠷㐸㜶〱散㘵挹搹㘵〵搳㘲㈹搹㤳㘳愵㘵㜰㑡㑥㐸㐸㐹㜱ㄲ㘱㍦㔴㍦搲扤㡥挳㔱㑥ㄲ〵扣ㄲ㥣〸㐵㐳㡡ㄴち㠷㈲㑡搱㠸㈲㤵愲㌱㐵ㄳ㡡㌴㡡㜴㡡〳㈸㥡㔲ㅣ㐸搱㡣攲㈰㡡收ㄴ〷㔳ㅣ㐲挱晣捥㘱ㄴ㠷㐳愴ㅥ〱㌱戲㔷捦㈱ㄳ㉥挴戳ㄹ㔱㕥㔲ㅡ㙢㥦㌱捡慤戹㕢挷㡥㤹ㅤ㌳㍢㥦搴戱㙢㘶㠷昶ㄹ扤㉡ち换㉢㑡㘳摤㡡㘳ㄵ攵愵㌹㠵敤㌳㠶㔶㑣㈸㉣挸㍤㉢㌶㜵㘴挹㐵戱攲㙥戱〹ㅤ㍡㑤挸改㝣㜲挷捥㕤扡攴㥦㜲捡挹愹㐷㈲昲攰㕥㍤㠷㤶挶昲换晥㕢㌱㡦㘲捣㈱扤㝡㘶づ㡥㤵晦户㘲ㅥ㡤㤸〸㤹㔵㔲㤴㔳㔰晣㕦ち㥡㑣㑥㍢㘵挵㜲ぢ㐸㝥㉣㔶㕡㔰㝣㐱㈶捡㡥〳ㅡ扤㤳㌲晢〰昱摣㥣戲昲㕥戱挲挲攱戱㝣昲㥥㕡㐴捣㘲愵戱攲摣㔸㔹㤳愲摥㔳㜲㘳㠵摡㕣㤶㔲㌴㉡愷㜴㜰㑥㔱㉣㠹㡤戴㈲㤷户晥㜹戱攲昲㠲昲愹㡤㡢捥㉥㡢つ捦㈹扥㈰㐶㤷攴愲扥ㄵ〵㜹㐹㐹㉡㈹㈹愱㐱㙢㕢㌱挲㑤㘶㥦搲摣㕥ㄳ㜳㑡换愵㐷搶㍡摡㝣㡤㍤㐴ち㡦㉢㡢㝢㔱㠶㙦ㄴ㘹ㅡ㔱㔰㜴㔶慣戴㌸㔶挸㈴㈴慦㥤捦㐹㌰㜱愱慦〲挷㝢㌶㈴㐶㌵搲慦㌷㍥ㄵ㘶㜱㌲㈸㕡㐰㐴㡥㠱㐸ㅡ搸戱㐳ㄷ攷㔸敡㕡㐲愸愴㜷昱㠲㌵挷昰㐵㤳㤸㥤㤳㤸㍤㈱㌱㍢㌷㌱㍢㉦㌱㍢㤶㤸㥤㥦㤸㝤㐱㘲昶挴挴散㠲挴散ぢㄳ戳㉦㠲㡦户愵㌴㙣㤸愸户㐹换㡡㉢㥦㝣㝦昹㤹て㡤㕤㜸昲换改〹户㈹扥㐶攵挵摡ちつ愷㌵㐴愴つ㐴搲戰㡥ㅤ扡㍡挷㔱搷ㄶ㐲愹户㔰〳敢昸昸慥扤搱㐶摢㈷昶㕦㜶晣㐵〹㡦㝦㔷㍡㕣昱昵㉤〱摡搳昹㜸㠸㐸㈶㐴搲㤰㡥ㅤ㍡㌹㈷㔰搷〱㐲愹㔷㜵㠰㐳㍢扣㌹㝢㝥㕡㐶晦愵摤㉡搴㕤换摥搸愶昸摥㈰〱㑥愴㜳㈷㠸㐸㘷㠸愴愱慣愰ぢ㜵㕤㈱㤴㝡㐹〷㘸㌴㝦挹㐳つ愲㙤〶摤㜷搰愱摤㘳㈵ㄷ㥦愶戸㝦㐹㠰㤳改㝣ち㐴攴㔴㠸愴挱ㅤ㍢㜴㜶㑥愳敥㜴〸愵㉡㜵㠰ㅢ搶㜵㕤晣摤㜷㐵〳ㅥ㤹㤲㥡摥攲攳㜵て㉡扥㈷㐹㠰敥㜴㍥〳㈲㜲㈶〴㌱攸攲昴愰慥㈷㠴㔲捦攸〰㉢㑥晡㘵㘳㕡挱㐷〳ㅦ昸攰愳戵戳㤶㌶㕤愷昸㝥㈶〱戲攸摣ㅢ㈲搲〷㠲㐴㜶㜶晡㔲搷て㐲愹挷㜵㠰攴慦ㅦ戹晦挴㜶㜳捦㝣戸晦㙢戳ㄶ敥敥搴㐲昱扤㔰〲っ愰昳㔹㄰㤱㠱㄰㝣ち㈷㌹㠳愸ㅢっ愱搴㐳㍡挰戱戱慦摢敦㙣戹㝣昰㘳㡢㡥㍡㜶敥㠳㐵摦㉡敥ㄲㄲ㘰㈸㥤㠷㐱㐴㠶㐳㈴つ㘲〵㈳愸ㅢ〹愱搴㝤㍡挰愹攷㉦挹ㄸ㜷㙤㘱敦㠵挳㡥昹敤搰愳㕡摤慣昸ㅥ㉣〱㐶搱㜹㌴㐴攴ㅣ〸〶攸敡㥣㑢摤㜹㄰㑡摤愳〳戴㜹敦昹㡣ㅤぢ捥敦㌳㜳昴㥥挷挷㜶㝤戱愹攲晢户〴ㄸ㐳攷戱㄰㤱㜱㄰摣て㍡㍢搹搴㡤㠷㔰㙡㤹づ戰㘲昳㙢扦㔴㕥昲㙥扦愷捥㙢㌱戱昹㕢㙤㌷㈹扥昷㑢㠰〹㜴捥㠵㠸攴㐱㜰㍦攸攴挴愸换㠷㔰㙡㤱づ昰昵㡡愳㤳㘷摤㝥攱㠰㌵㑦摣摤昳搶捡㔶㕢ㄵ㍦㌷㈴挰㐴㍡ㄷ㐰㐴㉥㠴㘰㠰㉥づ㕦て㑥㈱㠴㔲户攸〰㉤摥晦攷㜹捦扦摡㜱昰慣㜶捦慦㜹戴㘴摣㌴挵捦ㅣ〹㔰㑣攷ㄲ㠸挸㈴〸敥〷㥤㥣㡢愹㉢㠵㔰㙡慥づ昰搴㤶㠳愶㑦晤攱搱㈱㌳㥦晤㉥昳改收ぢ㍦㔴晣扣㤲〰攵㜴慥㠰㠸㑣㠶㈰〶㕤㥤㑢愸㥢〲愱搴戵㍡挰摤㠷㌷㍤改摢扢㌶昵㜸晣挶ㅢ㠷晦㜸搹昲㉦ㄴ㍦敢㈴挰㌴㍡㑦㠷㠸捣㠰攰㝥搰搵戹㤴扡换㈰㤴扡㐲〷㌸昹昴搷㍥㥥晡捥扣㐱戳扦扦敥搵昶㙤㝡捥㔵晣㥣㤴〰㌳改㝣〵㐴攴㑡〸㔶搰挵戹㡡扡慢㈱㤴㥡慥〳慣敡㝣捤扥㠳㉢捥捤扡昹㡤㔷摡㉤晤㙤搷㈲挵捦㔸〹㌰㡢捥搷㐲㐴慥㠳攰㝥㜰㤲㜳㍤㜵戳㈱㤴慡搰〱㐶㈴扤摦昴晤㔵㍦つ戸㈹㌶㘳晣ㄱ㙢㈶ㅦ愳昸昹㉣〱收搰㜹㉥㐴㘴ㅥ〴㕦ぢ㕤㥤ㅢ愹扢〹㐲愹ㄲㅤ㘰㔹㕥捦㙦㡦扣晦昵㕥㑦摦㍢戰昱㤰搴㐳㕥㔵晣㙣㤷〰昳改㝣ぢ㐴㘴〱〴〳㥣攴摣㑡摤㐲〸愵ち㜴㠰改挳㙥㕢昷㝣㜱换挱ぢ㌲㕦敦㝥搷㡤捤㕥㔰㥣ㄷ㐸㠰摢改扣〸㈲戲ㄸ㠲晢㐱㘷攷づ敡㤶㐰㈸㤵慢〳㍣㌹㜷捥㥡扥戳晦㜱收㉤㝤ㅡ㡦扣㈸㘹㑥㈷㜵〸捣ㄲ㘰㈹㥤㤷㐱㐴敥㠴㈰〶㕤㥣㝦㔰户ㅣ㐲愹戱㍡㐰挱㝦づ㕦㜲晦挲㜳晡㕤搹㝥散ㄷ㕢ㅦ摦晢慤攲㝣㐴〲摣㑤攷㝢㈰㈲㉢㈰㐸㘳ㄷ攷㕥敡㔶㐲㈸㌵㕡〷㈸㝡愵敦戸ㅦ㕢捦敤㜷搵ㄷ㑢ㄶ捤㙡昹攳㍥㜵ㄸ捣ㄲ㘰㌵㥤敦㠳㠸慣㠱㘰㠰㑥捥晤搴慤㠵㔰㙡㤸づ㜰㔶晥㌳ㅦ㙣㍢昳㤸㝥㡦戶捤㕤㜵搷攷摦㡣㔲㥣〷㐹㠰〷改晣㄰㐴攴㘱〸敥捡㥤㥤㐷愸㕢〷愱搴㔹㍡挰晥㘹㉤㠷慤㥦晤昹攰扢ㄶ㑦戸昳搱㑥挹㜳㔳ㅦ㠳㜹㤸晥㥣捡㉡捤戹〴ㅦ昶搵昳㠸ㄳ㌳㍢昰㕦敤ㄳ㈸捣㥦昲扢攴㥦㤴摦戱㘳㕥㤷づ㌹㥤㜲㤲㌳㄰戶慥ㅦ摢摣ㄵ㔳昳㐷ㄷㄴ攷㤵㕣㈲㥦攳愹昹㝤ちち换㘳愵搲㐹换挷ㅦ㜷㉥㈲晤挶昹扤愷㘰ㄲ㤷敢㝥攴㌷换敦ㄵ㉢㉤挷攴愷㝣㙡昵㍣攰㠸㥥㌹㘵戱敡㙥㍢ㅤ扢㘷㐹㐵㜱㕥搹攱㜶攳㠸昲㥣昲搸㘱㝥㕢㜵㤰挰戰ㄱ㤸ㄸ挵捡愴愴愳晣挳㐶攵ㄴ㔶挴㝡㑣㈹㜰捤㐷晡捣㤸㈲㤵㑣〸户昶㈹㡤㕤㕣㘵つ㔴搴〳昳昶挹ㄲ㍢昰㉣㕤㤳㕢㔷㐶慦㠹㈵㘵戱㘲㈹慦㕤搱搰㠲摣㡢㘲愵㈳㘲㥣昵挷昲攴愹ㅥ㐴㤳㥥愷戵ㅢ㔲㡣㈷㡡㤹㔷摥㌱愶㤶㐰挷㡡昳㘲㜹愸㜷ㄲ㔰㥥㍡㌲㘷㐲㘱慣㜹㥣㡢㥢ㄳ㠶㐳攳搴㝤㑡㜲㉢捡㝡㤵ㄴ㤷㤷㤶ㄴ挶㕢㝡攴㑤捥挱摣㌰㙦㔰㐹㕥㉣㐹戶〴㔷慡㠴〶つ㤴㑡㘸㘳㥢㘴㌱㜶ㄹ愷㘱挶㑥挲挹㕥捤捥挶㑥㐴㘷敢昴慤㉡㌲ㅡ挶㑥㐶晦攳㙡慣挴摣〹改摤愱㐶㙦换㑥捡㐱㠷挴扦昰㌲㠷㠳ㅦ昰㔰ㄸ攳慢㌲戱㘵㜸挸敡晤戲㤶㑡つ㔶㜸㤰㐷敦ㅡ㐰㤳戰㔵晢㕥晤㍡㈷㈶ㅥ愸㥦㝤敦挹㌸〲攸㤷㔳㥣㔷ㄸ㉢慤昱㄰㔵戱㈲攷㜱㡡㈷㈸㥥愴㜸㡡攲㘹㠸攴㉣扣挷㠵㈲㥡〴て㌵㐵㑤㑤扥愴㈰慦㝣㘲㘴㘲慣攰㠲㠹攵搰攱搰㌶㈵㠵㜰〷㌶攷ㄹ愸㥣つㄴ捦㐲㐴愳〹㤱㡤昸㥢㄰㠹㍡捦昱捦㈶㠸㌴敦㄰㈸挳摤㌳愳〹挹㉤愰晥扦ㅦ㠴㈴㘲㤴㈳挷㍣㌸㈸㉤㑢㉥㐲摣戲〶つ㙣㘸昴换㈹㥢㔸捥ㄷ㘲捤㐶挶慢愴搸っ㤱晡㍣挴攰㝥戱㐲扣㡣晦㕢挷戳挹挷㈲㘶慤挷㑤㥣攸㌴㉦ㅡ㌱戵㌸㜷㘲㘹㐹㌱捥㉡㘴攵㤴攷昴挸挵挱㘱㤹捡㠹ㄴつ㉣改㔵㔱ㅥ㈹敡㔷㠰㍦愹㐵挳㘳㤳㘲㌹攵扤昰㌶㕤摥戸㘸㈰づ㉣攵㝤戴㝦摥㤴攴㈲昷㤸㌰㉢㔶㤶敢昰攰戱㍦摥㤶愶㐴搰挲晢㙣㙡ㄱ摦㘸㘲㔳捡ㄹ扡㘱搱搰ㅣㅣ㝣㤶㍢㜰㙡㈷愳摣ㄶ㐷㌶ㄶ㥤㌷㍡慡㝢㠸㤰㉥㑤㈳㑡㈳㔱戸㤱ㄲ戸攷攰ㄳㄴ㥦戳㐹㕡晡㕦㐱㘷㤷ㄷㄴ㤶㘵㙡㜸㌳戳㑡㜰㜲㈱㈶攷㔵〸㝢㈴㠲ㅤ㉣㔲㈳㔹晥ㄷ㍡㡦㍥㠷攴㑥㜰挳愲㤴扥愵㈵ㄵ㤳㡥㐲慣晦㔶ㅣ挶㑡㜰㕥㠰㔸昶敤敡搳晥昶昷〷晥搰㝦㉦挷㑢㐸戶挸㡢㌰㈶昵攴㕣㙥㈳㕡搴攱㡦㙣捥㑢昸ㄳ㜵攸㄰㘲㑢㙥〹㥢昵敤㌶攴㘸㌹ㄹ晥愹㐵㜸捡㈳㑢㘳㜲昸㥦㈲㥤愹㤳㘲㡤㡢㐶㤷㤴㕥㌴愱愴攴㈲敥〱㑤愴㔷㌶㌱ㄶ㉢攷㌱㜵㈳㝤ち㠱㙤愵㔴㠳〶㜱〷捦挶挱昷搱㠸ㅦ搹〶搱戸㐷㘱㘱㠶ㄷ戱㉣戲ㅤ慡〶昸㔸㠹扣㡡挶㤱〳ぢ㉥㐶愰ぢ㑡ち昳戲㈷㘰〲搱收挴攳摡㜴攴晦捣㈹㠵㘵㔳㔴〷㐰挰〳攳戵㙦ㅣ戰攷敡搳㥡づ摣㜰晣㈵㉤扢㉤㌹扡慤㍡㐱ㅢ〲㠷摣慤㄰㌴〳て攷㜵㡡㌷㈸摥愴㜸㡢㘲〷㠴㍡づ㐳昹慥㠵㜶晣收扣㡤扥昳づ挵㑥〸扣昷〸搴㜸敢㜹㡦㍡扥昵㐴ㄳ㔴㙢晣攱摢㡤戳㡢攲〳〸㜵ㅣ〴㕦㤸〹捥㙥㠸㔰㜶晦つ㘳㔲㕦㑥戴㌷愲㠵ち慡㑡㜰㍥㠲㈲敡搰㈱挴愶摡挲㐶㠶ㅤ㈲敡㄰㐳㠷昸愹收〸㘳㐵攸㈰㙤〸㥣㔳㘸㡦㘱ㄹㅣ晦〵挵㤷ㄴ㕦㔱㝣㑤昱つ㠴㑡挳㔰㍢㐲摦搱攷㝢㡡扤㄰〶㐲晢愸搳〸ㅤ㡦戶㈰戴㥦捡㥦㈰搴〹㄰㉥㐲㍦愳ㄵ㡡搰㉦㌰㈶昵收㉣㝡㈳㕡愸愲ㅡ愱摦愰㠸㍡㜴〸戱愹づ戰搹㄰晡昵昷㄰㠴㝥搱㠶挰㐹㤳ㄳㄱ㈹㠳㤹㈲ち愲㈱㐵ち㠵㐳ㄱ㠵㔰㍦㘰愸ㅤ愱㔴晡㌴愶㘸〲㘱㈰㤴㑥㥤㐶愸ㄳ㠲户㘰㠲愶㔴ㅥ〸愱扡愰敢㈲搴っ摤㔰㠴づ㠲㌱愹㡦㜵ㅦ㍡ㄸ愶愸㐳㠷㈰㐲㘲㔳㕤㤱挳㠶搰㠷㘱〸晤㕢ㅢ〲㘷㠵㑥㐶愴っ㍣㥣っ愶㙢㐱㜱っ挵戱ㄴ㉤㈱搴扢愱〸戵愲㑦㙢㡡㌶㄰〶㐲㙤愹搳〸㥤㠲攰㉤㤸愰㍤㤵挷㐳愸搳搰㜵ㄱ捡㐴㌷ㄴ愱ㄳ㘰㑣捡攲戱攰㐶っ㠸摢㠷㍡挲ㄴ㜵攸㄰㘲㔳愷㘳㠸つ愱㉤㘱〸扤愸つ㠱搳㕥摤ㄱ㈹〳て攷㔴愶㍢㡤攲㜴㡡㙥ㄴ摤㈱搴㜳愱〸㥤㐹㥦ㅥㄴ㍤㈱っ㠴戲愸搳〸㥤㠱攰㉤㤸愰て㤵㝤㈱㔴て㜴㕤㠴晡愱ㅢ㡡㔰㝦ㄸ昹㍥㘴昹㤴㌹ぢ愶愸㐳㠷㈰㐲㘲㔳㍤㤱挳㠶搰摡㌰㠴敥搷㠶挰㜹扤㉣㐴捡挰挳ㄹ挹㜴㘷㔳㡣愲ㄸ㑤㜱づ㠴扡㌷ㄴ愱昳攸㜳㍥挵ㄸ〸〳愱㜱搴㘹㠴㝡㈳㜸ぢ㈶ㄸ㑦㘵づ㠴敡㡢慥㡢搰〴㜴㐳ㄱ捡㠵㤱㥦挳㤶㝤㈸〶㔳搴愱㐳㄰㈱戱㈹㥥㡤戴㈱戴㈰っ愱㕢戴㈱㜰攲㜲〰㈲㘵攰攱ㄴ㌳㕤〹挵㈴㡡㡢㈹㑡㈱搴摣㔰㠴捡改㔳㐱㌱ㄹ挲㐰㘸ち㜵ㅡ㈱㥥ぢ㙤挱〴搳愸㥣づ愱〶愱敢㈲㌴〳摤㔰㠴㉥㠵㤱慦戲㤳㠳㈸㕣づ㔳搴愱㐳㠸㑤つ㐶づㅢ㐲搳挲㄰㥡慡つ㠱㌳戳㐳ㄱ㈹〳て攷㍡愶扢㥥㘲㌶挵つㄴ㜳㈰㔴㔹㈸㐲昳攸㜳㈳挵㑤㄰〶㐲昳愹搳〸昱㘴㙦ぢ㈶㔸㐰攵慤㄰㙡〴扡㉥㐲ぢ搱つ㐵攸㌶ㄸ㤳㝡㔹昷愱㐵㌰㐵ㅤ㍡〴ㄱㄲ㥢ㅡ㠹ㅣ㌶㠴挶㠷㈱㤴慤つ㠱㔳捦愳㄰㈹〳て㘷㌹搳摤㐵㜱㌷挵㍤ㄴ㉢㈰搴戹愱〸慤愴捦㉡㡡搵㄰〶㐲㙢愸搳〸昱㙣㜶ぢ㈶㔸㑢攵〳㄰敡㕣㜴㕤㠴ㅥ㐴㌷ㄴ愱㠷㘰㈴㐲㤶昹搰㈳㌰㐵ㅤ㍡〴ㄱㄲ㥢㍡て㌹㙣〸昵〹㐳愸户㌶〴捥慤㡦㐱愴っ㍣㥣昵㑣昷っ挵〶㡡㘷㈹㌶㐲愸㌳㐲ㄱ摡㐴㥦㑡㡡捤㄰〶㐲㉦㔰愷ㄱㅡ㡢攰㉤㤸㘰ぢ㤵㉦㐱愸㙣㜴㕤㠴㕥㐶㌷ㄴ愱㔷㘰攴㝣挸昲㍥戴つ愶愸㐳㠷㈰㐲㘲㔳攳㤱挳㠶㔰晢㌰㠴摡㘹㐳攰攲挱〴㐴捡挰挳搹挱㜴晦愲㜸㥢攲ㅤ㡡㥤㄰敡㙦愱〸扤㐷㥦昷㈹㜶㐱ㄸ〸敤愶㑥㈳㤴㡢攰㉤㤸攰㐳㉡㍦㠲㔰㌱㜴㕤㠴昶愰ㅢ㡡搰挷㌰㜲㍥㘴㤹㌱㝥ち㔳搴愱㐳㄰㈱戱愹㝣攴戰㈱搴㌴っ愱〳戴㈱㜰㜵㠴ㄷ㐵㌲昰㜰扥㘱扡㙦㈹扥愳昸㥥㘲㉦㠴㙡ㄴ㡡搰㍥晡晣㐸戱ㅦ挲㐰攸㘷敡㌴㐲扣攰搲㠲〹㝥愵昲㌷〸挵㡢㉥㉥㐲扦愳ㅢ㡡㄰㔷㈳㄰㈱换愷扤㑡㈴㐲㜴〸㈲㈴㌶㔵㠸ㅣ㌶㠴昶晦ㄶ㌲愷晥㔱ㅢ〲㤷㝦㡡ㄱ㈹〳て㈷㡡愴㑥㈳㡡㔴㡡挶ㄴ㑤㈰搴户ㄸ㙡㥦㔳㜳攵㠳㜳〰㐵㔳〸〳愱㘶搴㙤㐲㔴ㅣ㤷㤵攰㑦ぢ㈶㘸㑥攵挱㄰㡡㔷㤵㕣㠴づ㐱㌷ㄴ愱㐳㘱攴㝣挸戲てㅤづ㔳搴愱㐳㄰㈱戱愹㔲攴戰㈱戴㉢っ愱昷戵㈱㜰㝤㡢㈷挶㌲昰㜰㕡㌲摤摦㈸㕡㔱戴愶㘸〳愱晥ㄵ㡡㔰㕢晡戴愳㘸て㘱㈰㤴㐹摤㈶㐴〵㐲ㄵ昸㈳〸㜵愰戲㈳㠴攲㘵㌳ㄷ愱ㄳ搱つ㐵愸ㄳ㡣㝣ㅦ戲扣㔳㜷㠱㈹敡搰㈱㠸㤰搸搴ㄴ攴戰㈱戴㌹っ愱㑡㙤〸㕣挰㥢㠶㐸ㄹ㜸㌸摤㤹敥っ㡡㌳㈹㝡㔰昴㠴㔰捦㠴㈲㤴㐵㥦摥ㄴ㝤㈰っ㠴晡㔱户〹㔱㠱搰㜴晣ㄱ㠴〶㔰㜹ㄶ㠴扡ㄴ㉡ㄷ愱㠱攸㠶㈲㌴〸㐶捥㠷㉣〸つ㠱㈹敡搰㈱㠸㤰搸搴㘵挸㘱㐳㘸㜵ㄸ㐲慢戴㈱㜰㠵㜲㈶㈲㘵攰攱㥣挳㜴攷㔲㥣㐷㜱㍥挵ㄸ〸㜵㔷㈸㐲攳攸㤳㑤㌱ㅥ挲㐰㘸〲㜵㥢㄰ㄵ〸㕤㠱㍦㠲㔰ㅥ㤵㌱〸㜵ㄵ㔴㉥㐲昹攸㠶㈲㜴〱㡣摣㠷㉣敦㐳〵㌰㐵ㅤ㍡〴ㄱㄲ㥢扡ㅡ㌹㙣〸摤ㄴ㠶搰㡤摡㄰戸〴㍢ぢ㤱㌲昰㜰㑡㤹慥㡣愲㥣愲㠲㘲㌲㠴扡㍥ㄴ愱㈹昴㤹㑡㌱つ挲㐰㘸〶㜵㥢㄰ㄵ〸㕤㡢㍦㠲搰㘵㔴㕥づ愱㜸㘵搷㐵㘸㈶扡愱〸㕤〱㈳攷㐳㤶㌹昵㔵㌰㐵ㅤ㍡〴ㄱㄲ㥢攲㠵㘳ㅢ㐲㤳挳㄰慡搰㠶挰㌵收㌹㠸㤴㠱㠷㌳㠷改收㔲捣愳戸㤱攲㈶〸㔵ㄲ㡡搰㝣晡摣㐲戱〰挲㐰㘸㈱㜵㥢㄰ㄵ〸捤挵ㅦ㐱攸㜶㉡ㄷ㐱愸ㅢ愱㜲ㄱ㕡㡣㙥㈸㐲㜷挰挸攳㌲换慢散敦㌰㐵ㅤ㍡〴ㄱㄲ㥢扡〹㌹㙣〸㡤〹㐳攸㝣㙤〸㕣㐴㥦㡦㐸ㄹ㜸㌸㉢㤸敥㕥㡡㤵ㄴ慢㈸㔶㐳愸戳㐳ㄱ㕡㐳㥦晢㈹搶㐲ㄸ〸㍤㐸摤㈶㐴〵㐲户攰㡦㈰昴㌰㤵㡦㐰㈸㕥㥢㜷ㄱ㕡㠷㙥㈸㐲㡦挲㐸㠴㉣晢搰攳㌰㐵ㅤ㍡〴ㄱㄲ㥢㕡㠸ㅣ㌶㠴㝡㠶㈱搴㐳ㅢ〲慢〴㙥㐷愴っ㍣㥣㡤㑣昷ㅣ挵㈶㡡㑡㡡捤㄰敡戴㔰㠴㕥愰捦㡢ㄴ㕢㈰っ㠴㕥愶㙥ㄳ愲〲愱㐵昸㈳〸㙤愵㜲ㅢ㠴扡〳㉡ㄷ愱敤攸㠶㈲昴㉡㡣㥣て㔹收搴晦㠴㈹敡搰㈱㠸㤰搸ㄴ搷㌶搸㄰㙡ㄳ㠶㔰㙢㙤〸㉣㠳㔸㡡㐸ㄹ㜸㌸㍢㤹敥㕤㡡昷㈸摥愷搸〵愱㕡㠴㈲戴㥢㍥晦愶昸㄰挲㐰㘸て㜵㥢㄰ㄵ〸㉤挳ㅦ㐱攸ㄳ㉡㍦㠵㔰晦㠰捡㐵攸㌳㜴㐳ㄱ晡て㡣㝣ㅦ戲扣㔳㝦づ㔳搴愱㐳㄰㈱戱愹攵挸㘱㐳愸㐹ㄸ㐲㡤戵㈱戰捥攳㙥㐴捡挰挳搹换㜴㍦㔰散愳昸㤱㘲㍦㠴㙡ㄸ㡡搰捦昴昹㠵攲㔷〸〳愱摦愹摢㠴愸㐰攸ㅥ晣ㄱ㠴戸㤸挳㔱㄰敡㕥愸㕣㠴ㄲ搱つ㐵愸〱㡣晣戴户㈰挴㠵㥣㔱㠷づ㐱㠴挴愶戸㍡挵㠶搰摥㕦㐳收搴摦㙢㐳㘰㈱ぢ搷慦㘴攰攱㌴㘱扡㌴㡡㜴㡡〳㈸㥡㐲愸㉦㌱搴㍥愷㙥㐶㥦㠳㈸㥡㐳ㄸ〸ㅤ㐲㥤㐶㠸㙢㘳〴愱挳愸㍣ㅣ㐲摤て搵戱㜸㈴㌸㐷愰ㅢ㡡搰㤱㌰ㄲ㈱换㥣晡㘸㤸愲づㅤ㠲〸㠹㑤慤㐵㜸ㅢ㐲㍢挳㄰㝡㐷ㅢ〲㉢㜵ㅥ㐴愴っㄶ摢㠶改㡥愳㘸㑢搱㡥愲㍤㠴㝡㈳ㄴ愱㑣晡㥣㐰搱〱挲㐰攸㐴敡㌴㐲㕣晣㈳〸㜵愶戲ぢ㠴㝡〴慡㘳昱挰搲㑡㜴㐳ㄱ㍡〹㐶ㅥ㜵㔸摥㠷㑥㠱㈹敡搰㈱㠸㤰搸搴㍡㠴户㈱戴㌱っ愱㘷戵挱扦ㄴ㈹㤹ㄷ昶晤㤷㔶㘵㡤㙤搵㈲つ㘳昹㐷ㄳ㌸㐷昲捦㉥㉥㈸㉦㙢㤴摦愳愲扣愴㑦㐱㜹㔶㔹㜹㙡㍥〴㥡㌲攴㌰㔹捦㘰っ㙡㤷㍦慡㈰㜶挹㐸㕣㔷㍣㍡㘸挲昲攳㕥ㄵ㘵攵㈵㜲搵昸愸愰㍤慢㘴㜰㐹㜹㔶㐱搹愴挲㥣愹㉤㉤㘶搷㌲㝡㘲慣ㄸぢ㙣㑡戱捥愶㌶愷㤲㐹㤳㘲㜹㤶ㅡ㐷㤴㔴㤴收挶晡㘷晤ㄵ㤶攸㈸昷昲㜷〲㉥慥㉡㠵㤳㉢攱㑢㔲っ摣㡦〴㌷㠹戸㈰慢晥攴ち㡦㡤ㄸ㥦攰昴挲㑥㠷㑤㘱㝦㜷戲戸ㅢ㘲㜱挵ㄳ㔰搴扣㡢ㄸ㡢㝥ㅡ挱㌹㥡て㕡㕤㕤㘳扤慡慣㝦㜱㔹㐱㕥㉣慡㝢㠳ち㡡㥢攸收㤰㡡昲㌸㑢捥㤴〳戵〵㔷㡤㠷ㄴ㠳晡摣㥣搲扣扦〲㉢挴〵㔷慥㠵ㄲㄵ挱扦㍦〷戴ㅢ㈶㈱攱ㅢ㥥㜷攱昶捤攵㜸戱昷搶㔸㍦〹㠵昵㈲㝥搵换ㄱつ㘳捤㔴ㅡ晣ㅢㄳ敥㉡㜵ち㝢㠳㘲㌹挵挲挲㠸昲扣慣搸攴㈶攲ㄱ挳づ㡥㔵晦㠵戱〳攳扢戲愰挳挹敦㌱愱慣愴戰愲㍣搶愴慡㈵㉦㜴㈷㝦㜸慣㌰㠷敢摦㔲慢㕡㐳㜳换戱㐲戰㉡ㅥ搷戶晤㜵ㄸ〲㈲㐹㥡㈵㈵㍣㐵㙡搸㜹攳㥦〴㕦㐳㝦㤲㔵㤰㤹㉦摢㔷㘷愸挵㡢戸慤㍡㈳挱㙢㐴戹㈵㈴㍦㠵昰㜵㕦攰挶㔷搲㠱摥扡㑢昷ㅤ㑥摥扣㔲㍤ㅤ搷㤶㌵捥㤷昷㍤㉣㈰敤㠵晢㐱搲昸搲㈹挴摤㌸攵〵戹㌹㠵㠵㔳㥢攴昷㉦捥㉤慣挸㡢つ捣㤹㄰㉢昴摥戳㑢㑡㡢晥㈲㝣㈵昱㈵攰㜲㔵〳㉥㝡搵㕦㝦摣㈵攵㉤愷晢搳㙦㜳㌸晤攳㝤慣㈲㐶搴改愷㕦㜷㑦愳㤰晦昳㙡挲㈸〶㌵慤㕥ぢ㉢昷搱攰慤㉤愰攲㝢ㅡ㔷㔶㔵㉤㐸㤴㔷㥣攱㌶戰㘴㘰〹ㄶ㡢收ㄹ慡㝥〵慥敡㉦昳扡ㄲ㥡㈲㤱挸㥦晤㠰〱㔶搸扥搱㉢㍡昰愶攷昶捦攰㘷っ㕦ㅣ捦愰敦㕦㤳㘵㑣㐴攴戳㕦摥〴搳攱㤸挶㜷㌰㜷攲㌰戲愰扣㌰搶㈸㕦散搲㑥攱㑢㠲㘸㌶捣ㅦ㌹ㄱ㑢㥢戲ㅡ攷昷㉤㉤挸㉢㉣㈸㡥㜱ㄲ㠲挵换扣㜷㘹㘰散〲㉣戳ㅤ㕡㔲㔶挰㕢昲ㅡ攷㡦㉣捤㈹㉥㥢挴㘵㙣戹㔳㥢挶昵㠴慣攴晣㥥〵挵㜸〱戹㌹搹㑥换ㅦ㌱戱攴ㄲ摣搵㔷㔱㔴摣㌷㘷㔲搹㕦㠲㈸晤㤱〲㠴摣㔷㔵愲㑡㑣㔴㈹㠹㈹㝦昶戳ち㝢㌸㐲㜲㍤㑣㈲㠵愶㙡〳㕡㌵扣㕥挹㤲㕥攴捣搷㉢㙢㡡扢㐳捤扡挲戲敡㤶㐸扥〷㍢晤昱戲㑣ㅤ〰㌱愰敦搹晤慢㤷挶晦扦敥㉦㑣㝥ㄶ㤱㙢昸㈸㤰摤愲㙡ㅤ敥㐱㜰㙥攲敥㉡搴㜱捦㜱㠴㜱昶晣扢㕦㌴㕦㝣戸㈷攲搳㤳敥㙣昶挱ち挹㔴扣昰昱搶㡢㤵愵㜸捦㙤攲㜶㌸㥤㉢捡㈹㉣搳戶㕥㈵㐵㐵㌹摣戵戸㕢㡥挰晢㜶㉣㐵收搶㜸㈷㜱昲㈱㘴晦搳慡㥣㈹㔰攵㑣ㄱㄵ㍥㡥戹戶㕥摡㡣㔵㜲㐱㑥㘹㐱昹挴愲㠲摣ㄴ㜶戸晥晤㉦戱㑦㘲ㄷ㑡〲㤸摥㈶㍢㈶㈶慡晥㔵慣敥挲㑢搰㥤㠹㘳〷㐲㐷晡戱攷㈶捡㘷戸晡㤳ぢ㤷戱晢捡㌱㤴㌳㄰搱㤲㜱昰㥦㠰户㝤户ㄴ㘳〲〶㡤扣〹愹攷攸㠰㠷㌳〸敥摥㤶㔴㠹㔶㡤㙢㐹ㅢ挲㈱㍡戰㈴㈷慦て㙥㤱㈸㈹㙤愸敦㠷㑤〱戵㝣㑢㈹㑤攷晡攱㕥㔸㝣㡦㐵晤㤳㌱て㉥㑤愱㘲〴㔶收㈶㜱攵㜱挴攵㤰㉦摡㠴攴攴㐶㈹戶㕣晤扤㔸㉤昵ㄲ㑢昳㝥攲晥㠱昸㕦っ㍢ㄹ敦慣㝣㕡㝣㈲捥㘰㐸㘷〸㠴摡㡣㉥㥦㡦捦㘱㈸ㅤ㠶㐱㈴㜳㠱慡晦㔵ㄲ扡搶ㄶ〳ㄲ㤲㡢戸〶㌸愵㠸㑦〷搳㡤〸㔶〶㘳㉤㌱㈰㠹㌴㑡㜹ㅥ㜶㘷㌸扣戶㙤摤摡つ敤〴挵㜵慣㤵㜸㌰扦㠳扦搱㈸挱㜳㐶挰挷ㄹ〹愱㕥㐷㔷㔶㥢㙦㐴〳㑢㠲愰挳㈶〷㈴愳搱挶㐷㠵㝡〳ちㅥ㤴㜸㥢挱㈴愶搲攷㘸慦㌷㘱收㜴㥡㠴搶㌶㌵㔳㙦挱㡦搳㌳㕣㌴挱㜰搹㘵㘴㝥㜰扥づ戶〳㈶捥ㄱ摣㉤昴㔳㑣扤つ〷㝥㤲攱晣ㄲ昳晡摥㌹搵㍢戰昰摤搳ㄹ㠳戸㙡㈷㕡㝣㔳㠲愷扢㤳㡥㠳戶昶㥤㤴慢㔱〳㍢愹摡〵㙤㈵ㅥ㍥㘲挷㈳愴㤳挳㙣ㅦ搸ㅤ㈶搰㈱㤷づ扢攱㐰昶㥤㍣昴慡〸晢挸ㄸ㘶㄰ㄶ攳戰㝣づ攳㌲㔲㠳戰㠹搰㘱ㄳ挲ち搰㈶㘱㕦㐲ㄱ㑥搸㠵摡敢㉢㜸搵㤹戰慦攱散ㄲ㜶ㄱ㠶㔷ㄳ㔶愴㠳㝤〳㝢㕤〸晢づ㝥㌵㄰昶㍤捣㐲㔸㌱攲慡扤攸挵ㄱ㌶〹摡摡〹摢㠷㘱㐱挲昶㐳㕢㠹㠷㡦戰㔲㠴㜴捡㤸敤㈷扢〳扦㌴挰愹愰挳捦㜰㄰挲㈶愳㔷㐵搸㙦挶㌰㠳戰㑢㌸㙣ち㠷㐵㔰㡢㐱搸㌴攸戰〹㘱搳搱㈶㘱つ攱ㄲ㑥搸っ敤㤵〲慦㍡ㄳ收挰搹㈵散㔲っ慦㈶散㜲ㅤ㉣ち㝢㕤〸攳〲摢ㅡ〸攳搲㕢㈱㙣㈶攲慡㈶攸挵ㄱ㜶㈵戴戵ㄳ㤶㡥㘱昸ㅦ晦㌱愰戸㔸户ㄲ㕡ㅦ㘱㔷㈳愴㜳つ戳㜱㈱慦挵㘱ㄶㅤ慥愵㐳㌳㌸〸㘱搷愱㔷㐵搸挱挶㌰㠳戰敢㌹㙣㌶㠷㘵挰挱㈰㙣づ㜴搸㠴戰戹㘸㤳戰ㄶ㜰〹㈷㙣㥥昶㍡〶㕥㜵㈶散㔸㌸扢㠴摤㠸攱搵㠴摤慣㠳戵㠴扤㉥㠴戵㠲㕦つ㠴戵㠶㔹〸㥢㡦戸慡つ㝡㜱㠴㉤㠰戶㜶挲摡㘲ㄸ晥晢〸攳摡攱㑡㘸㝤㠴㉤㐴㐸攷㌶㘶攳扡㘲㡢挳敤㜴㔸㐴㠷㑣㌸〸㘱㡢搱慢㈲慣愳㌱捣㈰散づづ㕢挲㘱愷挲挱㈰㙣㈹㜴搸㠴戰㘵㘸㤳㌰慥〸づ㈷散㑥敤㜵㍡扣敡㑣㔸㌷㌸扢㠴晤〳挳慢〹扢㑢〷敢づ㝢㕤〸㍢ㄳ㝥㌵㄰搶〳㘶㈱散㙥挴㔵㍤搱㡢㈳㙣〵戴戵ㄳ㤶㠵㘱昸敦㈳慣て㔴㤵搰晡〸㕢㠹㤰捥㉡㘶敢㙢㜷㔸㑤㠷晢攸搰てづ㐲搸ㅡ昴慡〸攳搲攵㑡ㅤ搷㈰散㝥づ㕢换㘱㈳攱㘰㄰昶㈰㜴搸㠴戰㠷搰㈶㘱㕣愰ㅣ㑥搸挳摡㙢ㄴ扣敡㑣搸㘸㌸扢㠴㍤㠲攱搵㠴㍤慡㠳㜱ㄱ㜴㕤〸㍢て㝥㌵㄰挶㜵搲㐲搸㘳㠸慢挶愰ㄷ㐷搸ㄳ搰搶㑥搸㌸っ挳㝦ㅦ㘱攳愱慡㠴搶㐷搸㔳〸改㍣捤㙣㌹㜶㠷昵㜴㜸㠶づㄳ攰㈰㠴㙤㐰慦㡡戰㤸㌱捣㈰散㔹づ摢挸㘱挵㜰㌰〸摢〴ㅤ㌶㈱慣ㄲ㙤ㄲ挶昵搲攱㠴㙤搶㕥㤳攰㔵㘷挲㉥㠶戳㑢搸昳ㄸ㕥㑤搸㡢㍡ㄸ搷㘴搷㠵㌰ㅥㄳ搷㐰ㄸ㤷㙤ぢ㘱㕢㄰㔷㑤㐶㉦㡥戰㤷愱慤㥤㌰慥昳挶㝦ㅦ㘱搳愰慡㠴搶㐷搸㔶㠴㜴戶㌱ㅢㄷ㠱㕢ㅣ戶搳攱㔵㍡捣㠰㠳㄰昶ㅡ㝡㔵㠴㕤㙥っ㌳〸晢㈷㠷扤捥㘱搷挱挱㈰散㑤攸戰〹㘱㙦愱㑤挲戸㝣㍢㥣戰ㅤ摡㙢㌶扣敡㑣ㄸ搷㠱扢㠴晤ぢ挳慢〹㝢㐷〷攳ㄲ昱扡㄰㌶て㝥㌵㄰挶㔵攴㐲搸㑥挴㔵㌷愱ㄷ㐷搸㝢搰搶㑥ㄸ㤷㥤攳扦㡦戰〵㔰㔵㐲敢㈳㙣ㄷ㐲㍡ㅦ㌰ㅢ搷愴㕢ㅣ㜶搳攱摦㜴㔸〸〷㈱散㐳昴慡〸攳㍡㜳㙦㤸㐱搸㐷ㅣ戶㠷挳㤶挳挱㈰散ㄳ攸戰〹㘱㥦愲㑤挲戸㥡㍣㥣戰捦戴搷摤昰慡㌳㘱昷挰搹㈵散㍦ㄸ㕥㑤搸攷㍡搸ち搸敢㐲搸㑡昸搵㐰ㄸㄷ戵ぢ㘱㕦㈰慥㕡㡤㕥ㅣ㘱㕦㐱㕢㍢㘱㕣〵㡦晦㍥挲搶㐲㔵〹慤㡦戰㙦㄰搲昹㤶搹戸㐴摥攲昰ㅤㅤ扥愷挳㠳㜰㄰挲昶愲㔷㐵ㄸ㤷扤㝢挳っ挲㝥攰戰㝤ㅣ戶ㅥづ〶㘱晢愱挳㈶㠴晤㠴㌶〹攳攲昶㜰挲㝥搶㕥ㅢ攰㔵㘷挲㥥㠵戳㑢搸㉦ㄸ㕥㑤搸㙦㍡搸㐶搸敢㐲搸㈶昸搵㐰ㄸ搷搸ぢ㘱扦㈳慥摡㡣㕥ㅣ㘱扣㘰㕡㍢㘱㉦㘰ㄸ晥晢〸摢〲㔵㈵戴㍥挲ㄲㄱ搲㘹〰愱戸㘲摦攲㠰㉦挹挲ㄷ戰搱攱㘵㌸〸㘱ㄱ昴慡〸攳㉡㝣㙦㤸㐱㔸㐳づ㑢攱戰ㅤ㜰㌰〸㡢㐲㠷㑤〸㙢㠴㌶〹攳㕡晢㜰挲㔲戵ㄷㄷ攳搷㤹㌰㉥摡㜷〹㙢㡣攱搵㠴愵改㘰㍢㘱慦ぢ㘱敦挱慦〶挲戸攴㕦〸㑢㐷㕣戵ぢ扤㌸挲㥡㐲㕢㍢㘱扢㌱っ晦㝤㠴㝤〸㤵〷㉣ㄱ搳攷戸㥡昱改ㅣ挴㙣扣㠱挰攲搰㥣づ〷搳㘱てㅣ㠴戰㐳搰慢㈲散㔳㘳㤸㐱搸愱ㅣ㜶ㄸ㠷㝤〳〷㠳戰㈳愰挳㈶㠴ㅤ㠹㌶〹攳搲晦㜰挲㡥搲㕥扣㌷愰捥㠴昱ㅥ〲㤷戰愳㌱扣㥡戰ㄶ㍡搸㕥搸敢㐲搸㍥昸搵㐰ㄸ敦㐰㄰挲㡥㐱㕣挵㕢ㄱ攲〸㙢〹㙤敤㠴晤㡣㘱昸敦㈳散㔷愸㉣㝣戴攲搳㘹捤㙣扣㥦挱攲搰㠶づ挷搱攱㜷㌸〸㘱㙤搱慢㈲㑣攱㝣慥㌷捣㈰慣ㅤ㠷戵攷戰㈸ㅣっ挲㌲愱昳〸㍢〱㙤ㄲ搶〸㉥攱㠴㜵搰㕥愹昰慡㌳㘱㡤攱散ㄲ搶ㄱ挳慢〹敢愴㠳㌵㠱扤㉥㠴昱戶㠷ㅡ〸攳つㄱ㐲㔸㘷挴㔵㑤搱㡢㈳慣㉢戴戵ㄳ搶っ挳㠲㠴昱ㄶちて㔸㈲愶㕦㘱㈷昳改㥣挲㙣扣扤挲攲㜰㉡ㅤ㑥愳挳㈱㜰㄰挲㑥㐷慦㡡戰挳㡤㘱〶㘱摤㌸慣㍢㠷戵㠴㠳㐱搸㤹搰㘱㤳㔷㔸て戴㐹搸摦攰ㄲ㑥㔸㑦敤搵ち㕥㜵㈶慣㌵㥣㕤挲㝡㘱㜸㌵㘱扤㜵戰㌶戰搷㠵戰戶昰慢㠱戰㜶㌰ぢ㘱㝤㄰㔷戵㐷㉦㡥戰㝥搰搶㑥㔸㈶㠶〵〹攳ㅤㅤㄶ㍥〶昰改㥣挵㙣扣摢挳攲㌰㤰づ㠳攸㜰㈲ㅣ㠴戰挱攸㔵ㄱ搶挵ㄸ㘶㄰㌶㠴挳㠶㜲㔸㜷㌸ㄸ㠴つ㠷捥㈳㙣〴摡㈴㡣昷㘹㠴ㄳ㌶㔲㝢㥤〹慦㍡ㄳ搶〳捥㉥㘱㘷㘳㜸㌵㘱愳㜵㌰摥ぢ㔲ㄷ挲戲攰㔷〳㘱扤㘱ㄶ挲捥㐱㕣搵〷扤㌸挲捥㠳戶㜶挲晡㘱㔸㤰戰〱搰㕡昸ㄸ挳愷㌳㤶搹捥戲㍢㡣愳㐳㌶ㅤ〶挲㐱〸ㅢ㡦㕥ㄵ㘱㐳㡣㘱〶㘱㌹ㅣ㌶㠱挳捥㠱㠳㐱㔸ㅥ㜴ㅥ㘱㌱戴㐹ㄸ㙦ㅢ〹㈷㉣㕦㝢㥤〷慦㍡ㄳ㜶㍥㥣㕤挲㉥挰昰㙡挲ち㜴㌰摥㥡㔲ㄷ挲挶挱慦〶挲㜸昷㡡㄰㜶㈱攲慡昱攸挵ㄱ㔶〸㙤敤㠴昱㜶㤷㈰㘱㜹搰㕡〸㉢收搳㈹㘱戶㤸摤㘱ㄲㅤ㉥愶㐳㍥ㅣ㠴戰㔲昴慡〸攳晤㉤㕥㕣㠳戰㌲づ㉢攷戰㔲㌸ㄸ㠴㑤㠶捥㈳散ㄲ戴㐹ㄸ敦㘲〹㈷㙣㡡昶㉡㠷㔷㥤〹慢㠰戳㑢搸㔴っ慦㈶㙣扡づ挶㍢㘵敡㐲搸ㄴ昸搵㐰ㄸ㙦愶ㄱ挲㘶㈰慥㥡㠶㕥ㅣ㘱㤷㐱㕢㍢㘱扣晢㈶㐸搸㘵搰㝡挰ㄲ㌱晤ㄹ㌶㤳㑦攷ち㘶攳慤㌹ㄶ㠷㉢改㜰ㄵㅤ㘶挲㐱〸扢ㅡ扤㉡挲㜸扢㡤㌷捣㈰散ㅡづ㥢挵㘱㜳攰㘰㄰㜶ㅤ㜴搸攴㌳散㝡戴㐹ㄸ㙦慡〹㈷㙣戶昶㥡〷慦㍡ㄳ㜶㈳㥣㕤挲㙥挰昰㙡挲收敡㘰扣㜱愷㉥㠴捤㠷㕦つ㠴昱摥ㅥ㈱㙣ㅥ攲慡〵攸挵ㄱ㜶ㄳ戴戵ㄳ挶㥢㠱㠲㠴摤づ慤〷㉣ㄱ搳㠴捤攷搳戹㠵搹㜸愷㤰挵㘱〱ㅤ㙥愵挳㘲㌸〸㘱ぢ搱慢㈲㡣㜷晦㜸挳っ挲㙥攳戰摢㌹㙣〵ㅣっ挲ㄶ㐳㠷㑤〸扢〳㙤ㄲ挶㝢㝣挲〹㕢愲扤㔶挲慢捥㠴昱㘶㈱㤷戰扦㘳㜸㌵㘱换㜴戰搵戰搷㠵戰㌵昰慢㠱㌰摥㙡㈴㠴摤㠹戸㙡㉤㝡㜱㠴㉤㠷戶㜶挲㜸㙦㔲㤰戰㠷愱昵㠰㈵㘲㥡戰扢昹㜴敥㘱㌶摥戸㘴㜱㔸㐱㠷㝢改戰づづ㐲搸㑡昴慡〸攳捤㐸摥㌰㠳戰㔵ㅣ戶㥡挳㌶挲挱㈰㙣つ㜴搸㠴戰晢搱㈶㘱扣攵㈸㥣戰戵摡㡢昷㈴搵㤹㌰摥扢攴ㄲ昶〰㠶㔷ㄳ昶㤰づ戶ㄹ昶扡㄰昶〲晣㙡㈰㡣㜷㍥〹㘱て㈳慥摡㠲㕥ㅣ㘱敢愰慤㥤戰㤷㌱㉣㐸搸㔶㘸㍤㘰㠹㤸㈶散㌱㍥㥤挷㤹㡤昷㔱㔹ㅣ㥥愰挳㤳㜴搸づ〷㈱散㈹昴慡〸攳扤㔱摥㌰㠳戰愷㌹㙣㍤㠷敤㠴㠳㐱搸〶攸戰〹㘱捦愲㑤挲㜸〷㔴㌸㘱ㅢ戵ㄷ㙦㤱慡㌳㘱扣㤵捡㈵散㌹っ慦㈶慣㔲〷摢〵㝢㕤〸摢つ扦ㅡ〸攳㡤㔸㐲搸㘶挴㔵扣㈳㉢㡥戰ㄷ愰慤㥤戰㍤ㄸㄶ㈴散ㄳ㘸㍤㘰㠹㤸㈶㙣ぢ㥦捥㑢捣挶摢扡㉣づ㉦搳攱ㄵ㍡㝣〶〷㈱㙣㉢㝡㔵㠴昱㔶㉤㙦㤸㐱搸㌶づ摢捥㘱㝢攱㘰㄰昶ㅡ㜴搸㠴戰㝦愲㑤挲㜸㐳㔶㌸㘱慦㙢㉦摥戱㔵㘷挲㜸㘷㤷㑢搸ㅢㄸ㕥㑤搸㕢㍡搸㝥搸敢㐲搸捦昰慢㠱㌰摥ㄷ㈶㠴敤㐰㕣挵ㅢ挴攲〸㝢ㅢ摡摡〹晢ㅤ挳㠲㠴㈵㌴愸〶㤶㠸㘹挲㜶昲改扣换㙣捡敥昰ㅥㅤ摥愷㐳㈲ㅣ㠴戰㕤攸㔵ㄱ㤶㙣っ㌳〸晢㠰挳㜶㜳㔸ㄳ㌸ㄸ㠴㝤〸ㅤ㌶㈱散㈳戴㐹㔸ㅡ㕣挲〹摢愳扤搲攱㔵㘷挲づ㠰戳㑢搸挷ㄸ㕥㑤搸愷㍡㔸㔳搸敢㐲㔸㌳昸搵㐰搸㐱㌰ぢ㘱㥦㈱慥㙡㡥㕥ㅣ㘱晦〳㙤敤㠴ㅤ㠲㘱㐱挲づ㠳戶ㄲ㐸昹㑥晥㝥挱愷昳㈵戳ㅤ㙥㜷昸㡡づ㕦搳攱〸㌸〸㘱摦愰㔷㐵搸搱挶㌰㠳戰㙦㌹散㍢づ㙢〳〷㠳戰扤搰㜹㠴晤㠰㌶〹㍢づ㉥攱㠴敤搳㕥㙤攱㔵㘷挲㜸摦㥢㑢搸㡦ㄸ㕥㑤搸㑦㍡㔸㝢搸敢㐲㔸㈶晣㙡㈰散〴㤸㠵戰㥦ㄱ㔷㜵㐰㉦㡥戰㕦愱慤㥤戰ㄳ㌱㉣㐸㔸㘷㘸㉢㠳㠴晤捥愷昳〷戳㜵戱㍢㈴㈴挳㠱扦愷愰扡挲㐱〸㑢㐴慦㡡戰㔳㡣㘱〶㘱つ㌸㉣〹㈲戹ㄷㅣ敡㜶㈷ㄶㄷ㌴愶ㅢ户挷㜱敤㜰搹〱昹挳㉡㜲ち昱㤳ㅢ㐳㜰㡦㐶㌹㔵㝦㠵挵戹㐹敥㥤㌲晥㉦つ㡦晦㈵づ摣㘴㈶㑦攱晣戱㐷攱㤹昹㌱㠸昷搵捦慤㡣㥥㝦敥㑥㥡㘸昲㉦㍦晦昱㐷摤戲㜰昷㘸㌸㤹摦㐷㥢㥤㥤㤰挲㥣㈰〹㑢㐰㈳㈰㡣慦愰㉣㜴㠳扢㔰㙦㥢㌶戹て戴㌵㉣㙡昷摤㠴挲愸〷㔶㉦挱攵㘲敢㜶㠵晣㐱ㅦ摢摡摤昸戵敤㈹㈸㑥昵戳搵愰晡㝢摡㈸㝤㤰㠲㡦攴㠱搰搶扡㕡ㅡ扢㍥敥扢攳扡改ㄱ攵㔳ぢ戱㔶㥤㑤㝥㝤慢摢攲攲㕣搷㡣愲㑢㑡㤳㜰㡢愱晦㕢㥢慢挶㍥㠶㔰㡤㥡昹扥㈵㕢㠶搱㌲〰搵㈴晦〰㡡㐲挷戳攸㙡㔶㌸㠶㕢㈴ㄵ捦愹搹愰㠲摣搲㤲戲㤲晣昲㡣ㄱ戸摦㈲㠳摦㥢㥥㡦㍢㙦㝡㈴㝦㡦㠸搶㥣㝣㘲㐹挵晣㜵ㅡ㈱㍡㝡㔱㜱挹㈵挵㔲㑤㜲ㄹ扦㍥㥥搹㥣㠶つ㤹㠶昷攳挸㜶㉣㠰㑢ㅦ㠴㐲戹愵て昶ㅡ㐳扣挶㔰慦㌱㑣㌷搲㠶愳挱攱ㄱㄹ昲㕦ㄴ改㕣搹捣㉣㤱㈶㜸晥愹扤㝡㘶换㘲敦攱昸㙥昵㐸ㅡ㌴〷㐰ㄳ晦㥢㍣㤱㜴愸㥢㐰㙤摣㐷㤱㍥㔲㐷㜱㕡㈰㤴搳ㄴㅥ㑥〶㕡㙡ㄴ昴㝣㘷㡡慡㉦〰㈰㕦㌹捣㠵慦〱㠵〷㕦〱㕣㌲㉤〸㜹㘸挰㡡㤳㠰㔶敤戹搰昲㔵攰ㅣ㡣挱敡㝣慢捦ㄸ㑦㝢㈸㝤ㄸ㡢㡦㜱搰㜲㉦㔵㥦愰〰敥ㅢ捣攲㤰㜰㜲慢昶㐰㐳㝥攳昹ㄹ㡦〱摣搲戹㍡㔹ㅡㄳ扣㐶慥㙥愴攵愱㔱㍦戴挴㄰㤹㔹ㅣ搲攲㤰〹㠷戸愷攷㝢晡搶㌴戶愰扥ㄵ㕡㙡㈲昴㉥搰敦攳㤹㔴〳摤ㄲㅥ〴扡〰昶㈰搰ㄷ㕡戵㕣戱㉣㐰户挲㘰㔵㘴昵㈹昶戴㙤攸挳ち昸㤸〴慤〰晤㉦ㄴㄱ〴晡㉤㉢搰愵ㄸ挴㉤㥤慢㡡愵㔱敥㌵㉡㜴㈳㙤㌲ㅡ昵〳㌴搷ㅤ㌳㡢ㅦ攸㈹㥥晥㜸ㅡ㍢㄰攸昶㘸愹㘹搰扢㐰㙦㡦〳扡㤳〶㝡㍡散㐱愰㘷㔸戵㕣㘹㉣㐰㜷㈱㠸㤷㕢㝤㘶㝡摡㤳㑣愰慦㠴㔶㠰摥㘲〵晡〵㉢搰㔷㘳㄰户昴㙢扣挶㉣慦挱攵扦摣搲慥㐳愳㝥㠰扥ㅥ㤱㤹挵て昴㙣㑦摦㠹挶㌳〸㌴㙦㑢㔰㜳愰㜷㠱㝥㌶づ攸㥥ㅡ攸戹戰〷㠱㥥㘷搵摥〸慤〰㥤㐵㄰㙦戶晡捣昷戴㝤㑣愰ㄷ㐰㉢㐰㍦㘹〵晡㜱㉢搰ぢ㌱㠸㕢㍡㔷昱㑡攳㜶慦戱㐸㌷搲ㄶ愳㔱㍦㐰摦㠱挸捣攲〷㝡㠹愷㍦㠵挶挱〴晡㘴戴搴㔲攸㕤愰ㅦ㡣〳㝡㤸〶㝡ㄹ散㐱愰敦戴㙡戹戲㔷㠰ㅥ㐱㄰敦戲晡摣敤㘹捦㌶㠱㕥〱慤〰扤摡ち昴㑡㉢搰㉢㌱㠸㕢晡㉡慦戱摡㙢㜰戹㉤户戴㌵㘸搴て搰昷㈳㌲戳昸㠱㕥敢改捦愰㜱㉣㠱敥㡥㤶㝡㄰㝡ㄷ攸㝦挴〱㍤㕥〳晤㄰散㐱愰ㅦ戶㙡戹㈲㔷㠰㥥㐰㄰ㅦ戵晡㍣收㘹昳㑣愰㥦㠰㔶㠰扥挳ち昴㈲㉢搰㑦㘱㄰户昴愷扤挶㝡慦挱㘵戲摣搲㌶愰㔱㍦㐰㍦㡢挸捣攲〷㝡愳愷敦㑤㘳㈱㥥愵㤳㠵㤶摡〴扤ぢ昴晣㌸愰㑢攰挱て挳㑡搸㠳㐰㙦戶㙡㥦㠷㔶㠰扥㤸㈰㜲㈵㙤㜰攴ㄶ㑦㕢㐶ㅦ㔶挰挷换搰ち搰㜳慣㐰捦戶〲扤ㄵ㠳戸愵㙦昳ㅡ摢扤挶慢扡㤱昶ㅡㅡ昵〳昴㍦ㄱ㤹㔹晣㐰扦敥改捦愲㜱㍡㠱ㅥ㠰㤶㝡ㄳ㝡ㄷ攸慢攲㠰扥㑣〳晤ㄶ散㐱戸㜶㔸戵㕣〱㉢㐰捦㈴㠸敦㔸㝤㜶㝡摡㉢㑤愰摦㠳㔶㠰扥搴ち昴㜴㉢搰扢㌰㠸㕢晡〷㕥㘳户搷攰戲㔴㙥㘹ㅦ愲㔱㍦㐰㝦㠴挸捣攲〷㝡㡦愷攷ㄷ㍢㍢戳〹昴㔰戴搴㈷搰扢㐰㤷挷〱㍤㔷〳捤㈵慦㐱愰㍦戳㙡晦〳慤〰㝤㈳㐱攴捡搵攰挸㉦㍣敤捤㈶搰㕦㐱㉢㐰ㄷ㕢㠱㉥戴〲晤つ〶㜱㑢晦搶㙢㝣攷㌵戸㥣㤴㕢摡㕥㌴敡〷攸ㅦ㄰㤹㔹晣㐰敦昳昴愳㘹㕣㐴愰㐷愱愵昶㐳敦〲ㅤ㡢〳㝡㠹〶晡㈷搸㠳㜰晤㙣搵晥〲慤〰扤㤴㈰㜲挵㘹㜰攴敦㥥昶㑥ㄳ攸〴ㅣ㔵ち搰搹㔶愰挷㕡㠱㑥攴愱㈸戶昴〶㕥㈳挹㙢㈴敢㐶㕡〴㡤晡〱扡㈱㈲攳戹〴㠰㑥昱昴㘳㘹㕣㐹愰昹㡤搶㉡ち扤ぢ昴愸㌸愰敦搳㐰㌷㠲㍤〸㔷慡㔵摢ㄸ㕡〱晡㝥㠲㤸㘶昵㐹昷戴て㤸㐰㌷㠵㔶㠰ㅥ㙡〵㝡戰ㄵ攸㘶ㄸ挴㉤晤㈰慦搱摣㙢ㅣ慣ㅢ㘹㠷愰㔱㍦㐰ㅦ㡡挸㌶愰て昳昴戹㈸捤㜹㥣㐰㑦㐰㑢ㅤ〱扤ぢ㜴摦㌸愰㥦搲㐰ㅦ〹㝢㄰攸愳慣摡愳愱ㄵ愰搷ㄳ挴ㄶ㔶㥦㘳㍣敤〶ㄳ攸㤶搰ち搰㍤慣㐰㥦㘱〵扡ㄵ〶㜱㑢㙦敤㌵摡㜸㡤攳㜴㈳慤㉤ㅡ昵〳㜴㍢㐴戶〱摤摥搳ㄷ愰㌴攷〵〲捤敦搷㔶㤹搰扢㐰㥦ㅣ〷昴㑢ㅡ攸ㄳ㘰て〲摤挱慡敤〸慤〰晤ち㐱散㘴昵改散㘹户㤹㐰㜷㠵㔶㠰㍥搱ち㜴〷㉢搰㈷㘳㄰户昴㔳扣挶愹㕥攳㌴摤㐸㍢ㅤ㡤晡〱扡ㅢ㈲摢㠰敥敥改㑢㔰㥡昳ㄶ㠱收搷㜴慢㌳愱㜷㠱㍥㉥づ攸户㌵搰㍤㘰て〲摤搳慡敤〵慤〰扤㤳㈰昶戶晡昴昱戴敦㤹㐰昷㠳㔶㠰㍥搶ち㜴ぢ㉢搰〳㌰㠸㕢晡㔹㕥㘳愰搷ㄸ愴ㅢ㘹㠳搱愸ㅦ愰㠷㈰戲つ攸愱㥥㥥㕦挱敤散㈱搰晣戶㙦㌵ㅣ㝡ㄷ攸挳攲㠰晥㔴〳㍤〲昶㈰搰㈳慤摡戳愱ㄵ愰晦㐳㄰㐷㕢㝤捥昱戴㥦㥢㐰㥦〷慤〰摤捣ち㜴㔳㉢搰㘳㌰㠸㕢晡㔸慦㌱捥㙢㘴敢㐶摡㜸㌴敡〷攸ㅣ㐴戶〱㍤挱搳㑦㐷㘹捥昷〴㝡ㅡ㕡㉡て㝡ㄷ攸㐶㜱㐰敦搳㐰挷㘰て〲㥤㙦搵㕥〰慤〰扤㥦㈰ㄶ㔸㝤㉥昴戴㍦㥢㐰ㄷ㐲㉢㐰㈷㕢㠱㙥㘰〵扡ㄸ㠳戸愵㤷㜸㡤㐹㕥攳㘲摤㐸㉢㐵愳㝥㠰㉥㐳㘴ㅢ搰攵㥥晥ち㤴收㈴攲戴戹㌳ㄳ㉤㌵ㄹ㝡ㄷ攸㕦㝦㌲㑦㤳㈶挳㠳㐷㠶㤷挰ㅥ〴㝡㡡㔵㍢ㄵ㕡〱扡㈱〶慢改㔶㥦ㄹ㥥搶愱て㉢攰攳㌲㘸〵攸㝤㈸㈲㜸㥡㜴㉦戴挱昳搱㌳㌱㠸㕢晡ㄵ㕥攳㑡慦㜱㤵㙥愴㕤㡤㐶晤〰㝤つ㈲摢㠰㥥攵改慦㐵㘹捥〱〴㝡ㄶ㕡敡㍡攸㕤愰扦㡣〳扡ㄹ㍣〸昴昵戰〷㠱㥥㙤搵摥〰慤〰摤㥣㈰捥戵晡捣昳戴㠷搰㠷ㄵ昰㜱ㄳ戴〲昴愷㔶愰㍦戶〲㍤ㅦ㠳戸愵摦攲㌵ㄶ㜸㡤㕢㜵㈳㙤㈱ㅡ昵〳昴㙤㠸㙣〳晡㜶㑦㍦ㄷ愵㌹ㄹ㜸㤶づ扦〹㕤㉤㠶摥〵㝡㔷ㅣ搰挷㙡愰敦㠰㍤〸昴ㄲ慢昶敦搰ち搰㝦㈳㠸换慣㍥㜷㝡摡搶㈶搰换愱ㄵ愰摦戶〲扤挳ち昴摤ㄸ挴㉤晤ㅥ慦戱挲㙢摣慢ㅢ㘹㉢搱愸ㅦ愰㔷㈱戲つ攸搵㥥晥ㄶ㤴收㥣㐰愰攷愳愵搶㐰敦〲晤㙡ㅣ搰㈷㙡愰敦㠷㍤〸昴㕡慢昶〱㘸〵攸捥〴昱㈱慢捦挳㥥戶慢〹昴㍡㘸〵攸㤷慣㐰扦㘸〵晡㌱っ攲㤶晥戸搷㜸挲㙢㍣愹ㅢ㘹㑦愱㔱㍦㐰㍦㡤挸㌶愰搷㝢晡㐵㈸捤改㑥愰㙦㐷㑢㙤㠰摥〵㝡㘳ㅣ搰㍤㌴搰捦挲ㅥ〴㝡愳㔵晢ㅣ戴〲㜴㉦㠲㔸㘹昵搹散㘹㝢㥢㐰扦〰慤〰晤㤴ㄵ攸㈷慣㐰㙦挱㈰㙥改㉦㜹㡤㤷扤挶㉢扡㤱戶ㄵ㡤晡〱㝡ㅢ㈲摢㠰摥敥改㤷愱㌴㘷㄰㠱㕥㡡㤶㝡つ㝡ㄷ攸㠷攲㠰ㅥ慡㠱晥㈷散㐱愰㕦户㙡摦㠰㔶㠰ㅥ㑥㄰摦戲晡散昰戴㈳㑤愰摦㠶㔶㠰扥捦ち昴㉡㉢搰㍢㌱㠸㕢晡扢㕥攳㍤慦昱扥㙥愴敤㐲愳㝥㠰晥〰㤱㙤㐰敦昶昴昷愰㌴㘷っ㠱扥ㅢ㉤昵㈱昴㉥搰换攳㠰捥搶㐰㝦〴㝢㄰攸㍤㔶敤挷搰ち搰㌹〴昱㔳慢捦㘷㥥㌶搷〴晡㝦愰ㄵ愰㤷㔸㠱㕥㙣〵晡ぢっ攲㤶晥愵搷昸捡㙢㝣慤ㅢ㘹摦愰㔱㍦㐰㝦㡢挸㌶愰扦昳昴晣〶㜸攷㈲〲扤ㅡ㉤戵ㄷ㝡ㄷ攸㕢攲㠰㉥搶㐰晦〰㝢㄰攸㝤㔶敤㡦搰ち搰㤳〸攲㑦㔶㥦㥦㍤㙤愹〹昴慦搰ち搰㜳慤㐰摦㘰〵晡㜷っ攲㤶晥㠷搷攰㤲㌰搱㜰㔹ㄸ户㌴慥〸慢ㅦ愰戹㡥捣〶㜴㤲愷攷ㄷ挹㍢搳〸㌴扦戳㕥㜱〵㤳〰㌹〳㉡づ攴㐳挹搲㈱㍡づ㘲㔷㙦改㕣㉣挴攷攴㕣〶摦挶つㄴ㔷㠷戴㘴㝦ㅢ挵㜶㡡㔷㈱搴㘵挰挵晡㔳挱㤷㙡㐳攰挷㤴戹㡡㐴慡戸摡慣㐲㤶㠷㌰㙡㕣ㄵ㕣㄰㈲㔵捣㜲慢攰搲〹㕢ㄵ㤳挳慡愸搰㠶挰てㄶ户昴慡㤸㘳㔶㈱㙢㈷〲㔵㜰戵㠴㔴㌱捦慤㠲敢ち㙣㔵ㄴ㠷㔵㔱愴つ㠱ㅦ〵收晡〳挱㘲㠱㔹㠵㉣㉣〸㔴挱愵〴㔲挵㐲户ち㕥㜴户㔵㤱ㅦ㔶㐵㑣ㅢ〲㍦扣换㡢昳㔲挵ㄲ戳㡡㉣㑦ㅢ挷〸慦戳㑢ㄵ㑢摤㉡㜸㐵摡㔶挵戸戰㉡挶㙡㐳攰挷㙤㜹攵㕡慡戸摢慣㐲㉥㐹〷戰攰㐵㘸愹㘲㠵㕢〵㉦搷摡慡ㄸㄵ㔶挵搹摡㄰昸〱㔹㕥搶㤵㉡搶㤸㔵挸昵摡㐰ㄵ㜹㕥ㄵ㙢摤㉡㜸㉤搳㔶挵攰戰㉡〶㘹㐳攰㐷㕡㜹捤㔳慡㔸㘷㔶㈱ㄷ㌳〳㔵昰昲愵㘰昱㤸㕢〵㉦昴搹慡攸ㄳ㔶㐵㙦㙤〸晣㄰㉡㉦〸㑡ㄵ敢捤㉡攴㑡㕦愰ち㕥摢㤳㉡㌶戸㔵昰㉡㤸慤㡡敥㘱㔵㜴搳㠶挰㡦㡤昲㙡㤹㔴戱搹慣㐲㉥㠳〵慡攰㠵㉦愹攲〵户ち㕥㈲戲㔵搱㌵慣㡡㉥摡㄰昸㐱㑦㕥㑡㤲㉡戶㥡㔵挸㌵愲㐰ㄵ扣㉡㈴㔵㙣㜷慢攰昵ㄳ㕢ㄵ㤹㘱㔵ㅣ慦つ㠱ㅦ捤攴㜵ㄶ愹攲㑤戳ち戹㠰ㄲ愸㠲㤷㑣愴㡡ㅤ㙥ㄵ扣戸㘰慢愲㔵㔸ㄵ㝦搳㠶挰て㔳昲㈲㠴㔴昱㥥㔹㠵㕣㕤〸㔴挱敢〹㔲挵㉥户ち㥥㜹户㔵㜱㔴㔸ㄵ㐷㙡㐳攰挷ㅦ㜹㠶㕥慡搸㘳㔶㈱愷摥〳㔵昰㘴扢㔴昱㠹㕢〵㑦㑢摢慡㘸ㅥ㔶挵㐱摡㄰昸㠱㐵㥥扥㤶㉡扥㌰慢㤰昳搲㠱㉡㜸㈶㕡慡昸捡慤㘲㑦㐸ㄵ㑤挲慡㘸慣つ㠱ㅦ㌱攴戹㕤愹㘲慦㔹㠵㥣戴つ㔴挱搳戴㔲挵㍥户ち㥥搰戴㘱ㄱ〹慢㈲㔹ㅢ〲㍦ㄴ挸ㄳ㥦㔲挵慦㘶ㄵ㜲㐶㌳㔰〵捦㘱㑡ㄵ扦扢㔵昰㙣㥦慤㡡摦昷㠷捣㉦㝥搳㠶挰㡦昱昱慣愰㔴㤱㠴㌵昳㔵戳ㅣ㌹摤ㄷ愸㠲㈷昸愴㡡〸㝣㌱换攱愹㌰㕢ㄵ晢挲慡昸㐱ㅢ〲㍦㜸搷捣慢㈲搵慣愲戹愷㡤晢㑣攵搹㉦愹愲㠹㕢〵捦ㄳ搹慡昸㉡慣㡡㉦戵㈱昰愳㜲㍣㥦㈴㔸㌴㌳慢㤰ㄳ㐵〱㉣㜸㙡㐸慡㘸敥㔶挱㤳㈸戶㉡㍥〹慢攲㘳㙤〸晣㜰ㅢ㑦戶㐸ㄵ㐷㤸㔵㜴昶戴㜱㔸㜴昵慡㌸捡慤愲㝢㐸ㄵ扢挲慡㜸㕦ㅢ〲㍦㡥挶㌳ㄱ㔲㐵㑢戳ち㌹挵㄰挰㠲㈷ㄵ〴㡢㔶㙥ㄵ㍣晣戶㘱戱㈳慣㡡户戴㈱昰〳㘴㍣㑣㤷㉡摡㥢㔵挸昱㜷愰㡡㤱㕥ㄵ㤹㙥ㄵ㘳㐲慡搸ㅥ㔶挵㌶㙤〸晣挸ㄷ㡦㘱愵㡡捥㘶ㄵ㜲㜰ㅡ愸㠲㠷愳㠲㐵㔷户ちㅥ戸搹戰㜸㈱慣㡡攷戵㈱昰㐳㕡挵㕥ㄵ愷㥢㔵挸㤱㕢愰ちㅥ慢㐹ㄵ摤摤㉡㜸㔴㘳慢㘲㐳㔸ㄵ捦㘸㠳晦挷慡搲㘷㜸㤱戳㄰搹改㑤搱〷㈲㥡㝣ㄹっ㙤挳㝦㈶挹晤㙡㝤摣㙢㄰㉢㤳㥦㤰㐸㐳捤挹昹扣㍢愲㔱㍥㙦㐱㠸挹昷晢换慦ㄳㄵ捡慤〵愹昸㤶晤搲㡢㘲愵〳昱愳ㄱ昸㙥晤ㄱ〵㐵㝡㡤㍥㝥㑣㠲摦㜶敥㝤㡦扢㈳㍤摥ㅤㄳ挹ㅦ㔲㡡㉦㜶㙦㤸摦扦っ㍦㑤㤱㤷㔲㌴㌴愷扣㍣㔶㕡晣㔷戸换〷㌷㝢㈴攱㜶㐵㙣敥㤷敦㕢敦戳攰つㄴ晥敦㝤㌷㝥㝦愳ㅡて敦㌷㔸ㄲ昹攵晣㝦敥ㅥ㥦㐸㕦戰㤶㠶ㅦ㐵㠸攵攲㘷㔱㌲攴挶㡥戲㐴昵〴㜸㤷敢㌲㥦㥦㜸愸摣㐲㠰ㅦ〰挰㙦㐱挰㌷㌲〰愲㐱㥦搲㕣㝥攵ㄳ户愸㜳ㄶ㌴㜲〳㥢㠸㠴㜴ㅥ愲捡㕥㌷㠸㠶挱ㄴ㐳㈰愲㡡挷愳摣㍦ㅣ㈶㑤㔴て㔸㤳っ愷㍦㤳㔴㈷ㄸ㐹搵㐶攴搲〹㜸昴㈹〹㐶搱㌰㥡攲ㅣ㠸愸㥡ㄷ㥦㘰㠵㌵挱昹昴㡦㑦㌰㤶㉡㈳挱〲㉦㐱㌶つ攳㈹㜲㈰愲㙡㘱㝣㠲扦㕢ㄳ攴搱㍦㍥㐱㍥㔵㐶㠲㈵㕥㠲㠹㌴ㄴ㔰㕣〸ㄱ㔵㑢攳ㄳ㉣戰㈶㈸愲㝦㝣㠲ㄲ慡㡣〴㍣ㅣㄴ㠸㉥愶愱㤴愲っ㈲慡㜸散㘷㜰㜰㠳㌵挱㘴晡挷㈷㤸㐲㤵㤱㠰㐷㝡㤲㘰ㅡつ搳㈹㘶㐰㐴搵摡昸〴㔷㕡ㄳ㕣㑥晦昸〴㔷㔰㘵㈴㔸攷㈵戸㡡㠶慢㈹慥㠱㠸慡挷攲ㄳ㑣戵㈶戸㡥晥昱〹㘶㔳㘵㈴㔸敦㈵㤸㐳挳㕣㡡㜹㄰㔱戵㈱㍥挱㈴㙢㠲㥢改ㅦ㥦攰ㄶ慡㡣〴㍣昴ㄲ㠸㙥愵㘱㈱挵㙤㄰㔱挵攳㉣㠳㠳ぢ慣〹ㄶ搳㍦㍥挱ㄲ慡㡣〴㍣慡㤲〴㑢㘹㔸㐶㜱㈷㐴㔴㙤㡦㑦㌰捥㥡攰㉥晡挷㈷戸㠷㉡㈳挱㥢㕥㠲㝢㘹㔸㐹戱ち㈲慡㜶挴㈷㌸摢㥡㘰つ晤攳ㄳ慣愵捡㐸昰㥥㤷攰㐱ㅡㅥ愲㜸ㄸ㈲慡㜶挵㈷ㄸ㘸㑤昰㈸晤攳ㄳ㍣㑥㤵㤱㠰㠷㌹〲搱㤳㌴㍣㐵昱㌴㐴㔴昱㤸挶攰愰㤷㌵挱〶晡挷㈷搸㐸㤵㤱㠰㐷㌰㤲㘰ㄳつ㤵ㄴ㥢㈱愲敡慢昸〴愷㕡ㄳ扣㐸晦昸〴㉦㔱㘵㈴搸敢㈵㜸㠵㠶慤ㄴ摢㈰愲㙡㕦㝣㠲㡥搶〴慦搱㍦㍥挱敢㔴ㄹ〹㝥昵ㄲ扣㐹挳㕢ㄴ㍢㈰愲敡昷昸〴㙤慣〹摥愱㝦㝣㠲㜷愹㌲ㄲ㈴愱㉦㄰扤㑦挳㉥㡡て㈰愲㡡挷て〶〷㐷㕢ㄳ㝣㐸晦昸〴㝢愸㌲ㄲ愴愲㉦〹㍥愱攱㔳㡡捦㈰愲慡〹愴㤱愰戹㌵挱攷昴㡦㑦昰㈵㔵㐶〲ㅥ〸㐸㠲慦㘹昸㠶攲㕢㠸愸㙡づ㘹㈴㘸㙣㑤戰㤷晥昱〹昶㔱㘵㈴攰ㅣ㕦ㄲ散愷攱㈷㡡㥦㈱愲敡㈸㐸㈳㐱㤲㌵挱㙦昴㡦㑦昰〷㔵㐶㠲㤶攸㑢〲㤵〲㐳㈲㐵〳㠸愸㙡ㄵ㥦攰㤷ㅦ㙤ㅦ晣ㄱ晡挷㈷㐸愱捡㐸搰摥㑢㄰愵愱ㄱ㐵㉡㐴㔴㘵挶㈷昸捥㥡㈰㡤晥昱〹づ愰捡㐸搰搹㑢㜰㈰つ捤㈸づ㠲㠸慡慥昱〹晥㘳㑤㜰〸晤攳ㄳㅣ㐶㤵㤱㠰昳㘹㠱攸〸ㅡ㡥愴㌸ち㈲慡扡挷㈷搸㙤㑤搰㠲晥昱〹㡥愵慡㍡㐱㜲ㄶ攲㥣ㄶ㍥㌵㌶㙥㌲㙤㠷㝢㥣昱㥢㘸戱㍣捣㙥㈷攱㌷〴愷昶㉥㉥㉦攵㌷㜴㈵㌴挰慦ㄴ㈵换㝤慢㐹㠹愷晥戹㔸㥣㈳ㅦ㠹㔰㝣㈴扦㡢㈷昳晦㠸挳挳愱敡ㅢ㡣ㄹ昱㜴㍣㔲ㄲ㈳㡡㠷〴㝣挲㙡㈷㌲㌰㑢㌷㌱㈸搵挷㌳扣愳つ㜲敢㔰ㅢ㘰㤵捣昹㘵㥤㈷扥㑣晤㈷敦晢㍥づ挹ㄴ㘷慤㜲㌴搷㤶㍤〴㤳挷㈰慦扡户㜴㜵摥昳ㄹ散ㄹ摥昴㍤ㅦ㑥㙤攵㠹扥㘱㍥㥦㑣〶攵㔴㤶捦挹㌹㠱扤㤱㘸㐹挲づ㘶挲㔱摥昰㔷㝤〹㌹慤㤵戸摢㝤〹㌹搵ㄵ挳㌶㌳㘱㘷〶攵搴㔶ㄲ㜶㘱㡦戳㕡㐹搸搵㑣㤸敤つ㝦挹㤷㤰搳㕣㠹扢挵㤷㤰㔳㕦㌱扣㘸㈶㍣㤵㐱昳㘰㤲㠴愷戱㤷㡦㥥㈴㍣摤㑣挸㈹慥っ慦昴㈵㉣昰っ㥢㝣〹㉦昴っ捦㤹〹捦㘴搰㈲㤸㈴㘱て昶㌸敢㤵㠴㍤捤㠴㥣昲㑡挲㘷㝣〹㌹つㄶ挳㝡㕦㐲㑥㡤挵昰戴㤹戰て㠳㑥㠶㐹ㄲ昶㘵㡦戳㘰㐹搸捦㑣挸㈹戰っ㝦摣㤷㤰搳㘲㌱㍣收㑢挸愹戲ㄸㅥ㌵ㄳづ㘴搰换㘱㤲㠴㠳搸攳慣㔸ㄲづ㌶ㄳ㜲㑡㉣挳ㅦ昲㈵扣摡㌳㍣攸㑢挸愹戳㡣㜸挰㑣㌸㥣㐱㌹㔵㤶㠴㈳搸㥢㡤㥥㈴ㅣ㘹㈶㥣攳つ扦捦㤷㜰慥㘷㔸敤㑢㌸捦㌳慣㌲ㄳ㥥挳愰㥣㍡㑢挲㜳搹攳慣㔹ㄲ㥥㘷㈶攴㤴㔹敡扤挷㤷㜰愱㘷戸摢㤷㤰㔳㙢ㄹ㜱㤷㤹㜰ㅣ㠳㜲㉡㉤〹戳搹攳㉣㕡ㄲ㡥㌷ㄳ㉥昵㠶㉦昳㈵㕣收ㄹ㤶晡ㄲ㜲慡㉤〹晦㙥㈶捣㘳㔰㑥慤㈵㘱㡣㍤捥慡㈵㘱扥㤹㤰㔳㙡ㄹ扥挸㤷㤰搳㙣㌱摣敥㑢戸捡㌳摣㘶㈶扣㤰㐱搷挰㈴〹㉦㘲㙦㉤㝡㤲戰搰㑣挸㈹戶挴扤挵㤷㤰搳㙥㌱捣昷㈵攴㔴㕣っ㌷㥢〹㈷㌱㈸愷摥㤲昰㘲昶㌸敢㤶㠴愵㘶㐲㑥戹㘵昸㕣㕦㐲㑥挳挵㌰挷㤷㤰㔳㜳㌱摣㘰㈶㥣捣愰ㅢ㘰㤲㠴㤷戰挷㔹戸㈴㥣㘲㈶攴ㄴ㕣㠶㕦敢㑢挸㘹戹ㄸ㘶昹ㄲ㙥昶っ搷㤸〹㘷㌰㈸愷收㤲昰㔲昶㕥㐲㑦ㄲ㕥㘶㈶攴㤴㕣攲㕥攱㑢戸搵㌳捣昴㈵摣收ㄹ㉥㌷ㄳ㕥挹愰㥣慡㑢挲慢搸攳㉣㕤ㄲ㕥㙤㈶㝣搳ㅢ㍥摤㤷㤰搳㜶愹㘴㥡㉦攱づ捦㌰搵㑣㜸ㅤ㠳㜲敡㉥〹慦㘷㡦戳㜶㐹㌸摢㑣挸㈹扢挴慤昰㈵摣攵ㄹ捡㝤〹㍦昰っ㘵㘶挲㜹っ捡愹扣㈴扣㤱扤㍤攸㐹挲㥢捣㠴㥣挲㑢挲ㄲ㕦㐲㑥敢挵㔰散㑢挸愹扥ㄸ㡡捣㠴ぢㄸ㤴㔳㝢㐹㜸㉢㝢㕦愲㈷〹ㄷ㥡〹㌹愵㤷攱〵扥㠴㥣收㡢㘱愲㉦㈱愷晥㘲戸挰㑣戸㤸㐱㌹搵㤷㠴㜷戰户て㍤㐹戸挴㑣挸㈹扥っ捦昵㈵攴戴㕦っㄳ㝣〹㜹㈸㈰㠶ㅣ㌳攱㥤っ捡愹扦㈴晣〷㝢㝦愰㈷〹㤷㥢〹㌹攵㤷攱㘳㝤〹㜹ㄸ㈰㠶㌱扥㠴㍣㌴㄰挳昹㘶挲ㄵっ捡㐳〱㐹㜸㉦㝢㍣ち㤰㠴㉢㜵㠳ㅤ挵㐳〰ㄹ㍥摡㤷㤰㠷〵㘲ㄸ攵㑢挸㐳〵㌱㥣㙤㈶㕣挳愰㍣㌴㤰㠴昷戳挷愳〲㐹戸㔶㌷㈴㈱て〹㘴昸㌰㕦㐲ㅥ㈶㠸㘱愸㉦㈱てㅤ挴㌰挴㑣昸㌰㠳昲㔰㐱ㄲ㍥挲ㅥ㡦ㄲ㈴攱㍡摤㤰㠴㍣㐴㤰攱㘷昹ㄲ昲戰㐱っ〳㝣〹㜹㈸㈱㠶晥㘶挲㈷ㄸ㤴㠷づ㤲昰㐹昶㜸搴㈰〹㥦搲つ㜶搲摡愰挳晢㌷ㄳ愷愸摣昱㜹攳挷敦㑦㑢捡㌸㉣改㥣㌳㔳ㄷ敤㝥昹挳昹㙦㡥改昶改慦㑢㤶扣戹㘷晥搶㕦搷㑦攸昶攲昲攵㥢〷㉣摢晡㘱搳晣㍢ㄳㅦ摢㍦昰捥ㄹㅤ㉦㥡㜱㜱晥搹㙤晢捥㌸昷挲㘱ㅤ㠷ㅥ搰慥㐱㠳㠶つ㕢ㅦ戸攵㤰㌶改㌳㉦㝥㐲㍤昷捥挱挵㑡收挴㐸㄰扦㤴㠸㜳㘳㌹㈶㕡㡦㐶攳〶㘹㥣搶搶㙢ㄹ㌲㔳づ㤴挱ㄹ戳㤴戱挱㉤愳㜳㝤㤷㈱昳攷㐰ㄹ㥣㐷㑢ㄹㅢ摤㌲㑥慤敦㌲㘴㔶ㅤ㈸攳㜴慦㡣㑤㙥ㄹ㥣ㄸ搷㉢㈹㌲搷づ㤴搱搳㉢㘳戳㕢〶愷换昵㕡㠶捣挰〳㘵昴昳捡㜸挱㉤㠳㤳攸㝡㉤㐳收攵㠱㌲㌸㍦㤷㝤㘳㡢㕢〶愷搶昵㕡㠶捣搶〳㘵㡣昴捡㜸搹㉤㠳ㄳ敥㝡㉤㐳收昰㠱㌲捥昳捡搸敡㤶挱㘹㜸扤㤶㈱㌳晢㐰ㄹ㥣攱ぢ㈹摢摤㌲㌸㌹慦搷㌲㘴扥ㅦ㈸㈳摦㉢攳㌵户㡣ぢ敢扢っ㌹ち〸㤴㔱攸㤵昱扡㕢〶㈷昲昵㡡㠶ㅣㅢ〴捡攰㌱㠲㤰昲愶㕢〶愷昷昵㕡㠶ㅣ㌱〴捡攰㤱㠳㤴戱挳㉤㘳㐶㝤㤷㈱挷ㄱ㠱㌲㜸㍣㈱㘵扣敤㤶㜱㘵㝤㤷㈱㐷ㄷ㠱㌲㜸㤴㈱㘵散㜴换戸慥扥换㤰㘳㡥㐰ㄹ戳扤㌲摥㜳换㤸㔷摦㘵挸㤱㐸愰っㅥ㤱〸ㅡ扢摣㌲ㄶ搴㜷ㄹ㜲㝣ㄲ㈸㠳挷㈹㔲挶㙥户㡣挵昵㕤㠶ㅣ戵〴捡㔸攲㤵昱愱㕢挶㥤昵㕤㠶ㅣ换〴捡㔸敥㤵戱挷㉤㘳㐵㝤㤷㈱㐷㌸㠱㌲㔶㝡㘵㝣攲㤶挱㠳㤴㝡㝤晢㤲攳㥥㐰ㄹ㙢扤㌲㍥㜳换攰愱㑢扤㤶㈱㐷㐳㠱㌲搶㜹㘵晣㡦㕢〶て㘸敡戵っ㌹㐶ち㤴昱㤴㔷挶ㄷ㔲㠶㕡㡦㍦㜲戴㜵愰㍥摡敡㠹㈱㈹ち愷㤱㍣㐳㔳㥦㘱愳㘷㌸挰㘷搸攴ㄹ搲㝤〶㑥㝢㈵㐷㥡捦挰㠹愸ㄸ㥡昸っ㥣ㅡ㡡愱戱捦挰挹㥡ㄸ㔲㝤〶㑥㥦挴搰挸㘷攰㠴㐶っ㔱㥦㠱㔳っ㌱㌸㍥〳㍦昴挵㤰攲㌳昰㘳㔸っつ㝤〶㝥㌰㡡㈱攲㌳昰愳㑡っ挹㍥〳㍦㍣挴㤰攴㌳昰敤㕣っつ㝣〶扥挱㡡㈱搱㘷攰㕢㥥ㄸ㤴捦挰㌷㈱㌱㈴昸っ㝣㕢㄰挳ㅦ晢摣㉢㑥ㅥ攷㝣愱㡡攱㜷㥦㠱㉦ㅤ㌱晣收㌳㜰㘷ㄶ挳慦㍥〳㜷㉦㌱晣ㄲ㙦㘸昴扦㤶㈵摢㠹</t>
  </si>
  <si>
    <t>㜸〱捤㝤〹㜸ㄴ㔵昶㝤㕥㐸㥡㔴ㄳ㐸㐴挴ㅤ挳挸〰〲挶〴挱㜱〳〵挲㉡㥢㠰攰〲㠶㉣摤ㄲ捤㠲㥤づ扢㡡㡡ㅢ〲㉡㈲ち㌲攰㡡㠰㡡晢㡥㠸〴ㄵㄵ㜰㐶㤱㔱㔴㘴㤰㔱㘷㕣挶〵ㄱ㔱昱㝦捥慤慡攴㜵搵慢㈴㍦晦㤳敦戳愰㙦摥扢昷扥㝢㙦㥦㔳摤晤慡敡㔵㜷㤲㑡㑡㑡晡つㅢ晦㜲㑢㘱攳愸㤱㔳㉢攳㤱戲散㍥ㄵ愵愵㤱愲㜸㐹㐵㜹㘵㜶慦㔸慣㘰敡攰㤲捡㜸ㄳ㌸㠴昲㑢㘰慦㑣捤慦㉣㤹ㄶ㐹换㥦ㄴ㠹㔵挲㈹㌵㈹㈹㉤捤㑡㠶晤㜰攷㤱改㜶㉣㡥戲㔲㈸攰㤵㘴㠵㈸㥡㔲愴㔱㔸ㄴ㘱㡡㘶ㄴ改ㄴ捤㈹㕡㔰㘴㔰㘴㔲ㅣ㐴搱㤲攲㘰㡡㔶ㄴ㠷㔰戴愶㌸㤴攲㌰ち收户㡥愰㌸ㄲ㈲晤㈸㠸㔱㝤㝡て㉢扣ㄸ捦㘶㘴扣㈲ㄶ改㤲㌵摡慥戹㐷㙥㙥㜶㙥㜶户扦攴㥥㤴㥤搳㈵慢㑦㔵㘹扣㉡ㄶ改㔱ㅥ愹㡡挷ち㑡扢㘴つ慦㉡㉣㉤㈹㍡㉢㌲㜵㔴挵㈵㤱昲ㅥ㤱挲㥣ㄳぢぢ扡㥤㥣摢慤㝢昷攸㈹愷㥣㥣㝥㌴㈲て敤搳㝢㜸㉣ㄲ慤晣㕦挵㙣挳㤸挳晡昴捥ㅥㅡ㠹晦慦㘲ㅥ㠳㤸〸㤹㔷㔱㔶㔰㔲晥㍦ち㥡㑡㑥㑦捣㡢ㄴ㤵㤰晣㐸㈴㔶㔲㝥㔱㌶捡㑥〰ㅡ扤扦㘴昷〳攲㐵〵㤵昱㍥㤱搲搲ㄱ㤱㈸㜹㑦㉦㈳㘶㤱㔸愴扣㈸㔲搹愲慣敦㤴愲㐸愹㘳慥㑣㉢ㅢ㕤㄰ㅢ㕡㔰ㄶ㐹㘱㈳愳捣收㙤㘰㜱愴㍣㕥ㄲ㥦摡扣散㥣捡挸㠸㠲昲㡢㈲㜴㐹㉤敢㕦㔵㔲㥣㤲愲㔲㔲㤲㥡㜴㌰ㄵ㈳摣㘴昷㡢ㄵ昵㤹㔰㄰㡢㑢㡦慣攵㥡㝣戵㍤㐴ち㑦㈸㡢㝢㔱㤶㘷ㄴ㘹ㅡ㔹㔲㜶㔶㈴㔶ㅥ㈹㘵ㄲ㤲搷搹攳㈴㤸搸搰搷㠰攳㍥ㅢㄲ愳㥡㌹慦㌷㍥ㄵ㘶戱戲㈸摡㐲㠴晥〴㤱㌲㌴㌷㈷挷㍡㤶扡㜶㄰㉡攵〳扣㘰昵㌱㝣搱㈴攷ㄷ㈴攷ㄷ㈶攷ㄷ㈵攷ㄷ㈷攷㐷㤲昳愳挹昹ㄷ㈵攷㑦㐸捥㉦㐹捥扦㌸㌹晦ㄲ昸戸㕢㕡搳愶挹捥昶㐵搳搸㍦〶捤戹㈶㙦搹挰捣㠷㔷扦㝥㙣㤵攲㙢㔴㕥慣敤搱戰㍡㐰㠴㍡㔲㜵昶㈹愷㔸挷㔱搵〹㐲愹㜷㔱〲换㜸愲㝣晢㘵ㅦ㕣昵捥搰㠷敥晡戸摤㈵攷㍥㜸㤵攲换㕢挶㜷愱昳昱㄰愱㙣㠸㤴挱戹㌹戹搶〹搴攵㐰㈸昵㤶ㄳ㘰昶昹㉢㘶扥㤰㕦㌲攸改㝢昳㍡㕥㔹㜲㔴㠵攲㕢㠳〴攸㑡攷ㄳ㈱㐲摤㈰㔲㠶㌳㐰㜷敡㑥㠲㔰敡㜵㈷挰〷㤷㤵㙦ㅥ㌱敢㤹挱㉢扦㘸昹挵ㅤ换㙦昸㕣㜱昷㤲〰㈷搳昹ㄴ㠸搰愹㄰㈹挳㜲㜳扡㕡愷㔱㜷㍡㠴㔲搵㑥㠰ㅥ㑦㍤㕣㌶攸㡣搴㐱㉦㙥攸㜸挴戵愵㉦㘶㉢扥㈵㐹㠰㥥㜴㍥〳㈲㜴㈶〴〳攴㕡扤愸敢つ愱搴㡢㑥㠰㌶敦㙤扣慣攰㍦挷て扤戳㘸捣㠱挲㤱攷晦㐳昱敤㑣〲攴搱戹㉦㐴愸ㅦ㐴捡搹っ搰㥦扡〱㄰㑡㍤攳〴㌸昲搴㔷㝦捣㡥㝥㜴收㠲晣㕤愳ㄶ㙦㑢㤹慣昸㔶㈸〱〶搱昹㉣㠸搰㘰〸㠲㤸㘳つ愱㙥㈸㠴㔲㡦㌹〱㝥摣扢改愶昷㑦戸攵捣愷摦扥㜷㘹昴摣搸㉤㡡㝢㠴〴ㄸ㑥攷戳㈱㐲㈳㈰〸㘲㡥㌵㤲扡㔱㄰㑡㍤攸〴㔰㑤晥㝢㔳攱㜵攱㐱昳㉥晡攸晤昷㝦㝢攷㝣挵户㘰〹㌰㥡捥㘳㈰㐲攷㐲愴っ挹捤㌹搱㍡㡦扡昳㈱㤴扡摦〹搰戱搹昵昹㌷扦ㅥ敢扢攸挶㤳晢㔴㝦户敡㐷挵户㙦〹㌰㤶捥攳㈰㐲ㄷ㐲㜰㕦捥戵昲愹ㅢて愱搴㌲㈷㐰㐱昱戵敤㥦敥㙥昵扡㈶晡挰㠷愷㝦㍦散㈳挵户㝥〹㔰㐸攷㈲㠸㔰㌱〴〳㜴戵㈲搴㐵㈱㤴㕡攴〴㌸昱戹敡㌷㔷㘶㍤㌵㜴改㌷ㅢ㐷敦㝦户攲㌸挵㡦つ〹㌰㠱捥㈵㄰愱㡢愹ㅡ㠲㍤㤹慦〶慢ㄴ㐲愹㕢㥤昱㠳捡㠶㕥㌹戸敤㈵㐳敦㝥敦捡晤摦扥㍤晤㌶挵㑦ㅣㄹ㕦㑥攷ち㠸搰㐴〸敥〶㌹搶愵搴挵㈰㤴㥡敢〴㌸㘱昵愱戳ち戳晦摥㝢搶つ㐷㝦㤴㜴挳㤹㑤ㄴ㍦慤㈴㐰㥣捥㔵㄰愱㐹㔴つ㐷〱㤳愹㥡〲愱搴㜵捥昸㈱㕢昷慥㝤戹捤㉤〳慥㕡㝣敡愶㥤て晣戶㔴昱㠳㑥挶㑦愳昳㜴㠸搰っ〸㜲㤰㙢㕤㐶摤攵㄰㑡㕤改ㄶ戰愴摤㡦搱ㄱ摤昲慥㝤敡㡢敢て㕥戳敦㐹挵て㐹〹㌰㤳捥㔷㐲㠴慥㠲㘰㠰ㅣ敢㙡敡㘶㐱㈸㌵摤〹㜰搸㙤慦ㅣ晥攸摡挹扤敦㝢戳昴昴㘹㥦晥昷㥦㡡ㅦ戰ㄲ攰㕡㍡㕦〷ㄱ扡ㅥ㠲晢攱㠹搶つ搴捤㠶㔰慡捡〹昰敦改〷㠶ㅦ攸晣㔵敦㥢㝢捤㙦㥤㝣㜲扦㈶㡡ㅦ捥ㄲ㘰づ㥤攷㐲㠴收㐱㌰㐰㔷敢㈶敡㙥㠶㔰慡挲〹㜰昴㘵㙤㙥㔹㤰昹㘵摥㥣扤ㅤ搶㥦搱攳㐰㜷挵て㜶〹㌰㥦捥户㐲㠴ㄶ㐰昰愵搴搵扡㡤扡㠵㄰㑡㤵㌸〱㜶㍦㌱散㥥㡢㜷ㅣ㍢㘴敤愵㙦㥣㌷昲㥥戳敦㔰㥣ㄴ㐸㠰㍢攸扣〸㈲戴ㄸ㠲慦㠴慥搶㥤搴㉤㠱㔰慡挸〹㜰昷ㅤ昷㜷扥慣㌴㝤攰捣㘶摦摥晥搹戸慦ㅥ㔷㠷挱㉣〱㤶搲㜹ㄹ㐴攸㉥〸㔶㤰㘳摤㑤摤㍤㄰㑡㡤㜳〲昴扣攱㡣㔷慥扢㍥㜷挰㌵捤收ㄶ㙥敤㕦㜲扢攲㘴㐴〲摣㐷攷晢㈱㐲换㈱挸㐲㔷敢〱敡㔶㐰㈸㌵挶〹㤰㥡㔶昲散㙦㌳摡て㥤㍤昵摣㘵挷扣搶攷〷㜵〴捣ㄲ㘰ㄵ㥤ㅦ㠴〸㍤㐴搵㔰散㐷て㔳戵ㅡ㐲愹戳㥤昱㍤搲捡搷摤㝦昲㈹㘷摤㥥㝦敤晣敦戲㤷ㅦ愹㌸〷㤲昱㡦搲昹㌱㠸搰攳㔴つ挳昸㈷愸㝡ㄲ㐲愹戳㥣昱ㄷ敥晤昹愳慢摦ㄹ搷㜷攱挸散㕤挷㉦昸㈰㍤晤㘹㤸捦㜶㍥愲昲㘲〵㤳昱㌹㕦㍢㠵攸㥡㥤挳㝦昵捦㥤㌰㜵㡡㜶㡦晥㈵㥡㥢㕢摣㍤愷攰挴㠲搴㉣㠴㙤攸㈷㌶㜷挴昴攸㤸㤲昲攲㡡挹昲ㄱ㥥ㅥ敤㔷㔲ㅡ㡦挴愴㤳ㄱ挵ㅦ㝢ㅡ㈲晤收搱扥㔳㌰㝦㉢戲㍦敤㕢㐵晢㐴㘲㜱捣㝢攲㔳㙢愷〰㐷昵㉥愸㡣搴㜶㍢㍢戱㝢㔷㔴㤵ㄷ㔷ㅥ㘹㌶㡥㡣ㄷ挴㈳㐷㜸㙤戵㐱㝣挳㐶㘲㑥ㄴ愹㤴㤲摡㜸㠷㡤㉥㈸慤㡡昴㥡㔲㘲㥢㡦昶㤸㌱㍢慡㈸っ戶昶㡢㐵㉥慤戱晡㉡敡㠵㈹晢㈴㠹敤㝢㤶戶挹慥㉢慢捦㠴㡡捡㐸戹㤴搷戹㙣㜸㐹搱㈵㤱搸挸〸㈷晣㤱㘲㜹慡㠷搰攴㑣搱㍡て㉢挷ㄳ挵愴慢昸㑦扡㤶㐰㐷捡㡢㈳挵愸㜷㈲㔰㥥㍡慡愰戰㌴搲㍡挱挵捥〹挳攱〹敡㝥ㄵ㐵㔵㤵㝤㉡捡攳戱㡡搲㐴㑢慦攲㐹〵㤸ㄶㄶて愹㈸㡥愴挸㤶㘴㑢㤵搴愴㠹㔲㐹ㅤ㑤昳㉢挶慥攴っ㑣摢㐹㌸捦慢摢㔹摢㠹攸㙣㥣戹搵㐴㐶㐳摢挹攸㝦㕣㥤㤵攸㍢㈱扤㜳敡昴㌶散愴ㅣ㜴㔸攲ぢ㉦㝢〴昸〱て愵ㄱ扥㉡㤳摢〵㠷慣摤㉦敢愹㔴㘳㠵挷㜷昴慥〳㌴〹㕢戳敦㌵慥㜳㜲昲挱捥戳敦㍢〹㤳晦〱〵攵挵愵㤱㔸㥤㐷愷㡡ㄵ㔹捦㔰㍣㑢昱ㅣ挵昳ㄴ㉦㐰愴收攱㍤㉥㄰搱ㄴ㜸愸㈹㙡㙡敡攴㤲攲昸㠴搰㠴㐸挹㐵ㄳ攲搰攱愸㌶㉤㡤㜰晢㌶敢㐵愸慣戵ㄴ㉦㐱㠴挳㐹愱㜵昸㥢ㄴち㕢㉦昳捦㝡㠸っ昷攸㈷换摥㌳挳㐹愹㙤愱晥扦ㅦ㝦㈴㘳㤴㈵㠷㍢㌸ㅥ慤㑣㉤㐳摣捡㈶㑤㑣㘸っ㈸愸㥣㄰攷ぢ戱㙥㈳攳㔵㔳㙣㠰㐸㝦〵㘲攸㠰㐸㈹㕥挶晦慢㐳搹搴㘳ㄱ戳摥㐳㈶㑥㜳㕡㤷㡤㥣㕡㕥㌴㈱㔶㔱㡥ㄳち㜹〵昱㠲㕥㐵㌸㉥慣㔴〵愱戲挱ㄵ㝤慡攲愱戲〱㈵昸㤳㕥㌶㈲㌲㌱㔲㄰敦㠳户改㜸昳戲挱㌸愶㤴昷搱㠱挵㔳㔲换散挳挱扣㐸㘵㤱挵攳挶㠱㜸㕢㥡ㄲ㐲ぢ敦戳改㘵㝣愳㠹㑣㠹㌳㜴搳戲攱〵㌸敥㡣㕢㜰敡㉣愳散ㄶ㐷㌶ㄷ㥤㍢㍡散昴㄰㈱㔳㥡㕡㤴㘶愲戰㈳㈵㜱捦挱㈷㈸㍥㔳㔳ㅣ改㝤〵㥤ㄳ㉦㈹慤捣㜶攰捤捥慢挰㜹㠵㠸㥣㔲㈱散愱㄰㜶戰㔰㥤㘴㜹㕦攸㍣昰ㅣ㔶㔴㘸㠷㐵㈹晤㘳ㄵ㔵ㄳ摢㈰搶晦㉡づ㘳㈵㔹慦㐲㉣晢㜶搵㘹㝦晥敢㈳扦㌹㝦慦挰㑢㐸戶搰㙢㌰愶攴㜱㌲扡づ㉤敡昰㐷㌶敢㜵晣〹㕢㜴〸戰愵戶㠳捤昸㜶ㅢ㜰愰㥣ち晦昴㌲㍣攵㔱戱㠸ㅣ昹愷㐹㘷敡挴㐸昳戲㌱ㄵ戱㑢ち㉢㉡㉥攱ㅥ搰㐲㝡㤵ㄳ㈲㤱㌸て愷㥢㌹㘷て搸㔶㑡㌵㘹㤲㜰摣慣ㅤ㜷ㅦ㠳昸愱捤㄰捤㝢㤵㤶㘶戹ㄱ㉢㐳㕢愰㙡㠲㡦㤵搰㕢㘸ㅣ㍤戸攴㔲〴扡愸愲戴㌸扦㄰ㄳ㠸㡥㕤㡦敢㤸换晦搹㔳㑡㉢愷愸ㅣ㐰挰㠳攲搵敦ㅣ戴㝢搶㘹㉤〷慦㍤㝥㜲扢ㅥ㑢㡥改愴㑥㜰っ扥愳敤昶〸㥡㠵㠷昵㌶挵㍢ㄴ㕢㈹摥愵搸〶愱㡥挳㔰扥㙢愱㥤戸㔹敦愱㙦扤㑦戱ㅤ〲敦㍤〲㌵摥㝡㍥愴㡥㙦㍤攱㈴搵〱㝦昸㜶㘳敤愰昸ㄸ㐲ㅤ〷挱ㄷ㘶㤲戵ㄳ㈲㤰摤㝦挲㤸搲㥦㤳摣㜵㘸愱㠲㥡ㄲ慣㑦愰〸㕢㜴〸戰愹㑥戰㤱㘱㡢㠸㕡挴搰㈲㝥慡㌵挲ㄸㄱ㍡挴㌱昸捥㈷㜴挱戰㉣㡥晦㤲攲㉢㡡慦㈹晥㑢昱つ㠴捡挰㔰㌳㐲摦搱攷㝢㡡㍤㄰ㅡ㐲㝢愹㜳㄰㍡ㅥ㙤㐱㘸ㅦ㤵㍦㐱愸ㄳ㈰㙣㠴昶愳ㄵ㠸搰捦㌰愶昴收㉣㝥ㅤ㕡愸愲ㄶ愱㕦愱〸㕢㜴〸戰愹ㅣ搸㑣〸晤㜲㈰〰愱㥦ㅤ㠳敦㠴㐹㔷㐴捡㘲愶㤰㠲㘸㑡㤱㐶㘱㔱㠴㈱搴てㄸ㙡㐶㈸㥤㍥捤㈹㕡㐰㘸〸㘵㔲攷㈰㜴㈲㠲户㘵㠲㤶㔴ㅥっ愱扡愳㙢㈳搴ち摤㐰㠴づ㠱㌱愵㥦ㄱ愱㐳㘱ち㕢㜴昰㈳㈴㌶㜵ㄲ㜲㤸㄰摡ㄵ㠴搰㍦ㅤ㠳敦㡣搰挹㠸㤴㠵㠷㤵挵㜴㙤㈹晥㐴㜱㉣㐵㍢〸昵㐱㈰㐲敤改搳㠱愲㈳㠴㠶㔰㈷敡ㅣ㠴㑥㐱昰戶㑣搰㠵捡攳㈱搴㘹攸摡〸㘵愳ㅢ㠸搰〹㌰愶昴攵攱昴㍡っ㐸搸㠷㜲㘱ち㕢㜴〸戰愹搳㌱挴㠴搰挶㈰㠴㕥㜳っ扥㔳㕥㍤ㄱ㈹ぢて敢㔴愶㍢㡤攲㜴㡡ㅥㄴ㍤㈱搴换㠱〸㥤㐹㥦㕥ㄴ扤㈱㌴㠴昲愸㜳㄰㍡〳挱摢㌲㐱㍦㉡晢㐳愸㕥攸摡〸つ㐰㌷㄰愱㠱㌰ㄲ㈱挳慢散㉣㤸挲ㄶㅤ晣〸㠹㑤昵㐶づㄳ㐲慢㠳㄰㝡搸㌱昸捥改攵㈱㔲ㄶㅥ搶㈸愶㍢㠷㘲㌴挵ㄸ㡡㜳㈱搴〳㠱〸㥤㑦㥦ぢ㈸挶㐲㘸〸㕤㐸㥤㠳㔰㕦〴㙦换〴攳愹㉣㠰㔰晤搱戵ㄱ㉡㐴㌷㄰愱㈲ㄸ昹㑥㙤㐰㈸〲㔳搸愲㠳ㅦ㈱戱㈹㥥㠹㌴㈱戴㈰〸愱㕢ㅤ㠳敦愴攵㈰㐴捡挲挳㉡㘷扡ち㡡㠹ㄴ㤷㔲挴㈰搴摣㐰㠴攲昴愹愲㤸〴愱㈱㌴㠵㍡〷㈱㥥〷㙤换〴搳愸㥣づ愱㠶愰㙢㈳㌴〳摤㐰㠴㉥㠳㤱敦搴㠶㤹捡ㄵ㌰㠵㉤㍡昸ㄱㄲ㥢ㅡ㡡ㅣ㈶㠴愶〵㈱㌴搵㌱昸捥捡づ㐷愴㉣㍣慣敢㤹敥〶㡡搹ㄴ㌷㔲捣㠱㔰㤵㠱〸捤愳捦㑤ㄴ㌷㐳㘸〸捤愷捥㐱㠸㈷㝡摢㌲挱〲㉡㙦㠳㔰㈳搱戵ㄱ㕡㠸㙥㈰㐲户挳挸㜷㙡〳㐲㡢㘰ち㕢㜴昰㈳㈴㌶㌵ち㌹㑣〸㡤て㐲㈸摦㌱昸㑥㍢㡦㐶愴㉣㍣慣㝢㤸敥㕥㡡晢㈸敥愷㔸づ愱捥ぢ㐴㘸〵㝤㔶㔲慣㠲搰㄰㝡㠸㍡〷㈱㥥挹㙥换〴慢愹㝣〴㐲㥤㠷慥㡤搰愳攸〶㈲昴ㄸ㡣㈹㝤㜲㜳扡昹㔱㜸〲愶戰㐵㠷〰㥢㍡ㅦ㌹㑣〸昵ぢ㐲愸慦㘳昰㥤㔷ㅦ㡢㐸㔹㜸㔸㙢㤸敥㐵㡡戵ㄴ㉦㔱慣㠳㔰㘷〴㈲戴㥥㍥搵ㄴㅢ㈰㌴㠴㕥愵捥㐱㘸ㅣ㠲户㘵㠲㡤㔴扥づ愱昲搱戵ㄱ㝡〳摤㐰㠴摥㠴㤱挷〳㠶昷愱捤㌰㠵㉤㍡昸ㄱㄲ㥢ㅡ㡦ㅣ㈶㠴扡〴㈱搴搹㌱昸㉥ㅣㄴ㈲㔲ㄶㅥ搶㌶愶晢〷挵㝢ㄴ敦㔳㙣㠷㔰㝦づ㐴攸㐳晡㝣㐴戱〳㐲㐳㘸㈷㜵づ㐲㐵〸摥㤶〹㜶㔱昹〹㠴㡡愰㙢㈳戴ㅢ摤㐰㠴晥〵㈳ㄱ㌲㝣摡㝦〶㔳搸愲㠳ㅦ㈱戱愹㈸㜲㤸㄰㙡ㄹ㠴搰㐱㡥挱㜷㘵㠴ㄷ㐴戲昰戰扥㘱扡㙦㈹扥愳昸㥥㘲て㠴㙡ㄶ㠸搰㕥晡晣㐸戱て㐲㐳㘸㍦㜵づ㐲扣搸搲㤶〹㝥愱昲㔷〸挵㉢㉥㌶㐲〷搰つ㐴㠸ぢㄱ昸㉡㌳ㅣ㜵愸㘴㈲㐴〷㍦㐲㘲㔳愵挸㘱㐲㘸摦慦〱㜳敡ㅦㅤ㠳敦摡㑦㌹㈲㘵攱㘱㠵㤱搴㙡㐶㤱㑥搱㥣愲〵㠴晡ㄶ㐳捤㜳㙡㉥㝡戰づ愲㘸〹愱㈱搴㡡扡昵㠸㡡攳戲ち晣㘹换〴慤愹㍣ㄴ㐲昱㤲㤲㡤搰㘱攸〶㈲㜴㌸㡣㥣てㄹ摥愹㡦㠴㈹㙣搱挱㡦㤰搸㔴っ㌹㑣〸敤〸㐲攸㈳挷攰扢戸挵ㄳ㘳㔹㜸㔸敤㤸敥捦ㄴ敤㈹㍡㔰㜴㠴㔰晦〸㐴愸ㄳ㝤㍡㔳㜴㠱搰㄰捡愶㙥㍤愲〲愱㉡晣ㄱ㠴㜲愸捣㠵㔰扣㘸㘶㈳搴ㄵ摤㐰㠴㑥㠴㤱㥦㘵㠶㝤愸㍢㑣㘱㡢づ㝥㠴挴愶愶㈰㠷〹愱つ㐱〸㔵㍢〶摦攵扢㘹㠸㤴㠵㠷搵㤳改捥愰㌸㤳愲ㄷ㐵㙦〸昵㘲㈰㐲㜹昴改㑢搱て㐲㐳㘸〰㜵敢ㄱㄵ〸㑤挷ㅦ㐱㘸㄰㤵㘷㐱愸换愰戲ㄱㅡ㡣㙥㈰㐲㐳㘰攴慢捣昰㑥㍤っ愶戰㐵〷㍦㐲㘲㔳㤷㈳㠷〹愱㔵㐱〸慤㜴っ㈷㜸慦㑦捥㐴愴㉣㍣慣㜳㤹敥㍣㡡昳㈹㉥愰ㄸぢ愱敥つ㐴攸㐲晡攴㔳㡣㠷搰㄰㉡愴㙥㍤愲〲愱㉢昱㐷㄰㉡愶㌲〲愱慥㠶捡㐶㈸㡡㙥㈰㐲ㄷ挱㐸㠴っ慦戲ㄲ㤸挲ㄶㅤ晣〸㠹㑤捤㐲づㄳ㐲㌷〷㈱㜴㤳㘳昰㕤㠰扤ㄶ㤱戲昰戰㘲㑣㔷㐹ㄱ愷愸愲㤸〴愱㙥〸㐴㘸ち㝤愶㔲㑣㠳搰㄰㥡㐱摤㝡㐴〵㐲搷攱㡦㈰㜴㌹㤵㔷㐰㈸㕥搷戵ㄱ㥡㠹㙥㈰㐲㔷挲挸㌹戵㘱㍥㜴㌵㑣㘱㡢づ㝥㠴挴愶㜸搹搸㠴搰愴㈰㠴慡ㅣ㠳敦ち昳ㅣ㐴捡挲挳㥡挳㜴㜳㈹收㔱摣㐴㜱㌳㠴慡〸㐴㘸㍥㝤㙥愵㔸〰愱㈱戴㤰扡昵㠸ち㠴收攲㡦㈰㜴〷㤵㡢㈰搴㑤㔰搹〸㉤㐶㌷㄰愱㍢㘱㈴㐲㠶㑦晢扦挲ㄴ戶攸攰㐷㐸㙣敡㘶攴㌰㈱㌴㌶〸愱ぢㅣ㠳敦ㄲ晡㝣㐴捡挲挳㕡捥㜴て㔰慣愰㔸㐹戱ち㐲㥤ㄳ㠸搰㐳昴㜹㤸㘲㌵㠴㠶搰愳搴慤㐷㔴㈰㜴㉢晥〸㐲㡦㔳昹〴㠴攲㤵㜹ㅢ愱㈷搱つ㐴攸㈹ㄸ㜹攴㙡㐰攸ㄹ㤸挲ㄶㅤ晣〸㠹㑤㉤㐴づㄳ㐲扤㠳㄰敡攵ㄸ㝣㙢〴敥㐰愴㉣㍣慣㜵㑣昷㌲挵㝡㡡㙡㡡つ㄰敡戴㐰㠴㕥愵捦㙢ㄴㅢ㈱㌴㠴摥愰㙥㍤愲〲愱㐵昸㈳〸㙤愲㜲㌳㠴扡ㄳ㉡ㅢ愱㉤攸〶㈲昴ㄶ㡣晣㉣㌳㈰昴㜷㤸挲ㄶㅤ晣〸㠹㑤㜱㘵㠳〹愱㡥㐱〸㜵㜰っ扥㐵㄰㑢ㄱ㈹ぢて㙢㍢搳㝤㐰昱㈱挵㐷ㄴ㍢㈰㔴摢㐰㠴㜶搲攷㥦ㄴ扢㈰㌴㠴㜶㔳户ㅥ㔱㠱搰㌲晣ㄱ㠴㍥愵昲㌳〸㜵㌷㔴㌶㐲㥦愳ㅢ㠸搰扦㘱攴㍥㘴㜸愷晥〲愶戰㐵〷㍦㐲㘲㔳昷㈰㠷〹愱ㄶ㐱〸㌵㜷っ扥㔵ㅥ昷㈱㔲ㄶㅥ搶ㅥ愶晢㠱㘲㉦挵㡦ㄴ晢㈰㔴搳㐰㠴昶搳攷㘷㡡㕦㈰㌴㠴づ㔰户ㅥ㔱㠱搰晤昸㈳〸㜱㉤㠷愵㈰搴〳㔰搹〸㈵愳ㅢ㠸㔰ㄳㄸ昹㔹㘶搸㠷戸㠶㌳㙣搱挱㡦㤰搸ㄴ搷愶㤸㄰摡昳㑢挰㥣晡㝢挷攰㕢挶挲搵㉢㔹㜸㔸㉤㤸㉥㠳㈲㤳攲㈰㡡㤶㄰敡㉢っ㌵捦愹㕢搱攷㄰㡡搶㄰ㅡ㐲㠷㔱攷㈰挴㤵㌱㠲搰ㄱ㔴ㅥ〹愱ㅥ㠶敡㔸㍣㤲慣愳搰つ㐴攸㘸ㄸ㜹㕣㘶㤸㌱ㅥ〳㔳搸愲㠳ㅦ㈱戱愹搵〸㙦㐲㘸㝢㄰㐲敦㍢〶摦㐲㥤㐷ㄱ㈹㡢挵㜶㘴扡攳㈸㍡㔱㜴愶攸〲愱摥〹㐴㈸㥢㍥㈷㔰攴㐰㘸〸㜵愵捥㐱㠸㙢㝦〴愱㙥㔴㜶㠷㔰㑦㐰㜵㉣ㅥ㔸㔶㠹㙥㈰㐲㝦㠱㤱㐷ㅤ〶㠴㑥㠱㈹㙣搱挱㡦㤰搸搴㤳〸㙦㐲㘸㕤㄰㐲㉦㌹〶敦㔲愴㔴㕥搸昷㕥㕡㤵攵戵㌵㡢㌴戴攵ㅦ㉤攰ㅣ㡡㥥㔳㕥ㄲ慦㙣ㄶ敤㔵ㄵ慦攸㔷ㄲ捦慢㡣愷㐷㈱搰㤴㈱㐷挸㝡〶㙤㔰攷攸攸㤲挸攴㔱戸慥㜸㡣摦㠴㤵挷㝤慡㉡攳ㄵ㜲搵戸㡤摦㥥㔷㌱戴㈲㥥㔷㔲㌹戱戴㘰㙡㍢㠳搹戶㡣㤹㄰㈹挷〲㥢ㄸ搶搹搴攷㔴㌱㜱㘲愴搸㔰攳挸㡡慡㔸㔱㘴㘰摥ㅦ㘱㠹㡥戲㉦㝦㈷攱攲慡㔲㌸戹ㄲ扣㈴㐵挳晤㘸㜰㤳㡣ぢ戲敡㜷慥昰㔸㠷昱㐹㔶ㅦ散㜴搸ㄴ昶㜷㉢㡦扢㈱ㄶ㔷㍣ぢ㐵摤扢㠸戶攸愷ㄹ㥣挳㔱搰㙡敢㥡㍢慢捡〶㤶㔷㤶ㄴ㐷挲㑥㙦㐸㐹㜹ぢ愷㌹慣㉡㥥㘰㈹㤸㜲戰㘳挱㔵攳㘱攵愰扥愸㈰㔶晣㐷㘰㠵戸攰捡戵㔰愲㐲昸昷晢㠰戶挳㈴㈵㝤挳昳㉥摣扥戹〲㉦昶扥づ搶捦㐱㘱扣㠸㕦昳㜲㐴㐳㕢㌳㤵〱晦收㠴扢㐶㥤挶摥㤰㐸㐱戹戰㌰㌲㕥㥣ㄷ㤹搴㐲㍣㈲搸挱戱攰扦㌴㜲㜰㘲㔷ㄶ㜴㔸搱㕥㠵㤵ㄵ愵㔵昱㐸㡢㥡㤶扣搰慤攸㠸㐸㘹〱搷扦愵搷戴㠶ㄷ挵戱㐲戰㈶ㅥ搷戶晤㜱ㄸ〲㈲㈹づ㑢㑡㜸ち搵戱昳㈶㍥〹扥㠶㝥㈷慢㈰㌳㉡摢搷㘷愸挵㡢戸慤㍣㈳挹㙤㠴戹㈵愵㍥㡦昰つ㕦攰挶㔷搲挱敥扡㑢晢ㅤ㑥摥扣搲㕤ㅤ搷㤶㌵㡦捡晢ㅥㄶ㤰昶挱慤㈰ㄹ㝣改㤴攲㐶㥣㜸㐹㔱㐱㘹改搴ㄶ搱㠱攵㐵愵㔵挵㤱挱〵㠵㤱㔲昷㍤扢㈲㔶昶〷攱㉢㠵㉦〱㥢慢㍡㜰㜱㔶晤つ挴つ㔲敥㜲扡摦晤㌶㠷搳㍦敥挷㉡㘲㠴慤〱捥敢敥〵ㄴ昲㝦㕥㑤ㄸ挶愰㤶戵㙢㘱攵ㄶㅡ扣戵昹㔴㝣㑦攳捡慡㥡〵㠹昲㡡搳摣〶㔷っ慥挰㘲搱㘲㑤㌵愰挴㔶晤㘱㕥㔷㐲㔳㈸ㄴ晡扤ㅦ㌰挰ち摢㌷捥㡡づ扣改搹晤㌳昸ㄹ挳ㄷ挷㡢攸㝢搷㘴㘹ㄳㄱ昹散㤷㌷挱㑣㌸㘶昰ㅤ捣㥥㌸㡣㉡㠹㤷㐶㥡㐵挵㉥敤㌴扥㈴㠸㘶搳攸愸〹㔸摡㤴搷㍣摡㍦㔶㔲㕣㕡㔲ㅥ攱㈴〴㡢㤷㜹摢搲攰挸㐵㔸㘶㍢扣愲戲㠴㜷攳㌵㡦㡥㡡ㄵ㤴㔷㑥攴㌲戶愲愹㉤ㄳ㝡㐲㔶㙡戴㜷㐹㌹㕥㐰㜶㑥戶㌳愲㈳㈷㔴㑣挶つ㝤㔵㘵攵晤ぢ㈶㔶晥㈱㠸㜲㍥㔲㠰㤰晤慡㑡㔶挹挹㉡㉤㌹敤昷㝥㔶㘱て㐷㐸慥㠷㐹愶㜰愸㕡㡢㔶ㅤ慦㔷戲攴㉣㜲收敢㤵㌵㈵摣㥣㘶㕣㘱㔹㜳㌷㈴摦㠳慤㠱㜸㔹愶て㠲ㄸ搴晦㥣㠱戵㑢攳晦扦㙥㉤㑣㝤〹㤱敢昸㈸㤰摤愲㘶ㅤ敥㈱㜰㙥㘱敦㉡搴㜱捦戱㠴㜱昶扣扢㕦㌸㉡㍥摣ㄳ昱改㐹㜷㌶晢㘱㠵㘴㍡㕥昸㜸敢挵捡㔲扣攷戶戰㍢㥣捥㤵ㄵ㤴㔶㍡戶㍥ㄵ㘵㘵〵摣戵戸㕢㡥挴晢㜶㈴㑤收搶㜸㈷戱愲㄰戲晦㌹慡㠲㈹㔰ㄵ㑣ㄱㄵ㍥㡥戹戶㕥摡㡣㔵㜱㔱㐱慣㈴㍥愱慣愴㈸㡤ㅤ慥㝦晦㐳散㤳搸㠵㔲〰愶扢挹㡥㠹㠹慡㜷ㄵ慢扤昰ㄲ㜴㘷攳搸㠱搰㤱㝥散戹挹昲ㄹ慥㝥攷挲㘵散扥㜲っ㘵つ㐶戴㔴ㅣ晣㈷攱㙤摦㉥㐵㥢㠰㐱㈳㙦㐲敡㘵㍡攰㘱つ㠱扢扢愵㔴愳㔵攷㕡搲愶㜰〸て慥㈸㈸敥㠷㕢㈴㉡㘲㑤㥤㕢㘱搳㐰㉤摦㔲㘲㤹㕣㍦摣〷㡢敦戱愸㝦ㄲ收挱戱㌴㉡㐶㘲㘵㙥ち㔷ㅥ㠷㙣づ昹愲㑤㑡㑤㙤㤶㘶捡㌵搰㡤搵捥㔹㘲愹摦㑡㍣搰ㄷ晦换戳㑦挶㍢㉢㥦ㄶ㥦㠸㌵ㄴ搲ㅡ〶愱㌶愰换攷攳㜱ㄸ㑥㠷戳㈱㔲戹㐰搵晢㉡〹㕣㙢㡢〱㐹愹㘵㕣〳㥣㔶挶愷㠳改㐶〸㉢㠳戱㤶ㄸ㤰㠴㥡愵扤〲扢㌵〲㕥㥢㌷㙤敡㠱㜶㤲攲㍡搶㙡㍣㤸摦挲摦㜰㤸攰㔹㈳攱㘳㡤㠲㔰㙦愳㉢慢捤搷愱㠱㈵㐱搰㘱㤳〳㤲㌱㘸攳愳㐲扤〳〵て㑡摣㑤㘳ㄲ㔳改㜳ㅤ慦慤㌰㜳㍡㑤㐲敢㥢㥡愹㜷攱挷改ㄹ㉥㥡㘰戸散㌲㌲㍦戸挰〹戶つ㈶捥ㄱ散㉤昰㔳㑣扤〷〷㝥㤲攱晣ㄲ昳㝡摥㌹搵晢戰昰摤搳ㅡ㡢戸㙡㍢㕡㝣㔳㠲愷扤㤳㕥〸㙤晤㍢㈹㔷愳晡㜶㔲戵〳摡㙡㍣㍣挴㡥㐷㐸慢㠰搹㍥㌶㍢ㄴ搲愱㠸づ㍢攱㐰昶慤㘲昴㙡〸晢㐴ㅢ愶ㄱㄶ攱戰㈸㠷㜱ㄹ愹㐶搸〴攸戰〹㘱㈵㘸㤳戰慦愰〸㈶散㘲挷敢㙢㜸㌵㤸戰晦挲搹㈶散ㄲっ慦㈵慣捣〹昶つ散つ㈱散㍢昸搵㐱搸昷㌰ぢ㘱攵㠸慢昶愰㤷㐰搸㐴㘸敢㈷㙣㉦㠶昹〹摢〷㙤㌵ㅥㅥ挲㘲〸㘹㔵㌲摢㑦㘶〷㝥㕦㠰㔵㐵㠷晤㜰㄰挲㈶愱㔷㐳搸慦摡㌰㡤戰挹ㅣ㌶㠵挳㐲愸㐵㈳㙣ㅡ㜴搸㠴戰改㘸㤳戰愶㜰〹㈶㙣㠶攳㤵〶慦〶ㄳ㘶挱搹㈶散㌲っ慦㈵散ち㈷㔸ㄸ昶㠶㄰挶〵戶㜵㄰挶愵户㐲搸㑣挴㔵㉤搰㑢㈰散㉡㘸敢㈷㉣ㄳ挳昰㍦昱㘳㐰㜱戱㙥㌵戴ㅥ挲㘶㈱愴㜵つ戳㜱㈱慦挱攱㕡㍡㕣㐷㠷㔶㜰㄰挲慥㐷慦㠶戰㐳戵㘱ㅡ㘱㌷㜰搸㙣づ换㠲㠳㐶搸ㅣ攸戰〹㘱㜳搱㈶㘱㙤攱ㄲ㑣搸㍣挷敢㑦昰㙡㌰㘱挷挲搹㈶散㈶っ慦㈵散ㄶ㈷㔸㍢搸ㅢ㐲㔸㝢昸搵㐱㔸〷㤸㠵戰昹㠸慢㍡愲㤷㐰搸〲㘸敢㈷慣ㄳ㠶攱扦㠷㌰慥ㅤ慥㠶搶㐳搸㐲㠴戴㙥㘷㌶慥㉢㌶㌸摣㐱㠷㐵㜴挸㠶㠳㄰戶ㄸ扤ㅡ挲㜲戵㘱ㅡ㘱㜷㜲搸ㄲづ㍢ㄵづㅡ㘱㑢愱挳㈶㠴㉤㐳㥢㠴㜱㐵㜰㌰㘱㜷㌹㕥愷挳慢挱㠴昵㠰戳㑤搸摤ㄸ㕥㑢搸扤㑥戰㥥戰㌷㠴戰㌳攱㔷〷㘱扤㘰ㄶ挲敥㐳㕣搵ㅢ扤〴挲㤶㐳㕢㍦㘱㜹ㄸ㠶晦ㅥ挲晡㐱㔵つ慤㠷戰ㄵ〸㘹慤㘴戶晥㘶㠷㔵㜴㜸㤰づ〳攰㈰㠴㍤㠴㕥つ㘱㕣扡㕣敤挴搵〸㝢㤸挳㔶㜳搸㈸㌸㘸㠴㍤ちㅤ㌶㈱散㌱戴㐹ㄸㄷ㈸〷ㄳ昶戸攳㌵ㅡ㕥つ㈶㙣っ㥣㙤挲㥥挰昰㕡挲㥥㜲㠲㜱ㄱ㜴㐳〸㍢ㅦ㝥㜵㄰挶㜵搲㐲搸搳㠸慢挶愲㤷㐰搸戳搰搶㑦搸㠵ㄸ㠶晦ㅥ挲挶㐳㔵つ慤㠷戰攷ㄱ搲㝡㠱搹ち捣づ㙢攸昰㈲ㅤち攱㈰㠴慤㐵慦㠶戰㠸㌶㑣㈳散㈵づ㕢挷㘱攵㜰搰〸㕢てㅤ㌶㈱慣ㅡ㙤ㄲ挶昵搲挱㠴㙤㜰扣㈶挲慢挱㠴㕤ち㘷㥢戰㔷㌰扣㤶戰搷㥣㘰㕣㤳摤㄰挲㜸㑣㕣〷㘱㕣戶㉤㠴㙤㐴㕣㌵〹扤〴挲摥㠰戶㝥挲戸捥ㅢ晦㍤㠴㑤㠳慡ㅡ㕡て㘱㥢㄰搲摡捣㙣㕣〴㙥㜰搸㐲㠷户攸㌰〳づ㐲搸摦搰慢㈱散ち㙤㤸㐶搸摦㌹散㙤づ扢ㅥづㅡ㘱㕢愱挳㈶㠴扤㡢㌶〹攳昲敤㘰挲戶㌹㕥戳攱搵㘰挲戸づ摣㈶散ㅦㄸ㕥㑢搸晢㑥㌰㉥ㄱ㙦〸㘱昳攰㔷〷㘱㕣㐵㉥㠴㙤㐷㕣㜵㌳㝡〹㠴㝤〸㙤晤㠴㜱搹㌹晥㝢〸㕢〰㔵㌵戴ㅥ挲㜶㈰愴昵㌱戳㜱㑤扡挱㘱㈷ㅤ晥㐹㠷㠵㜰㄰挲㜶愱㔷㐳ㄸ搷㤹扢挳㌴挲㍥攱戰摤ㅣ㜶てㅣ㌴挲㍥㠵づ㥢㄰昶ㄹ摡㈴㡣慢挹㠳〹晢摣昱扡て㕥つ㈶散㝥㌸摢㠴晤ㅢ挳㙢〹晢挲〹戶ㅣ昶㠶㄰戶〲㝥㜵㄰挶㐵敤㐲搸㤷㠸慢㔶愱㤷㐰搸搷搰搶㑦ㄸ㔷挱攳扦㠷戰搵㔰㔵㐳敢㈱散ㅢ㠴戴扥㘵㌶㉥㤱㌷㌸㝣㐷㠷敦改昰㈸ㅣ㠴戰㍤攸搵㄰挶㈵昱敥㌰㡤戰ㅦ㌸㙣㉦㠷慤㠱㠳㐶搸㍥攸戰〹㘱㍦愱㑤挲戸戸㍤㤸戰晤㡥搷㕡㜸㌵㤸戰㤷攰㙣ㄳ昶㌳㠶搷ㄲ昶慢ㄳ㙣ㅤ散つ㈱㙣㍤晣敡㈰㡣㙢散㠵戰〳㠸慢㌶愰㤷㐰ㄸ㉦㤸搶㑦搸慢ㄸ㠶晦ㅥ挲㌶㐲㔵つ慤㠷戰㘴㠴戴㥡㐰㈸慥搸㌷㌸攰晢戱昰摤㙢㜴㜸〳づ㐲㔸〸扤ㅡ挲戸ち摦ㅤ愶ㄱ搶㤴挳搲㌸㙣ㅢㅣ㌴挲挲搰㘱ㄳ挲㥡愱㑤挲戸搶㍥㤸戰㜴挷㡢㡢昱ㅢ㑣ㄸㄷ敤摢㠴㌵挷昰㕡挲㌲㥣㘰摢㘱㙦〸㘱ㅦ挲慦づ挲戸攴㕦〸换㐴㕣戵〳扤〴挲㕡㐲㕢㍦㘱㍢㌱っ晦㍤㠴敤㠲捡〵㤶㠸㌹攷戸㕡昱改ㅣ挲㙣扣㠱挰攰搰㥡づ㠷搲㘱㌷ㅣ㠴戰挳搰慢㈱散㌳㙤㤸㐶搸攱ㅣ㜶〴㠷㝤〳〷㡤戰愳愰挳㈶㠴ㅤ㡤㌶〹攳搲晦㘰挲摡㌸㕥扣㌷愰挱㠴昱ㅥ〲㥢戰㘳㌰扣㤶戰戶㑥戰㍤戰㌷㠴戰扤昰慢㠳㌰摥㠱㈰㠴晤〹㜱ㄵ㙦㐵㐸㈰慣ㅤ戴昵ㄳ戶ㅦ挳昰摦㐳搸㉦㔰ㄹ昸㘸捦愷搳㠱搹㜸㍦㠳挱愱㈳ㅤ㡥愳挳〱㌸〸㘱㥤搰慢㈱㑣攱㝣慥㍢㑣㈳慣㌳㠷㜵攱戰㌰ㅣ㌴挲戲愱㜳〹㍢〱㙤ㄲ搶っ㉥挱㠴攵㌸㕥改昰㙡㌰㘱捤攱㙣ㄳ㤶㡢攱戵㠴㥤攸〴㙢〱㝢㐳〸攳㙤て㜵㄰挶ㅢ㈲㠴戰㙥㠸慢㕡愲㤷㐰搸㐹搰搶㑦㔸㉢っ昳ㄳ挶㕢㈸㕣㘰㠹㤸昳ち㍢㤹㑦攷ㄴ㘶攳敤ㄵ〶㠷㔳改㜰ㅡㅤづ㠳㠳㄰㜶㍡㝡㌵㠴ㅤ愹つ搳〸敢挱㘱㍤㌹慣ㅤㅣ㌴挲捥㠴づ㥢扣挲㝡愱㑤挲晥っ㤷㘰挲㝡㍢㕥敤攱搵㘰挲㍡挰搹㈶慣て㠶搷ㄲ搶搷〹搶ㄱ昶㠶㄰搶〹㝥㜵㄰搶ㄹ㘶㈱慣ㅦ攲慡㉥攸㈵㄰㌶〰摡晡〹换挶㌰㍦㘱扣愳挳挰挷㈰㍥㥤戳㤸㡤㜷㝢ㄸㅣ〶搳㘱〸ㅤ扡挲㐱〸ㅢ㡡㕥つ㘱摤戵㘱ㅡ㘱挳㌸㙣㌸㠷昵㠴㠳㐶搸〸攸㕣挲㐶愲㑤挲㜸㥦㐶㌰㘱愳ㅣ慦㌳攱搵㘰挲㝡挱搹㈶散ㅣっ慦㈵㙣㡣ㄳ㡣昷㠲㌴㠴戰㍣昸搵㐱㔸㕦㤸㠵戰㜳ㄱ㔷昵㐳㉦㠱戰昳愱慤㥦戰〱ㄸ收㈷㙣㄰戴〶㍥挶昲改㡣㘳戶戳捣づㄷ搲㈱㥦づ㠳攱㈰㠴㡤㐷慦㠶戰㘱摡㌰㡤戰〲づ㉢攴戰㜳攱愰ㄱ㔶っ㥤㑢㔸〴㙤ㄲ挶摢㐶㠲〹㡢㍡㕥攷挳慢挱㠴㕤〰㘷㥢戰㡢㌰扣㤶戰ㄲ㈷ㄸ㙦㑤㘹〸㘱ㄷ挲慦づ挲㜸昷㡡㄰㜶㌱攲慡昱攸㈵㄰㔶ち㙤晤㠴昱㜶ㄷ㍦㘱挵搰ㅡ〸㉢攷搳愹㘰戶㠸搹㘱㈲ㅤ㉥愵㐳ㄴづ㐲㔸っ扤ㅡ挲㜸㝦㡢ㅢ㔷㈳慣㤲挳攲ㅣㄶ㠳㠳㐶搸㈴攸㕣挲㈶愳㑤挲㜸ㄷ㑢㌰㘱㔳ㅣ慦㌸扣ㅡ㑣㔸ㄵ㥣㙤挲愶㘲㜸㉤㘱搳㥤㘰扣㔳愶㈱㠴㑤㠱㕦ㅤ㠴昱㘶ㅡ㈱㙣〶攲慡㘹攸㈵㄰㜶㌹戴昵ㄳ挶扢㙦晣㠴㕤づ慤ぢ㉣ㄱ㜳㍥挳㘶昲改㕣挹㙣扣㌵挷攰㜰ㄵㅤ慥愶挳㑣㌸〸㘱戳搰慢㈱㡣户摢戸挳㌴挲慥攱戰㙢㌹㙣づㅣ㌴挲慥㠷づ㥢㝣㠶摤㠰㌶〹攳㑤㌵挱㠴捤㜶扣收挱慢挱㠴摤〴㘷㥢戰ㅢ㌱扣㤶戰戹㑥㌰摥戸搳㄰挲收挳慦づ挲㜸㙦㡦㄰㌶て㜱搵〲昴ㄲ〸扢ㄹ摡晡〹攳捤㐰㝥挲敥㠰搶〵㤶㠸㌹㠴捤攷搳戹㤵搹㜸愷㤰挱㘱〱ㅤ㙥愳挳㘲㌸〸㘱ぢ搱慢㈱㡣㜷晦戸挳㌴挲㙥攷戰㍢㌸㙣㌹ㅣ㌴挲ㄶ㐳㠷㑤〸扢ㄳ㙤ㄲ挶㝢㝣㠲〹㕢攲㜸慤㠰㔷㠳〹攳捤㐲㌶㘱㝦挵昰㕡挲㤶㌹挱㔶挱摥㄰挲ㅥ㠲㕦ㅤ㠴昱㔶㈳㈱散㉥挴㔵慢搱㑢㈰散ㅥ㘸敢㈷㡣昷㈶昹〹㝢ㅣ㕡ㄷ㔸㈲收㄰㜶ㅦ㥦捥晤捣挶ㅢ㤷っづ换改昰〰ㅤ㥥㠴㠳㄰戶〲扤ㅡ挲㜸㌳㤲㍢㑣㈳㙣㈵㠷慤攲戰㜵㜰搰〸㝢〸㍡㙣㐲搸挳㘸㤳㌰摥㜲ㄴ㑣搸㙡挷㡢昷㈴㌵㤸㌰摥扢㘴ㄳ昶〸㠶搷ㄲ昶㤸ㄳ㙣〳散つ㈱散㔵昸搵㐱ㄸ敦㝣ㄲ挲ㅥ㐷㕣戵ㄱ扤〴挲㥥㠴戶㝥挲摥挰㌰㍦㘱㥢愰㜵㠱㈵㘲づ㘱㑦昳改㍣挳㙣扣㡦捡攰昰㉣ㅤ㥥愳挳ㄶ㌸〸㘱捦愳㔷㐳ㄸ敦㡤㜲㠷㘹㠴扤挰㘱㙢㌸㙣㍢ㅣ㌴挲搶㐲㠷㑤〸㝢〹㙤ㄲ挶㍢愰㠲〹㕢攷㜸昱ㄶ愹〶ㄳ挶㕢愹㙣挲㕥挶昰㕡挲慡㥤㘰㍢㘰㙦〸㘱㍢攱㔷〷㘱扣ㄱ㑢〸摢㠰戸㡡㜷㘴㈵㄰昶㉡戴昵ㄳ戶ㅢ挳晣㠴㝤ち慤ぢ㉣ㄱ㜳〸摢挸愷昳㍡戳昱戶㉥㠳挳ㅢ㜴㜸㤳づ㥦挳㐱〸摢㠴㕥つ㘱扣㔵换ㅤ愶ㄱ戶㤹挳戶㜰搸ㅥ㌸㘸㠴晤つ㍡㙣㐲搸摦搱㈶㘱扣㈱㉢㤸戰户ㅤ㉦摥戱搵㘰挲㜸㘷㤷㑤搸㍢ㄸ㕥㑢搸扢㑥戰㝤戰㌷㠴戰晤昰慢㠳㌰摥ㄷ㈶㠴㙤㐳㕣挵ㅢ挴ㄲ〸㝢て摡晡〹㍢㠰㘱㝥挲㤲㥡搴〲㑢挴ㅣ挲戶昳改㝣挰㙣捡散昰㈱ㅤ㍥愲㐳㌲ㅣ㠴戰ㅤ攸搵㄰㤶慡つ搳〸晢㤸挳㜶㜲㔸ぢ㌸㘸㠴敤㠲づ㥢㄰昶〹摡㈴㉣〳㉥挱㠴敤㜶扣㌲攱搵㘰挲づ㠲戳㑤搸扦㌰扣㤶戰捦㥣㘰㉤㘱㙦〸㘱慤攰㔷〷㘱㠷挰㉣㠴㝤㡥戸慡㌵㝡〹㠴晤〷摡晡〹㍢っ挳晣㠴ㅤ〱㙤㌵㤰昲㥣晣晤㤲㑦攷㉢㘶㍢搲散昰㌵ㅤ晥㑢㠷愳攰㈰㠴㝤㠳㕥つ㘱挷㘸挳㌴挲扥攵戰敦㌸慣㈳ㅣ㌴挲昶㐰攷ㄲ昶〳摡㈴散㌸戸〴ㄳ戶搷昱敡〴慦〶ㄳ挶晢摥㙣挲㝥挴昰㕡挲㝥㜲㠲㜵㠱扤㈱㠴㘵挳慦づ挲㑥㠰㔹〸摢㡦戸㉡〷扤〴挲㝥㠱戶㝥挲扡㘲㤸㥦戰㙥搰㔶晢〹㍢挰愷昳ㅢ戳㜵㌷㍢㈴愵挲㠱扦愵愰㑥㠲㠳㄰㤶㡣㕥つ㘱愷㘸挳㌴挲㥡㜰㔸ち㐴㙡ㅦ㌸㌴散㑥㉣㉥㘸捣搴㙥㡦攳摡攱捡㠳愲㘷㔷ㄵ㤴攲搷㌶㠶攱ㅥ㡤㌸㔵㝦㠴挵戹㈹昶㥤㌲摥㉦つ㑦晣ㄱづ摣㘴㈶㑦攱㠲㜱㙤昰捣扣ㄸ㈴晡㍡捦慤㤲㥥扦敦㑥㥡㜰敡捦晢㝦晢慤㘱㔹戸㝢㌴㥤挴敦愳捤捦㑦㑡㘳㑥㤰㠴㈵愰㈱㄰挶㔷㔰ㅥ扡晥㕤愸慦㐹㥢摡て摡㍡ㄶ戵㝢㙥㐲㘱搴㠳㙢㤷攰㜲戱㜵攷㔲晥㤶㡦㘹敤㙥攲摡昶㌴ㄴ愷〶㤸㙡㔰〳㕤㙤㤸㍥㐸挱㐷敡㘰㘸敢㕤㉤㡤㕤ㅦ昷摤㜱摤昴挸昸搴㔲慣㔵㘷㤳㕦摦㙡户戸㌸搷㌶愳攸㡡㔸ち㙥㌱昴㝥㙢㜳捤搸愷ㄱ慡㔹㉢捦户㘴换㌰㕡〶愱㥡搴ㅦ㐰㔱攰㜸ㄶ㕤换ち挷㜰ぢ愵攳㌹戵ㅡ㔲㔲ㄴ慢愸慣㠸挶戳㐶攲㝥㡢㉣㝥㙦㝡ㄴ㜷摥昴㑡晤ㅥㄱ㡤㌹昹挴㔲捡昹挳㌴㐲㜴昸㤲昲㡡挹攵㔲㑤㙡㈵扦㍥㥥搹慣愶㑤㤹㠶昷攳挸㜶㉣㠰换ㅣ㠲㐲戹㘵づ㜵ㅢ挳摣挶㜰户㜱戶搳挸ㄸ㠱〶㠷㠷㘴挸晦㔰㘴㜲㘵㌳戳㠴㕡攰昹愷昷改㥤㉦㡢扤㐷攰扢搵㐳ㄹ搰ㅣ〴㑤攲捦昱㠴㌲愱㙥〱戵㜶ㅦ㐵收㈸㈷㡡搵ㄶ愱慣㤶昰戰戲搰㔲愳愱攷㍢㔳㔸㝤〹〰昹捡㘱㉥㝣つ㈸㍣昸ち攰㤲㘹㐱挸㐵〳㔶㥣〴㌴㙡捦㠳㤶慦〲敢㔰っ㔶ㄷㄸ㝤挶扡摡挳改挳㔸㝣㕣〸㉤昷㔲昵㈹ち攰扥挱㉣ㄶ〹㈷户㙡㌷㌴攴㌷㤱㥦昱ㄸ挰㉤㤳慢㤳愵㔱攸㌶㡡㥣㐶㐶㌱ㅡ㡤㐳㑢〴㤱㤹挵㈲㉤ㄶ㤹戰㠸㝢㘶搴搵㜷愰戱㉤昵敤搱㔲ㄳ愰户㠱晥〸捦愴ㄶ攸㜶昰㈰搰㈵戰晢㠱扥搸愸攵㡡㘵〱扡㍤〶慢㌲愳㑦戹慢敤㐸ㅦ㔶挰挷㐴㘸〵攸㝦愰〸㍦搰敦ㅡ㠱㡥㘱㄰户㑣慥㉡㤶㐶摣㙤㔴㌹㡤㡣㐹㘸㌴づ搰㕣㜷捣㉣㕥愰愷戸晡攳㘹捣㈱搰㕤搰㔲搳愰户㠱摥㤲〰昴㠹づ搰搳㘱昷〳㍤挳愸攵㑡㘳〱扡㍢㐱扣挲攸㌳搳搵晥㐵〷晡㉡㘸〵攸㡤㐶愰㕦㌵〲㍤ぢ㠳戸㘵㕥攳㌶慥㜵ㅢ㕣晥换㉤攳㝡㌴ㅡ〷攸ㅢ㄰㤹㔹扣㐰捦㜶昵㈷搲㜸〶㠱收㙤〹㙡づ昴㌶搰㉦㈵〰摤摢〱㝡㉥散㝥愰攷ㄹ戵㌷㐱㉢㐰攷ㄱ挴㕢㡣㍥昳㕤㙤㍦ㅤ攸〵搰ち搰捦ㄹ㠱㝥挶〸昴㐲っ攲㤶挹㔵扣搲戸挳㙤㉣㜲ㅡㄹ㡢搱㘸ㅣ愰敦㐴㘴㘶昱〲扤挴搵㥦㐲攳㔰〲㝤㌲㕡㙡㈹昴㌶搰㡦㈶〰㝤戶〳昴㌲搸晤㐰摦㘵搴㜲㘵慦〰㍤㤲㈰摥㙢昴戹捦搵㥥愳〳扤ㅣ㕡〱㝡㤵ㄱ攸ㄵ㐶愰㔷㘰㄰户捣㤵㙥㘳㤵摢攰㜲㕢㙥ㄹて愱搱㌸㐰㍦㡣挸捣攲〵㝡戵慢㍦㠳挶㜱〴扡㈷㕡敡㔱攸㙤愰敦㑥〰㝡扣〳昴㘳戰晢㠱㝥摣愸攵㡡㕣〱扡㤰㈰㍥㘵昴㜹摡搵ㄶ敢㐰㍦ぢ慤〰㝤愷ㄱ攸㐵㐶愰㥦挷㈰㙥㤹㉦戸㡤㌵㙥㠳换㘴戹㘵慣㐵愳㜱㠰㝥〹㤱㤹挵ぢ昴㍡㔷摦㤷挶㔲㍣㑢㉢て㉤戵ㅥ㝡ㅢ攸昹〹㐰㔷挰㠳ㅦ㠶搵戰晢㠱摥㘰搴扥〲慤〰㝤㈹㐱攴㑡㕡晦挸㡤慥戶㤲㍥慣㠰㡦㌷愰ㄵ愰攷ㄸ㠱㥥㙤〴㝡ㄳ〶㜱换摣散㌶戶戸㡤户㥣㐶挶摦搰㘸ㅣ愰晦㡥挸捣攲〵晡㙤㔷㝦ㄶ㡤搳〹昴㈰戴搴㔶攸㙤愰慦㑥〰晡㜲〷攸㜷㘱昷挳戵捤愸攵ち㔸〱㝡㈶㐱㝣摦攸戳摤搵㕥愵〳晤㈱戴〲昴㘵㐶愰愷ㅢ㠱摥㠱㐱摣㌲㍦㜶ㅢ㍢摤〶㤷愵㜲换搸㠵㐶攳〰晤〹㈲㌳㡢ㄷ攸摤慥㥥㕦散㙣捤㈶搰挳搱㔲㥦㐲㙦〳ㅤ㑦〰㝡慥〳㌴㤷扣晡㠱晥摣愸晤㌷戴〲昴㑤〴㤱㉢㔷晤㈳扦㜴戵户攸㐰㝦つ慤〰㕤㙥〴扡搴〸昴㌷ㄸ挴㉤昳㕢户昱㥤摢攰㜲㔲㙥ㄹ㝢搰㘸ㅣ愰㝦㐰㘴㘶昱〲扤搷搵㡦愱㜱ㄱ㠱ㅥ㡤㤶摡〷扤つ㜴㈴〱攸㈵づ搰㍦挱敥㠷㙢扦㔱晢㌳戴〲昴㔲㠲挸ㄵ愷晥㤱〷㕣敤㕤㍡搰㐹㌸慡ㄴ愰昳㡤㐰㡦㌳〲㥤捣㐳㔱㙣㤹㑤摣㐶㡡摢㐸㜵ㅡㄹ㈱㌴ㅡ〷攸愶㠸㡣攷攲〳㍡捤搵㡦愳㜱〵㠱收㌷㕡慢㌰昴㌶搰愳ㄳ㠰㝥搰〱扡ㄹ散㝥戸搲㡤摡收搰ち搰てㄳ挴っ愳㑦愶慢㝤㐴〷扡㈵戴〲昴㜰㈳搰㐳㡤㐰户挲㈰㙥㤹㠷戸㡤搶㙥攳㔰愷㤱㜱ㄸㅡ㡤〳昴攱㠸㙣〲晡〸㔷㕦㠴搲慣㘷〸㜴㈱㕡敡㈸攸㙤愰晢㈷〰晤扣〳昴搱戰晢㠱㙥㘳搴ㅥ〳慤〰扤㠶㈰戶㌵晡晣挹搵慥搵㠱㙥〷慤〰摤换〸昴ㄹ㐶愰摢㘳㄰户捣づ㙥愳愳摢㌸捥㘹㘴㜴㐲愳㜱㠰敥㡣挸㈶愰扢戸晡ㄲ㤴㘶扤㑡愰昹晤摡㉡ㅢ㝡ㅢ攸㤳ㄳ㠰㝥摤〱晡〴搸晤㐰攷ㄸ戵戹搰ち搰㙦ㄲ挴ㄳ㡤㍥摤㕣敤㘶ㅤ攸㤳愰ㄵ愰扢ㅡ㠱捥㌱〲㝤㌲〶㜱换㍣挵㙤㥣敡㌶㑥㜳ㅡㄹ愷愳搱㌸㐰昷㐰㘴ㄳ搰㍤㕤㝤〵㑡戳摥㈵搰晣㥡㙥㜵㈶昴㌶搰挷㈵〰晤㥥〳㜴㉦搸晤㐰昷㌶㙡晢㐰㉢㐰㙦㈷㠸㝤㡤㍥晤㕣敤㠷㍡搰〳愰ㄵ愰㡦㌵〲摤搶〸昴㈰っ攲㤶㜹㤶摢ㄸ散㌶㠶㌸㡤㡣愱㘸㌴づ搰挳㄰搹〴昴㜰㔷捦慦攰戶㜶ㄳ㘸㝥摢户ㅡ〱扤つ昴ㄱ〹㐰㝦收〰㍤ㄲ㜶㍦搰愳㡣摡㜳愰ㄵ愰晦㑤㄰挷ㄸ㝤捥㜵戵㕦攸㐰㥦て慤〰摤捡〸㜴㑢㈳搰㘳㌱㠸㕢收㌸户㜱愱摢挸㜷ㅡㄹ攳搱㘸ㅣ愰ぢ㄰搹〴㜴愱慢㥦㡥搲慣敦〹昴㌴戴㔴㌱昴㌶搰捤ㄲ㠰摥敢〰ㅤ㠱摤て㜴搴愸扤〸㕡〱㝡ㅦ㐱㉣㌱晡㕣散㙡昷敢㐰㤷㐲㉢㐰愷ㅡ㠱㙥㘲〴扡ㅣ㠳戸㘵㔶戸㡤㠹㙥攳㔲愷㤱ㄱ㐳愳㜱㠰慥㐴㘴ㄳ搰㜱㔷㝦㈵㑡戳㤲㜱摡摣㥡㠹㤶㥡〴扤つ昴㉦㍦改愷㐹㔳攱挱㈳挳挹戰晢㠱㥥㘲搴㑥㠵㔶㠰㙥㡡挱㙡扡搱㘷㠶慢戵攸挳ち昸戸ㅣ㕡〱㝡㉦㡡昰㥦㈶摤〳慤晦㝣昴㑣っ攲㤶㜹愵摢戸捡㙤㕣敤㌴㌲㘶愱搱㌸㐰㕦㠳挸㈶愰慦㜵昵搷愱㌴敢㈰〲㝤㉤㕡敡㝡攸㙤愰扦㑡〰扡ㄵ㍣〸昴つ戰晢㠱㥥㙤搴摥〸慤〰摤㥡㈰捥㌵晡捣㜳戵㠷搱㠷ㄵ昰㜱㌳戴〲昴㘷㐶愰晦㘵〴㝡㍥〶㜱换扣搵㙤㉣㜰ㅢ户㌹㡤㡣㠵㘸㌴づ搰户㈳戲〹攸㍢㕣晤㕣㤴㘶㘵攱㔹㕡晣㈶㜴戵ㄸ㝡ㅢ攸ㅤ〹㐰ㅦ敢〰㝤㈷散㝥愰㤷ㄸ戵㝦㠵㔶㠰晥㌳㐱㕣㘶昴戹换搵㜶搰㠱扥〷㕡〱晡㍤㈳搰摢㡣㐰摦㠷㐱摣㌲敦㜷ㅢ换摤挶〳㑥㈳㘳〵ㅡ㡤〳昴㑡㐴㌶〱扤捡搵摦㡡搲慣ㄳ〸昴㝣戴搴㐳搰摢㐰扦㤵〰㜴㔷〷攸㠷㘱昷〳扤摡愸㝤〴㕡〱扡ㅢ㐱㝣捣攸昳戸慢㍤㐹〷晡㐹㘸〵攸搷㡤㐰扦㘶〴晡㘹っ攲㤶昹㡣摢㜸搶㙤㍣攷㌴㌲㥥㐷愳㜱㠰㝥〱㤱㑤㐰慦㜱昵㡢㔰㥡搵㤳㐰摦㠱㤶㕡ぢ扤つ昴扡〴愰㝢㌹㐰扦〴扢ㅦ攸㜵㐶敤换搰ち搰㝤〸㘲戵搱㘷㠳慢敤慢〳晤㉡戴〲昴昳㐶愰㥦㌵〲扤ㄱ㠳戸㘵扥敥㌶摥㜰ㅢ㙦㍡㡤㡣㑤㘸㌴づ搰㥢ㄱ搹〴昴ㄶ㔷扦っ愵㔹㐳〸昴㔲戴搴摦愰户㠱㝥㉣〱攸攱づ搰㝦㠷摤て昴摢㐶敤㍢搰ち搰㈳〸攲扢㐶㥦㙤慥㜶㤴づ昴㝢搰ち搰てㅡ㠱㕥㘹〴㝡㍢〶㜱换晣挰㙤㝣攸㌶㍥㜲ㅡㄹ㍢搰㘸ㅣ愰㍦㐶㘴ㄳ搰㍢㕤晤晤㈸捤ㅡ㑢愰敦㐳㑢敤㠲摥〶晡㥥〴愰昳ㅤ愰㍦㠱摤て昴㙥愳昶㕦搰ち搰〵〴昱㌳愳捦攷慥戶㐸〷晡㍦搰ち搰㑢㡣㐰㉦㌶〲晤㈵〶㜱换晣捡㙤㝣敤㌶晥敢㌴㌲扥㐱愳㜱㠰晥ㄶ㤱㑤㐰㝦攷敡昹つ昰搶㈵〴㝡ㄵ㕡㙡て昴㌶搰户㈶〰㕤敥〰晤〳散㝥愰昷ㅡ戵㍦㐲㉢㐰㑦㈴㠸㍦ㄹ㝤昶扢摡㤸づ昴㉦搰ち搰㜳㡤㐰摦㘸〴晡〰〶㜱换晣捤㙤㜰㐹㤸㘸戸㉣㡣㕢〶㔷㠴㌵づ搰㕣㐷㘶〲㍡挵搵昳㡢攴慤㘹〴㥡摦㔹慦戸㠲㐹㠰㥣〱ㄵ〷昲愱㘴改㄰ㅤ㠷戰敢㙣㤹㕣㉣挴攷㘴㕤づ摦收㑤ㄴ㔷㠷戴㘳㝦㌳挵ㄶ㡡户㈰搴攵挰挵昸㔳挱㤷㌹〶摦㡦㈹㜳ㄵ㠹㔴㌱㑢慦㐲㤶㠷㌰㙡㐲ㄵ㕣㄰㈲㔵㕣㙢㔷挱愵ㄳ愶㉡㈶〵㔵㔱攵ㄸ㝣㍦㔸摣捥慤㘲㡥㕥㠵慣㥤昰㔵挱搵ㄲ㔲挵㍣扢ち慥㉢㌰㔵㔱ㅥ㔴㐵㤹㘳昰晤㈸㌰搷ㅦ〸ㄶぢ昴㉡㘴㘱㠱慦ち㉥㈵㤰㉡ㄶ摡㔵昰愲扢愹㡡㘸㔰ㄵㄱ挷攰晢攱㕤㕥㥣㤷㉡㤶攸㔵攴戹摡〴㐶㜸㥤㕤慡㔸㙡㔷挱㉢搲愶㉡㉥っ慡㘲㥣㘳昰晤戸㉤慦㕣㑢ㄵ昷改㔵挸㈵㘹ㅦㄶ扣〸㉤㔵㉣户慢攰攵㕡㔳ㄵ愳㠳慡㌸挷㌱昸㝥㐰㤶㤷㜵愵㡡㠷昴㉡攴㝡慤慦㡡㘲户㡡搵㜶ㄵ扣㤶㘹慡㘲㘸㔰ㄵ㐳ㅣ㠳敦㐷㕡㜹捤㔳慡㜸㔲慦㐲㉥㘶晡慡攰攵㑢挱攲㘹扢ち㕥攸㌳㔵搱㉦愸㡡扥㡥挱昷㐳愸扣㈰㈸㔵慣搱慢㤰㉢㝤扥㉡㜸㙤㑦慡㔸㙢㔷挱慢㘰愶㉡㝡〶㔵搱挳㌱昸㝥㙣㤴㔷换愴㡡つ㝡ㄵ㜲ㄹ捣㔷〵㉦㝣㐹ㄵ慦摡㔵昰ㄲ㤱愹㡡㤳㠲慡攸敥ㄸ㝣㍦攸挹㑢㐹㔲挵㈶扤ち戹㐶攴慢㠲㔷㠵愴㡡㉤㜶ㄵ扣㝥㘲慡㈲㍢愸㡡攳ㅤ㠳敦㐷㌳㜹㥤㐵慡搸慡㔷㈱ㄷ㔰㝣㔵昰㤲㠹㔴戱捤慥㠲ㄷㄷ㑣㔵戴て慡攲捦㡥挱昷挳㤴扣〸㈱㔵㝣愸㔷㈱㔷ㄷ㝣㔵昰㝡㠲㔴戱挳慥㠲㘷摥㑤㔵戴〹慡攲㘸挷攰晢昱㐷㥥愱㤷㉡㜶敢㔵挸愹㜷㕦ㄵ㍣搹㉥㔵㝣㙡㔷挱搳搲愶㉡㕡〷㔵㜱㠸㘳昰晤挰㈲㑦㕦㑢ㄵ㕦敡㔵挸㜹㘹㕦ㄵ㍣ㄳ㉤㔵㝣㙤㔷戱㍢愰㡡ㄶ㐱㔵㌴㜷っ扥ㅦ㌱攴戹㕤愹㘲㡦㕥㠵㥣戴昵㔵挱搳戴㔲挵㕥扢ち㥥搰㌴㘱ㄱち慡㈲搵挵挲晢㐳㠱㍣昱㈹㔵晣愲㔷㈱㘷㌴㝤㔵昰ㅣ愶㔴㜱挰慥㠲㘷晢㑣㔵ㅣ搸ㄷ㌰扦昸搵㌱昸㝥㡣㡦㘷〵愵㡡ㄴ慣㤹慦㤹攵挸改㍥㕦ㄵ㍣挱㈷㔵㠴攰㡢㔹づ㑦㠵㤹慡搸ㅢ㔴挵て㡥挱昷㠳㜷慤摣㉡搲昵㉡㕡扢摡㠴捦㔴㥥晤㤲㉡㕡搸㔵昰㍣㤱愹㡡慦㠳慡昸捡㌱昸㝥㔴㡥攷㤳〴㡢㔶㝡ㄵ㜲愲挸㠷〵㑦つ㐹ㄵ慤敤㉡㜸ㄲ挵㔴挵愷㐱㔵晣换㌱昸㝥戸㡤㈷㕢愴㡡愳昴㉡扡戹摡〴㉣㑥㜲慢㘸㘳㔷搱㌳愰㡡ㅤ㐱㔵㝣攴ㄸ㝣㍦㡥挶㌳ㄱ㔲㐵㍢扤ち㌹挵攰挳㠲㈷ㄵ〴㡢昶㜶ㄵ㍣晣㌶㘱戱㉤愸㡡㜷ㅤ㠳敦〷挸㜸㤸㉥㔵㜴搱慢㤰攳㙦㕦ㄵ愳摣㉡戲敤㉡挶〶㔴戱㈵愸㡡捤㡥挱昷㈳㕦㍣㠶㤵㉡扡改㔵挸挱愹慦ちㅥ㡥ちㄶ㈷搹㔵昰挰捤㠴挵慢㐱㔵扣攲ㄸ㝣㍦愴㔵敥㔶㜱扡㕥㠵ㅣ戹昹慡攰戱㥡㔴搱搳慥㠲㐷㌵愶㉡搶〶㔵昱愲㘳昰晥㔸㔵收っ㌷㜲ㅥ㈲㕢㝤㈹晡㐱㠴㔳㉦㠷愱㔳昰捦㈴搹㕦慤㡦㝢つ㈲㤵昲ㄳㄲㄹ愸㌹㌵捡扢㈳㥡㐵㜹ぢ㐲㐴扥摦㕦㝥㥤愸㔴㙥㉤㐸挷户散挷㉥㠹挴〶攳㐷㈳昰摤晡㈳㑢捡㥣㌵晡昸㌱〹㝥摢戹晢㍤敥㤶昴㜸㜷㑣㈸㍡㉣㠶㉦㜶㙦ㅡㅤ㔸㠹㥦愶㈸㑥㉢ㅢ㕥㄰㡦㐷㘲攵㝦㠴扢㝣㜰戳㐷ち㙥㔷挴㘶㝦昹扥昱㍥ぢ摥㐰攱晤摥㜷敤昷㌷㙡昱㜰㝦㠳㈵㤹㕦捥晦晢敥昱〹昵〷㙢ㄹ昸㔱㠴㐸ㄱ㝥ㄶ㈵㑢㙥散愸㑣㔶捦㠲㜷戹㉥昳㐵搷挳攵ㄶ〲晣〰〰㝥ぢ〲扥愱㐱㄰㑤晡挵㡡昸㤵㑦摣挲搶㔹搰挸つ㙣㈲㤲㌲㜹㠸㉡㝢摤㄰ㅡ㠶㔲っ㠳〸㉢ㅥ㡦㜲晦戰㤸㌴㔹㍤㘲㑣㌲㠲晥㑣㔲㥢㘰ㄴ㔵敢㤰换㐹挰愳㑦㐹㌰㥡㠶㌱ㄴ攷㐲㠴搵扣挴〴换㡤〹㉥愰㝦㘲㠲㜱㔴㘹〹ㄶ戸〹昲㘹ㄸ㑦㔱〰ㄱ㔶ぢㄳㄳ晣搵㤸愰㤸晥㠹〹愲㔴㘹〹㤶戸〹㈶搰㔰㐲㜱㌱㐴㔸㉤㑤㑣戰挰㤸愰㡣晥㠹〹㉡愸搲ㄲ昰㜰㔰㈰扡㤴㠶ㄸ㐵㈵㐴㔸昱搸㑦攳攰㐶㘳㠲㐹昴㑦㑣㌰㠵㉡㉤〱㡦昴㈴挱㌴ㅡ愶㔳捣㠰〸慢搵㠹〹慥㌲㈶戸㠲晥㠹〹慥愴㑡㑢昰愴㥢攰㙡ㅡ㘶㔱㕣〳ㄱ㔶㑦㈷㈶㤸㙡㑣㜰㍤晤ㄳㄳ捣愶㑡㑢戰挶㑤㌰㠷㠶戹ㄴ昳㈰挲㙡㙤㘲㠲㠹挶〴户搰㍦㌱挱慤㔴㘹〹㜸攸㈵㄰摤㐶挳㐲㡡摢㈱挲㡡挷㔹ㅡ〷ㄷㄹㄳ㉣愶㝦㘲㠲㈵㔴㘹〹㜸㔴㈵〹㤶搲戰㡣攲㉥㠸戰摡㤲㤸攰㐲㘳㠲㝢改㥦㤸攰㝥慡戴〴㕢摤〴て搰戰㠲㘲㈵㐴㔸㙤㑢㑣㜰㡥㌱挱㐳昴㑦㑣戰㥡㉡㉤挱㠷㙥㠲㐷㘹㜸㡣攲㜱㠸戰摡㤱㤸㘰戰㌱挱㔳昴㑦㑣昰っ㔵㕡〲ㅥ收〸㐴捦搱昰㍣挵ぢ㄰㘱挵㘳ㅡ㡤㠳㍥挶〴㙢改㥦㤸㘰ㅤ㔵㕡〲ㅥ挱㐸㠲昵㌴㔴㔳㙣㠰〸慢慦ㄳㄳ㥣㙡㑣昰ㅡ晤ㄳㄳ扣㑥㤵㤶㘰㡦㥢攰㑤ㅡ㌶㔱㙣㠶〸慢扤㠹〹㜲㡤〹晥㐶晦挴〴㙦㔳愵㈵昸挵㑤戰㤵㠶㜷㈹戶㐱㠴搵㠱挴〴ㅤ㡤〹摥愷㝦㘲㠲て愸搲ㄲ愴愰㉦㄰㝤㐴挳づ㡡㡦㈱挲㡡挷てㅡ〷挷ㄸㄳ散愲㝦㘲㠲摤㔴㘹〹搲搱㤷〴㥦搲昰ㄹ挵攷㄰㘱搵〲㔲㑢搰摡㤸攰ぢ晡㈷㈶昸㡡㉡㉤〱て〴㈴挱㝦㘹昸㠶攲㕢㠸戰㙡つ愹㈵㘸㙥㑣戰㠷晥㠹〹昶㔲愵㈵攰ㅣ㕦ㄲ散愳攱㈷㡡晤㄰㘱搵〶㔲㑢㤰㘲㑣昰㉢晤ㄳㄳ晣㐶㤵㤶愰ㅤ晡㤲㐰愵挱㤰㑣搱〴㈲慣摡㈷㈶昸昹㐷搳〷㝦㠸晥㠹〹搲愸搲ㄲ㜴㜱ㄳ㠴㘹㘸㐶㤱づㄱ㔶搹㠹〹扥㌳㈶挸愰㝦㘲㠲㠳愸搲ㄲ㜴㜳ㄳㅣ㑣㐳㉢㡡㐳㈰挲敡愴挴〴晦㌶㈶㌸㡣晥㠹〹㡥愰㑡㑢挰昹戴㐰㜴ㄴつ㐷㔳戴㠱〸慢㥥㠹〹㜶ㅡㄳ戴愵㝦㘲㠲㘳愹慡㑤㤰㥡㠷㌸愷〵㑦㡤戵㥢㑣㍢攳ㅥ㘷晣㈶㕡愴ㄸ戳摢㠹昸つ挱愹㝤换攳㌱㝥㐳㔷㔲ㄳ晣㑡㔱慡摣户㥡㤲㝣敡敦㡢挵㌹昲搱〸挵㐷敡〷㜸㌲晦ㅦ㜱㜸㌸㔴㝢㠳㌱㈳㥥㡥㐷㕡㜲㐸昱㤰㠰㑦㔸㙤㐷〶㘶改㈱〶愵晡戹㠶昷ㅤ㠳摣㍡搴ㄱ㔸愵㜲㝥搹攰㠹㉦㔳晦捥晢扥㡦㐳㌲挵㔹慢ㅣ捤㜵㘲て挱攴㌱挴慤敥㕤愷㍡昷昹っ㜵つ㕢㍤捦㠷㔳㕢㜹愲敦攸捦㈷㥢㐱㌹㤵攵㜳戲㑥㘰㙦ㄴ㕡㤲㌰㐷㑦㌸摡ㅤ晥㤶㈷㈱愷戵ㄲ㜷㡢㈷㈱愷扡㘲搸慣㈷散挶愰㥣摡㑡挲敥散㜱㔶㉢〹㑦搲ㄳ收扢挳㕦昷㈴攴㌴㔷攲㙥昴㈴攴搴㔷っ慦改〹㑦㘵搰㘲㤸㈴攱㘹散㐵搱㤳㠴愷敢〹㌹挵㤵攱搵㥥㠴㈵慥㘱扤㈷攱挵慥攱㘵㍤攱㤹っ㕡〶㤳㈴散挵ㅥ㘷扤㤲戰户㥥㤰㔳㕥㐹昸愲㈷㈱愷挱㘲㔸攳㐹挸愹戱ㄸ㕥搰ㄳ昶㘳搰㐹㌰㐹挲晥散㜱ㄶ㉣〹〷攸〹㌹〵㤶攱捦㜸ㄲ㜲㕡㉣㠶愷㍤〹㌹㔵ㄶ挳㔳㝡挲挱っ㝡〵㑣㤲㜰〸㝢㥣ㄵ㑢挲愱㝡㐲㑥㠹㘵昸㘳㥥㠴戳㕣挳愳㥥㠴㥣㍡换㠸㐷昴㠴㈳ㄸ㤴㔳㘵㐹㌸㤲扤搹攸㐹挲㔱㝡挲㌹敥昰〷㍤〹攷扡㠶㔵㥥㠴昳㕣挳㑡㍤攱戹っ捡愹戳㈴㍣㡦㍤捥㥡㈵攱昹㝡㐲㑥㤹愵摥晢㍤〹ㄷ扡㠶晢㍣〹㌹戵㤶ㄱ昷敡〹㉦㘴㔰㑥愵㈵㘱㍥㝢㥣㐵㑢挲昱㝡挲愵敥昰㘵㥥㠴换㕣挳㔲㑦㐲㑥戵㈵攱㕦昵㠴挵っ捡愹戵㈴㡣戰挷㔹戵㈴㡣敡〹㌹愵㤶攱㡢㍣〹㌹捤ㄶ挳ㅤ㥥㠴㉢㕤挳敤㝡挲㡢ㄹ昴㈱㤸㈴攱㈵散慤㐶㑦ㄲ㤶敡〹㌹挵㤶戸户㝡ㄲ㜲摡㉤㠶昹㥥㠴㥣㡡㡢攱ㄶ㍤攱㐴〶攵搴㕢ㄲ㕥捡ㅥ㘷摤㤲㌰愶㈷攴㤴㕢㠶捦昵㈴攴㌴㕣っ㜳㍣〹㌹㌵ㄷ挳㡤㝡挲㐹っ扡ㄶ㈶㐹㌸㤹㍤捥挲㈵攱ㄴ㍤㈱愷攰㌲晣㍡㑦㐲㑥换挵㜰慤㈷攱〶搷㜰㡤㥥㜰〶㠳㜲㙡㉥〹㉦㘳敦㜵昴㈴攱攵㝡㐲㑥挹㈵敥㤵㥥㠴㥢㕣挳㑣㑦挲捤慥攱ち㍤攱㔵っ捡愹扡㈴扣㥡㍤捥搲㈵攱㉣㍤攱㔶㜷昸㜴㑦㐲㑥摢愵㤲㘹㥥㠴摢㕣挳㔴㍤攱昵っ捡愹扢㈴扣㠱㍤捥摡㈵攱㙣㍤㈱愷散ㄲ户捡㤳㜰㠷㙢㠸㝢ㄲ㝥散ㅡ㉡昵㠴昳ㄸ㤴㔳㜹㐹㜸ㄳ㝢扢搱㤳㠴㌷敢〹㌹㠵㤷㠴ㄵ㥥㠴㥣搶㡢愱摣㤳㤰㔳㝤㌱㤴改〹ㄷ㌰㈸愷昶㤲昰㌶昶扥㐲㑦ㄲ㉥搴ㄳ㜲㑡㉦挳㑢㍣〹㌹捤ㄷ挳〴㑦㐲㑥晤挵㜰㤱㥥㜰㌱㠳㜲慡㉦〹敦㘴㙦㉦㝡㤲㜰㠹㥥㤰㔳㝣ㄹ㕥攴㐹挸㘹扦ㄸち㍤〹㜹㈸㈰㠶〲㍤攱㕤っ捡愹扦㈴扣㥢扤摦搰㤳㠴昷攸〹㌹攵㤷攱攳㍣〹㜹ㄸ㈰㠶戱㥥㠴㍣㌴㄰挳〵㝡挲攵っ捡㐳〱㐹昸〰㝢㍣ち㤰㠴㉢㥣〶㍢㡡㠷〰㌲㝣㡣㈷㈱てぢ挴㌰摡㤳㤰㠷ち㘲㌸㐷㑦昸㄰㠳昲搰㐰ㄲ㍥捣ㅥ㡦ち㈴攱㙡愷㈱〹㜹㐸㈰挳捦昶㈴攴㘱㠲ㄸ㠶㝢ㄲ昲搰㐱っ挳昴㠴㡦㌳㈸てㄵ㈴攱ㄳ散昱㈸㐱ㄲ㍥改㌴㈴㈱てㄱ㘴昸㔹㥥㠴㍣㙣㄰挳㈰㑦㐲ㅥ㑡㠸㘱愰㥥昰㔹〶攵愱㠳㈴㝣㡥㍤ㅥ㌵㐸挲攷㥤〶㍢ㄹㅤ搱攱晤㥢挹㔳㔴搱昸攲昱攳昷㘵愴㘴ㅤ㤱㜲敥㤹改㡢㜶扥戱㙢晥搶戱㍤㍥晢㘵挹㤲慤扢攷㙦晡㘵㑤㘱㡦搷敥戹㘷挳愰㘵㥢㜶戵㡣摥㤵晣昴扥挱㜷捤挸扤㘴挶愵搱㜳㍡昵㥦㜱摥挵㘷攷づ㍦愸㜳㤳㈶㑤㥢㜶㌸㜸攳㘱ㅤ㌳㘷㕥晡慣㝡昹晤㐳换㤵捣㠹㤱㈰㜱㈹ㄱ攷挶㜲㑣戴〶㡤收㑤㌲㌸慤㙤搴㌲㘴愶散㉢㠳㌳㘶㈹㘳慤㕤㐶户挶㉥㐳收捦扥㌲㌸㡦㤶㌲搶搹㘵㥣摡搸㘵挸慣摡㔷挶改㙥ㄹ敢敤㌲㌸㌱㙥㔴㔲㘴慥敤㉢愳户㕢挶〶扢っ㑥㤷ㅢ戵っ㤹㠱晢捡ㄸ攰㤶昱慡㕤〶㈷搱㡤㕡㠶捣换㝤㘵㜰㝥㉥晢挶㐶扢っ㑥慤ㅢ戵っ㤹慤晢捡ㄸ攵㤶昱㠶㕤〶㈷摣㡤㕡㠶捣攱㝤㘵㥣敦㤶戱挹㉥㠳搳昰㐶㉤㐳㘶昶扥㌲㌸挳ㄷ㔲戶搸㘵㜰㜲摥愸㘵挸㝣摦㔷㐶搴㉤攳㙦㜶ㄹㄷ㌷㜶ㄹ㜲ㄴ攰㉢愳搴㉤攳㙤扢っ㑥攴ㅢㄵつ㌹㌶昰㤵挱㘳〴㈱㘵慢㕤〶愷昷㡤㕡㠶ㅣ㌱昸捡攰㤱㠳㤴戱捤㉥㘳㐶㘳㤷㈱挷ㄱ扥㌲㜸㍣㈱㘵扣㘷㤷㜱㔵㘳㤷㈱㐷ㄷ扥㌲㜸㤴㈱㘵㙣户换戸扥戱换㤰㘳づ㕦ㄹ戳摤㌲㍥戴换㤸搷搸㘵挸㤱㠸慦っㅥ㤱〸ㅡ㍢散㌲ㄶ㌴㜶ㄹ㜲㝣攲㉢㠳挷㈹㔲挶㑥扢㡣挵㡤㕤㠶ㅣ戵昸捡㔸攲㤶戱换㉥攳慥挶㉥㐳㡥㘵㝣㘵摣攳㤶戱摢㉥㘳㜹㘳㤷㈱㐷㌸扥㌲㔶戸㘵㝣㙡㤷挱㠳㤴㐶㝤晢㤲攳ㅥ㕦ㄹ慢摤㌲㍥户换攰愱㑢愳㤶㈱㐷㐳扥㌲㥥㜴换昸㡦㕤〶て㘸ㅡ戵っ㌹㐶昲㤵昱扣㕢挶㤷㔲㠶㕡㠳㍦㜲戴㜵戰㜳戴搵ㅢ㐳搲ㄴ㑥㈳戹㠶㤶ㅥ挳㍡搷㜰㤰挷戰摥㌵㘴㝡っ㥣昶㑡㡥っ㡦㠱ㄳ㔱㌱戴昰ㄸ㌸㌵ㄴ㐳㜳㡦㠱㤳㌵㌱愴㝢っ㥣㍥㠹愱㤹挷挰〹㡤ㄸ挲ㅥ〳愷ㄸ㘲戰㍣〶㝥攸㡢㈱捤㘳攰挷戰ㄸ㥡㝡っ晣㘰ㄴ㐳挸㘳攰㐷㤵ㄸ㔲㍤〶㝥㜸㠸㈱挵㘳攰摢戹ㄸ㥡㜸っ㝣㠳ㄵ㐳戲挷挰户㍣㌱㈸㡦㠱㙦㐲㘲㐸昲ㄸ昸戶㈰㠶摦昶摡㔷㥣㕣捥昹㐲ㄵ挳〱㡦㠱㉦ㅤ㌱晣敡㌱㜰㘷ㄶ挳㉦ㅥ〳㜷㉦㌱晣㥣㘸㘸昶晦〰㡣攵攲ㄷ</t>
  </si>
  <si>
    <t>㜸〱捤㕤〹㜸ㄴ㔵戶捥捤搲愴㥡㐰㈲㈲敥ㅡ㤴〱〴㈶㠲〲㡡ちち㠴㍤散㥢ぢㄸ㐲搲㉤搱㉣搰改戰㡢戸㉢ち㍡㠸〸㠸攰戸㈰㈲攲挶戸㡢〸愸愸㠰愳㈲愳㠸挸㈸愳捥㜳ㄹㄷ㐴㐴挵昷晦愷慡㤲摢㔵户㤲㍣摦攴晢㉣攸㤳㝢捦㜲捦改晦慦敥扥㔵㜵慢㍢㐹㈵㈵㈵晤㠶㡤㝦戹愵戲㜱摣昰㘹ㄵ昱㐸㘹㑥捦昲㤲㤲㐸㘱扣戸扣慣㈲愷㝢㉣㔶㌰㉤慦戸㈲㥥〲㠷㔰㝥㌱散ㄵ㘹昹ㄵ挵搳㈳改昹㤳㈳戱ち㌸愵㈵㈵愵愷㕢挹戰ㅦ敤㍣戲摣㡥挵㈸㉢㤵〲㕥㐹㔶㠸愲〱㐵㍡㠵㐵ㄱ愶㘸㐸㤱㐱搱㠸愲㌱㐵㈶㐵ㄶ挵㘱ㄴ㑤㈸づ愷㘸㑡㜱〴㐵㌳㡡㈳㈹㡥愲㘰㝥敢ㄸ㡡㘳㈱㌲㡥㠳ㄸ搱戳挷攰昱㤷攲搹っ㡦㤷挷㈲敤戲㐷搹㌵㜷敤搰㈱愷㐳㑥挷㌳㍡㜴捥㘹摦㉥扢㘷㘵㐹扣㌲ㄶ改㕡ㄶ愹㡣挷ち㑡摡㘵て愹ㅣ㕦㔲㕣㌸㈰㌲㙤㐴昹㘵㤱戲慥㤱昱敤㑦ㅦ㕦搰昱捣づㅤ㍢㜵㡡㜶改㜲㘶挶昱ㄸ㜹㔰捦ㅥ㐳㘲㤱㘸挵㝦㙢捣ㄳ㌸收攰㥥㍤㜲〶㐵攲晦慤㌱㑦挴㤸ㄸ㌲户扣戴愰戸散扦㌴㘸ㅡ㌹㍤㍤㌷㔲㔸㑣昲㈳㤱㔸㜱搹㈵㌹㈸㍢〱㘸昴捥挸改つ挴ぢぢ㉡攲㍤㈳㈵㈵挳㈲㔱昲㥥㔱㑡捣㈲戱㐸㔹㘱愴愲㜱㘹慦愹㠵㤱ㄲ挷㕣㤱㕥㍡慡㈰㌶愸愰㌴㤲捡㐶㘶愹捤㕢扦愲㐸㔹扣㌸㍥慤㔱改挸㡡挸戰㠲戲㑢㈲㜴㐹㉢敤㔳㔹㕣㤴㥡慡㔲㔳㤳㔲㕡㤹㡡ㄱ㙥㜲㝡挷ち㝢㑥㈸㠸挵愵㐷搶㍡㤸㝣戵㍤㐴ち㑦㈸㡢㝢㔱戶㈷㡡㌴つ㉦㉥ㅤ㄰㠹㤵㐵㑡㤸㠴攴戵昵㌸〹㈶㌶昴㔵攰戸捦㠶挴愸㠶捥敢㡤㑦㠵㔹慣㙣㡡收㄰愱㤳㈰㔲〶㜷改㙣㥤㑣㔵ぢ〸㤵晡〱㕥慦㝡〸㕦㌳挹昹〵挹昹攳㤳昳ぢ㤳昳㡢㤲昳㈳挹昹搱攴晣㑢㤲昳㈷㈴攷ㄷ㈷攷㕦㥡㥣㝦ㄹ㝣摣㉤扤㐱㠳㘴㘷扢敦戴㘹㥤敦昸㜶散㜹㉢づ捤晡㙥搷㜷㙢愷㈸扥㐴攵戵摡ㄲつ慢ㄵ㐴愸㌵㔵〳㔱挲㈹㔴戵㠱㔰敡㕤㤴挰㌲㤲㍦㍤㈷㍥攷晤ㅦ晢㉤㌹昱挲㉢ㅥ㉡〸㌷㔱㝣㜵㑢㝣㍢㍡晦ㄹ㈲㤴㐳搵㈰挴㥦㑡㔵㝢〸愵摥㜴攲㔷㜶㕡㍤昱攴㍢づ昴昸㙢㡢搵㤳㘶昷㝡昹㝣挵㌷〶㠹㍦㡤捥愷㐳㠴㍡㔲㌵戸㑢㈷慢ㄳ㔵㥤㈱㤴㝡捤㠹㝦散摦㡢ㅡ晥㘵搹昴敥昳摥晡昵㠳戳㘳㉦昵㔵摣户㈴晥㑣㍡㜷㠱〸㥤㐵搵攰㉥㘷㕡㘷㔳㜵づ㠴㔲ㅢ㥤昸㠳㌳扥㍥昵攰搵㕦昴㕤㤷戱愰摢愳慦慦㕦愳昸㜶㈴昱摤攸㝣㉥㐴攸㍣慡〶㜶㌹挳敡㑥㔵て〸愵㕥㜰攲㙦㕣搴昵昸㕦摦㝢㜱昰㜵慤昲㥥摤戸晦捤㍣挵㜷㌲㠹捦愵㜳㉦㠸㔰㙦慡㠶㈲㝦ㅦ慡晡㐲㈸昵㤴ㄳ扦㜸挹ㄷ戱㌳敥挹ㅤ戸愴晦㍦摢っ晡攷扡㤶㡡㙦㠲ㄲ摦㥦捥〳㈰㐲㜹㔴攵㈱晦㐰慡〶㐱㈸昵㤸ㄳ㝦摤搸㠶㠳㕥ぢ㜵捦㕢㝤㕣攳捡ㅢ摥㉣扣㑥㜱㕦㤰昸㈱㜴ㅥちㄱㅡ㐶搵㔰攰㌷㥣慡ㄱ㄰㑡㍤攴挴㥦㔴扣㜰摡攲扣㝢晢捣捥晣㘹昷挰㥦㝡㡤㔱㝣敢㤵昸㔱㜴ㅥつㄱ㍡㥦慡㈱攰敦〲慡㉥㠴㔰敡㝥㈷晥㡢搱攱〱㑦慣敡㤸晢㤸慡㍣敢挲㔶摦捤㔲㝣搷㤶昸㌱㜴ㅥぢㄱ扡㤸慡㈱愸㍦㥦慡㜱㄰㑡㉤㜷攲㈷㉤扥晢戸㘳愲㉢扡㕦㌵㝢捦愳㕦摣昵挵㈲挵㌷㝣㠹ㅦ㑦攷㐲㠸㔰ㄱ㔵㜹挰㉦㐲㔵ㄴ㐲愹挵㑥晣昲攴愹㑢昶㑣㉥改戹㘸捤挱㉦㥢扣晥㜶慡攲㘷㠵挴㑦愰㜳㌱㐴攸㔲慡〶㈱㍦㕦〳㔶〹㠴㔲户㌹昱户㠶㡦ㅣ昸㐶昱㑦〳㥥㜸㌷㝦挶ㅤ攷㑦㔹愷昸㌱㈳昱㘵㜴㉥㠷〸㑤愴㉡慦㑢ㄷ㙢ㄲ㔵㌱〸愵收㍡昱昹㡤づ戶ㅤㄳ㍥搴晤摥挷㔷㥦㍣愹晤敡ㅣ挵㑦㈸㠹㡦搳戹ㄲ㈲㌴㤹慡㠱挰㝦ち㔵㔳㈱㤴扡摥㠹㙦摦扥敤㡥㥤㤷㑤散㍥㜷散挰㙦㑥㌹敡㡤〳㡡ㅦ㙥ㄲ㍦㥤捥㌳㈰㐲㌳愹捡㐳晣攵㔴捤㠲㔰敡㑡昷昹㤷摣㙢㡤㝣㜹㜹敦㍢㥥改昵摥㔷晤摥㕡慡昸戹㈸昱戳改㝣㈵㐴攸㉡慡〶〲扦慢愹扡〶㐲愹ㄹ㑥晣㠷㡢㉢㍢摥㍣㙣㝢摥摡㜳摦摣戵戶昳慣㐹㡡ㅦ愹ㄲ㝦ㅤ㥤慦㠷〸摤㐰搵㄰攴扦㤱慡㌹㄰㑡㔵㍡昱ぢ㡡㐶摤㜸㔲换昳㝡㉦戹㙢搵挱㥢㔶摣搷㑦昱搳㔸攲㙦愶昳㕣㠸搰㍣慡〶㈱晦㉤㔴摤ち愱㔴戹ㄳ㝦摣〳㙤户㥥扦㝦㘴㡦㈷㝦㍢戸㜵昳攸㤷ㄶ㉢㝥㤰㑢晣㝣㍡摦〶ㄱ㕡㐰㔵ㅥ昶扦摢愹㕡〸愱㔴戱ㅢ㍦敡昴㍥㉤愶㉣敢㜳敤〷㙢㔲㘶攵㍤㥥愲㌸〷㤰昸㐵㜴㕥っㄱ㕡㐲搵㈰搴㝦㈷㔵㑢㈱㤴㉡㜴攲㐷つ㤸㝣捤换敤捥敡昱攴㐵㘷㍥晡搹戱㡦昵㔵㐷搱㤹㝥换㈸㤶㐳㠴敥㠶挰昳㍦搳晡㉢㔵昷㐰㈸㌵搶㠹捦㥤扡扤攸晡ㄱ㠷晡㍥㌴扣㝢昴挹㔶搱ㄲ挵㤹㠷挴摦㐷攷晢㈱㐲㉢愸ㅡ㡣晤敦〱慡㔶㐲㈸㌵摡㠹晦敤晢㤹㤱㘵晦㉡挸㥢㜳愸挵改㥦㍤晤昳㜳敡ㄸ㍡搳㙦ㄵ挵㐳㄰愱搵㔴つ㐵晣挳㔴慤㠱㔰㙡愸ㄳ㝦搵挲㍤㕤㌷㑦改㌰昸昶つ愵ㄹ㑢㡦晥晡㈱挵昹㡥挴㍦㑡攷挷㈰㐲㡦㔳㌵ㄴ昸㍤㐱搵㕡〸愵〶㌸昱㑦㝣㜴攵摡㘹㌹㍢晡㕦昹捣㘹扤〶㍦㜲敡㐵ㄹ㑦挲㍣搴昹㌸捡㡤ㄵ㑣挱㘷㝡昵㜴攱戴㥣昶晣㔷晢㍣〹搳愴㘸愷攸ㄹ搱づㅤ㡡㍡戵㉦㌸扤㈰㉤ㅢ挳搶昵搳㤹扢㘰㐶㜴㜴㜱㔹㔱昹ㄴ昹戸捥㠸昶㉥㉥㠹㐷㘲搲挹㡣攲㡦㍤攵㤰㝥愳㘸慦愹㤸慢ㄵ摡㥦散㑤愳㍤㈳戱㌸收㌸昱㘹搵ㅦ昷挷昵㈸愸㠸㔴㜷摢㍡㘳昷㈸慦㉣㉢慡㌸搶㙣ㅣㅥ㉦㠸㐷㡥昱摡慡〷昱㠵つ挷晣㈷㔲㈱㈵㥤攰つㅢ㔵㔰㔲ㄹ改㍥戵搸㌶ㅦ敦㌱㘳㈶㔴㍥㍥搸摡㍢ㄶ㤹㔴㘵昵㔵搴ㅤ搳昳挹㌲戶敦㔹摡㈶扢慥散㥥ㄳ捡㉢㈲㘵㔲㕥摢搲㈱挵㠵㤷㐵㘲挳㈳㥣摣㐷㡡攴愹ㅥ㐱㤳㌳ㅤ㙢㍢戸っ㑦ㄴㄳ慣愲㤳㜴㉤㠱㡥㤴ㄵ㐵㡡㔰敦㐴愰㍣㙤㐴挱昸㤲㐸戳〴ㄷ㍢㈷っ㐷㈷愸㝢㤷ㄷ㔶㔶昴㉣㉦㡢挷捡㑢ㄲ㉤摤㡢㈶ㄷ㘰ち㔸㌴戰扣㈸㤲㉡㕢㤲㉤㔵㔲㑡㡡㔲㐹慤㑤㜳㈹㡥㕤挱搹㤶戶㤳㜰㑥㔷戳戳戶ㄳ搱搹㌸㑢慢ㅡㄹつ㙤㈷愳晦㈹㌵㔶愲敦㠴昴㙥㕦愳户㘱㈷㘵搰㔱㠹㉦扣㥣㘱攰〷㍣㤴㐴昸慡㑣㙥ㄱ㍣㘴昵㝥㔹㑢愵ㅡ㉢㍣㤶愳㜷つ愰挹戰㔵晢㕥晤㍡㈷㈷ㅦ敥㍣晢㕥㤳㌱搱敦㕢㔰㔶㔴ㄲ㠹搵㜸㈴慡㔸㤱昵ㄴ挵搳ㄴ捦㔰㍣㑢昱ㅣ㐴㕡㉥摥攳〲ㄱ㑤㠵㠷㥡慡愶愵㑤㈹㉥㡡㑦〸㑤㠸ㄴ㕦㌲㈱づㅤ㡥㘰搳搳〹户㙦戳㕥㠰捡㕡㐷昱㈲㐴㌸㥣ㄴ㕡㡦扦㐹愱戰昵ㄲ晦㙣㠰挸㜴㡦㜴戲敤㍤㌳㥣㤴搶ㅣ敡晦晢戱㐶㌲愲㉣㌹戴挱戱㘷㐵㕡㈹挶慤㐸㐹㌱愱搱户愰㘲㐲㥣㉦挴㥡㡤ㅣ㙦㈳挵㈶㠸㡣㤷㈱〶昵㡤㤴攰㘵晣摦㍡㙣㑤㍢ㄹ㘳搶㝡㜸挴改㑤戳搲攱搳捡ち㈷挴捡换㜰昲㈰户㈰㕥搰扤㄰挷㠰ㄵ慡㈰㔴㥡㔷摥戳㌲ㅥ㉡敤㕢㡣㍦ㄹ愵挳㈲ㄳ㈳〵昱㥥㜸㥢㡥㌷㉡捤挳昱愳扣㡦昶㉢㥡㥡㔶㙡ㅦ晡攵㐶㉡ち㉤ㅥ㈳昶挳摢搲搴㄰㕡㜸㥦捤㈸攵ㅢ㑤㘴㙡㥣㐳㌷㈸ㅤ㔲㠰㘳捣戸〵愷戶ㄲ㘵户ㄸ搹㐸㜴㙥㜴搸改㘱㠴㉣㘹㙡愳㌴ㄴ㠵㍤㔲ㄲ昷ㅣ㝣㠲攲㌳㌵搵㤱摥㔷搰挸㜸㜱㐹㐵㡥〳㙦㑥㙥㌹捥㈱㐴攴昴〹㘱て㠵戰㠳㠵㙡㈴换晢㐲攷㐱收攰挲昱昶戰㈸愵㑦慣扣㜲攲〹ㄸ敢扦㌵づ挷㑡戲㕥㠱㔸晥敤慡戳晦㜴搷㈳扦㌹㝦慦挰㑢㐸戶搰慢㌰愶昴挲㈴㘴㍤ㅡ㔴攱㡦㙣搶㙢昸ㄳ戶㘸て戰愵戵㠰捤昸㙥ㅢ㜰㑣㥣〶晦㡣㔲㍣攳ㄱ戱㠸ㅣ攴愷㑢㘷摡挴㐸愳搲搱攵戱换挶㤷㤷㕦挶ㅤ愰戱昴㉡㈶㐴㈲㜱ㅥ㌹㌷㜴㑥ㄴ戰慤㤴㑡㐹㐹㌸㐶搶づ戱㑦挴昸愱慤㄰㡤扡㤷㤴㘴扢㈳㔶㠴戶㐱㤵㠲㑦㤵搰㥢㘸ㅣ㥦㔷㍣〹〳㕤㔲㕥㔲㤴㍦ㅥ昳㠷搶愷㥤搲扡〳晦攷㑣㉤愹㤸慡摡〳〲ㅥ〰慦㜹攷戰扤搷㥣摤㈴㙦摤㥦愷戴攸扡昴挴㌶敡㔴挷攰㍢戲㙥㠹㐱戳昱戰摥愶㜸㠷㘲㍢挵扢ㄴ㍢㈰搴㈹〸攵㥢ㄶ摡㠹㥢昵ㅥ晡搶晢ㄴ㍢㈱昰搶㈳㔰攳㥤㘷ㄷ㜵㝣攷〹㈷愹㔶昸挳㜷ㅢ㙢㌷挵㐷㄰敡ㄴ〸扥㉥㤳慣㍤㄰㠱攴晥ㄳ挶㤴㥥㈶㜲㍦㠱㈵㙣搱敥㈷㔷㙣慡つ㙣㈴搸㈲愰ㄶ㈱戴〸㥦㙡收攰攰〳攸〸挷攰㍢㜵搰づ㘱搹㡣晦㤲攲㉢㡡慦㈹晥㐳昱つ㠴捡っ〴攸㍢晡㝣㑦戱て㐲〳㘸㍦㜵づ㐰㝦㐶㕢〰㍡㐰攵㑦㄰敡㔴〸ㅢ愰㠳㘸〵〲昴㌳㡣㈹戹㈶㠰㝥㠵㈵㙣搱敥〷㐸㙣慡㍤㙣㈶㠰㝥㌹ㄴ戰〷晤散ㄸ㝣攷㐶㑥挳㐸搹捣ㄴ㔲㄰つ㈸搲㈹㉣㡡㌰㠴晡〱愱收㍤㈸㠳㍥㡤㈸ㅡ㐳㘸〰㘵㔱攷〰㜴㍡〶㙦捥〴㑤愸㍣ㅣ㐲㜵㐲搷〶愸㈹扡㠱〰ㅤ〱㈳摥ㅥ㍡晢㐱㌸ㄲ㤶戰㐵㝢㠰㑤㜵㐶ちㄳ㐰ㅦ〷〱昴㑦挷攰㍢昹㜳㈶㐶捡挶挳捡㘶扡收ㄴ㈷㔱㥣㑣搱〲㐲㝤㄰〸㔰㑢晡戴愲㘸つ愱〱搴㠶㍡〷愰㉥ㄸ扣㌹ㄳ戴愳昲捦㄰敡㙣㜴㙤㠰㜲搰つ〴攸㔴ㄸ〱㔰ㄷ㍦〸ㅤ㘰〹㕢戴〷搸搴㌹㐸㘱〲㘸㜳㄰㐰慦㍡〶摦搹慤㙥ㄸ㈹ㅢて敢㉣愶㍢㥢攲ㅣ㡡慥ㄴ摤㈰搴㑢㠱〰㥤㐷㥦敥ㄴ㍤㈰㌴㠰㜲愹㜳〰㍡ㄷ㠳㌷㘷㠲摥㔴昶㠱㔰摤搱戵〱敡㡢㙥㈰㐰晤㘰挴㝢搰㤹㝥㄰〶挰ㄲ戶㘸て戰愹ㅥ㐸㘱〲㘸㑤㄰㐰て㍢〶摦改扢㕣㡣㤴㡤㠷㌵㠲改㐶㔲㡣愲ㄸ㑤㜱㍥㠴㝡㈰㄰愰ぢ改㜳ㄱ挵ㄸ〸つ愰㡢愹㜳〰敡㠵挱㥢㌳挱㌸㉡ぢ㈰㔴ㅦ㜴㙤㠰挶愳ㅢ〸㔰㈱㡣㈹㝤㑣㝢㔰〴㤶戰㐵扢ㅦ㈰戱㈹㥥㜴㌴〱戴㈰〸愰摢ㅣ㠳敦晣㘴㝦㡣㤴㡤㠷㔵挶㜴攵ㄴㄳ㈹㈶㔱挴㈰搴摣㐰㠰攲昴愹愴㤸っ愱〱㌴㤵㍡〷㈰㥥昲㙣捥〴搳愹㥣〱愱〶愲㙢〳㌴ㄳ摤㐰㠰㉥㠷㌱愵㠷㘹て扡〲㤶戰㐵扢ㅦ㈰戱愹㐱㐸㘱〲㘸㝡㄰㐰搳ㅣ㠳敦〴散㄰㡣㤴㡤㠷㜵〳搳摤㐸㌱㠷攲㈶㡡㥢㈱㔴㐵㈰㐰昳攸㜳ぢ挵慤㄰ㅡ㐰昳愹㜳〰攲㌹摤收㑣戰㠰捡摢㈱搴㜰㜴㙤㠰ㄶ愲ㅢ〸搰ㅤ㌰㘲て㌲扣㐹㉦㠶㈵㙣搱敥〷㐸㙣㙡〴㔲㤸〰ㅡㄷ〴㔰扥㘳昰㥤㘱ㅥ㠵㤱戲昱戰敥㘱扡㝢㈹敥愳戸㥦㘲〵㠴扡㈰㄰愰㤵昴㜹㤰㘲ㄵ㠴〶搰㙡敡ㅣ㠰㜸搲扡㌹ㄳ慣愱昲ㄱ〸㜵〱扡㌶㐰㡦愲ㅢ〸搰㘳㌰愶昴㌶㝤捣㍦〱㑢搸愲摤て㤰搸搴㠵㐸㘱〲愸㜷㄰㐰扤ㅣ㠳敦ㄴ晡ㄸ㡣㤴㡤㠷昵㍣搳扤㐰戱㡥攲㐵㡡昵㄰敡摣㐰㠰㌶搰㘷㈳挵㈶〸つ愰㔷愸㜳〰ㅡ㡢挱㥢㌳挱㘶㉡㕦㠳㔰昹攸摡〰扤㡥㙥㈰㐰㙦挰〸㠰っ㙦搲㕢㘱〹㕢戴晢〱ㄲ㥢ㅡ㠷ㄴ㈶㠰摡〵〱搴搶㌱昸慥ㄱ㡣挷㐸搹㜸㔸㍢㤸敥ㅦㄴ敦㔱扣㑦戱ㄳ㐲晤㈹㄰愰㕤昴昹㤰㘲㌷㠴〶搰ㅥ敡ㅣ㠰ち㌱㜸㜳㈶昸㤸捡㑦㈰㔴〴㕤ㅢ愰扤攸〶〲昴㉦ㄸ昱ㅥ㘴昸㤸晦っ㤶戰㐵扢ㅦ㈰戱愹㈸㔲㤸〰㙡ㄲ〴搰㘱㡥挱㜷ㄱ㠴搷㍥戲昱戰扥㘱扡㙦㈹扥愳昸㥥㘲ㅦ㠴㙡ㄸ〸搰㝥晡晣㐸㜱〰㐲〳攸㈰㜵づ㐰扣慥搲㥣〹㝥愱昲㔷〸挵㡢㉢㌶㐰㠷搰つ〴㠸ぢつ㌰㤳㌶散㐱㉡㤹〰搱敥〷㐸㙣慡〴㈹㑣〰ㅤ昸㌵㘰㈶晤愳㘳昰㕤攵㈹挳㐸搹㜸㔸㘱㈴戵ㅡ㔲㘴㔰㌴愲㘸っ愱扥㐵愸㜹㈶捤㌵つ搶㘱ㄴ㑤㈰㌴㠰㥡㔲户〱愳攲㔸慣ㅣ㝦㥡㌳㐱㌳㉡㡦㠴㔰扣㝡㘴〳㜴ㄴ扡㠱〰ㅤつ㘳㙡㡦づ敤摢晢㔱㌸ㄶ愶戰㐵㠷〰㥢㡡㈱㠷〹愱摤㐱〸㝤攸ㄸ㝣搷戱㜸㉥㉣ㅢて慢〵搳晤㠹愲㈵㐵㉢㡡搶㄰敡ㅦ㠱〸戵愱㑦㕢㡡㜶㄰ㅡ㐲㌹搴㙤挰愸㐰愸ㄲ㝦〴愱昶㔴㜶㠰㔰扣㍥㘶㈳㜴ㅡ扡㠱〸㥤づ㈳㘶㡡㠶㡦戱㑥戰㠴㉤摡晤〰㠹㑤㑤㐵ちㄳ㐰㥢㠲〰摡攸ㄸ㝣ㄷ敡愶㘳愴㙣㍣慣㙥㑣㜷㉥挵㜹ㄴ摤㈹㝡㐰愸ㄷ〲〱捡愵㑦㉦㡡摥㄰ㅡ㐰㝤愹摢㠰㔱〱搰っ晣ㄱ㠰晡㔳㌹〰㐲㕤づ㤵つ㔰ㅥ扡㠱〰つ㠴ㄱ㙦㐲〶㠰〶挳ㄲ戶㘸昷〳㈴㌶㌵ぢ㈹㑣〰慤ち〲攸㐱挷戰摣㝢㈵㜲㌶㐶捡挶挳㍡㥦改㉥愰戸㤰攲㈲㡡㌱㄰敡摥㐰㠰㉥愶㑦㍥挵㌸〸つ愰昱搴㙤挰愸〰攸㑡晣ㄱ㠰㡡愸㡣㐰愸慢愱戲〱㡡愲ㅢ〸搰㈵㌰㘲て㌲扣㑢ㄷ挳ㄲ戶㘸昷〳㈴㌶㜵つ㔲㤸〰扡㌵〸愰㕢ㅣ㠳敦㔲敢㜵ㄸ㈹ㅢて㉢挶㜴ㄵㄴ㜱㡡㑡㡡挹㄰敡挶㐰㠰愶搲㘷ㅡ挵㜴〸つ愰㤹搴㙤挰愸〰攸㝡晣ㄱ㠰㘶㔱㜹〵㠴攲㈵㕣ㅢ愰搹攸〶〲㜴㈵㡣昸㥣㌷散㐱㔷挳ㄲ戶㘸昷〳㈴㌶挵ぢ挴㈶㠰㈶〷〱㔴改ㄸ㝣搷㤲㙦挶㐸搹㜸㔸㌷㌳摤㕣㡡㜹ㄴ户㔰摣ち愱捡〳〱㥡㑦㥦摢㈸ㄶ㐰㘸〰㉤愴㙥〳㐶〵㐰㜳昱㐷〰㕡㐴攵㘲〸㜵ぢ㔴㌶㐰㑢搰つ〴攸㑥ㄸ昱㌱㘶搸㠳敥㠲㈵㙣搱敥〷㐸㙣敡㔶愴㌰〱㌴㈶〸愰㡢ㅣ㠳敦㘲昹㝣㡣㤴㡤㠷戵㠲改ㅥ愰㔸㐹昱㈰挵㉡〸㌵㌲㄰愰搵昴㜹㤸㘲つ㠴〶搰愳搴㙤挰愸〰攸㌶晣ㄱ㠰ㅥ愷昲〹〸挵㡢昰㌶㐰㙢搱つ〴攸㙦㌰攲㍤挸㜰扥昸㈹㔸挲ㄶ敤㝥㠰挴愶ㄶ㈲㠵〹愰ㅥ㐱〰㜵㜷〱昲慥〶㔸㠴㤱戲昱戰搶㌳摤㑢ㄴㅢ㈸㌶㔲㙣㠲㔰㘷〷〲昴ち㝤㕥愵搸っ愱〱昴㍡㜵ㅢ㌰㉡〰㕡㡣㍦〲搰ㄶ㉡户㐲愸㍢愱戲〱摡㠶㙥㈰㐰㙦挲㠸㍤挸昰ㄲ㝢ぢ㤶戰㐵扢ㅦ㈰戱㈹慥㘱㌰〱搴㍡〸愰㔶㡥挱户摣㘱ㄹ㐶捡挶挳摡挹㜴ㅦ㔰散愲昸㤰㘲㌷㠴㙡ㅥ〸搰ㅥ晡晣㤳攲㘳〸つ愰扤搴㙤挰愸〰㘸㌹晥〸㐰㥦㔲昹ㄹ㠴晡㉢㔴㌶㐰㥦愳ㅢ〸搰扦㘱挴㝢㤰攱㈵昶〵㉣㘱㡢㜶㍦㐰㘲㔳昷㈰㠵〹愰挶㐱〰㌵㜲っ扥昵ㅣ昷㘱愴㙣㍣慣㝤㑣昷〳挵㝥㡡ㅦ㈹づ㐰愸〶㠱〰ㅤ愴捦捦ㄴ扦㐰㘸〰ㅤ愲㙥〳㐶〵㐰昷攳㡦〰挴㘵ㅢ㤶㠲㔰て㐰㘵〳㤴㡣㙥㈰㐰㈹㌰攲㤴愲㘱㉡捤㤵㤹㘱㡢㜶㍦㐰㘲㔳㕣㠵㘲〲㘸摦㉦〱㔳改敦ㅤ㠳㙦挱ち搷愹㘴攳㘱㌵㘶扡㑣㡡㉣㡡挳㈸㥡㐰愸慦㄰㙡㥥㑡㌷愵捦ㄱㄴ捤㈰㌴㠰㡥愲捥〱㠸㙢㘰〴愰㘳愸㍣ㄶ㐲㍤っ搵挹㜸㈴㔹挷愱ㅢ〸搰昱㌰攲㝣㠷〱愰ㄳ㘱〹㕢戴晢〱ㄲ㥢㕡㠳搱㑤〰敤っ〲攸㝤挷攰㕢㤱昳㈸㐶捡㘶慤慤㤹敥ㄴ㡡㌶ㄴ㙤㈹摡㐱愸㜷〲〱捡愱捦愹ㄴ敤㈱㌴㠰㑥愳捥〱㠸㡢㝣〴愰㡥㔴㜶㠲㔰㑦㐰㜵㌲ㅥ㔸㉥㠹㙥㈰㐰㘷挰〸㠰っ㙦搲㕤㘰〹㕢戴晢〱ㄲ㥢㕡㡢搱㑤〰慤て〲攸㐵挷攰㕤㜲㤴挶ぢ昸摥㑢愸戲㘴戶㙡㌱㠶戶捣愳㌱㥣㐳搱㤱㘵挵昱㡡㠶搱敥㤵昱昲摥挵昱摣㡡㜸㐶ㄴ〲㑤〹㌹㐶搶㉤㘸㐱㙤愳愳㡡㈳㔳㐶攰〲攲㠹㝥ㄳ㔶ㄳ昷慣慣㠸㤷换搵攱ㄳ晣昶摣昲㐱攵昱摣攲㡡㠹㈵〵搳㕡ㄸ捣戶㘵昴㠴㐸ㄹㄶ搲挴戰㥥愶㌶愷昲㠹ㄳ㈳㐵㠶ㅡ㠷㤷㔷挶ち㈳晤㜲晦〸㑢㜱㤴㝤㤹㍢〹㔷㔱㤵挲昹㤴攰愵㈷ㅡ敥挷㠳㥢㘴㕣㜹㔵扦㜳㈵挷㝡挴㈷㔹㍤戱搳㘱㔳搸摤慤㕣敥㠶㔸㐴昱㌴ㄴ㌵敦㈲摡攲㥥㠶㜰づ㐷㐱慢慤㙢攴慣ㅥ敢㔷㔶㔱㕣ㄴ〹㍢扤㠱挵㘵㡤㥤收攰捡㜸㠲愵㘰敡攱㡥〵㤷㠷〷㤷㠱晡挲㠲㔸搱ㅦ㠱ㄵ攲㠲㔷慣㔰愲㐲昸昷晢㠰戶㠷㐹㑡晡㠶㈷㕢戸㝤㜳〵㕥散扤ㅣ慣㥦㠱挲㜸戵扥敡攵㠸㠶戶㌶㉡ㄳ晥㡤〸㜷㤵㍡㥤扤㠱㤱㠲㌲㘱㘱㜸扣㈸㌷㌲戹戱㜸㐴戰㠳㘳ㄱ㝦㐹攴昰挴慥㉣摣戰愲摤挷㔷㤴㤷㔴挶㈳㡤慢㕡昲㐲户愲挳㈲㈵〵㕣攷㤶㔱搵ㅡ㔲ㄸ挷㑡挰慡昱戸㠶敤㡦挳㄰㄰㐹㜵㔸㔲挲㔳愸㠶㥤㌷昱㐹昰㌵昴㍢㔹〵㤹㔱搹扥㍥㔷㉤㔹捣敤挱㜳㤳摣㐶㤸㕢㔲摡戳ㄸ扥敥ぢ搹昸㑡㍡摣㕤㕦㘹扦挳挹㥢㔷㠶慢攳ㅡ戲㐶㔱㜹摦挳㐲㔱摥扦㤱挹㤷㑥〹㙥慥㠹ㄷㄷㄶ㤴㤴㑣㙢ㅣ敤㔷㔶㔸㔲㔹ㄴ挹㉢ㄸㅦ㈹㜱摦戳换㘳愵㝦㄰扥㔲昹ㄲ戰戹慡〱ㄷ㘷㜵㕦㍦摣昴攴㉥㥢晢摤㙦㜳㌸改攳㝥慣㘲㡣戰搵搷㜹摤㍤㠷㐲晥捦慢〶挳〸㙡㔲扤收㔵㙥㡢挱㕢㥢㑦挵昷㌴慥愰慡㕡㜸㈸慦㌸捤㉤慦㍣慦ㅣ㡢㐲㡢㌴㔵摦㘲㕢昵㠷㜹㕤〹㑤愱㔰攸昷㝥挰〰㉢㙣摦晣收晣扤挲昹㝢㉥㍦㘳昸攲㜸〱ち敦摡㉢㙤㈲㈲㥦晤昲㈶㤸〵挷㑣扥㠳搹ㄳ㠷ㄱ挵昱㤲㐸挳愸搸愵㥤捥㤷〴搱㙣㄰ㅤ㌱〱㙢㤸㜲ㅢ㐵晢挴㡡㡢㑡㡡换㈲㥣㠴㘰㤱㌲㙦㐵捡㡢㕣㠲攵戴㐳捡㉢㡡㜹㠷㕤愳攸㠸㔸㐱㔹挵㐴㉥㔷㉢㥣搶㈴愱㈷㘴愵㐵㝢ㄴ㤷攱〵㘴攷㘴㍢㌳㍡㝣㐲昹ㄴ摣愴㔷㔹㕡搶愷㘰㘲挵ㅦ㠲㈸攷㈳〵〸搹慦慡㘴㤵㥣慣搲㤳搳㝦敦㘷ㄵ昶㜰っ挹愵㉦挹ㄴづ㔵敢搰慡攱昵㑡㤶㥣挵捣㝣扤戲愶㠴ㅢ捥㡣㉢㈹慢敥㜰攴㝢戰搵て㉦换㡣晥㄰晤晢㡣散㔷扤〴晥晦㜵扢㘰摡㡢ㄸ戹㠶㡦〲搹㉤慡搶摢ㅥ〱攷挶昶慥㐲ㅤ昷ㅣ㑢ㄸ㘷捦扢晢㠵愳攲挳㍤ㄱ㥦㥥㜴㘷戳㌷㔶㐲㘶攰㠵㡦户㕥慣㈰挵㝢㙥㘳扢挳改㕣㘹㐱㐹㠵㘳敢㔹㕥㕡㕡挰㕤㡢扢攵㜰扣㙦㐷搲㘵㙥㡤㜷ㄲ㉢ち㈱晢㥦愳㉡㤸ち㔵挱㔴㔱攱攳㤸㙢攸愵捤戱捡㉦㈹㠸ㄵ挷㈷㤴ㄶㄷ愶戳挳㜵敥㝦㠸㝤ㄲ扢㔰㉡挰㜴㌷搹㌱㌱㔱昵慥㔶戵ㄷ㔸㠲敥ㅣㅣ㍢㄰㍡搲㡦㍤㌷㔹㍥挳搵敦㕣愰㡣摤㔷㡥愱慣㍣㡣㤶㠶㈳晦㈴扣敤摢愵㘸ㄳ㌰㘸攴㑤㐸扤㐴〷㍣慣㠱㜰㜷户搴㡤㘸搵戸㘶戴〱ㅣ挲㜹攵〵㐵扤㜱㉢㐴㜹慣㠱㜳㝢㙢㍡愸攵㕢㑡㉣㡢敢㠴㝢㘲㤱㍤ㄶ敦㑦挶㍣㌸㤶㑥挵㜰慣挰㑤攵ち攳㤰捤㈱㕦戴㐹㘹㘹つ搳㑤戹晡戹㘳戵㜰搶㔲敡户〷昷昳㡤晦攵搰㌳昱捥捡愷挵㈷㘲つ㠲戴〶㐳愸㑤攸昲昹㜸ㅣ㠶搰㘱㈸㐴ㅡㄷ愲㝡㕦㈵㠱㙢㙡ㄱ㤰㤴㔶捡戵扥改愵㝣㍡㤸㙥㠴戰〲ㄸ㙢㠶〱㐹愸㘱晡换戰㕢挳攰戵㜵换㤶慥㘸㈷㈹㉥㔸摤㠸〷昳㕢昸ㅢづㄳ㍣㙢㌸㝣慣ㄱ㄰敡㙤㜴㘵㔵昹㝡㌴戰〰〸㍡㙣㜲㐰㌲ㅡ㙤㝣㔴愸㜷愰攰㐱㠹扢㘹㑣㘲㉡㝤扥攳戵ㅤ㘶㑥愷㐹㘸㙤㔳㌳昵㉥晣㌸㍤挳戵ㄲ㠴换㉥㈳昳㠳㡢㥣挱㜶挰挴㌹㠲扤〵㝥㡡愹昷攰挰㑦㌲㥣㕣㘲㕥捦㍢愷㝡ㅦㄶ扥㝢㕡㘳㌰慥摡㠹ㄶ摦㤴攰㘹敦愴ㄷ㐳㕢晢㑥捡㘵愷扥㥤㔴敤㠶㜶㈳ㅥㅥ㘲挷㘱㐸慢㠰搹㍥㌲㍢㡣愷㐳㈱ㅤ昶挰㠱散㕢㐵攸㔵ㄱ昶㠹ㄶ愶ㄱㄶ㘱㔸㤴㘱㕣㌰慡ㄱ㌶〱㍡㙣㐲㔸㌱摡㈴散㉢㈸㠲〹扢搴昱晡ㅡ㕥㜵㈶散㍦㜰戶〹扢っ攱搵㠴㤵㍡㠳㝤〳㝢㕤〸晢づ㝥㌵㄰昶㍤捣㐲㔸ㄹ挶㔵晢搰㑢㈰㙣㈲戴戵ㄳ戶ㅦ㘱㝥挲づ㐰扢ㄱてて㘱㌱っ㘹㔵㌰摢㑦㘶〷㝥〷㠰㔵㐹㠷㠳㜰㄰挲㈶愳㔷㐵搸慦㕡㤸㐶搸ㄴ㠶㑤㘵㔸〸戵㘸㠴㑤㠷づ㥢㄰㌶〳㙤ㄲ搶〰㉥挱㠴捤㜴扣搲攱㔵㘷挲㉣㌸摢㠴㕤㡥昰㙡挲慥㜰〶ぢ挳㕥ㄷ挲戸㤶戶〶挲戸捡㔶〸㥢㡤㜱㔵㘳昴ㄲ〸扢ち摡摡〹换㐲ㄸ晥㈷㝥っ㈸慥换摤〸慤㠷戰㙢㌰愴㜵㉤戳㜱捤慥挱攱㍡㍡㕣㑦㠷愶㜰㄰挲㙥㐰慦㡡戰㈳戵㌰㡤戰ㅢㄹ㌶㠷㘱搹㜰搰〸扢ㄹ㍡㙣㐲搸㕣戴㐹㔸㜳戸〴ㄳ㌶捦昱㍡〹㕥㜵㈶散㘴㌸摢㠴摤㠲昰㙡挲晥攲っ搶〲昶扡㄰搶ㄲ㝥㌵㄰搶ち㘶㈱㙣㍥挶㔵慤搱㑢㈰㙣〱戴戵ㄳ搶〶㘱昸敦㈱㡣敢㠴㌷㐲敢㈱㙣㈱㠶戴敥㘰㌶慥㈱㌶㌸㉣愲挳㘲㍡攴挰㐱〸㕢㠲㕥ㄵ㘱ㅤ戴㌰㡤戰㍢ㄹ戶㤴㘱㘷挱㐱㈳㙣ㄹ㜴搸㠴戰攵㘸㤳㌰㉥晦つ㈶散㙥挷敢ㅣ㜸搵㤹戰慥㜰戶〹晢㉢挲慢〹扢搷ㄹ慣ㅢ散㜵㈱散㍣昸搵㐰㔸㜷㤸㠵戰晢㌰慥敡㠱㕥〲㘱㉢愰慤㥤戰㕣㠴攱扦㠷戰摥㔰㙤㠴搶㐳搸㑡っ㘹㍤挸㙣㝤捣づ慢攸昰㄰ㅤ晡挲㐱〸㕢㡤㕥ㄵ㘱㕣挴扣搱ㄹ㔷㈳散㘱㠶慤㘱搸〸㌸㘸㠴㍤ちㅤ㌶㈱散㌱戴㐹ㄸ㤷㈳〷ㄳ昶戸攳㌵ち㕥㜵㈶㙣㌴㥣㙤挲㥥㐰㜸㌵㘱㝦㜳〶攳㤲攷扡㄰㜶㈱晣㙡㈰㡣慢愲㠵戰㈷㌱慥ㅡ㠳㕥〲㘱㑦㐳㕢㍢㘱ㄷ㈳っ晦㍤㠴㡤㠳㙡㈳戴ㅥ挲㥥挵㤰搶㜳捣㔶㘰㜶㜸㥥づ㉦搰㘱㍣ㅣ㠴戰㜵攸㔵ㄱㄶ搱挲㌴挲㕥㘴搸㝡㠶㤵挱㐱㈳㙣〳㜴搸㠴戰㡤㘸㤳㌰㉥㡦づ㈶㙣㤳攳㌵ㄱ㕥㜵㈶㙣ㄲ㥣㙤挲㕥㐶㜸㌵㘱慦㍡㠳㜱〹㜶㕤〸攳㌱㜱つ㠴㜱㤵戶㄰戶ㄹ攳慡挹攸㈵㄰昶㍡戴戵ㄳ挶㘵摤昸敦㈱㙣㍡㔴ㅢ愱昵㄰戶〵㐳㕡㕢㤹㡤㙢扥つづ摢攸昰㈶ㅤ㘶挲㐱〸晢㍢㝡㔵㠴㕤愱㠵㘹㠴扤挵戰户ㄹ㜶〳ㅣ㌴挲戶㐳㠷㑤〸㝢ㄷ㙤ㄲ挶攵摡挱㠴敤㜰扣收挰慢捥㠴㜱摤户㑤搸㍦㄰㕥㑤搸晢捥㘰㕣ㄲ㕥ㄷ挲收挱慦〶挲戸㙡㕣〸摢㠹㜱搵慤攸㈵㄰戶ぢ摡摡〹攳㌲㜳晣昷㄰戶〰慡㡤搰㝡〸摢㡤㈱慤㡦㤸㡤㙢搰つづ㝢攸昰㑦㍡㉣㠴㠳㄰昶㌱㝡㔵㠴㜱㘱戹ㅢ愶ㄱ昶〹挳昶㌲散ㅥ㌸㘸㠴㝤ちㅤ㌶㈱散㌳戴㐹ㄸ㤷㡦〷ㄳ昶戹攳㜵ㅦ扣敡㑣搸晤㜰戶〹晢㌷挲慢〹晢挲ㄹ㙣〵散㜵㈱㙣㈵晣㙡㈰㡣慢搸㠵戰㉦㌱慥㕡㠵㕥〲㘱㕦㐳㕢㍢㘱㕣昶㡥晦ㅥ挲搶㐰戵ㄱ㕡て㘱摦㘰㐸敢㕢㘶攳㥡㜸㠳挳㜷㜴昸㥥づ㡦挲㐱〸摢㠷㕥ㄵ㘱㕣攸敥㠶㘹㠴晤挰戰晤っ㝢ㅥづㅡ㘱〷愰挳㈶㠴晤㠴㌶〹攳㜲昶㘰挲づ㍡㕥敢攰㔵㘷挲㕥㠴戳㑤搸捦〸慦㈶散㔷㘷戰昵戰搷㠵戰つ昰慢㠱㌰慥慡ㄷ挲づ㘱㕣戵〹扤〴挲㜸挱戴㜶挲㕥㐱ㄸ晥㝢〸摢っ搵㐶㘸㍤㠴㈵㘳㐸㉢〵㐲㜱㡤扥挱〱摦㜹㠵敦㔳愳挳敢㜰㄰挲㐲攸㔵ㄱ挶㠵昷㙥㤸㐶㔸〳㠶愵㌳㙣〷ㅣ㌴挲挲搰㘱ㄳ挲ㅡ愲㑤挲戸扣㍥㤸戰っ挷㡢敢敦敢㑣ㄸ搷改摢㠴㌵㐲㜸㌵㘱㤹捥㘰㍢㘱慦ぢ㘱扢攰㔷〳㘱㕣攵㉦㠴㘵㘱㕣戵ㅢ扤〴挲㥡㐰㕢㍢㘱㝢㄰㠶晦ㅥ挲㍥㠶捡〵㤶㠸㌹攷戸㥡昲改ㅣ挱㙣扣㘷挰攰搰㡣づ㐷搲㘱㉦ㅣ㠴戰愳搰慢㈲散㌳㉤㑣㈳散㘸㠶ㅤ挳戰㙦攰愰ㄱ㜶ㅣ㜴搸㠴戰攳搱㈶㘱㕣敥ㅦ㑣搸〹㡥ㄷ敦〷愸㌳㘱扣㙦挰㈶散㐴㠴㔷ㄳ搶摣ㄹ㙣ㅦ散㜵㈱㙣㍦晣㙡㈰㡣㜷ㅤ〸㘱㈷㘱㕣挵摢てㄲ〸㙢〱㙤敤㠴ㅤ㐴ㄸ晥㝢〸晢〵㉡〳ㅦ㉤昹㜴㕡㌱ㅢ敦㘱㌰㌸戴愶挳㈹㜴㌸〴〷㈱慣つ㝡㔵㠴㈹㥣捦㜵挳㜸㉤捥㌹㤷搸㤶㘱敤ㄸㄶ㠶㠳㐶㔸づ㜴搸㠴戰㔳搱㈶㘱つ攱ㄲ㑣㔸㝢挷㉢〳㕥㜵㈶慣ㄱ㥣㙤挲㍡㈰扣㥡戰搳㥤挱ㅡ挳㕥ㄷ挲㜸慦㐳つ㠴昱㉥〸㈱慣㈳挶㔵㑤搰㑢㈰慣㌳戴戵ㄳ搶ㄴ㘱㝥挲㜸摦㠴ぢ㉣ㄱ㜳㕥㘱㘷昲改㜴㘱㌶摥㔳㘱㜰㌸㡢づ㘷搳攱㈸㌸〸㘱攷愰㔷㐵搸戱㕡㤸昶ち敢捡戰㙥っ㙢〱〷㡤戰昳愰挳㈶㠴㜵㐷㥢㠴晤〹㉥挱㠴昵㜰扣㕡挲慢捥㠴戵㠲戳㑤㔸㑦㠴㔷ㄳ搶换ㄹ慣㌵散㜵㈱慣つ晣㙡㈰慣㉤捣㐲㔸㙦㡣慢摡愱㤷㐰㔸㕦㘸㙢㈷㉣〷㘱㝥挲㜸ㅢ㠷㠱㡦晥㝣㍡〳㤸㡤户㜸ㄸㅣ昲攸㌰㤰づ愷挱㐱〸ㅢ㠴㕥ㄵ㘱㥤戴㌰㡤戰挱っㅢ挲戰㙥㜰搰〸ㅢ〶㥤㑢搸㜰戴㐹ㄸ敦捥〸㈶㙣㠴攳㜵ㅥ扣敡㑣㔸㜷㌸摢㠴㡤㐴㜸㌵㘱愳㥤挱㜸〷㐸㕤〸换㠵㕦つ㠴昵㠲㔹〸㍢ㅦ攳慡摥攸㈵㄰㜶㈱戴戵ㄳ搶ㄷ㘱㝥挲晡㐳㙢攰㘳っ㥦捥㔸㘶ㅢ㘰㜶戸㤸づ昹㜴挸㠳㠳㄰㌶づ扤㉡挲〶㙢㘱ㅡ㘱〵っㅢ捦戰昳攱愰ㄱ㔶〴㥤㑢㔸〴㙤ㄲ挶扢㐵㠲〹㡢㍡㕥ㄷ挲慢捥㠴㕤〴㘷㥢戰㑢㄰㕥㑤㔸戱㌳ㄸ敦㐸愹ぢ㘱ㄷ挳慦〶挲㜸搳㡡㄰㜶㈹挶㔵攳搰㑢㈰慣〴摡摡〹攳㕤㉥㝥挲㡡愰㌵㄰㔶挶愷㔳捥㙣ㄱ戳挳㐴㍡㑣愲㐳ㄴづ㐲㔸っ扤㉡挲㜸㕦㡢㍢慥㐶㔸〵挳攲っ㡢挱㐱㈳㙣㌲㜴㉥㘱㔳搰㈶㘱扣㝢㈵㤸戰愹㡥㔷ㅣ㕥㜵㈶慣ㄲ捥㌶㘱搳㄰㕥㑤搸っ㘷㌰摥㈱㔳ㄷ挲愶挲慦〶挲㜸ㄳ㡤㄰㌶ㄳ攳慡改攸㈵㄰㌶ぢ摡摡〹攳㕤㌷㝥挲㘶㐱敢〲㑢挴㥣捦戰搹㝣㍡㔷㌲ㅢ㙦挹㌱㌸㕣㐵㠷慢改㌰ㅢづ㐲搸㌵攸㔵ㄱ挶晢㙣摣㌰㡤戰㙢ㄹ㜶ㅤ挳㙥㠶㠳㐶搸つ搰㘱㤳捦戰ㅢ搱㈶㘱扣㥢㈶㤸戰㌹㡥搷㍣㜸搵㤹戰㕢攰㙣ㄳ㜶ㄳ挲慢〹㥢敢っ挶㍢㜶敡㐲搸㝣昸搵㐰ㄸ㙦敡ㄱ挲收㘱㕣戵〰扤〴挲㙥㠵戶㜶挲㜸ㄷ㤰㥦戰㐵搰扡挰ㄲ㌱㠷戰昹㝣㍡户㌱ㅢ㙦ㄱ㌲㌸㉣愰挳敤㜴㔸〲〷㈱㙣㈱㝡㔵㠴昱扥ㅦ㌷㑣㈳散づ㠶㉤㘲搸ち㌸㘸㠴㉤㠱づ㥢㄰㜶㈷摡㈴㡣㜷昷〴ㄳ戶搴昱㕡〹慦㍡ㄳ挶摢㠴㙣挲敥㐲㜸㌵㘱换㥤挱㔶挱㕥ㄷ挲㔶挳慦〶挲㜸㤳㤱㄰㜶㌷挶㔵㙢搰㑢㈰散ㅥ㘸㙢㈷㡣㜷㈵昹〹㝢ㅣ㕡ㄷ㔸㈲收㄰㜶ㅦ㥦捥晤捣挶㕢㤶っづ㉢攸昰〰ㅤ搶挲㐱〸㕢㠹㕥ㄵ㘱扣て挹つ搳〸㝢㤰㘱慢ㄸ戶ㅥづㅡ㘱慢愱挳㈶㠴㍤㡣㌶〹攳摤㐶挱㠴慤㜱扣㜸㍢㔲㥤〹攳㙤㑢㌶㘱㡦㈰扣㥡戰挷㥣挱㌶挱㕥ㄷ挲㕥㠱㕦つ㠴昱愶㈷㈱散㜱㡣慢㌶愳㤷㐰搸㕡㘸㙢㈷散㜵㠴昹〹摢〲慤ぢ㉣ㄱ㜳〸㝢㤲㑦攷㈹㘶攳㉤㔴〶㠷愷改昰っㅤ戶挱㐱〸㝢ㄶ扤㉡挲㜸㕦㤴ㅢ愶ㄱ昶ㅣ挳㥥㘷搸㑥㌸㘸㠴慤㠳づ㥢㄰昶㈲摡㈴㡣㜷㍦〵ㄳ戶摥昱攲敤㔱㜵㈶㡣户㔱搹㠴扤㠴昰㙡挲㌶㍡㠳敤㠶扤㉥㠴敤㠱㕦つ㠴昱㈶㉣㈱㙣ㄳ挶㔵扣ㅢ㉢㠱戰㔷愰慤㥤戰扤〸昳ㄳ昶㈹戴㉥戰㐴捣㈱㙣㌳㥦捥㙢捣挶㕢扡っづ慦搳攱つ㍡㝣づ〷㈱㙣ぢ㝡㔵㠴昱㍥㉤㌷㑣㈳㙣㉢挳戶㌱㙣ㅦㅣ㌴挲晥づㅤ㌶㈱散㉤戴㐹ㄸ敦挶ち㈶散㙤挷㡢户㙢搵㤹㌰摥搶㘵ㄳ昶づ挲慢〹㝢搷ㄹ散〰散㜵㈱散㈰晣㙡㈰㡣㌷㠵〹㘱㍢㌰慥攲摤㘱〹㠴扤〷㙤敤㠴ㅤ㐲㤸㥦戰愴㤴㙡㘰㠹㤸㐳搸㑥㍥㥤て㤸㑤㤹ㅤ㜶搱攱㐳㍡㈴挳㐱〸摢㡤㕥ㄵ㘱㘹㕡㤸㜶愶攳㈳㠶敤㘱㔸㘳㌸㘸㠴㝤っㅤ㌶㈱散ㄳ戴㐹㔸㈶㕣㠲〹摢敢㜸㘵挱慢捥㠴ㅤ〶㘷㥢戰㝦㈱扣㥡戰捦㥣挱㥡挰㕥ㄷ挲㥡挲慦〶挲㡥㠰㔹〸晢ㅣ攳慡㘶攸㈵㄰昶㍦搰搶㑥搸㔱〸昳ㄳ㜶っ戴ㅢ㠱㤴攷攴敦㤷㝣㍡㕦㌱摢戱㘶㠷慦改昰ㅦ㍡ㅣ〷〷㈱散ㅢ昴慡〸㍢㔱ぢ搳㕥㘱摦㌲散㍢㠶戵㠶㠳㐶搸㍥攸㕣挲㝥㐰㥢㠴㥤〲㤷㘰挲昶㍢㕥㙤攰㔵㘷挲㜸摢㥢㑤搸㡦〸慦㈶散㈷㘷戰㜶戰搷㠵戰ㅣ昸搵㐰搸愹㌰ぢ㘱〷㌱慥㙡㡦㕥〲㘱扦㐰㕢㍢㘱愷㈱捣㑦㔸㐷㘸㌷晡〹㍢挴愷昳ㅢ戳㜵㌲㍢㈴愵挱㠱㍦㤰愰㍡挳㐱〸㑢㐶慦㡡戰㉥㕡㤸㐶㔸ち挳㔲㈱搲㝡挲愱㙥㜷㘲㜱㐱㘳㤶㜶㝢ㅣ搷づ㔷ㅣㄶㅤ㕡㔹㔰㠲㕦搰ㄸ㡣㝢㌴攲㔴晤ㄱㄶ攷愶摡㜷捡㜸扦ㅣ㍣昱㠷㌵㜰㤳㤹㍣㠵㡢挶㥥㠰㘷收挵㈰搱搷㜹㙥ㄵ昴晣㝤㜷搲㠴搳㝥㍥昸摢㙦㜵换挲摤愳挱㘴㝥敦㙣㝥㝥㔲㍡㜳㠲㈴㉣〱つ㠱㌰扥㠲㜲搱昵敦㐲扤㑣摡戴摥搰搶戰愸摤㜳ㄳち㐷㍤扣㝡〹㉥ㄷ㕢户㉤攱敦昳㤸搶敥㈶慥㙤㑦㐷㜱慡慦愹〶搵捦搵㠶改㠳ㄴ㝣愴攵㐱㕢敢㙡㘹散晡戸敦㡥敢愶㠷挷愷㤵㘰慤㍡㥢晣㥥㔶扢挵挵戹戶ㄹ㐵㤷挷㔲㜱㡢愱昷摢㤹慢㘲㥦挴㔰つ㥢㝡扥つ㕢挲㘸改㡦㙡搲㝥〰㐵㠱昱㉣扡㥡ㄵ挶㜰ぢ㘵攰㌹㌵ㅤ㔸㕣ㄸ㉢慦㈸㡦挶戳㠷攳㝥㡢㙣㝥㍦㝡ㄴ㜷摥㜴㑦晢ㅥ㈳ㅡ㜳昲㠹愵㤶昱挷㘶㠴攸昰㘵㘵攵㔳捡愴㥡戴ち㝥㑤㍣戳㔹つㅡ㌰つ㍦ㄹ㘵㍢ㄹ挰㘵つ㐴愱摣戲〶戹㡤挱㙥㘳㠸摢ㄸ敡㌴㌲㠷愱挱昰㤰㠴晣ㄷ㐵ㄶ㔷㌶㌳㑢愸㌱㥥㝦㐶捦ㅥ昹戲搸㝢ㄸ扥㐳㍤㤴〹捤㘱搰㈴晥挴㑥㈸ぢ敡挶㔰㙢昷㔱㘴㡤㜰㐶戱㥡㘳㈸慢〹㍣慣㙣戴搴㈸攸昹捥ㄴ㔶㕦〲㐰扥㜲㤸ぢ㕦昹〹て扥〲戸㘴㕡㄰㜲搱㠰ㄵ㈷〱㡤摡ぢ愰攵慢挰㍡ㄲ挱敡㈲愳捦ㄸ㔷㝢㌴㝤㌸ㄶㅦㄷ㐳换扤㔴㝤㡡〲戸㙦㌰㡢㐵挲挹慤摡ぢつ昹㑤攴㘷ㅣ〲戸㘵㜱㜵戲㌴挶扢㡤㐲愷㤱㔹㠴㐶晤搰ㄲ挱挸捣㘲㤱ㄶ㡢㑣㔸挴㍤㉢敡敡㕢搱搸㥣晡㤶㘸愹〹搰摢㐰㝦㠸㘷㔲つ㜴ぢ㜸㄰攸㘲搸晤㐰㕦㙡搴㜲挵戲〰摤ㄲ挱慡搴攸㔳收㙡㕢搳㠷ㄵ昰㌱ㄱ㕡〱晡ㅦ㈸挲て昴扢㐶愰㘳〸攲㤶挵㔵挵搲㠸扢㡤㑡愷㤱㌹ㄹ㡤晡〱㥡敢㡥㤹挵ぢ昴㔴㔷晦㘷ㅡ摢ㄳ攸㜶㘸愹改搰摢㐰㙦㑢〰晡㜴〷攸ㄹ戰晢㠱㥥㘹搴㜲愵戱〰摤㠹㈰㕥㘱昴㤹敤㙡捦搰㠱扥ち㕡〱㝡戳ㄱ攸㔷㡣㐰㕦㠳㈰㙥㔹搷扡㡤敢摣〶㤷晦㜲换扣〱㡤晡〱晡㐶㡣捣㉣㕥愰攷戸晡搳㘹㍣㤷㐰昳戶〴㜵㌳昴㌶搰㉦㈶〰摤挳〱㝡㉥散㝥愰攷ㄹ戵户㐰㉢㐰攷ㄲ挴扦ㄸ㝤收扢摡摥㍡搰ぢ愰ㄵ愰㥦㌱〲晤㤴ㄱ攸㠵〸攲㤶挵㔵扣搲㔸攴㌶ㄶ㍢㡤捣㈵㘸搴て搰㜷㘲㘴㘶昱〲扤搴搵㜷愱㜱㄰㠱㍥ㄳ㉤戵っ㝡ㅢ攸㐷ㄳ㠰ㅥ敡〰扤ㅣ㜶㍦搰㜷ㅢ戵㕣搹㉢㐰て㈷㠸昷ㅡ㝤敥㜳戵㈳㜵愰㔷㐰㉢㐰慦㌲〲扤搲〸昴㑡〴㜱换㝡搰㙤慣㜲ㅢ㕣㙥换㉤㜳㌵ㅡ昵〳昴挳ㄸ㤹㔹扣㐰慦㜱昵攷搲㌸㤶㐰㜷㐳㑢㍤ち扤つ昴㕦ㄳ㠰ㅥ攷〰晤ㄸ散㝥愰ㅦ㌷㙡戹㈲㔷㠰ㅥ㑦㄰晦㘶昴㜹搲搵ㄶ改㐰㍦つ慤〰㝤愷ㄱ攸挵㐶愰㥦㐵㄰户慣攷摣挶昳㙥㠳换㘴戹㘵慥㐳愳㝥㠰㝥ㄱ㈳㌳㡢ㄷ攸昵慥扥ㄷ㡤㈵㜸㤶㔶㉥㕡㙡〳昴㌶搰昳ㄳ㠰㉥㠷〷㍦っ㌷挲敥〷㝡㤳㔱晢㌲戴〲昴㈴㠲挸㤵戴晥挸捤慥戶㠲㍥慣㠰㡦搷愱ㄵ愰㙦㌶〲㍤挷〸昴ㄶ〴㜱换摡敡㌶戶戹㡤㌷㥤㐶收摦搱愸ㅦ愰摦挲挸捣攲〵晡㙤㔷㍦㠰挶ㄹ〴扡㍦㕡㙡㍢昴㌶搰㔷㈷〰㍤换〱晡㕤搸晤㜰敤㌰㙡戹〲㔶㠰㥥㑤㄰摦㌷晡散㜴戵㔷改㐰敦㠲㔶㠰扥摣〸昴っ㈳搰扢ㄱ挴㉤敢㈳户戱挷㙤㜰㔹㉡户捣㡦搱愸ㅦ愰㍦挱挸捣攲〵㝡慦慢攷ㄷ㌹㕢㜳〸昴㄰戴搴愷搰摢㐰挷ㄳ㠰㥥敢〰捤㈵慦㝥愰㍦㌷㙡晦つ慤〰㝤ぢ㐱攴捡㔵㝦攴㤷慥昶㉦㍡搰㕦㐳㉢㐰㤷ㄹ㠱㉥㌱〲晤つ㠲戸㘵㝤敢㌶扥㜳ㅢ㕣㑥捡㉤㜳ㅦㅡ昵〳昴てㄸ㤹㔹扣㐰敦㜷昵愳㘹㕣㑣愰㐷愱愵づ㐰㙦〳ㅤ㐹〰㝡愹〳昴㑦戰晢攱㍡㘸搴晥っ慤〰扤㡣㈰㜲挵愹㍦昲㤰慢扤㕢〷㍡〹㐷㤵〲㜴扥ㄱ攸戱㐶愰㤳㜹㈸㡡㉤㉢挵㙤愴扡㡤㌴愷㤱ㄹ㐲愳㝥㠰㙥㠰㤱昱㕣㝣㐰愷扢晡戱㌴慥㈴搰晣づ㙢ㄵ㠶摥〶㝡㔴〲搰て㌹㐰㌷㠴摤て㔷㠶㔱摢〸㕡〱晡㘱㠲㤸㘹昴挹㜲戵㡦攸㐰㌷㠱㔶㠰ㅥ㘲〴㝡㤰ㄱ攸愶〸攲㤶㜵㠴摢㘸收㌶㡥㜴ㅡ㤹㐷愱㔱㍦㐰ㅦ㡤㤱㑤㐰ㅦ攳敡ぢ㔱㥡昵ㄴ㠱ㅥ㡦㤶㍡づ㝡ㅢ攸㍥〹㐰㍦敢〰㝤㍣散㝥愰㑦㌰㙡㑦㠴㔶㠰㝥㥥㈰㌶㌷晡㥣攴㙡搷改㐰户㠰㔶㠰敥㙥〴晡㕣㈳搰㉤ㄱ挴㉤慢㤵摢㘸敤㌶㑥㜱ㅡ㤹㙤搰愸ㅦ愰摢㘲㘴ㄳ搰敤㕣㝤㌱㑡戳㕥㈱搰晣㑥㙤㤵〳扤つ昴㤹〹㐰扦收〰㝤㉡散㝥愰摢ㅢ戵ㅤ愰ㄵ愰摦㈰㠸愷ㅢ㝤㍡扡摡慤㍡搰㥤愱ㄵ愰㑦㌳〲摤摥〸昴㤹〸攲㤶搵挵㙤㥣攵㌶捥㜶ㅡ㤹攷愰㔱㍦㐰㜷挵挸㈶愰扢戹晡㜲㤴㘶扤㑢愰昹摤摣敡㍣攸㙤愰㑦㐹〰晡㍤〷攸敥戰晢㠱敥㘱搴昶㠴㔶㠰摥㐹㄰㝢ㄹ㝤㝡扢摡㕤㍡搰㝤愱ㄵ愰㑦㌶〲摤摣〸㜴㝦〴㜱换ㅡ攰㌶昲摣挶㐰愷㤱㌹〸㡤晡〱㝡㌰㐶㌶〱㍤挴搵昳㝢户慤扤〴㥡㕦昱慤㠶㐱㙦〳㝤㑣〲搰㥦㌹㐰て㠷摤て昴〸愳㜶㈴戴〲昴扦〹攲㘸愳捦昹慥昶ぢㅤ攸ぢ愱ㄵ愰㥢ㅡ㠱㙥㘲〴㝡っ㠲戸㘵㡤㜵ㅢㄷ扢㡤㝣愷㤱㌹づ㡤晡〱扡〰㈳㥢㠰ㅥ敦敡㘷愰㌴敢㝢〲㍤ㅤ㉤㔵〴扤つ㜴挳〴愰昷㍢㐰㐷㘰昷〳ㅤ㌵㙡㉦㠱㔶㠰㍥㐰㄰㡢㡤㍥㤷扡摡㠳㍡搰㈵搰ち搰㘹㐶愰㔳㡣㐰㤷㈱㠸㕢㔶戹摢㤸攸㌶㈶㌹㡤捣ㄸㅡ昵〳㜴〵㐶㌶〱ㅤ㜷昵㔷愲㌴㉢ㄹ愷捤慤搹㘸愹挹搰摢㐰晦昲㤳㝥㥡㌴つㅥ㍣㌲㥣〲扢ㅦ攸愹㐶敤㌴㘸〵攸〶〸㔶㌳㡣㍥㌳㕤慤㐵ㅦ㔶挰挷㉣㘸〵攸晤㈸挲㝦㥡㜴ㅦ戴晥昳搱戳ㄱ挴㉤敢㑡户㜱㤵摢戸摡㘹㘴㕥㠳㐶晤〰㝤㉤㐶㌶〱㝤㥤慢扦ㅥ愵㔹㠷ㄱ攸敢搰㔲㌷㐰㙦〳晤㔵〲搰㑤攱㐱愰㙦㠴摤て昴ㅣ愳昶㈶㘸〵攸㘶〴㜱慥搱㘷㥥慢㍤㡡㍥慣㠰㡦㕢愱ㄵ愰㍦㌳〲晤㉦㈳搰昳ㄱ挴㉤敢㌶户戱挰㙤摣敥㌴㌲ㄷ愲㔱㍦㐰摦㠱㤱㑤㐰㉦㜲昵㜳㔱㥡㤵㡤㘷㘹昱㉢搰搵ㄲ攸㙤愰㜷㈷〰㝤戲〳昴㥤戰晢㠱㕥㙡搴摥〵慤〰晤㈷㠲戸摣攸㜳户慢㙤愵〳㝤て戴〲昴㝢㐶愰㜷ㄸ㠱扥て㐱摣戲敥㜷ㅢ㉢摣挶〳㑥㈳㜳㈵ㅡ昵〳昴㠳ㄸ搹〴昴㉡㔷㝦ㅢ㑡戳㑥㈵搰昳搱㔲慢愱户㠱㝥㌳〱攸搳ㅣ愰ㅦ㠶摤て昴ㅡ愳昶ㄱ㘸〵攸㡥〴昱㌱愳捦攳慥戶戳づ昴㕡㘸〵攸搷㡣㐰扦㙡〴晡㐹〴㜱换㝡捡㙤㍣敤㌶㥥㜱ㅡ㤹捦愲㔱㍦㐰㍦㠷㤱㑤㐰㍦敦敡ㄷ愳㌴慢ㅢ㠱㕥㠴㤶㕡〷扤つ昴晡〴愰扢㍢㐰扦〸扢ㅦ攸昵㐶敤㑢搰ち搰㍤〹攲㐶愳捦㈶㔷摢㑢〷晡ㄵ㘸〵攸㘷㡤㐰㍦㙤〴㝡㌳㠲戸㘵扤收㌶㕥㜷ㅢ㙦㌸㡤捣㉤㘸搴て搰㕢㌱戲〹攸㙤慥㝥㌹㑡戳〶ㄲ攸㘵㘸愹扦㐳㙦〳晤㔸〲搰㐳ㅣ愰摦㠲摤て昴摢㐶敤㍢搰ち搰挳〸攲扢㐶㥦ㅤ慥㜶㠴づ昴㝢搰ち搰てㄹ㠱㝥搰〸昴㑥〴㜱换晡挰㙤散㜲ㅢㅦ㍡㡤捣摤㘸搴て搰ㅦ㘱㘴ㄳ搰㝢㕣晤晤㈸捤ㅡ㐳愰敦㐳㑢㝤っ扤つ昴㍤〹㐰攷㍢㐰㝦〲扢ㅦ攸扤㐶敤扦愰ㄵ愰ぢ〸攲㘷㐶㥦捦㕤㙤愱づ昴晦㐰㉢㐰㉦㌵〲扤挴〸昴㤷〸攲㤶昵㤵摢昸摡㙤晣挷㘹㘴㝥㠳㐶晤〰晤㉤㐶㌶〱晤㥤慢攷昷扦㕢㤷ㄱ攸㔵㘸愹㝤搰摢㐰摦㤶〰㜴㤹〳昴て戰晢㠱摥㙦搴晥〸慤〰㍤㤱㈰晥㘴昴㌹攸㙡㘳㍡搰扦㐰㉢㐰捦㌵〲㝤㤳ㄱ攸㐳〸攲㤶昵㥢摢攰㤲㌰搱㜰㔹ㄸ户㑣慥〸慢ㅦ愰戹㡥捣〴㜴慡慢攷昷挸㕢搳〹㌴扦戲㕥㜱〵㤳〰㌹ㄳ㉡〶昲愱㘴改㄰ㅤ〷戲敢㙣㔹㕣㉣挴攷㘴捤㠲㙦愳ㄴ挵搵㈱㉤搸摦㑡戱㡤攲㑤〸㌵ぢ戸ㄸ㝦㌵昹㜲挷攰晢搵㘴慥㈲㤱㉡慥搱慢㤰攵㈱ㅣ㌵愱ち㉥〸㤱㉡慥戳慢攰搲〹㔳ㄵ㤳㠳慡愸㜴っ扥㥦㈶㙥攱㔶㜱戳㕥㠵慣㥤昰㔵挱搵ㄲ㔲挵㍣扢ち慥㉢㌰㔵㔱ㄶ㔴㐵愹㘳昰晤晥㉦搷ㅦ〸ㄶぢ昴㉡㘴㘱㠱慦ち㉥㈵㤰㉡ㄶ摡㔵昰愲扢愹㡡㘸㔰ㄵㄱ挷攰晢㤱㕤㕥㥣㤷㉡㤶敡㔵攴扡摡〴㐶㜸㥤㕤慡㔸㘶㔷挱㉢搲愶㉡㉥づ慡㘲慣㘳昰晤㤲㉤慦㕣㑢ㄵ昷改㔵挸㈵㘹ㅦㄶ扣〸㉤㔵慣戰慢攰攵㕡㔳ㄵ愳㠲慡ㄸ改ㄸ㝣㍦ㄷ换换扡㔲挵㙡扤ち戹㕥敢慢愲挸慤㘲㡤㕤〵慦㘵㥡慡ㄸㄴ㔴挵㐰挷攰晢㑤㔶㕥昳㤴㉡搶敡㔵挸挵㑣㕦ㄵ扣㝣㈹㔸㍣㘹㔷挱ぢ㝤愶㉡㝡〷㔵搱换㌱昸㝥昸㤴ㄷ〴愵㡡攷昵㉡攴㑡㥦慦ち㕥摢㤳㉡搶搹㔵昰㉡㤸愹㡡㙥㐱㔵㜴㜵っ扥㕦ㄷ攵搵㌲愹㘲㤳㕥㠵㕣〶昳㔵挱ぢ㕦㔲挵㉢㜶ㄵ扣㐴㘴慡愲㜳㔰ㄵ㥤ㅣ㠳敦㈷㍣㜹㈹㐹慡搸愲㔷㈱搷㠸㝣㔵昰慡㤰㔴戱捤慥㠲搷㑦㑣㔵攴〴㔵昱㘷挷攰晢㥤㑣㕥㘷㤱㉡戶敢㔵挸〵ㄴ㕦ㄵ扣㘴㈲㔵散戰慢攰挵〵㔳ㄵ㉤㠳慡昸㤳㘳昰晤ㄸ㈵㉦㐲㐸ㄵ扢昴㉡攴敡㠲慦ち㕥㑦㤰㉡㜶摢㔵昰捣扢愹㡡ㄳ㠲慡㌸摥㌱昸㝥昱㤱㘷攸愵㡡扤㝡ㄵ㜲敡摤㔷〵㑦戶㑢ㄵ㥦摡㔵昰戴戴愹㡡㘶㐱㔵ㅣ攱ㄸ㝣扦慡挸搳搷㔲挵㤷㝡ㄵ㜲㕥摡㔷〵捦㐴㑢ㄵ㕦摢㔵散つ愸愲㜱㔰ㄵ㡤ㅣ㠳敦愷ぢ㜹㙥㔷慡搸愷㔷㈱㈷㙤㝤㔵昰㌴慤㔴戱摦慥㠲㈷㌴㑤㔸㠴㠲慡㐸㜳っ扥摦〷攴㠹㑦愹攲ㄷ扤ち㌹愳改慢㠲攷㌰愵㡡㐳㜶ㄵ㍣摢㘷慡攲搰㠱㠰昹挵慦㡥挱昷㈳㝣㍣㉢㈸㔵愴㘲捤㝣搵㉣㐷㑥昷昹慡攰〹㍥愹㈲〴㕦捣㜲㜸㉡捣㔴挵晥愰㉡㝥㜰っ扥㕦扡㙢敡㔶㤱愱㔷搱捣搵㈶㝣愶昲散㤷㔴搱搸慥㠲攷㠹㑣㔵㝣ㅤ㔴挵㔷㡥挱昷㜳㜲㍣㥦㈴㔸㌴搵慢㤰ㄳ㐵㍥㉣㜸㙡㐸慡㘸㘶㔷挱㤳㈸愶㉡㍥つ慡攲㕦㙥ㄵ摥摦㙣攳挹ㄶ愹攲㌸扤㡡㡥慥㌶〱㡢捥㙥ㄵ㈷搸㔵㜴ぢ愸㘲㜷㔰ㄵㅦ㍡〶摦て愳昱㑣㠴㔴搱㐲慦㐲㑥㌱昸戰攰㐹〵挱愲愵㕤〵て扦㑤㔸散〸慡攲㕤挷攰晢昵㌱ㅥ愶㑢ㄵ敤昴㉡攴昸摢㔷挵〸户㡡ㅣ扢㡡㌱〱㔵㙣ぢ慡㘲慢㘳昰晤挴ㄷ㡦㘱愵㡡㡥㝡ㄵ㜲㜰敡慢㠲㠷愳㠲㐵㘷扢ちㅥ戸㤹戰㜸㈵愸㡡㤷ㅤ㠳敦㜷戴捡摣㉡捥搱慢㤰㈳㌷㕦ㄵ㍣㔶㤳㉡扡搹㔵昰愸挶㔴挵扡愰㉡㕥㜰っ摥ㅦ慢捡㥡改㡥㥣㡢㤱慤㕥ㄴ扤㈱挲㘹戳㘰㘸ㄳ晣㌳㐹昶㔷敢攳㕥㠳㐸㠵晣㠴㐴㈶㙡㑥㡢昲敥㠸㠶㔱摥㠲㄰㤱敦昷㤷㕦㈷㉡㤱㕢ぢ㌲昰㉤晢戱换㈲戱㍣晣㘸〴扥㕢㝦㜸㜱愹戳㐶ㅦ㍦㈶挱㙦㍢㜷扦挷摤㤲ㅥ敦㡥〹㐵〷挷昰挵敥つ愲晤㉡昰搳ㄴ㐵改愵㐳ち攲昱㐸慣散㡦㜰㤷て㙥昶㐸挵敤㡡搸散㉦摦㌷摥㘷挱ㅢ㈸扣摦晢慥晤晥㐶㌵ㅥ敥㙦戰㈴昳换昹㝦摦㍤㍥愱㍥㘰㉤ㄳ㍦㡡㄰㈹挴捦愲㘴换㡤ㅤㄵ挹敡㘹昰㉥搷㘵扥㌸敤㘸戹㠵〰㍦〰㠰摦㠲㠰㙦愸㍦㐴㑡敦㔸㈱扦昲㠹㕢搸ㅡ〰㡤摣挰㈶㈲㈹㡢㠷愸戲搷つ愴㘱㄰挵㘰㠸戰攲昱㈸昷て㡢㐹㤳搵㈳挶㈴挳攸捦㈴搵〹㐶㔰戵ㅥ戹㥣〴㍣晡㤴〴愳㘸ㄸ㑤㜱㍥㐴㔸捤㑢㑣戰挲㤸攰㈲晡㈷㈶ㄸ㑢㤵㤶㘰㠱㥢㈰㥦㠶㜱ㄴ〵㄰㘱戵㌰㌱挱㕤挶〴㐵昴㑦㑣㄰愵㑡㑢戰搴㑤㌰㠱㠶㘲㡡㑢㈱挲㙡㔹㘲㠲〵挶〴愵昴㑦㑣㔰㑥㤵㤶㠰㠷㠳〲搱㈴ㅡ㘲ㄴㄵ㄰㘱挵㘳㍦㡤㠳㥢㡣〹㈶搳㍦㌱挱㔴慡戴〴㍣搲㤳〴搳㘹㤸㐱㌱ㄳ㈲慣搶㈴㈶戸捡㤸攰ち晡㈷㈶戸㤲㉡㉤挱㕡㌷挱搵㌴㕣㐳㜱㉤㐴㔸㍤㤹㤸㘰㥡㌱挱つ昴㑦㑣㌰㠷㉡㉤挱昳㙥㠲㥢㘹㤸㑢㌱て㈲慣搶㈵㈶㤸㘸㑣昰ㄷ晡㈷㈶戸㡤㉡㉤〱て扤〴愲摢㘹㔸㐸㜱〷㐴㔸昱㌸㑢攳攰ㄲ㘳㠲㈵昴㑦㑣戰㤴㉡㉤〱㡦慡㈴挱㌲ㅡ㤶㔳摣つㄱ㔶摢ㄲㄳ㕣㙣㑣㜰㉦晤ㄳㄳ摣㑦㤵㤶㘰扢㥢攰〱ㅡ㔶㔲㍣〸ㄱ㔶㍢ㄲㄳ㡣㌴㈶㔸㑤晦挴〴㙢愸搲ㄲ散㜲ㄳ㍣㑡挳㘳ㄴ㡦㐳㠴搵敥挴〴㜹挶〴㝦愳㝦㘲㠲愷愸搲ㄲ昰㌰㐷㈰㝡㠶㠶㘷㈹㥥㠳〸㉢ㅥ搳㘸ㅣ昴㌴㈶㔸㐷晦挴〴敢愹搲ㄲ昰〸㐶ㄲ㙣愰㘱㈳挵㈶㠸戰晡㍡㌱挱㔹挶〴慦搲㍦㌱挱㙢㔴㘹〹昶戹〹摥愰㘱ぢ挵㔶㠸戰摡㥦㤸愰㠳㌱挱摦改㥦㤸攰㙤慡戴〴扦戸〹戶搳昰㉥挵づ㠸戰㍡㤴㤸愰戵㌱挱晢昴㑦㑣昰〱㔵㕡㠲㔴昴〵愲て㘹搸㑤昱ㄱ㐴㔸昱昸㐱攳攰㐴㘳㠲㡦改㥦㤸㘰㉦㔵㕡㠲っ昴㈵挱愷㌴㝣㐶昱㌹㐴㔸㌵㠶搴ㄲ㌴㌳㈶昸㠲晥㠹〹扥愲㑡㑢挰〳〱㐹昰ㅦㅡ扥愱昸ㄶ㈲慣㥡㐱㙡〹ㅡㄹㄳ散愳㝦㘲㠲晤㔴㘹〹㌸挷㤷〴〷㘸昸㠹攲㈰㐴㔸㥤〰愹㈵㐸㌵㈶昸㤵晥㠹〹㝥愳㑡㑢搰〲㝤㐹愰搲㘱㐸愶㐸㠱〸慢㤶㠹〹㝥晥搱昴挱ㅦ愲㝦㘲㠲㜴慡戴〴敤摣〴㘱ㅡㅡ㔲㘴㐰㠴㔵㑥㘲㠲敦㡣〹㌲改㥦㤸攰㌰慡戴〴ㅤ摤〴㠷搳搰㤴攲〸㠸戰敡㥣㤸攰摦挶〴㐷搱㍦㌱挱㌱㔴㘹〹㌸㥦ㄶ㠸㡥愳攱㜸㡡ㄳ㈰挲慡㕢㘲㠲㍤挶〴捤改㥦㤸攰㘴慡慡ㄳ愴攵㘲㥣戳㠳愷挶摡㑤愶㙤㜱㡦㌳㝥ㄳ㉤㔲㠴搹敤㐴晣㠶攰戴㕥㘵昱ㄸ扦愱㉢㈹〵扦㔲㤴㈶昷慤愶㈶㥦昵晢挶攲ㅣ昹㜸っ挵㐷摡〷㜸㌲晦㡦㜱㜸㌸㔴㝤㠳㌱㐷㍣〷㡦昴攴㤰攲㈱〱㥦戰摡㠹っ捣搲㔵っ㑡昵㜶つ敦㍢〶戹㜵愸㌵戰㑡攳晣戲捥ㄳ㕦愶晥㥤昷㝤㥦㠲㘴㡡戳㔶㌹㥡㙢挳ㅥ〶㤳挷㐰户扡㜷㥤敡摣攷㌳挸㌵㙣昷㍣ㅦ㑥㙤攵㠹扥愳㍦㥦ㅣづ捡愹㉣㥦㤳㜵㉡㝢㈳搰㤲㠴敤昵㠴愳摣昰㌷㍤〹㌹慤㤵㜱户㜹ㄲ㜲慡㉢㠶慤㝡挲㡥ㅣ㤴㔳㕢㐹搸㠹㍤捥㙡㈵㘱㘷㍤㘱扥ㅢ晥㥡㈷㈱愷戹㌲敥㘶㑦㐲㑥㝤挵昰慡㥥昰㉣づ㕡〴㤳㈴㍣㥢扤㈸㝡㤲昰ㅣ㍤㈱愷戸ㄲ扥搱㤳戰搸㌵㙣昰㈴扣搴㌵扣愴㈷㍣㡦㠳㤶挲㈴〹扢戳挷㔹慦㈴散愱㈷攴㤴㔷ㄲ扥攰㐹挸㘹戰ㄸ㥥昷㈴攴搴㔸っ捦改〹㝢㜳搰挹㌰㐹挲㍥散㜱ㄶ㉣〹晢敡〹㌹〵㤶昰愷㍣〹㌹㉤ㄶ挳㤳㥥㠴㥣㉡㡢攱㙦㝡挲㍣づ㝡〵㑣㤲㜰㈰㝢㥣ㄵ㑢挲㐱㝡㐲㑥㠹㈵晣㌱㑦挲㙢㕣挳愳㥥㠴㥣㍡㑢挴㈳㝡挲㘱ㅣ㤴㔳㘵㐹㌸㥣扤㌹攸㐹挲ㄱ㝡挲㥢摤昰㠷㍣〹攷扡㠶㔵㥥㠴昳㕣挳㠳㝡挲昳㌹㈸愷捥㤲昰〲昶㌸㙢㤶㠴ㄷ敡〹㌹㘵㤶㝡敦昷㈴㕣攸ㅡ敥昳㈴攴搴㕡㈲敥搵ㄳ㕥捣㐱㌹㤵㤶㠴昹散㜱ㄶ㉤〹挷改〹㤷戹攱换㍤〹㤷扢㠶㘵㥥㠴㥣㙡㑢挲扢昴㠴㐵ㅣ㤴㔳㙢㐹ㄸ㘱㡦戳㙡㐹ㄸ搵ㄳ㜲㑡㉤攱㡢㍤〹㌹捤ㄶ挳㈲㑦挲〷㕤挳ㅤ㝡挲㑢㌹攸㙡㤸㈴攱㘵散慤㐱㑦ㄲ㤶攸〹㌹挵㤶㜱㙦昳㈴攴戴㕢っ昳㍤〹㌹ㄵㄷ挳㕦昴㠴ㄳ㌹㈸愷摥㤲㜰ㄲ㝢㥣㜵㑢挲㤸㥥㤰㔳㙥〹㥦敢㐹挸㘹戸ㄸ㙥昶㈴攴搴㕣っ㌷改〹㈷㜳搰㜵㌰㐹挲㈹散㜱ㄶ㉥〹愷敡〹㌹〵㤷昰敢㍤〹㌹㉤ㄷ挳㜵㥥㠴㥢㕣挳戵㝡挲㤹ㅣ㤴㔳㜳㐹㜸㌹㝢慦愱㈷〹㘷改〹㌹㈵㤷㜱慦昴㈴摣攲ㅡ㘶㝢ㄲ㙥㜵つ㔷攸〹慦攲愰㥣慡㑢挲慢搹攳㉣㕤ㄲ㕥愳㈷摣敥㠶捦昰㈴攴戴㕤㉡㤹敥㐹戸挳㌵㑣搳ㄳ摥挰㐱㌹㜵㤷㠴㌷戲挷㔹扢㈴㥣愳㈷攴㤴㕤挶慤昴㈴摣敤ㅡ攲㥥㠴ㅦ戹㠶ち㍤攱㍣づ捡愹扣㈴扣㠵扤扤攸㐹挲㕢昵㠴㥣挲㑢挲㜲㑦㐲㑥敢挵㔰收㐹挸愹扥ㄸ㑡昵㠴ぢ㌸㈸愷昶㤲昰㜶昶扥㐲㑦ㄲ㉥搴ㄳ㜲㑡㉦攱挵㥥㠴㥣收㡢㘱㠲㈷㈱愷晥㘲戸㐴㑦戸㠴㠳㜲慡㉦〹敦㘴㙦㍦㝡㤲㜰愹㥥㤰㔳㝣〹㉦昴㈴攴戴㕦っ攳㍤〹㜹㈸㈰㠶〲㍤攱摤ㅣ㤴㔳㝦㐹昸㔷昶㝥㐳㑦ㄲ摥愳㈷攴㤴㕦挲挷㝡ㄲ昲㌰㐰っ㘳㍣〹㜹㘸㈰㠶㡢昴㠴㉢㌸㈸て〵㈴攱〳散昱㈸㐰ㄲ慥㜴ㅡ散㈸ㅥ〲㐸昸㘸㑦㐲ㅥㄶ㠸㘱㤴㈷㈱てㄵ挴㌰㔲㑦戸㥡㠳昲搰㐰ㄲ㍥捣ㅥ㡦ち㈴攱ㅡ愷㈱〹㜹㐸㈰攱㐳㍤〹㜹㤸㈰㠶㈱㥥㠴㍣㜴㄰挳㘰㍤攱攳ㅣ㤴㠷ち㤲昰〹昶㜸㤴㈰〹搷㍡つ㐹挸㐳〴〹ㅦ攰㐹挸挳〶㌱昴昷㈴攴愱㠴ㄸ晡改〹㥦收愰㍣㜴㤰㠴捦戰挷愳〶㐹昸慣搳㘰㈷戳㌵㍡扣㝦㌳㜹慡㉡ㅣ㔷㌴㙥摣㠱捣搴散㘳㔲捦㍦㉦㘳昱㥥搷㍦㥥扦㝤㑣搷捦㝥㔹扡㜴晢摥昹㕢㝥㜹㝥㝣搷㔷敦戹㘷㔳晦攵㕢㍥㙥ㄲ扤㍢昹挹〳㜹㜷捦散㜰搹捣㐹搱㤱㙤晡捣扣攰搲愱ㅤ㠶ㅣ搶㌶㈵愵㐱㠳㔶㠷㙦㍥慡㜵搶散㐹㑦慢㤷摥㍦戲㑣挹㥣ㄸ〹ㄲ㤷ㄲ㜱㙥㉣挷㐴捦愳搱㈸㈵㤳搳摡㝡㉤㐳㘶捡扥㌲㌸㘳㤶㌲搶搹㘵㜴慣敦㌲㘴晥散㉢㠳昳㘸㈹㘳扤㕤挶㔹昵㕤㠶捣慡㝤㘵㥣攳㤶戱挱㉥㠳ㄳ攳㝡㈵㐵收摡扥㌲㝡戸㘵㙣戲换攰㜴戹㕥换㤰ㄹ戸慦㡣扥㙥ㄹ慦搸㘵㜰ㄲ㕤慦㘵挸扣摣㔷〶攷攷戲㙦㙣戶换攰搴扡㕥换㤰搹扡慦㡣ㄱ㙥ㄹ慦摢㘵㜰挲㕤慦㘵挸ㅣ摥㔷挶㠵㙥ㄹ㕢散㌲㌸つ慦搷㌲㘴㘶敦㉢㠳㌳㝣㈱㘵㥢㕤〶㈷攷昵㕡㠶捣昷㝤㘵㐴摤㌲晥㙥㤷㜱㘹㝤㤷㈱㐷〱扥㌲㑡摣㌲摥戶换攰㐴扥㕥搱㤰㘳〳㕦ㄹ㍣㐶㄰㔲戶摢㘵㜰㝡㕦慦㘵挸ㄱ㠳慦っㅥ㌹㐸ㄹ㍢散㌲㘶搶㜷ㄹ㜲ㅣ攱㉢㠳挷ㄳ㔲挶㝢㜶ㄹ㔷搵㜷ㄹ㜲㜴攱㉢㠳㐷ㄹ㔲挶㑥扢㡣ㅢ敡扢っ㌹收昰㤵㌱挷㉤㘳㤷㕤挶扣晡㉥㐳㡥㐴㝣㘵昰㠸㐴搰搸㙤㤷戱愰扥换㤰攳ㄳ㕦ㄹ㍣㑥㤱㌲昶搸㘵㉣愹敦㌲攴愸挵㔷挶㔲户㡣㡦敤㌲敥慥敦㌲攴㔸挶㔷挶㍤㙥ㄹ㝢敤㌲㔶搴㜷ㄹ㜲㠴攳㉢㘳愵㕢挶愷㜶ㄹ㍣㐸愹搷户㉦㌹敥昱㤵戱挶㉤攳㜳扢っㅥ扡搴㙢ㄹ㜲㌴攴㉢㘳慤㕢挶晦搸㘵昰㠰愶㕥换㤰㘳㈴㕦ㄹ捦扡㘵㝣㈹㘵愸攷昱㐷㡥戶づ㜷㡥戶㝡㈰㈴㕤攱㌴㤲㙢㘸攲㌱慣㜷つ㠷㜹っㅢ㕣㐳㤶挷挰㘹慦攴挸昴ㄸ㌸ㄱㄵ㐳㘳㡦㠱㔳㐳㌱㌴昲ㄸ㌸㔹ㄳ㐳㠶挷挰改㤳ㄸㅡ㝡っ㥣搰㠸㈱散㌱㜰㡡㈱〶换㘳攰㠷扥ㄸ搲㍤〶㝥っ㡢愱㠱挷挰て㐶㌱㠴㍣〶㝥㔴㠹㈱捤㘳攰㠷㠷ㄸ㔲㍤〶扥㥤㡢㈱挵㘳攰ㅢ慣ㄸ㤲㍤〶扥攵㠹㐱㜹っ㝣ㄳㄲ㐳㤲挷挰户〵㌱晣戶摦扥攲攴㜲捥ㄷ慡ㄸづ㜹っ㝣改㠸攱㔷㡦㠱㍢戳ㄸ㝥昱ㄸ戸㝢㠹攱攷㐴㐳挳晦〵㐵敤摣换</t>
  </si>
  <si>
    <t>㜸〱捤㔹㝢㙣ㅣ挵ㄹ扦搹扢㕤摦摥㥤㤳换㠳〰㈱㠰㠱㤰〷㑥慥㍥ㄳ㌷〱敡〶摦㌹㝥〴挷㜶㜲㑥〲㙤攱戲㜷㌷㙢㙦扣户敢散敥昹搱㠶〲〲〱㤵㕡慡㈲攸㐳愴㠲㠶戶㔲昹愳㔵㈵ㅡ㕡戵㑤㔵㡡搴ㄶ㐵㔵〵〸愹㝦㔴慡㄰〸㔵㐱㙡㕡㉡㤴㑡㐸昴晢捤敥㥤捦攷㜳㘳㐲㉡㘵㥤晤㙥㘶扥㤹敦㥢昹摥戳〹戱㔰㈸昴ㄱ㍤昸挵ㄳ㐱㘳㐳㙥捥昵㜸㌹㤵戵㑤㤳ㄷ㍤挳戶摣㔴㡦攳㘸㜳㐳㠶敢㠵㘹㠲㤲㌷〸敦捡㜹搷昸㈲㡦收愷戹攳搲㈴㌹ㄴ㡡㐶㔵㠹昰㈰㠲㌷㔹敤愸㔸㤵㠸㄰ㄸ换㘶㐶ち㐷㠹㙡捥戳ㅤ扥慤敤㤰扦戶㍢㥤㑥愵㔳㍢㜶愶㍦㥤敡搸搶㤶慤㤸㕥挵攱摤ㄶ慦㜸㡥㘶㙥㙢ㅢ慤ㄴ㑣愳㜸ㄷ㥦ㅢ戳㈷戹搵捤ぢㅤ户ㄶ戴ㅤ扢搲㍢扡扡昴摢㙥摢㤵㈰搶愱搱㙣㘶㠰㥢㔳㐴敦㔲㔱㔵㠸敡㜰㌶㌳敡㜰晤㔲搱㤴㈱㠸敤扤扣㘸㐰㘲㥣㍢㠶㌵㥥捡㘶攸㕦㥤㔴愸户㌳㌵㤲ㅢ㈱戹㥡摡ㅣ捥愶㤶㐷㡡㠵㐳㥡㔹攱㑡㔹㙣㈷㕡㍥愴㌹挳㕡㤹户㤶て扡晣㠰㘶㡤㜳昴攴㜲㝦挵㈸㐵㐸㡢攱慤捤㤸〴〲㑡㡤㘴㌳搹〹捤昱〴㐹㌰㘸㙦㌶㕢㜰㑡〵摢㄰昳挵〸挴挲攲㠱㡤〸㝥搸㘱ぢ㐰㤴㠰愲ㄲ㔸ㄹ慣㙡ㄳ换摡搲㉣昲〱㔹㔹晤愲㌸捤㤲昲㥡㤴㉦㐸昹愲㤴㉦㐹㜹㉥攵㜵㈹㍦㉥攵㈷愴扣㈱攵㡦㑡昹㐹㥡㔳㝤愲㉤㉤㔲昰㥣㡤扤愲㕣昵㡦㥢昶㥤扡㙦捤戳㤵昸换㤹〴㘸つ搳㤹㔲挳摣扢㐴捡㤷㜱㥥攵换㌰㐱戳攵戲慦㠲㕥敥ㄶ㔵攸㘷搰㉡昱㔹㠵㕡愴户㐴㌹㙢㕢ㅥ㥦昵㝡㌵㑦㙢㈹㡦㙡づ户㍣㤵㈶戵㡢㔵㝥ぢ㉢㕢挵㔸㜵㜵㉣攸ㄱ㠵愴㘸搶㔱㠹㡢〱㥦ㄲ㈳㜷ぢ㐷㝣ㄸ㔵㥡㌹昰㠰收㑥㜸㕡挱攴ㅢㅢ㔴つ戹㤱㜵ㅤ昴っ搳㑤ㄱ挹㝥挷慥㑣㐱愲㤷㡡㡥㌰㘰ㄸ㠵搲㑡㐰㠴ㅢ晣㠶㐲攷㜶慢㉢攸㈷愶〲愹〲㠹㔰㐴㍦昴㔴㜱㠹搵搴搹ㅦㄸ㕢慦愳捤㤰挳捣慢戸㌳搵㠱扦ぢ㐷っちㄸ㝡㤷扥㔳㑦愷㑢㕤ㅤ摡慤㥡っ㑢晤㌸㐶㥦愴昹〹晤戰㘱㤵散ㄹ攱〵ㅢ㌲㥡换攷㥤愲㍤挰㘵散㡡㔵㜲慦㘹㡥捣㜹㥡挷搷㌷攲收㠹㉣㕡㤶愳〰挱㕤挱敦扡挶㘵挲慣㝡㘶つㅦ㝤㙤〳㥡挲㠴㕤㔸ㅡ摢攷昰㘳㌵散愲ㅤ昵㔰搰㥦收挰㉦㍡愵㡦昲昷㐵捥㙤扢摣ㄲ摢㙢㉦㡦ㅡ挵㐹敥攴㌸㔲〶㉦㠹愳㕥〱ㄴ㈷㑢㉦㜲户㝤挴愲㠳㔲㥣㉡摤㔸㍦慡敦㤹昵㌸昹㐹㠹昶㑢戱摢㥢ㅢ㠳㡤慥㕢㌰挵攷㐹㠸慢ㄷっ昷搹挵㡡ぢ㝦㜰㙣㜳㈱愶愷㌴慤ㄱ捦搲㍥扢挴㈳㤱㔰〴て㈵愴㜰㤸ㅣ㘴㕢㠳昹㡢攰ぢ扡㙥㌵搲搵㈹ㄹ愱敥慡㠵挶㤷㍡㐰攷愳㜳㤸ㅣ㤶㈹㌵㝡㔳ㅤ戹㜹扤㠲㑣搳㔸攲昳慤㍢ㄵ㌲㉣㘶㙦㔹㝡㤷㠲㙣㑤㜷晦摦挹㤲戴㈶㌸晤㥥㘹㡡㔷〳㥡㔵㌲戹搳㉣扣搴敡〳㠶ㅤ愹㙢〸挸敦㤱㌷㉦㈹㍤ㄴ〳㙣㤶捤挹㌳㐶挹㥢㔰㈶戸㌱㍥攱搱ㄸ搵㄰搱㈸㐴晢敤攰晤ㅥ捤㝣〷㠵㠴㝡〵挰㍡㠰㉢〹挴㘲㝥捣㔰㘲敡搵搴㔵搶㘳㑣〸愷㙤㙣㙥㡡挷㔸〴挱愵搹㕥㙢愱㄰㌱㍥㌶㘴㙢愵㍥慤㐸攵㐸㑢㔰㡣㐴戳㜶㜹㡡〲戴㤳挴捣㉣ㄹㄱㄹ攷戴㔱攲㑥ㄴ〳㌹㉡㝡㈲㔴㡢戸㡡㜰㐱㤷㈲㙦㌸㈴换昱㘸㌳㕥㠳㔵㕡ㅢ〳㐱搶ㄷ㔵㠳㡢攸扦户㝦搷㙥㥣㌵ㄶ㐳愱愰㕥〳戰㠱㠰っ㠱㝥㉣搳挵攱ㄵ晤愰㘵㜸㙥㕣敦愹㜸㜶㥦攱昵扡㕥㐲㈷㐰㑤㘱㜹敢㠵戸敡散扤㕤㍦㘴昰ㄹ㠸敦晡挵㈸㉡㌴戲ㄵ搷戳㐵挲扡㙥㌱扥搷ㅥ戶扤㕥挳㥤愲愲㘵㘳ㄳ戴㡦㌹㍣挱㉤ちづづ挵㠸ぢ㑤戲愷愶㜸愹挹ㅥ㜳㜶挵㈹昲挱摥换㈱扣戰㄰っ㤹㑣㔹〴ㄷ㜶昳搲㝥㕢㈷㜷戸㠸挴攸戹㐸敦ㄲ㜹㔴扤づ㙣昱挶㘲敡昵昴㑢づ㈱挳㐵㤶ㄵ㤲㤰捦㔶敡㌵㤵㡥ㄹ㥥挹攳扡搰㥡㘸㐷㜵㔲ㄲ〵昴㔲㡢㍥㌶攱㜰摥摢慡昷㍢㐶挹㌴㉣づ昳㔸敢㑦ㅤ攲攳ㄴ扣㐷㙤搷挰㉤愱㔵ㅦ㜳㌴换㠵敢㔸挵戹搵ぢ㝡㝥愵愹㘷っ㡢捣搱㌷㈳戴㔷敡戹〹㝢㠶㝣愲㔲戶晡戵㈹昷㜲㔰愹㄰㉡㠹㠷ㅥ㕦愹ㄲ㤳㈴ㄶ㤵愲ㄷ愹慥㤰愸㙦㘰㈲愱㑥愲㈹〱㤰戲愰㉥〴戳攵㈷〶㈸㍢㈱敡晦㈰愷㠶㥢㐵㥣㕡㈴ㄶ㠱昸〶慣戹㤱挰摥晥㠳㠳昳㠵搳㈷扡㙥挹〸扦换捥㔰㌰挹ㄵ扥戹㈰㙢挱㝡㔴愱㜵昴ㅡ㑤㌰愶㡢㌹戰挶ㄵ昳捤㍥㑡昲〹㝤㐸㉢㜰戳捦㜶捡㥡户挲敦挰搹捡㥡改〶㌸ち戵㘵つ收㠵慢㑤慥愸㤹㍣㉡㈲摦㍥挳㔲㜵〲挲〶㠳㈱㙤㤶㠶戴㔹㌱㤴搰て愰㙡昳愳㌹搱戲挷㌵挷昰㈶捡㐶㌱㡡づ㉡慢换挲㉥挹㠴晣㘰㐳ㄲ愵㐷ㄸ㈷㠵㤱戶㠶㤸攳㔷昲愴敥ㄴ㐵㜶㠸づ敡㈷敢㤵㤸㐲㝦散㈲㔳㝡㠸㌱㔱愲慢ㅢ㠹㥡㡣ㅣ㐵昱㡢㈰㍤攷慡㥦て捥㍤㐰㈳挲戲ㄹ㔲㌲搰敡捤㐱〳㥤㈴昲ㄹ㤶㉡㥢〸慣捡㘶昲晥慤㜷戰㐴挵㠵攱捤㈹㥢㘹㜸〵つ搷㔵㐴㐹愴㍦慣㔱户〰愰㙥㤷ㄱ昹㤶ㄷ㘹㤱攱㤳㜵改て搶攷慥搲昷㔷㌴㤳昸㡤攸㤴〹㌱㜴㌹愸㌷ㄲㄱち摤摣愰㑤㕣捦㜲㐶昹㉥敥㔸摣㑣㔱ㄲㄱ㐷昸晣扤戸愱㌵捡㘰攱摣攰㙣㉥㘶㕥㕣愲㠹挹㙦㔲〹户㍣㉥搰㙦换㌴慥扡昹㝣㈸ち㥥愸㘰㘲㙡㍢㘰㉣挴㤰愱㠴㐱㙣ぢㅡ攸戰ㅢ慡愳摢愹〱攳㡥搱㉢挳挴㉥㘸搵㘲戶づ晢捥㜹㜳㈶挵ㄴ㌴㜱〳昷㕢愸搲㘲㘲㡣戲㡢敤搰㈷㤱㐸㘳㉤㕡㕢㡢㜲㌳扥戶愱捥ㄷ换㠰㠱晢挸慦㌵愹㘵㙢敢ㄷ㥥ㅤ㙢昰㈸㥦㈲戰㜶㥦㔱㜴㙣搷搶扤戶ㅣ攵挶㌶摣㥣昴㔰愸愳㐷晥㌳㔱㙣捡ㄳ〷㡢㔸昸㥡㈳挴ㄹ㥢戴散ㄹ㑢散㐶㜶㜱㠱ㄴ㔲㙣㘹〱ㅢ㐸㑢㍣㌷㤱㙣㤳㜰㌵㉣㔶搳〴㕡挳㠹㑥晡㈱㤳攸戵换㥡㘱㕤慡搸て㉦㙣㝡㜱昶搹搴扥㘴㔵㝤ㅡ户晦〴㍥㕦㡤㔱ㄵ〱昵㐴㐵㠷㥣慥戵㝣搸㜶㈶ぢ戶㍤㠹攱ㄵ愲攷㑥㜰敥攱㥢㔲扣散㠷〶戴㈹搰㠴挳ぢ扥ㅤ〵慡〲ㄲ㠷㔴㙥㈵搰摡㘳㥡㙤㔵㡡慥戲〳㐳㜴㝡㤱っ㐴㘸㔷扡㘸攸摡㈱攳ㄸ慤ㅡ户捤㔲扥㐰㠱㝤㑢攷搶㉤㘹晣㑢捤㥡敥㉣㝢㤵㤴㠲㉦㔵㌷敥㜹㝣攴ㄷ敦ㅣㅥ昹捤扡捤㐷㕦㍣㤳晡て晢㘳㠰㘸晣昶挴㘰摦㐲㈳扢愸〱㤳挷㥢㠴㤱ぢ㔵摣㐶㡤搶㜰戲㙡摥敡敤搴㔷敦〰昸っ㐰㌷〱ㄹ敡扡愳挱敤敢敥㤱㜵挱戰扤昱戶扣㠷㙥扦㜳㠸㡥㘱扡㤰挸攲㤸ㄱ改昶㡢愳㠵挰㠲㥡〱慦晣㌲㥤昷ㄳ搰㔹攸ㄱ愰〸晦㔷㜷ㄳ㐸㐲㔰㐲㌶㜷㘲愸〷㈰㐳㈰挶㈰㉢挸㠲晤㥡㤸㘳〳㜷㔳㈷㉡㌱ㄹ㐲扢㘵改㐳昹昹㝥晥㔳挹㑡㥡㉥敢㌰慡戸敥㝦愹挰搱㈸ㄸㄸ愶㈹晣㈸㐱愹摦愱㡦ㄵ㐳㔴捤㔲昱㐰攱㌵挸㐳㔴攵攲晢㕣昵扡愷㡡㥥㤰㡢㍥攲搰晤慦㐵ㅦ㜴愹㘶㉥㐵改〳㥥攷㔱㐸扥ㅣㄲ〷㐵戶〸㑣㠰㡣〰ㅦ㌸愴愶㐱〵搱攲㝦㤴㙣昳昲愸㝥㠱㤰㔰㌱㕣㕣摡㔰㝡㠹㔹敢㥥搹㈹㤲愳㙥㜸改㡥㡥づ挶㝥㐹晡㐴挸㡢㥤敤扣晡㈳㙣ㄶ㔹㕤敤愳ㅦ戵㥦〰ㄳ㈷㘰㤴㌰〶㌰㠴ㅢ㡥〰㈱〶㘷㠱〱㈸㝢〹搴㔱敤散㈲慡㍦慢㔲ㅤㄸ愸㝥㌹㈴慡㐳㔸扤㡦〰搵㍣㠰㐴㜵ㄸ㐳㜵㔴攱㝤㠲敡㈸㌵ㄲ戵扤㜶㘱慢㍦愹ㄲ晤改愹搰晣㔶て㠰㐲㡥〰摤〶〰㠹攸ㄸ㠶敡㠸挲㥢〵搱㐳搴㤸㈷扡ㄳ㍢晤㔱㤵㘸攷㐷攷收㠹挲挲搵㝢〸㌰〹㜱〳㐴㍦㠷愱㜹愲㌲㝣愶㔱愵㐸㙥㝤搸㐵挳搷㤳㜸ㅣ㝡づ扤ㅦ敦〹扤晢㠳ㅥ㜶㈷戵㠵㐳㝤㥦㤸挳愱㜰敡愸愴㌰㌸㥤㐰㍣ㅦ㈰戰㜳昲㌴㤶愹㈲㑥〶〸㜰㔷昳〴㘴愸㙡搹ㄶ〴戱慦㈱㕦ぢ晥晦〸㈵㜴扢㠹晦㍤扡昰㡤攵〸㉤㘵㌰〹㔱敦㐱㄰㑡㠱㐰戸捦㈹ち戱戰ㄳ戴㌵挴攸ㅦ扦扥敡敤㐷敥㔸㍤㜴㝡晢捣挶敥ㄳ搷摦挲㥥〹㄰敤て㑣㝦㘳搳㤹㝦敦晤敥攳㔳昷扥昰晣㌳扦㘳㌰㈹散㐸搵〹㐰㙣㜸ㄹ慣㐴搸摦㌸㝡晢〸搴㌸慡攰攸㜳㝢㝡㈹㙥㑦〵㠸搳昷㝦昰摡㕦捦摥㌴晣搲扦戶㡦㉡搹㍦扤挴㘰㙡㠲㕢㤹ㅡ㌵㙥㌰ㅦ挱捤〲ㅡ㜶搴㡣摢ㄳ㑢㜱晢㕡㠰〸㈷㌷扣㤰摥㝡㝥攴昴摡㔳昷㍣扣攳敦㍦㘴戰㐱挱つㅦ捦㙡摣㘰㔷㠲㕢〵㘸ㄸ㔸㌳㙥㡦㉤挵敤搱〰昱晡愱捦㜶㥤摦㜴㝥攰挵㝦扥摦昹㐴敥捤晢ㄸ㡣㔳㜰晢ㄲ㌵慡摣㔶挲㍥づ㘳㘰㤶ㄵ㡦㤴㡥ㅣ㌹扦㌲搲戶㍥㜲昷㥤㠹敦晣敤搵户㥥㝣攳ぢ摤敦㝥㜸攲挴ㅢ㙦㍦㜹收挳㕦ㄵ扡㝦㝦昲攴㉢㝢㥦㍤昳搶㙡晤㌹改搴昹愱攷㡥愷㈷㡦ㅦ搳て摥搲㝦晣㥥愳晢搳愳慢摡挳攱㤶㤶捤㙢晥㜰搵㤶攴㠳挷㝥捥㝥晢㤷㉢㉤㜶㠴㠸ぢ戶挷愹㠱〷㥤㈴戴㈹ㄲ挹晤搴㔰扦㑣愰㔵㘲㐲㤹攸㉦㤸ち㔵㠸愹て〲昵㄰〱㥡㉡㌴㠱晥㠲愹㤰愳㤸晡㌰㔰㡦昸㔳㠵ㄸㄷ㑤㠵㄰挴搴㐷㠱㝡㑣㑣㑤搶㠸㘱㔷挲挹㘶㐹㥡昰㍥㝣㜳㔱扦㐲㠰㘱慦〲㌵ㅤ愰㌲㌴㄰㘵㈱昶㘰ㄵ㔱愹㕦昳㔵ㅡ㘵搸戴㔸攳㌶慣挱㍥〵挲愹㕦昳㜵慣挱敥〵㙡慡㘱つ㌶㉣㄰㜶晤㥡㈷戱〶挷㄰愸㜲挳ㅡ散㕣搸搴㔳㤸㠶㍤㠹摥搳攸㠱㥢攸㝤ㄳ㍤搰ㄱ扤㙦愱㈷愶㔳㘳㠱㤸㤹㔸戶㘸㔴㉣㕦㌴㉡挸㌴㡥挶晦ぢ㌵戹ち㈲</t>
  </si>
  <si>
    <t>Max</t>
  </si>
  <si>
    <t>㜸〱敤扤〷㝣㔴挵ㄶ㍦㥥㐹戲㤷摣㈵㤰ㄵ㙣㈸㙡㄰愴ㅢ搳㡢㡡〲〹㑤㐰㑡戰㤷戸挹摥㐰㈴〵㔲㘸ㄶ散〵㤱㈷昸㙣捦㠶㕤戱㍥昵㠱㕤㥡扤㍣挵㡡扤昷攷挳晡攰搹㝥摦敦戹㜷㜶敦敥摥㥢攴昹㌳㥦扦㥦晦攷户㘴て㌳攷㥣㌹攷捣㌹㌳㜳攷捥㥤搹㥢愲㔲㔲㔲㝥挳㠷晦昳㤳捥㐴摦捡㠵㉤慤㔶㐳㑥㜹㔳㝤扤㔵搳㕡搷搴搸㤲㌳慡戹㌹扣㜰㔲㕤㑢㙢ㅡㄸ㡣慡㍡搰㕢〲㔵㉤㜵㡢慣㡣慡㜹㔶㜳ぢ㤸〲㈹㈹ㄹㄹ㘶㉡攸㝤㥣㙦㐸㘷㑣㤶㌲搳〹挰㤵㘲ㅡ〴摤〸㌲〸㑣㠲㈰㐱㜷㠲㑣㠲ㅥ〴㍤〹戲〸㐲〴摢ㄱ昴㈲攸㑤戰㍤挱づ〴㍢ㄲ散㐴戰㌳〱昵㥢扢㄰散ち㤰搹ㄷ㘰㐶昹攸㈹搵挷愳㌶㤵慤㑤捤搶昰散㐳㙤㥢㐷攴攵攵攴攵ㄴ㤶攴ㄵ攷攴づ捦㉥㙦慢㙦㙤㙢戶㐶㌴㕡㙤慤捤攱晡攱搹㔳摢慡敢敢㙡㈶㕡ぢ㘷㌴捤戶ㅡ㐷㔸搵戹〵搵攱挲搲扣挲愲愲摡戲戲搲捣摤㈰昹攰昲搱㔳㥢慤摡㤶㍦㑡收敥㤴㌹愵㝣㜴捥挱㔶敢ㅦ㈵㜳て挸㠴挸㡡愶㠶㜰㕤攳ㅦ㈴㌴挰㤸ㄶ㔴㔸㌵㜵っ扥㘵㌵搷㌵捥捣㠱搹㜱㡥㐶慥㈴㘷㉣㍣㕥ㄳ㙥㘹㉤户敡敢愷㕢戵㡣㝢㘶〳㝤㘶㌵㕢㡤㌵㔶㑢捦㠶㌱ぢ㙡慣㝡㠷摣㤲搱㜰㘸戸昹攰㜰㠳㤵捥㐴㔶㠳ㅤ户〹ㄱ慢戱戵慥㜵㘱㡦㠶㐳㕡慣改攱挶㤹ㄶ㔹〲つ攳摡敡㈲改改㉡㍤㍤㈵㙤㤰㤷㌱ㄲ㥢㥣戱捤㌵攵戳挲捤慤㤲㘳搴昲扣㜸㕤㉤㐴っ㡦㌳㡢慤㈸㍢愱ㄴ挳㔴㔹搷㌰搱㙡㙥戴敡愹㠴挱ㅢ㤶挰㈴㍥戱㕤ㅦ㜵㡥慥つ〳愳扡㍢晤㡤㔵愱ㄶ㌳㥢愰ㅦ㠰戱㈷㐰晡㠸㐹㈵㘵㘶㝦攲〶〰愸昴㌷搱㘱摤㘵搸㘹㔲慢挲愹㔵搵愹㔵㌵愹㔵㤱搴㉡㉢戵慡㌶戵㙡㘶㙡搵慣搴慡扡搴慡攳㔳慢㘶㠳㐷㝦㌲扡㜵㑢㜵㍥㈵㕢挶㜶ㅦ昸攰捡挹㜷ㄶ收㌴摤昳㔲昳㌲挵㍥㉡㥤㜵㈰ㄲ收㈰〰㘳㌰㐰昷ち慢㈱摣ㄸ愹捡㉢㉢㉢㌰㠷㤰㌴ㄴ㐰愹㔷㘰ち捤㔹昶㕡摥挰㝢㔶昴㤹戰㘴㥦㠳搲㜶昹㝡㔹㙡㠰摤扣挸换ㄱ㠹㍥ㅥ搵搲搲搶㌰㠷㠳㡣ㄳ㝦ㄹㄱㅡ㉡㕡㕡愷㠶㥢ㅢ㕡晥搸㠶㠲㘶搲㔱㑢ㄹ搵搲搰昵㉤〵㑡晥㤰㤶㘲っ㠷㥢戳㉡㡥戰㕡づ㙥ㅡ㍥戵戹愹㝡㐴㙥㑥愱戹㌷攳㤳〳㘰散〳㤰㔶㔱㕣㙡收ㄲ㤵〷愰搴昳㑥挸㙥㍡㘱㜹㕡攱㡡愵ㄳ晦㌱戸攵挷扥户昷摡愴㌸㈸㑢攸ぢ挸㕣〸㘰ㄴㄱ㌵〹㈱㉦㈶慡〴㐰愹㈷㥤昲㥦昶摦㜳敤挲㝦收㡤扢晢摥㜵挱挷㡦ㄹ㍣㑤戱㕦㑢昹㌲㌲敦ぢ㘰散㐷搴愴戲㍣㜳㝦愲㐶〰㈸戵摥㈹㝦敤攲ㅢ慥扦攷挸㌹ㄵ户㥦戵㘷敥攸ㅤ㡥㍣㑣㌱昰㔲晥㐰㌲㡦〴㌰㐶ㄱ㌵慤慣搰ㅣ㑤㔴㌹㠰㔲て㌹攵㡦㝤慡敤摤㘱ㄳて㉢扦晦㡡㠷敦㕥㝣昵〹㡦㈸㕥㐵愴晣ㄸ㌲㡦〵㌰挶ㄱ㌵ㄵ昶㡦㈷㙡〲㠰㔲慢㥤昲ㄷ㙣晡愱敡愲戱㐷㡤㝡㜸晣摦晦昶攱㜷㙦ㅤ愵㜸〱㤲昲ㄳ挹㍣〹挰㤸㑣搴㔴攸㍦㤸愸㈹〰㑡摤攵㤴摦㜶㙥挳㙥㙦慦㉤㤸㜰收敡敤㍥㝥㝤搴㈹摢ㄴ扢㈱㥢扤㌱つ㈰㈱㈸㜹收㜴㈰捤㑡㤲㘷〰㈰㈸挵收㈱㐴ㅤち愰搴㉤㡥搰扡扣〳攷㙣扦㝡摥㤸㉢㍥敢ㄷ㜸敥扡㡢晡㉢㕥ぢ挵愸挳挹㝣〴㠰㜱㈴〰挷㠴㈲昳㈸攲㡥〶㔰敡㍡㐷㐰㜶敢散㝦㡤㝤晥挶㡡ぢ㍦㝢㙦㝤攱搲㤶㐱㡡搷㔱ㄱ㜰㉣㤹慢〰㡣攳〰㈸愰挴っㄳ㔷つ愰搴㤵㡥㠰捤攳慥摡㌶晤攲愶搱て㘷㕦㝥挸㉢户慤㤹愵㜸つㄶ〱ㄱ㌲㕢〰㐶㉤㔱㤳换昲捤㤹㐴捤〲㔰敡ㄲ愷晣摢㠷㥦昳㕡㜰摡㡣〹换㕥㝣戴戲摥㜸昱ㅣ挵换户㤴㍦㥥捣ㅣ㠷㡣㝡㠲ㄱ〳㐶て㈸㈹㌴ㅢ㠸㙤〴㔰㙡戹㈳攲愵㈳扡扦㜵摦㠶㘷㉡慥昹散晥㕢敥㌹昶捥㙤㡡ㄷ㝦ㄱ㌱㠷捣㜳〱㡣㘶〰搴愱㌴搷㙣㈱慥ㄵ㐰愹昳ㅣ〱户ㅣ昳㘵晤愷愳㍦㥤㜰㑡昸愱㈱㙦扦㌰㙥慥攲挴㐱〴捣㈳昳㝣〰㘳〱〰〵攴㤹ぢ㠹㕢〴愰搴㤹㡥〰㙢晦愵㤷㤹晢㝤㍤昱㤶ㅤ㉦㜸㜰㜳换㥣晥㡡㤳づ㠹敤㠹㐸ㄸ攵㙤㉤慤㑤つ收㐹㉣㜸㌲ㄱ㡢〱㄰搲ㄲ昳ㄴ愲㑥〵㔰敡㘴㐷㔶搱㌷㍦㉤㥥㜵攷捡㡡搳㥡收摥㌲㜱挲㈵て㉢捥㕤挴㤸搳挹㝣〶㠰㜱㈶〰㡤挹㌷捦㈲敥㙣〰愵ㄶ㌸〲〶晤攷愸〳ㅦ晤收㤱㈹㑢㥥敦搳㥡㌹敤挴敢ㄴ攷㍤㈲攰㕣㌲㉦〱㌰捥㈳㙡ㄲㅡ敡㔲愲捥〷㔰慡搹㈹晦捣㌵㙤〳㙥㜹戱愸㘲㜵摦㜱扦㥣㥣㥥㜳㤱攲㤴㐹捡晦㠵捣ㄷ〰ㄸ换〱搸㈴昲捤ㄵ挴㕤〸愰㔴扤㈳愰搷挷ぢ㜶㉦ㄸ㍡㜰摣㤹㤵㉢㠶摣戱摤户㑦㉡㑥户㐴挰㐵㘴扥ㄸ挰戸㠴愸㈹㘸ㄲ㤷ㄲ㜵ㄹ㠰㔲戵㑥昹〷愶㉦㝣晡昸㈹㐵攳㤷㥣㌴昷攸扥㝢ㄷ㡥㔱㥣愹搱㥢㈶扤㘹㕥㐱㜰㈵㠰㜱ㄵ挰づ搳慤㜹㔶㘳㥢㔵㌵搵㙡慥挲慣挱慡㙡㘹慡㡦㤸㔷㤳㘹㈵㠰㔲㔵㡥搸㤴㝥㝢㥤㝦攴搲㔱㘳捦摤㜵㔶㐶晡㌱㥦戶㉡捥晤挴慣㙢挹㝣ㅤ㠰㜱㍤〰敢㔵㙣摥㐰摣㡤〰㑡ㅤ攱〸愸㝤扢敦㤴㈱㜷愵㤶㕦㌶愷㜱㑣㘳戹昱㥡敡〳戲〸戸㤹捣户〰ㄸ慢〰ㄸ㤹〲昳㔶攲㙥〳㔰慡搲ㄱ昰挸㐹㍦㙥㝡晢换晥〷慦昹㜶敦愹㐶昹昳㙢ㄴ攷㥣㈲攰づ㌲摦〹㘰摣〵㐰ぢち捣扦ㄳ㜷㌷㠰㔲㤳ㅤ〱㉦ㅤ㝡㐰搱搶㠱㕢挷摦晢捤㜷昹换㉡㕦㍤㔶㜱扥㉡〲敥㈵昳㍦〰㡣搵〰ㄴ㤰㙢慥㈱敥㍥〰愵挶㌹〲捥晥昶昲㐵慦㡣搸㍡攱㥡㈷搶㔴晣㝤晥晥㍤㌳ㅦ〰㜹㥡㌳㥦愸㘸づ捦挷愴㉣㌶摦换捦挹攵扦㡥㈷扡㤸攷搶ㄶ搵㤶搴收攵㐵㡡㜲挳〵攱㐰㌶挴㜶㜶㝡挵收㤹㔹㝢㔸㕤㘳愴㘹扥捣户㌲㙢挷搶搵户㕡捤㤲挹慡挵㝦昶㥣㔱昲㍤㙡挷㉣挰㘴扢挶㥥㥡㙤㕦㕢㙥㌵户㘲㤲摡扡㌰㜶ㄵ敥㍢ㅡ捤㈰㤶ㅤ收挸ㅥ摤搴搶ㄸ㘹搹搵㥢㔸搹ㅡ㙥戵㜶㐹愴挵㠴㈴ㄵ慢挴〴搶㙡ㄱ㤳㜶㑦㉣㜶㘸戸扥捤ㅡ戵愰捥㈶敦㤶㐰挶㔴戶愹摡㥦㍡戶搹㥡ㅢ愵㈶㔹㌴ち昷㔷昳㐴㜶㔲㉤㙤㤲㙤㔷㜶昹慣愶ㄶ慢㔱捣ㅢ搶㌰戵慥㘶戶搵㕣㘹昱敥捣㡡㐸㔵㜷㈰挹㤹㑦て㥢搲㠸㡡㘲㠶ㅣ搹搳㡤愵愳慤挶㠸ㄵ㠱扤㜳攰攵㠵㌳挲搵昵搶㡥㜱㉣戶㑥㄰晡挴愱挷㌶搵戴戵㤴㌷㌵戶㌶㌷搵挷㔳㐶㐵收㠵㌱㠷㡦㑣㙥㡡㔸改昲㐹戱愱㑡㐹㑢㔳㉡㘵戰搷ㅣ㤰戲㕢㌸㕤㜶㌵ㄲ㑥捡摢㘷㜶㌵㈲㌲㝢㑥戳愳㤲㤱㜰㌵㌲昲て㘹搷ㄲ㜷㈳㈴㜷㙥扢摣ㅥ㡤㤴㠵㜶㡥敦㜸㌹搳ㄱㅦ挴愱摥㘲慦㑣ㅤ攰㉦㌲搶㉥㍢戰搴ㄵㄵ摥㡣㤳扢ㅤ愷㠹搸㘸摢敢㕡收搴搴摥㑥敤挷㘰晣㙥ㅤ㡦扢㠵㝡慢戹摤愵〴㐵㡢捣〷〹ㅥ㈲㜸㤸攰ㄱ㠲㐷〱〲㈳㌱挶昹㝡㌴ㅤㅣ㙡㠱㕡ㄸ㤸㕦ㄷ㘹㥤㘵捣戲敡㘶捥攲㈴〰㑢㄰ㄹㄹ㜴㜷搲挷㕣〷㤴戹㥥㘰〳㐰㌰㤸㘲㙣㈴㤳ㄱ㌴ㅦ攳㝦㡦〳㘴改㕢搵㙣扢㘵〶㔳〲晤㠰晥摦㙦ㄶ㔳㔱捡㤴㝢㔳㉣ㅥ戴〴ㅡ㈰户㈵㉤捤换ㅢ攳挳㉤戳㕡搹ㄱ摢㈷㔲摥ㄳ〴㑦〲㘴㍥〵㜰昰㜸慢ㅥ摤昸㡦㕡㜷〸昴㠷捣づ敦㙦㌹て摡戱愱㜲㘱㘳捤慣收愶㐶慣晥㔴㠴㕢挳愳㙡㜰ㄳ摦愲挲㐶挳愴愶昲戶㔶愳㘱㝣ㅤ晥换㙣㤸㙥捤戱挲慤攵ㄸ愶㕢㝢㌴㑣挲〲㠰㡣愳ㄳ㈲ぢ〲つ昶扤㝢㠵搵㔲㘳昲㈶㝦〲㠶愵〵〶㔲ㄸ㘷㌳ㅢ㌸搰㔸ぢ㕡㈹扡㕢〳敥〲搱㥣㑣㌰つ㤳㔲㜶㡡㈵㝢〸㑥㤷づ㍡㌹㐸〸㐹搲㈵愵扢㈰㙣㐹㈹㙣㌹戸㠲攲㍡㥢敥挰挴ㅥ㜴㐸㙢㕤㝤㑢㡥攳摥㥣㡡㈶㉣〲㔹戲晥㐵户ㅢ〶ㅡ㤸搱㙥戰ㄲ㍢㍡㔷〹愶搴㔴摢㘲㘱捡戸收愶戶㌹扢㐳搶ㅦ㈵㠷戲㔲捣愷〱慥晥㘶搵㝥㝢㕤㜹攷㙦捥晦㡢搱㠵攴㘳敥㐹づ戶㜷㘶昱㥦㝣捣攷昰㕦戰㍤㕡㘰〰㌸㍣㐷㕡㥦〵つ㑥敢㌲ㅢ㔰摢ㄹ捤㤶慣搰㘴㐸㘶攱ㅣ慢㐷挳㘱㑤捤戳慢㥢㥡㘶㌳昸㍤㈵搷㌲换戲㕡戹散搱摤㔹攵㘱㕡㈹㤵㤶ㄶ户扥攱㕡ㅦ搹〳昲㡤ㄷ〱㝡㡣慡慦捦搶ㄲ㕢㡣㑤㐰愵攱㡡㘲扣㠴挴㙥㤳敡收㐲搰㑣㑣ㅣ慢慡㌱㜷ㄸ㥣㍦㘴㜰ㅥ晦㜲ㄶ搴户㉣㔰挳攱〲㉥㕡摣昱搲㜶ㅦ㥤戱㕦慦㐹㡦散㍤㝦挰㠸㉢昶ㄸ慡㠶㌹㠴愴㔵㤱㠱㄰㥡㡤慦昹㉡挱㙢〴慦ㄳ㙣㈶㜸〳㐰敤㠵愲ㅣ戰㥡㤱攱昷ㅡ㌴戳㡦㘵ㄴ㜸㡢㍣㙦ㄳ扣〳㠰㘱㐷挲㠰㔱攷㍤攲㌸敡〴㔳搴㈰晣挷㤱挶晣㠰攰㐳〰㌵〴㠰㝤㌲挵晣〸挰㌷戰㠳挹㤱ㄴ搸㑦㠱つ㥡敤搰搴㔰㜰㌰戸㈶㥤㘹搲㝤㈶㕤愷㝡㌹㍥㐸㜲捥㜶づ㈱㘹愹㘷㙦ㄴ㙢㘷㙥ㄸ户愰挲㍢戹戸戹㘱搲慣挷ㅥ㜸晦摦摣敥㑦㌷户㡢㥦搷つ敤㘰㌲㤳㌰戳昳扤㡥晦扦㤹㤱搷㐳ㄶ㝢㘶戴㠵晤㌱换ㄹ㔸㤰㡥晦㤸摦㈲㙦㝥㐷昰㍤㠰㙢㘰昹搱捥慡ㅣ晣㉦㠳捡㝦挸戴ㄵ㈰㤰ぢ搰晥㐵ㅥ摤㤵㉢㌶改㕣㠱敤搱㔰㘱搵㠶昱㔰㐴㉥捣㉡晣晦攵㜵㍢ㅤ捦愶㕣ㄷ敤昶㉢〱摢㜹㑤㌴ㄲ攷晣昱敢昵㜸㡡㄰ㄹ㘷㌵捥挰挵愹攵㡦扣ㅣ晦㤱㤷㜵㜳ㅢ敡愱㍦〱〳㡤愱昳㜵㠲扢㔲扡捤攳㥣慡慡㉡㈵㠳㌵㈴挶摣㠷㈰改㡡昱ぢ戰挱昶㘸㉡てㅣ搱㉢㠶㤱捡㘰愰戱搸㔷㡤㥦㝦昵戹愴晥攴㄰㤲㔶㥢ぢ㈰㉤ㅢ㕦搳㠰㈰戳ㅢ㐱〶㠱㐹㄰〴㔰㍦愰㈸㉦愹㘰㡡晦㤸㤹攴改㐱搰ㄳ挰搵昲㐳挸ㅡ摢〱㈴㑦攴㔵㈱㠴昴挳搷散〵扡搹ㅢ㐰ㄵ㈳㙢㕦㘲户㐷搶敦ㄲ㙢散〰㘲摡㘸㉣慥㈵㌹㙤㈷㔰㠲㈶改㍥㌴㔵〲ㄵ㔱愷戹㉥戳ㅦ昸㌹散㝤㠷㤰戴扣㕥〶㐹搹昸㥡搹㔴搷㡦㘰㑦㠲晥〴〳〰搴㥢㡥挳づ〶ㄷ扦ㅢ㌱晦昸〸㠴ㄴ㜳㈰㜹〶ㄱっ〶㜰㌹㙣㈸㜱㜴ㄸ收㈰晢㠲戳ㅦ戹㠷ㄳ戹㌷㠰摡ㅦ㔹摢㐱㌹挸晡㍡㘸ㅦ㄰攱愰晣㘴㈷攴㠱㠲㔶〵攸㐳㔳㈳愰挲换㐱㑦晡㌹攸〹㠷㤰昴晣攰㐰㐸捡挶搷摣㤷敡昶㈳搸㥦㘰〴挱〱〰㙡㥤攳㈰㌰挵㝦捣㤱攴ㄹ㐵㌰ㅡ挰攵愰ち攲ㅣ〷㡤㐴愱㝥昸㥡㘳㠹ㅣ〷愰㐶㈳㙢㍢㘸㍣戲扥づ㥡〰㘲摡戸戲愲㘴㈷㑣〴㈵㘸㤲敥㐳㔳攵㔰攱攵愰㍢晣ㅣ㜴扢㐳㐸㝡㐰㌲〶㤲戲昱㌵㘷㔰摤㈱〴㠷ㄲㅣ㐶㜰㌸㠰扡挹搷㐱㐷㤲攷㈸㠲愳〱㕣づ㍡㤶㌸挷㐱㘳㈱扣ㅦㄵㅣ㐷㘴ㄸ㐰㡤㐷搶㜶㔰㌵戲扥づ慡〱㌱㙤慣㔷ㄷ戳㐰〹㥡愴㈷㍢㐸㘸㙡〲㔴㜸㌹攸慦㝥づ扡搰㈱㈴㍤〱㥡〸㐹搹昸㥡㡤㔴搷㐴㌰㠷㘰㉥㐱㌳㠰㍡摦搷㐱慤攴㘹㈳㤸〷攰㜲搰〲攲ㅣ〷㑤㠲昰㝥㔴戰㠸挸ㄳ〰ㄴ㍢慡敤愰ㄳ㤱昵㜵搰㐹㈰挲㐱ㅥ㉤㘸㌱㈸㐱㤳昴㘴〷〹㑤㑤㠱ち㉦〷㉤昲㜳搰㐲㠷㤰昴㠸㙢㍡㈴㜱扡㙦㥥〳㜵㙡扥慦㌳㤶搰㥡昳〸㤶〲戸㥣戱捣捥慡㑡〸改㐷㐱㝦㈱搳〵〰㡡㑦挳㌸㍤㌱㤷㈳愷㍦慡ㄱ㍡㜸搵㈳捥㥣㐱戰ㄱ〰㠸攸㘵挱扣〸戴㘰㝢㌴㜵㈸㡡挴ㅣ挰㉢㤷㝤搵㡡昸㌹愰挶㈱㈴㍤㡥㍢ㅣ㤲戲昱㌵慦愲㤰慢〹㔶ㄲ㕣㐳㜰㉤㠰㍡挶搷㈹搷㤳攷〶㠲ㅢ〱㕣㑥戹㤹㌸攷㐶昰〸〸敦㐷〵慢㠸扣ㄵ㐰昱㈹㥦摤㐲㙥㐳搶慦㠵㤸㐷戲㔴㤲㜳敥㐴㤱㘰㝢㌴㜵㌴捡挵㥣ㄳ扢ㄱ㍣挸捦㌹ㄳㅣ㐲搲愳挶㘳㈱㈹㥢㔶摣〷愵收晤〴て㄰㍣㐸昰㄰㠰㉡昷㜵捥㈳攴㜹㤴㘰㉤㠰换㌹敢㠹㜳㥣㔳〵攱晤愸㘰㈳㤱㡦〱愸㌰戲戶㜳ㅥ㐷搶搷㌹挷㐹㈹㠰戸㤶昳ㄴ㡡〴捤㜶㘸慡ㅡ㐵扣㥣㤳敢攷㥣㝤ㅣ㐲搲㘳搴〸㈴㘵攳㙢㙥㠲㔲昳㈵㠲㤷〹㕥㈱㜸ㄵ㐰つ昱㜵捥敢攴搹㑣昰〶㠰换㌹㙦ㄱ攷㡣㉤ㄶ㠴昷愳㠲㜷㠸㝣ㄷ㐰捤㐴搶㜶捥㝢挸晡㌹挷㜸ㅦ挴戴㜲㍣㈵㑦㙡㍤ㅦ㠲ㄲ㌴㐹昷愱愹㔹㔰攱攵愰ㅤ晤ㅣ戴㠳㐳㐸㝡㑥㝣㍣㈴㘵攳㙢㝥㐵㜵晦㈲昸㥡攰摦〴㕢〰㔴㤶慦㠳扥㈵捦㜷〴摦〳戸ㅣ昴㈳㜱㡥㠳昸攸戹ㅦㄵ㙣㈵㜲ㅢ㠰㙡㐰搶㜶搰㝦㤱昵㜳㤰㔹捦㔲㐹捥昹〵㐵㠲敤搱㔴㈳捡㜹㌹攷攷㕦晣㘶换づ㈱改〹昸ㅣ㐸捡愶ㄵ〶收㜴㘶㌷㠲っ〲㙥户㌳㠳〰敡〷ㄴ昵㤹㉤㤳愷〷㐱㑦〰㤷㜳戸㍤㑦㜷慤戹㄰摥㡦ち㝡ㄱ搹ㅢ㐰戵㈰㙢㍢㘷㝢㘴㝤㥤搳捣㔲㐹捥搹〹㐵㠲㘶㍢㌴挵搵㝡㉦攷㝣攰攷㥣昷ㅤ㐲搲搳晤㜹㤰㤴㑤㉢戲㘹㝢㍦㠲㍤〹晡ㄳっ〰㔰㙦晡㍡㘷㈰㜹〶ㄱっ〶㜰㌹㘷㈸戲挶㌰〰㡦㕢㠹昹㔰㈶捥ㅡ捥㠲㝢〳愸㠵㐰搹捥捡㐱搶搷㔹ぢ㘸㘶㤲戳昲㔰㈴㘸戶㐳㔳㡢㔰捥换㔹㑦晡㌹敢〹㠷㤰戴㤳攱㈴㐸㤲㑢昸扥㌴晢㌱㕦挷散て戲㌹㠲攰〰㕡ㄷ㕢戶ㅣ㘹㘷搵挹㄰㈴㑥ㄸ㐵愶搱〰敡ㄴ愰攴ㄲ㕥㡥㥣晥愸㠷愰㈳㝡〹㕦っ㜴戲〳挶㔱愶搹づ㑤㥤㡡㜲㌱〷挴㉥攱㜷晢㌹攰敦づ㈱㘹晢挵改㤰㤴㑤㉢愶搲敥㘹〴搳〹㉡〹㘶〰愸㕢㝤㥤㜲㈸㜹づ㈳㌸ㅣ挰攵㤴㈳㠹㜳慥㔲㘷㐰戸㌸收㘸㈲㡦〱㔰㘷〱㘵户㡥㘳㤱昵㙤ㅤ㘷搲慣愴搶ㄱ㐶㤱愰搹づ㑤㥤㡤㜲㌱攷挴㉥攱㤷晡㌹攷ㄲ㠷㤰戴戵攴㕣㐸捡愶ㄵ挷搳昶搹〴昵〴つ〴㡤〰㙡戹慦㜳收㤰㘷㉥㐱㌳㠰换㌹慤挴㌹㠳昰ㄲ〸ㄷ攷捣㈳㜲㍥㠰㕡ち㤴敤㥣〵挸晡㌹挷㔸〸㈲㙥㌲㍤㘶挰㈷㠰ㄲ㌴㐹㑦㜶㥥搰搴昹㔰攱攵愰㤳晤ㅣ㜴㤲㐳㐸摡㍢昳ㄷ㐸捡挶搷㍣㠳敡捥㈴㌸㡢攰㙣㠲㜳〰搴㝣㕦〷㉤㈱捦㜹〴㑢〱㕣づ㕡㐶㥣搳㝡㉥㠰㜰㜱搰〵㐴㉥〷㔰㉢㠰戲ㅤ戴〲㔹㍦〷㤹换㘹㔶㔲敢戹〸㐵㠲敤搱搴㠵㈸攷攵㥣㠸㥦㜳㙡ㅣ㐲搲扥㈰㙥〷捡愶ㄵ㔷搱昶慢〹㔶ㄲ㕣㐳㜰㉤㠰㍡挶搷㌹搷㤳攷〶㠲ㅢ〱㕣捥戹㤹㌸愷昵㕣っ攱攲㥣㔵㐴摥ち愰㉥〵捡㜶捥㙤挸晡㌹挷戸ㅤ挴戴㌱㕥㜳㥣㍢㐱〹㥡愴㈷㍢㑦㘸敡㌲愸昰㜲搰㐱㝥づ㥡攰㄰㤲㌶㍥㕤〱㐹㌲昸摥〷㜵㙡㥣慦㌳ㅥ愰㌵てㄲ㍣〴攰㜲挶㈳㜶㔶㕤愹ㅤ昱㈸㤹搶〲愸慢㠱㤲挱㜷ㅤ㜲晡愳づ㠰㡥攸攰㝢ㄵ搰挹㤵㝣㡣㌲捤㜶㘸㙡㈵捡挵ㅣ㄰ㅢ㝣ぢ晤ㅣ㔰攰㄰㤲戶㘸㕤ぢ㐹搹昸㥡捦㐳愹昹㑦㠲ㄷ〸㕥㈴搸〴愰昶昶㜵捡换攴㜹㠵攰㔵〰㤷㔳㕥㈷㡥㤷㙡㉣㘲㕤〷攱搲㐲摥㈰昲㑤〰㜵〳㔰㜶ぢ㜹ぢ㔹扦ㄶ㘲㕥㑦戳㌶〲挴摤㈲扣㑢戱敤搱搴㡤㈸ㄲ㜳㑥㙣昰摤挵捦㌹㝤ㅣ㐲搲昶戳㥢㈱㈹ㅢ㕦昳㌳摡晥㌹挱ㄷ〴㕦ㄲ㝣〵愰㝡㍢捥攱㍡〲扦搷愴敢愷㡣㕦㤳攷摦〴㕢〰㕣捥昹ㄶ㔹攳㍢〰㡦㜹捣㉤㄰㈱捥晡㥥〵㝦〰㔰摣攵㘶㍢敢㐷㘴㝤㥤戵ち㙣挹捥摡㠶㈲㐱戳ㅤ㥡扡つ攵扣㥣㤵攲攷慣摦㝥戶愷捡㐹㕢敤敥㠰愴㙣㕡㤱㥡〶㤰㐶㤰㑥挰㘳〹愶〱愰戶愱愸昷㡣㌸㠳㍣㍣㤳㘲〶〱㕣捥捡㈴捥ㄹ㠸敦㠴㜰㜱㑥㑦㈲戳〰搴摦㠱敡㡦㉦㡥愳㈰敢敢㥣扢挸㤱搴㤲㝡愳㐸搰㙣㠷愶敥㐶㌹㉦攷㝣攲昸㈰改㤱散挷づ㈱㘹ㅢ攱扤㤰㤴㑤㉢晡㐲愹戹ㅢ挱敥〴㝢㄰㘴〳愸㜷ㅤ攷㌴㠳㡢摦㔸㑢摡㤳㍣晤〹〶〰戸㥣㌳㤰㌸挷㌹摣㤹㈸捥ㄹ㑣攴㄰〰戵〶愸晥昸攲㘸〰戲扥捥㔹㑤㡥㈴攷散㡤㈲㐱戳ㅤ㥡扡て攵扣㥣昳慣㥦㜳㥥㜱〸㠹㕢㈴〳摣㜰㤴戸攵㐳捥㘸㐴㌷㡦戹ㅥ㕥昶〴戳㔱㝢㐸㘳㕤㙢㑢昷摡㔱㙤慤㑤㘳敢㕡昱㜴㈹戳ㄶ〰㐹㈹戲㡢散戳㜲ㄵㅡ㔶㝢㘸㥤㌵㥦捦㤵昶㐸㈶攱昸㡡扤㝦㤸摢㈰㜶㑦愶㔷㌴ㅤ摣搴㕡㔱搷㌲愷㍥扣㜰㠰〷搹愶ㅣ㌶换㙡挴挶扦㘶散晦敢㠸愹㘹捥ㅣ㉢攲㘱㘳㘵㔳㕢㜳㡤㌵愱攲捦戰㜵㔰搹摢㜲㔲戰昳㐳㈹散愶昰㝦扡散昲晢㙥㠸㑤㉡㜶㡢愸摦戹昳㡣慤㄰愷ㅡ搰昴㔲愰ㄳ㑤摤㉣㘵㌳挴愶慦㠷㠰㙡扦㠹戸㌶㈳㜶〷㜳戰ㄶ㘱戵㜱㍤㥣摤慥ㄳㅡ㕢敡㈲㔶搰挹㑤慥㙢散改㈴愷戴戵挶㔱挲ぢ㝡㍢ㄴ㙣㘹㤹搲㠸搰搷㠴㥢㈳㝦㠶愸愰㘲昸搸㈱㔱〶晥晤㍥㐷摢㘲㔲㔲戶挸㉡㉥㜲㕢ㄶ愳戳㤷㌹扥㝥ㄸ〸捦ㅤ㐶搱敥㠸㠴㙢㉦㘷ㄶ昸㝢搰摤㔱㜴〶㜳㤳慤㜰愳㐴愱戲㌵㔲㘱捤敢㈹ㅣㄶㅡ㌸㑥㡤搵㕢扤攳戳昲㍣摢慣ㅤ㔵㡤扤攵㙤慤㔶捦㘸㑡㍡扡㔹㍢摤慡て㜳㕦㙥㘶㌴㌵戵愶ㄵ㍢㤷愳昲戸攷昶捦ㄳ㈱㜸㈴摤㠹㤲㤲㌸ㄹ敤㌴摥昸㑡戰て晤捥愸慡㤴㤴㕡昹㝣㝤愰晡摢㘵晣摣㜲㘰㡡㑥〴昹㐹〹㍣〲昱㠹て慣攳挷㕡昷挶㕢昶愴摥㝡㍦戸㍤挲挹攰㤵愹㜱摣昳摡愳㔶挶㍤㙣㙣攷㠱戱㉣㜶㥤㝡㥣收㙣慤慢〹搷搷㉦散㔹㍢愱戱愶扥㉤㘲㑤ち㔷㕢昵㝡捣㙥㙡㙥昸㤳挴㉢ㅤ㕥㜳㝡㔴㍢㝥㜱㥣㌲〱愷㙣昵㌶摦摦㍤捣攱㜹㈸㝡㥡㕣㜲㈱㈳㘸敥敦昴扢㐷㘱挸晦扣换㌹㠸㐲扤㘲㝢昴攵ㅣ㈶㠶戶㈴ㄴ挷㌴敥昸㡣㙥㤴㤶ㅥ攷㘲㥢搴㌴愹〹㥢搸㈳㉥搴昸㍡ㅢ昵愷改㔷搲愵っ挳昸扤ㄷㄸ昸ち㥦㉤扦㌹晦㜳㜹ぢ㥦㉤〷昲ㅡ挳捥戱づ戹挴扤愲慥捥㈱搷㝥ㄹ〴㐳㘰捣攲〸㘶㑦ㅣ㘶搴戵搶㕢摤㙢㠵㉥改っ㜶〹㝡戳㕢敤㡣㔹搸㜷㔹搱愳㜶㕣㜳㕤愴扥慥搱攲㈴〴㠷㉡㜸昶㜵㤲㌵ㄳ摢晦愷㌶戵搴昱戴㘵㡦摡ㄹ捤攱挶㤶㌹摣㕥㕢戳戰㔷㕣㑥㠲ㄵ愸ㅤ㕤搷㠸づ㘴敢㘴㍡慢戶㜲㔶搳㝣㥣ち㙦㙢㘸ㅣㄷ㥥搳昲愷〸ㄴ晢㤳晤戱㐷挰㔴㤵㥡慡㌲㔲㌳㝥敦戵ち㉤ㅣ㈲昳㈱㌲㤵挰〹搵㝡愴摡改慦㡣㤲㜳昸㠲晤㤵㌶挵ㅤ㕣昵摣昹ㅤ㍤㔲捦㌱搸ㅣ㠱㙥㤹㜹〰挰㐱攳づ㤹㄰㍢戲昳㝦㜵㍥㍤戰〱㤲摢戹ㄴ㐸戳㠸㥥て搸〱捣㍤敤愶㐲ㅣ㕢㡥㈹ㄱ㘷㉥戱昹〵㙢㠵㠷㉤ㄱ㔷㑦戲㌳㌹ㄶ㍢户㌳搱昱㌱昴㘲挷㍢挶摣㥥㜶㠶搳戹㠶㜰㝤㡢㐳㉢㙦㙡㘸〸戳㘹戱㔹㔶㘲摣戶㌲㘴㙥㡤㤱挴慣〵㤰昶攷愰挲ぢ㠰ち㉦㄰ㄴ㉥挷㍣昳㈳㘹捡㙡㥡ㄹ㙥慥㙢㥤搵㔰㔷㤳挱っ捦攵晣㈹摡㈴㥡㔰㍡㥣愹㍦搲㌰㌱㔱㑤摣戳㘶㙦〸㐷戸㜳㜰敦㐰搷㌱晣㘸戹愹㜲つ㔷扦昳㐰〵㥡慦っ昶收㐸㐸ぢ攰㡥㍣〵挳扥㙤㡡㙢〲〶㡣っ㐲敡㌱㌲攰㙢㡥〲扢晥愴㍦㠱㔴扢㝢摣扢㠱㈱㌸愹㈹ㅣㄹ㡢愳㕢㑤捤摤㥣摦㔳挸㐰㘸㌹愴㌴㠷㜸慥愱ㅣ㠷㠲㜰搸㘸ㅥ收挱捤ㄹ㐴㔴攲挴㐰㍡㑦㐴ㄸ㜶っ㜹㈹㑣〹〴扡㘷㜸改㥡愰㘵つ㜰昶㝦扢㝦㡦㘲㐲㤲晣慦愶㤵ㅥ挸㡡〴㜹㑦㡦〷ㄲ㠰㘶㌹㠰㝡ㄲ㔹搶㈷㠱愱㠲っ㘳〰〲㑦㠳㤸搸㑢㝣捦〰愰㐰㑡愰㠱㘷ㄳ㌲ㅡ㔸ㅤ㑣㌷っ㥣㔸挰ㄹ〷戸挴攸㥥昱ㄴ攸收㔸㜰㍤昷散戳㈳㤰㑥㔱捦〱㘸晤㜲慦㄰愴昳捣㜱搴㍦ㅥ㐰扤㡡慣㥣㠲戱㙦㐸づ〲㉥捤戹㈱㤹㠸㌴㉥ㄵ敡㌵戰昰愶㐴㝦㕣㤱挴㔴㝡㤲挳昵㍡挸㥣㑥㌳愰ㅤ㑤捤搴㘶昰㜱㝡㤶㘲㑥㐶昱搸晣㘰㡡㈳散つ㤰㌸㐷戰㍦扥㔷㌱昵ㄶㄸ搶㤱挹㤸㡡㤲〶㑥慡愱㔳㡢〹〹㠳愸㝡ㅢ㑣ㅣ㐸捤㘹㘰㔴敦㈰戵〱摦㘸㝢慤〴戶攳昶晡㥥㤴㠰㤰ㄹㄴ攲㘴搴〷㐸㘸ㅦ㈳愹ㅢ挱㈱攰㌱て㈵攳㠷摥っ㠷㤱攱㜰㌲㝣〴〶㌶〴昳〸攴愲戱晢搴㔵捣ㄵ扢㈳㔹散㈸㠰挰ㄶ㌰晣て㝢愱㈹挳㡣慥づ挸㑤㑡㙣㌱愰㐷慤晢摥扦㜷慤戳〸攰扡搵㑦挰挹攴ㄸ㘳昴㥦攸㐶ㅥ昵㠳㌳昵㠸昷晢㘷㑥ㄸ戲㌸㍥愱改㝦ぢ㠱㜶晢㍡ㅡづ敦㡤摦㍡搸晢攰愶㙣昸愶戵戹慥扡㡤㔳ㄹ搱挹挶㤶ㅥ扢㘲慢敦㤰㤷挶㜶っ㑡愹敦㤱摢㐰㍥愵散挱戱㡡挱敢㜰㜰晣㤱㈵昰㌵㡦愳㄰㈷愳晥㠳㠴㐷㘳ぢ㠳挷慣㈶攳㔶㙦㠶ㅡ㌲㐴〰〲摢挰㤰㜸㌵㠸摦㥢㡣㘵づㄳ㑣改㕣㈴㑡攷㘹愷っㅣㅣ㤲㘳㔲〱ㄹ㍡扢扢㡥㌷ㄹ昶挹愶っ㤴㐱慡愱挵愸㐴ㄷ戴㈲㐱扢㘵㜱愸攲〵㈰㌵㌵ㅤㄷㄷ㈳昱愴㐶㤲㕡㡡愸戴㘴晦戴摡ㅤ㈶ㄸㄶ㉣敥捥愵㉦挸慦攲㡦㐹㜰㤸㜲㉦㤲㘳攱㘴㈶㜸㔲㠲敡ㄷ㐰敤ㄹ摥愷〷敤愱㙥ㄶ㉢㕥〷㠰ぢ㕢摣㔰㌷㥢挵攸㔹㠸愸㐷㥡昱收㔶㘰晦愱慥挱攱捡〰㔷愷㠷㍡敥㈹戶㠷扡㐶ㄴ㡦つ㜵㜳ㅣ㘱摣㙥摣㤹愱㉥ㄳ㝣敢㘸戰攷㈴㔱㜱㐷戲㌴戹戹㤰慢㝡㈲户挱慥㥤摤攴㕡㠰敤戸挹㜱ぢ㌳晥昰㤳〶㘰搷ㅦ挵㍤换摡戱㐴㍡ㄷ戹㌶昰㤸昳〰ㄴ昷㌳㝢㌰捣㈷挳〲㌲㙣て〶ㄹ摦ㄶ㈲ㄷㅤ摦戸㠱㔹ㄷ㘳㝢㜳〲戶㠸挵㑥㘰戱㙣㌰戸慥㑤㈷〱㠷㡦〴散㘴愴ㄹ戰㝥㘰昱て搸㘲㠷㙢㑦㜰㜵㍡㘰晤挱㙣〷散ㄴㄴ㡦〵散㌴㐷搸〰搰㍢ㄳ戰㠱攰㕢㐷㠳㡤搳㔱㌲㜳搰㠴挶㌹㔸㝣ㅢ搴て㍦㐹挲㑡㈴㑥昳ㄵ户㐸㑢〴捦〰扢ㅡ㡣摣〶扢扡㜶〴捦〲戶攳〸㜲㑦㌵晥昰㑣㤸㐲㤰㤰敦㜰㐰敤㘹捡㜴㈲㜸づ㜸捣㜳挹挸つ搷ㅥっ㑢挸㜰ㅥㄹ㜲挰㈰ㄱ㕣㡡㕣㌴㠲㜹慥㘲扤㐴敥㜶㠰收昹㉣戶㡣挵昶〵㠳㉢㠲ㄷ〰㠷㡦㐴㜰㌹搲㡣㈰昷㑡晢㐷㜰㠵挳戵㍦戸㍡ㅤ㐱㙥扡戶㈳㜸㈱㡡挷㈲㜸㤱㈳散〰搰㍢ㄳ挱㤱攰㕢㐷㠳扤扢摣㈸㤰㈵㘰ㄷ㐳慥ㅡ㡤摣〶扢㜶㜶挰㉥〵戶攳㠰㔵愰ㄸ晥ㄲ扡摣㔸愰㍣攲昱㌷㠸㌴㉦愷㌶㙥〰昷㘰戸㠲っ㔷㤲㘱㍣ㄸ㈴㘰㔷㈱ㄷつㄸ㜷㝣敢㘲慥㉥㜷㌵㡢慤㘴戱ㄹ㘰㜰〵散㕡攰昰㤱㠰㕤㠷㌴〳挶扤摢晥〱扢摥攱攲收敥㑥〷㡣㥢挰敤㠰摤㠰攲戱㠰摤攴〸㍢ㅣ昴捥〴散㐸昰慤愳挱摥〱攳ㄶ㜲〹搸捤㤰慢㡥㐶㙥㠳㕤㍢㍢㘰慢㠰敤㌸㘰挷愲ㄸ晥ㄲ〲㜶ㅣ㔰摡戱㘲㠰㝤㈳㜰ㅢ㐴㥡户㔳㕢搸㥢攱づ㌲摣㐹㠶㙡㌰㐸挰敥㐲㉥ㅡ㌰敥㌲搷㜲㕤〱晢㍢㡢摤捤㘲㡤㘰㜰〵散㕥攰昰㤱㠰晤〳㘹〶㡣㝢挹晤〳戶摡攱攲㘶昳㑥〷㙣㉥㤸敤㠰慤㐱昱㔸挰敥㜷㠴㜱扦㝡㘷〲挶搵㡡㜵攲㉦摡㥣㌴㈴㜲㑢扢〴散〱挸㔵摣摢扥挱慥㥤ㅤ戰㠷㠰敤㌸㘰ぢ㔰っ㝦〹〱㕢〴㤴㜶慣ㄸ㘰〷散ㄱ㠸㌴ㅦ愵㌶㙥㤰昷㘰㔸㑢㠶㜵㘴㌸ㄱっㄲ戰昵挸㐵〳戶搸㔵捣ㄵ戰つ㉣戶㤱挵捥〱〳㈷敥㐸㌲㑡㌲捤攴㤶昵㜵㐴ㄹ㡦㠱愵搳搳㑣㙥㜲ㄷ昷㍣㑥挱㑢㤱摢㘰换戵摤昳㈴戰ㅤ扢㘷ㄹ㡡攱㉦挵㝣㡡㐲㤰㤰㉦户挶㝢搴晥㘹昰㤸捦㤰㤱摢收㍤ㄸ㥥㈵挳㜳㘴㔸づ〶㑥㌵㡤攷㤱㜳㑤攱㡡挵戸㠴㈹摣ぢ攰挱ㄴ㡥扢改戵㔰搷ㄴ敥㐵ち摤㐴愱㔷㠱挱搵摡㕦㘶㌱攷㙥昵ㄵ愴搹摡慦〶㡢㝦㙢㝦搵攱㕡〹慥㑥户昶㙢挰㙣户昶搷㔰㍣搶摡㌷㍢挲慥〵扤㌳慤晤㝡昰慤㠳挵㍥挳ㄳ户攷㑢㌸摦㠰㕣㜵㈳㜲ㅢ挸慣㤷㔴摥〲戶攳㜰摥㡣㘲昸㡢㕦㔲㔱摣搰慦ㅤ㑢慡㌳〱㜸〷㈲捤㜷愹㡤㥢晤㍤ㄸ摥㈳挳晢㘴戸つっ搲摡㍦㐰㉥摡摡戹挳㕦ㄷ㜳摤愲㝥挸㘲ㅦ戱搸㝤㘰㜰〵散ㄳ攰㜴挰㍥㐵㥡〱攳㕥㝤晦㠰㝤收㜰㍤〰慥㑥〷㡣㥢晥敤㠰㝤㡥攲戱㠰㝤改〸㝢〸昴捥〴散ㄱ昰慤㠳挵㍥〱㝢ㄴ㘴〹搸㔷㤰慢搶㈲户㠱捣㍡㘰㕦〳摢㜱挰搶愳ㄸ晥ㄲ〲戶ㄱ㈸敤㔸㔲㥤㠰㙤㠱㐸昳ㅢ㙡攳〱〴て㠶㙦挹昰ㅤㄹㅥ〷㠳〴散㝢攴愲〱攳愹〳㕤捣ㄵ戰ㅦ㔸散㐷ㄶ攳〹〱㔷挰戶〲㠷㡦㕣㑦戶㈱捤㠰昱晣㠰㝦挰晥敢㜰扤っ慥㑥〷㡣〷ㄱ散㠰晤㠴攲戱㠰晤攲〸攳ㄹ㠵捥〴散㜵昰慤愳挱㐱摡㥣㜴㍤攱㌱〶〹搸慦㤰慢摥㐰㙥㠳㕤㍢搱㘸㜲ㅦ㐰挷〱㝢ぢ挵昰㤷㜰㍤㜹〷㈸敤㔸㌱挰扥㥥攰扥ㄷㅢ㠴〰搴扢摥っ昸敤㔰散ㅢ㈲挳㝢㘰㤰㠰ㄹ挸㐵〳挶㔳㄰㕡慥敢㝡搲㡤挵㌲㔸散㉢㌰戸〲ㄶ〴づ收㐹挰扡㈳捤㠰昱㍣㠳㝦挰㌲ㅤ慥慦挱搵改㠰昱㘰㠴ㅤ戰ㅥ㈸ㅥぢ㔸㤶㈳㡣㘷㈶㍡ㄳ㌰ㅥ㥥㔸㈷晥愲搵㐹〱攳戱ち〹㔸〸㜲搵昷挸挵〵慣ㄷ戰ㅤ〷㡣攷㌰昰㤷㄰戰慤㐰㘹挷㤲敡昴戰敤㔹㥤ㅤ愸㡤㠷㌴㍣ㄸ㜶㈴挳㑥㘴昸㉦ㄸ㈴㘰㍢㈳ㄷつㄸ㑦㘶攸㘲慥㠰昵㘱戱㕤㔸捣㐸㡤ぢ㔸㕦攰㜴挰㜶㐳㥡〱攳ㄹぢ晦㠰敤敥㜰㘵㠰慢搳〱攳㘱つ㍢㘰㝢愰㜸㉣㘰晤ㅣ㘱㐱搰㍢ㄳ戰㑣昰慤昳て㔸て㤰搷搳搷㝢㐲慥敡㠹㕣㕣挰〶〰摢㜱挰㐲㈸〶㉦㈶っ㠹扤㠰搵㡥㈵搵〹搸㐰㔶㘷㄰戵昱攰㠸〷挳㘰㌲っ㈱挳昶㘰㤰㠰つ㐵㉥ㅡ㌰㥥ㄶ搱挵㕣㐳攲㌰ㄶㅢ捥㘲㍣搹攱敡㘱㌹挰改㠰敤㠳㌴〳搶て㉣晥〱换㜵戸㜸㌰愴搳〱攳〱ㄲ㍢㘰㜹㈸ㅥぢ㔸㠱㈳㡣㘷㑢㍡ㄳ戰㠱攰㙢㈷㘰㍣㝥戲㥥扥㉥㠴㕣㌵ㄸ戹戸㠰ㄵ〳摢㜱挰㠶愲㤸〴慣〴散晡愳㠶〳慢ㅤ敢ち㔸㈹㜸捣㌲㙡摢摢㥢㘱㕦㌲散㐷㠶ㅣ㌰㐸挰昶㐷㉥ㅡ戰㍣㔷㌱㔷挰㐶戰搸〱㉣挶搳㈵慥㈹戶㜹㈰㤰㡣ㄲ㡦㤵㠸㉢㡣㤱挰昴戶㤷㈸㍢㕥捤攵㐱㤴昵㜴搱㈸ち攷㠹ㄴ摢㐵捥㙡㙥㌹戰ㅤ扢㠸㈷㔷挴㐵ㄵ㘰㐷㕡扥㙡ㄴ㔲摡㐵昴㥢搳愶挷㠰挷ㅣ㑢㙤㍣摡攲挱㌰㡥っ攳〱〲㍣敤搲攱㙡㙥㄰愲晦愰搵摣捣〹㉤㤵搶摣㌶敥㙣ち搷攳づ㐶㤶㜶搳昰㙢㔲晦搳摡慥搷㈳户攸㈳㘹㝢攵㜷〲㙡攷扡㙤㈸㤱ㅥ㤰㜰摢㌰ㄱ㍣昸戵㕣㐲挵㘳㍣摡㔳慥㝢㠷挹㈰㥡〷〳愸愹㘰㜰㜵攳愹㔲ち㌱挱昲敦㌴愴搹㐰愶㠱挵扦ㅢ㑦㜷戸愶㠳慢搳摤㤸㈷㝢散㙥㕣㠹攲戱㙥㝣㠸㈳㙣〶攸㥤改挶㍣晤㈳㙤ㄷ戱㠴搷昹戰挱戵㐷㐰昱㕣搰㝡㍡攳㔰挸㔵㍣㈰ㄴ搷㡤て〷戶攳㌶捡㠳㐴搲㐶摤㡦㘳ㄵ㑦ㄲ㘹挷㤲敡戴搱㈳㔹㥤愳愸㡤愷㡣㍣ㄸ㡥㈶挳㌱㘴攰戹㈳改挶挷㈲ㄷ敤挶㘱㔷㌱㔷㌷慥㘲戱攳㔸散㜸㌰戸〲㔶つㅣ㍥ㄲ戰ㅡ愴ㄹ戰搹㘰昱て㔸挴攱慡〷㔷愷〳搶〰㘶㍢㘰ㄶ㡡挷〲㌶搳ㄱ搶〸㝡㘷〲㌶〷㝣敤〴㙣㉥挸敢㔱ㅤ㜳ㄶ攴慡㘶攴攲〲㜶㍣戰ㅤ〷慣ㄵ挵㈴㘰㜱敢昵㍣摤愴攳㐱㡦㌹〱慢㘷㜵ㅡ愸㡤㈷㥦㍣ㄸㅡ挹搰㐴〶㥥㠵㤲㠰捤㐱㉥ㅡ㌰ㅥ㘷搲挵㕣㌳㥢戹㉣搶捣㘲㍣㤶攴ち㔸㉢㜰㌰㑦〲搶㠶㌴〳㜶㈶㔸晣〳㌶捦攱㍡ぢ㕣㥤づㄸ㑦㍦搹〱㥢㡦攲戱㠰㉤㜴㠴㥤〳㝡㘷〲戶〴㝣敤〴散㍣㤰搷㌳㘰㡢㈰㔷㉤㐵㉥㉥㘰㈷〲摢㜱挰㤶愱㤸〴㉣慥㠷㕤〰慣㜶㉣愹㑥挰㑥㘶㜵ㄶ㔳摢㜲㙦㠶㔳挸㜰㉡ㄹ㔶㠰㐱〲㜶ㅡ㜲搱㠰昱昸㤵㤶敢敡㘱愷戳搸ㄹ㉣挶愳㔲慥㠰㥤〵ㅣ㍥ㄲ戰戳㤱㘶挰㜸㤰捡㍦㘰攷㌸㕣㉢挱搵改㠰㕤〳㘶㍢㘰攷愲㜸㉣㘰攷㌹挲㜸㔸慢㌳〱攳愹慤㜶〲㜶〳挸敢㔱ㅤ㜳㈹攴慡ㅢ㤱㡢ぢ搸㌲㘰㍢づ搸捤㈸㈶〱㡢敢㘱慢㠰搵㡥愵挷㥣㠰㕤挰敡㉣愷戶㕢扤ㄹ㔶㤰攱㐲㌲摣〶〶〹搸㕦㤱㡢〶㡣㐷扥戴㕣㔷て扢㠸挵㉥㘶㌱ㅥ摤㤲㤹つ户搵攰挲㜵〹㤰㡣ㄲ捦㙣㠹㉢㡣㑢㠱改昴捣㠶愷扣搶搳㐵㤷㔱㌸㡦㝢搹㉥㜲㘶㌶㤷〳摢戱㡢㜸㉣㑣㕣㜴〵搸㤱戶㘷㌶㍣ㅢ愶慢攲㜲搱㤵攰㌱慦愲戶戵摥っ㔷㤳㘱㈵㐰㘰ㅤㄸ晥㝦㌹戳戹〶戵摢㑤㍦搳昶晥挵昱㡤㜰㔹挲㕣攷㍡㤴㑡㌱慦㈷㔴㡦戹㝣攷㥡敢摣〰愲㜹㈳㠰㝡ㅥっ慥㡥㝤戳㤴戲㍢昶㉤㐸戳挹昰晣㥢㝦挷㕥攵㜰扤〰慥㑥㜷散ㄷ挱㙣㜷散㕢㔱㍣搶戱㙦㜷㠴㙤〲扤㌳ㅤ晢㘵昰戵搳戱㜹っ㙦㍤㥤㜱〷攴㉡㥥挷㡢敢搸㜷〱摢㜱慢攵戹㍤㘹戵㜱户㉣㍣戸愷㕢㉤愹㑥挷扥㥢搵戹㠷摡㜸愸捦㠳攱㕥㌲晣㠳っ㍣收㈷ㅤ㝢㌵㜲搱㡥捤㤳㝣扡㤸㙢㈴㕥挳㘲昷戱搸㘷㘰㜰〵散〱攲㥣㑢攷㠳㐸㌳㘰㍣㤳攷ㅦ戰㠷ㅣ慥㉦挰搵改㠰昱㜰㥦ㅤ戰㠷㔱㍣ㄶ戰㐷ㅤ㘱㕦㠱摥㤹㠰㝤つ㍥〹㤸戱ㄶ㈵㝢㡣㔹㌰〷㍢敦㙡敢㕡昳昲㡢㜲㔱㤱攴改㉡てぢ慥㘷〸搷㠱㕦㙤㐱㉥㉥㠴ㅢ㠰敤㌸㠴摦愲㤸㠴㜰㈳㠵戰㕦昰晢㍤戰摡搵㐴㌸㈱㝣っ㍣收攳㘴攴㔱㐳て㠶㈷挸昰㈴ㄹ㜸昸㔰㐲昸ㄴ㜲搱㄰昲㝣愱㉥㤶㈹㜲扢〱㥡㑦戳搸㌳㉣㤶㥡ㄶㄷ挲攷㠰㠳㐵㌲㑣㍦㡦㌴㐳㤸〶ㄶ晦㄰晥搳攱㑡〷㔷愷㐳ㄸ〰戳ㅤ挲ㄷ㔰㍣ㄶ挲㑤㡥㌰〳昴捥㠴㌰〳㝣敢㘰戱捦捡愹〹昲㝡搶昷㈵挸㔵㕣摢摣㐰㘶扤搴晤ち戰ㅤ〷㉣ㄳ挵ㄸ㤲戸敤㥥慡㈷戰摡戱慥㠰扤挶敡扣㑥㙤㍣晥攸挱戰㤹っ㙦㤰㈱〴〶〹搸㥢挸㐵〳搶摢㔵捣搵攷摥㘲戱户㔹慣㉦ㄸ㕣㝤敥㕤攰昴搶挷昷㤰㘶挰㜶〳㡢㝦挰摥㜷戸㜶〷㔷愷〳戶〷㤸敤㠰㝤㠰攲戱㠰㝤攴〸换〶扤㌳〱摢ㄳ㝣ㄲ㌰攳㘳㤴㙣㙦敢㘳㝦㜰㑡散㍥〱愳ㅡ㠰摣〶㜷散㍥〳戶攳搸つ㐴㌱㠹摤攷ㄴ㈲愱挷晦㠳㠱昵〸捤ㄷ攰㌱扦㈴攳㄰㙦㠶慦挸昰㉦㌲っ〵㠳挴敥㙢攴愲戱摢摢㔵捣ㄵ扢㝦戳搸ㄶ㠰㐰〹ㄸ㍡㜷㔰㡦扤㌴攴㍡㍤㈹扦戸戹㕤敤戴戶㜰㍤摥攸㌵〵㐷㜸㕡㠹晡㌳散摤㑥户て㔲㜵戸㤲㈲㔵㌸敡㤸摤㔱戳㐴ㅦ挴敦愸㜳敡㈶㍦㌰晡晢づ㕡〵〳㔹㍦晤昶㕢攷戴戰㔵挴晦攴㈷㠲㠴ㅤ挲摦㈲㘰散㑣愵挸㑡ㄳ㡡扢昹㈹昳挲〶昶〵戶㥤㌳て〹㘷㤴㈸戵㜷㙣㠷㌶昷攲て慢挷㈶捤㑥ㅣ㝤昸ㅥ挶愹晤扤㙣㔰㈳㌴昶㐷昲㐰〵扦㠱㤱挰㈶㑥㑢㤳㌶搳愳〰㡥㘵㜲㕢㝤㘵敢挲㝡ㅣ㘵㘰㤲摢㈹敤ㄴ昷㙥摢㘴ㄸ摤搴㥣㡥ㄳ愸㠹㍦㔲ㅣ㉤晢〰㐴㜵摦㍥攱攵づ㔲㡣㤴〳㘰㑤挰㐴㠸㝣换搳攸㔸㔴㔸㠶ㅦ㘳㉢㑣摣㝥㜲㕤㑤㜳㔳㑢㔳㙤㙢㜶㈵㡥攳㘴昳㜵ㅦ戵㌸㤸㌵㉡搰つㄲ㍤㜵戲㘲改㡤愸㐸㘰ㅥ㝦摢㌵㌸扢戱㘹㝥愳㔸ㄳ㘸攱㕢㑦愸捤散搶㡤㙡㠲昸捡愷㍦ㅣㄷ搲㌱て㡤㜶扣㙡晣ㄷ戲昶㉡ㅦ㕤㍥扤慡慣扡戴慣愰戸愰搶㉡慥㉥㈸㉣㉡㈸〹ㄷㄴㄷ㐷挲戹挵攱戲扣搲攲㐸㕥㈴㔴慥㈳昱ㄳ捡㠴㉡㜴敥㘷收挶攸ㅣ㘹㔹㘳㤱愳㘲挳搱晤㠷晤ㄷㅡ〷挹昸㑢㌱㝥㠵㥥捣昲搱㔵戲ㄵ㜶㍡㕥㈶㘲晣〶捣㜶挰挴扦㉣搰攰㙢㠶㝡〲敤㍡愰ㄳㅡ敦㐸㌱晢㐱㤴㤹ちづ㌳ㅢ㈹㜵㄰昰ㅣ搳㠲敡攷晦晥昶ㅢ晢ㅣ㜵〵㑤扥换㡥㝤㘷㈲戲攲㕢〳〸㈶攴㍢㐹㘳戵㜷㐱㐸㔱㤳㠱㘵晦㌱㌳挸换㉤昵㔲㌲㡥㘷㥡挶〶ㅤ㜹挸愷愸㑡㐰戶㙦昵〳㡣㘰慢愲㍣㤳㑤㠵慤㐲㝤〷㉣㕢㐶㝣㘴㘷愰〰㌹捣㥥㄰搵㈳㉤㜴〸㐵攱ㄳ㍡㔴㈷づ搳㠹挳㥤㐴搶ㄱ㐸㜴㑤㤸㡥㠴㘴㙡㌱ㄹ㈶㤳㤱㌱ㄹ㠷㄰㌷捣ぢ㝥㄰㠹扤㠱㌲〷㈲愵㡥〱㔲摣戳㠳摢ㄱ㔵挰㡡㈳扥㜰㌹挲搸〹㉣扥㝤㐶㝤收改㥤攳㈰㐹扣搳〷㠵攱㥤㌰㡤挰㈷㔴慤ㄳ㌵㍡ㄱ㜱ㄲ㠱㤹㐸㜴㜸ㄱ㜰戶㑡㔳㌶昶㡥搵愸㠸戲搲扢㜵㑢㍡扤ㅥ㝦㐱挰㉥㙡戹㜸昰搲㘱ㄸ㠴㠱㑦㘰㜶晢攳扢㉥㐴㌷挵㐶ㄲㄶ摥〹㕦㜳㔷晡戲㉦㐰㌰㌴ぢ㠶搳㈰㘳㌷㘴㝢愱改攳㌷㥡昵㙢ㄲ㘴昴㑢〸㑡㥤挳㉦扦㠸㈹㙦つ㌴晢㔳ㅡ㝦愶㐶捤〶搱敥ㄲ㙦挲挴㔸㤷ㄸ㐸㔵攸ㄲ昵愰㑢攴攲㤶㘶ㅡ㍣戱㡤挰㑡㤷ㄸ㡣挲㙡㡥㈷捦㕣㡤ㅤ㑡ㅥ㕡挰㙦ぢ戰搲ㄲ㕥㜱户㠴攱㘰昱㙦〹㉦㜹戶〴㙤㘶愸つ㈲昹〹捤搳㠹昹㍡戱挰㐹㘴㉤㐴愲㙢㍡挸㈲㐸愶ㄶ㈳〷㜵㠸ㅦ挷昶〱挶㘳ㅣ换〵㍡㜱ㅣ攳晥㙣㑡㤱㔷㌵㥡昹攰㌰ぢ㤰㔵㈷〱㘹〷敤搹戸愰ㄵ㠱㠳㐱㍢ㄹ昴攴愰㉤昶挴㥥〲慣〴慤〴㠵搵㘹㥥㍣㘷㘸㙣ㄹ㜹㘰〱昲昸挹㌳挰㤱愴㍣敥ち㥡挹愰挹㌸戶搱㌳㍥㘷愳㠰昴搴ㄱ攰㐳㑦㍤㠷愲昰〹㥤慢ㄳ㑢㜴攲㍣㈷㤱戵ㄴ㠹慥〹搳昹㤰㑣㉤㈶㠳㘲㌲㔶㈶攳㄰㕡愶昱愳㠸摡㤷ㅣ㘵〰敡〲攰㙤挷㍦ㄴ攷昸㌱㘰愳攳㤷㠳㥥散㜸㙥慦㑥挶㕥〸慣㌸㝥ㅣち慢㡢㍣㜹㉥搶搸〹攴愱〵晣㕥ち慣㌸㝥戵愷攳敦昵㜴晣摦㔰㠸㥦㄰㜷㌶㑢攲ち㥤戸搲㐹㘴㕤㠵㐴搷㌸晡㙡㐸愶ㄶ摢挷攲㙤㜱昴㑡㡤ㅦ㐹攲㌴㝡晢㐰愴搴戵挰摢㡥扥㍤捥搱㌳ㅣ㐷㕦〷㝡戲㑢慦昷挴㜲户戳㌸晡㔰㍡昱㈶㑦㥥㥢㌵昶㜰户愳㔷〱㉢㡥扥挹搳搱㌷㜸㍡晡㌶ㄴ攲㈷㜴扢㑥摣愱ㄳ摣㠲捣㑦搶㕤㐸㜴㡤愳晦づ挹搴㤲攸㘸㙥㘳ㄶ晣㔸ㄲ㡦愳愳挷㈰愵敥〵搲㜶昴㔵㜱㡥慥〱〷㕢昴㍦㐰㑦㜶昴㙡㑦散ㅡ㘰挵搱ㄶ㥤㜸扦㈷捦〳ㅡ㍢㤳㍣戴㠰摦㠷㠰ㄵ㐷㕦敡改攸㡢㍤ㅤ晤〸ち昱ㄳ㝡㔴㈷搶敡挴㍡㈷㤱戵ㅥ㠹慥㜱昴〶㐸愶㤶㐴㐷㙦搴㜸晥㝡㤷搹㠴㕡㥡ㄳ㤱㔲㡦〳㉦㡥㥣敢㔴㥣㠵搵㤳㠰㔲昱㘵敥㡡㜳ち㈴㘳攸㔲捦㡡㍦㠵㐲㌲㠶戶㠱て㘳攸搳ㄴ㠵㑦攸ㄹ㥤㜸㔶㈷㥥㜳ㄲ敡〵㈴㌸攳㔱㑢㈰㤲戳ㄱ㤹㔵捣愷㜹ぢ〰㠲愱ㄷ㐱ㄴ愱㥣㔵㈴捥敢戸㉤㔸㠸㉦㐱㡤扣攳搶㕣㑣戶改挸慡㤷㐱戴㥢搰㘲挸㡤㑤㈱㑥愳㕣㌴愱㔷愸㤶攵攲收挶慦㝡㘲㕦〳㔶㥡搰ㄹ㈸慣㌶㝢昲扣愱戱㘷㤱㠷ㄶ昰晢ㄶ戰攲挹㠵㌰㈲㜹㔶㍤ㅦ搸攴㔹昵㍢㡥㈸㘳〹㐴搹户㐹㤱㥡攲搲㜰㜵戸愸扡戸㈶户戰㈰㙣㤵攵㕡㘵愵搵㌵㈵挵㔶㡤㤵ㅦ㉥㉥つ扤慢搵㥦㠷㌲愱昷㜴㑥㙥㤳摥搷㌹搲戲㍥㐰慥㙢ㅡ摦㠷㤰㡣扦愴㌸㝤愴昱㐷㤰戸〲㐶㤸㠷搳㌹㥦〰㙦㠷愸㍥㉥㐴ㄷ㠱㠳㈱晡ㄴ昴攴㄰㝤收㠹晤ㅣ㔸〹搱㈵㈸慣扥昴攴昹㑡㘳㉦㈳て㉤攰昷㙢㘰㈵㐴戵㥥㈱㡡㜸㠶㘸㡢㈳捡戸ㄲ愲散㄰㔵㔷㤷搴搴攴收㠷㙢㑡㙢㡡ち㑢ち㑢挲㘵㠵㤱攲摣戲㜰㜵㙥㘱戸搶㡡ㄴ㠶扥搱敡慦㐲㤹㄰㜷敢㑡攵㈴㐴摦改ㅣ㘹㔹摦㈳搷㌵㈱晡〱㤲昱㤷ㄴ愲ㅦ㌵扥㡡挴ㅢ㘰㠴㜹㉣㥤戳ㄵ㜸㍢㐴㐷挴㠵攸㘶㜰㌰㐴摢㐰㤷㕡攸ㄹ㉥ち㘱㜷愴㈷㤶摢㝢㈵㐴慢㔰㔸晤攲挹昳慢挶摥㐶ㅥ捡㤲㉦㝡戹㠴愸搲ㅤ愲攸㥣㙥㥡㘷㠸㔲㌹㌴攰ㄳ㑡搳㠹㜴㥤〸㌸㠹㉣〳㠹慥㜱㜴㌷㐸㐶㕤㤲〶攲っ㡤户㐸扣ㄷ戵㌴㈳㐸愹㈰昰戶愳て㡡㜳昴ㅡ㜰搰搱摤㐱㑦㜶㜴愶㈷戶〷戰攲攸晢改挴㉣㑦㥥㤰挶㍥㐸ㅥ㔸㐰㘳㔵㉦㘰挵搱ㄵ㥥㡥ㅥ敤改攸敤ㅤ㔱挶愳㄰㘵昷㠵㤲搲ㄲぢ㉢㌹㤱摡敡扣愲挲晣愲㠲敡摡搲㜰㝥㑤戵㔵ㅤ愹㡥攴㐶ち慢㐳㍢㘸昵㙢㔱㈶戴愳捥慤㘳㙥㈷㥤㈳㉤㙢㘷攴扡㈶㐴㝤㈰搹㉢㐴扢㘸晣㙣㠶攸〹ㄸ㘱ㅥ㑦攷昴〵摥づ㔱㐹㕣㠸㥥〶〷㐳戴ㅢ攸ㄲ愲戸㉢捡敥㥥搸㍤㠰㤵㄰㍤㡢挲慡㥦㈷捦㥥ㅡ晢㍣㜹㘸〱扦〳㠰㤵㄰攵戹㐳ㄴ㕤愷搹挷㌳㐴〳ㅤ㔱挶㈶㠸戲㐳㔴㔸㕤㤳㔷㔴㔰㕡㥣ㅢ㈹捡㉢㉣㉥㉤慡㡥㤴㐵昲㙢ち挳㤱㤲晣摡戲ㅡ㠴㘸㤰㔶晦ㄲ捡㠴〶敢㥣っ㔷㐳㜴㡥戴慣愱挸㜵㑤㠸㠶㐱戲㠴㈸㘱昱㘰戸挶捦㘵㠸摥㠰ㄱ收ㅣ㍡㈷〷㜸㍢㐴〳攲㐲昴㌶㌸ㄸ愲㝤㐰㤷㄰挵㍤昹捤昵挴㜲敢慤㠴攸㕤ㄴ㔶〵㥥㍣㠵ㅡ晢㍥㜹㜴㠸㡡㠱㤵㄰敤敥ち㤱昱㈱㔸晣搷つ晡㝡挶㑤㥢ㄹ㉡㜵ㄴㄹㅦ㐳㡡ㅤ挰扣㕣㕣㔸ち戱㔴㕡㤳㕦㔰㔸㡣㔴㌸扦戶㌴㉦户戰㉣㍦㤲㕦㔰㕣㤴ㄷ㉡搳挶㝤㠲㌲愱㝤㜵敥㔳收昶搳㌹搲戲昶㐷慥㙢〲㌸〲㤲ㄹ㐰攳㜳攸㠹㕦㜱昸〲ㄸ㡦ㄵ㠷㉦㠱㑥㕣㜱㌸挰㤱㘲捥㘷戸晦〵づ㜳ㅥ㥤㝤愰慥㐵㕣㡦ㅢ愵戱㕢挰挸愰挸搰㔶づ慣〴㈵换ㄵㄴ㌳㍡愷敤攱改晦ちㄴ挲ㅦ㕥敦㐰㥤㍦〰昴㐸つ㡤㈱〶㥦搰㔸㥤ㄸ愷ㄳ攳㥤㠴㥡㠸㠴㑣㙣㠳㤰换㠹㙤〸〵捣晦㔰捡㔶㠰愰㥡〴〶㘹㠹摢㤰㘵㈹㝥㐳㤳〱㤹㌰扤愶扢〷㙢愲㑣㜷㑦㈶ㅢ搷扡捤㤳㤰㔲㔳㐱戴㕢晥慦摢摣搳摤㌴㜰戰攵㜳㥢慢攸㡢㜳搵㜴㑦㙣㈵戰搲昲〳㈸慣づ昱攴㌹㔴㘳扢㤱㠷ㄶ昰㝢㌸戰攲攴慤㌰㈲㜹扡晢㈳戰挹搳摤㈳ㅤ㔱㐶㜷㠸戲摢㜶㈴てて〲㑡挳挵㔶㙥㝥㘹㘱㜵㐹㕥戸ㄶ㡦〵㡡ち㙢ち昳㑢ぢ㙡昲㑢昳㐲㐷㘹昵㤹㈸ㄳ㍡㕡攷㘴㜰㍡㐶攷㐸换㍡ㄶ戹慥㘹摢㔵㤰散㌵㌸ㅤ愷昱㘷㌰㐴扤㘱㠴㜹㍡㥤㔳つ扣ㅤ愲㉦攳㐲戴㈳㌸ㄸ愲ㅡ搰㈵㐴㜱㜳愹㠸㈷搶〲㔶㐲戴㌳ち慢㤹㥥㍣戳㌴㜶ㄷ昲攸㄰ㅤて慣㠴攸㘳㜷㠸愲㜳愹て㍤㐳㔴㡦㐲晣㠴ㅡ㜴愲㔱㈷㥡㥣㐴搶ㅣ㈴扡挶搱摣㘵㉡㡥㤶愵戰搸㌲㑤戳挶㉦㠱㘹收㥥㜴昴戹㐸愹㔶攰㙤㐷扦ㄵ攷攸扤ㅣ㐷户㠱㉥㡥㡥敢ぢ昳㍣戱昳㠱ㄵ㐷て愲ㄳㄷ㝡昲㉣搲搸㈱㙥㐷㥦〸慣㌸晡㔵户愳愳ㄷ敡㤷㍤ㅤ㝤戲㈳捡搸ㅢ愲散扥㔰㔰㄰㈹慡㈹㉤㈹捥㉢捥慢㉤㉣㈹慤づㄷ收㤵搵ㄴ㤵攴㔷攳愲㕤㔲㥣㕢ㄴ㕡慣搵攷愰㑣攸ㄴ㥤㤳扥㜰慡捥㤱㤶㜵ㅡ㜲㕤ㄳ愲搳㈱搹慢㉦㥣愱昱ㄷ㌰㐴㐵㌰挲晣ぢ㐳㜴ㄶ昰㜶㠸㥥㡡ぢ㔱㈹㌸搸ㄷ捥〶㍤戹㉦㥣攳㠹㍤ㄷ㔸〹搱扥㈸慣捥昳攴㔹慡戱晢㤳㠷ㄶ昰扢っ㔸〹搱〶㜷㠸愲㝤㘱㥤㘷㠸㉥㐰㈱㝥㐲摣敤㈹㠹ㄵ㍡㜱愱㤳挸晡㉢ㄲ㕤攳攸㡢㈰搹慢㉦㕣慣昱ㄷ挳㈴戳㠲㡥收㕢ㄱ搴㈵挰㈷户昵换㌴㜶㥣攳づ㡡㔴㤷〳㉢敥戸捦敤㡥攸㈵㜲戵愷㍢慥㐰㈱晣㘱㍤㠹㍡㈷〱攰ㄲ㜹㈵㌱昸㠴慥搲㠹慢㜵㘲愵㤳㔰搷㈱㈱㤷挸㝢㈰㌷㝡㠹㍣㤸㔲愶〰〴搵昵㘰㄰搳愷㈲换㔲晣㠶㙥〰㘴挲昳ㄲ㜹愳㈶捡㈵昲㑡戲ㅤ㐶㠱㔷㈰愵㙥〶搱㙥㜳㌷㐱㘳㙣㐵攸㐸㙡㐳㥢扢〵㜴搱愷㘷㕤㈸㤴愲㔶㜹㘲㙦〵㔶摡摣搱㈸慣㙥昷攴戹㐳㘳㡦㈵て㘵昱㝢ㄷ戰攲攴㙢摣㑥收攴㔰搶搶慥昶㜴昲摤㡥㈸愳ㅡ愲散㘱愱愸戶扡戴愰戸戴㌰㔲㤰㔷㕤㘸㐵昲挲ㄸㄵち㡢昲㑢㑢昳昲ぢ换ち昲挳愱㝢戴晡ㅡ㤴〹摤慢㜳㌲晤晢㠷捥㤱㤶戵ㅡ戹慥㘹慤㙢㈰㔹㕡㉢愷㝦㈶㘷㝣㈶攷㜷愱晢㌴晥㍡搴摡㍣ㅥ㐶㤸搷搲㌹て〰㙦㠷攸慦㜱㈱㙡〰〷㐳昴㈰攸ㄲ愲㐶㈰昴㐷㍤攴㠹㝤ㄸ㔸〹㔱ㄳ㜸搵愳㥥㍣敢㌴㜶㉥㜹㘸〱扦ㅢ㠰㤵㄰㉤㜳㠵挸㘸〱㡢晦晣㝤愹㘷摣㌶㐲ㄲ晥昰㠲㐶ㄴ挶㥡攸㘳㡥㍥㘳ㅥ昲㜶ㅣ昳㑢㡢㙡㜳昳慡慤戲敡愲㜰㘱㘹㐱㘹㜵挴慡慤㈹㉥慢挶っ扥㍡户愰愸㈸昴戸㔳挶㥣㡦㌲愱㈷㜴㙥〱㜳㑦敡ㅣ㘹㔹㑦㈱搷㌵㜱㝣ㅡ㤲ㄹ㐷㘳ㄱ昴挴㑦攳㑦〰挶㘳ㅡ㝦㈲搰㠹搳昸㘷ㅣ㈹收㉤㜴挹挹攰㌰昹敡〹昵ㅣ昰㜶搴㑦㠹㡢晡愹攰㘰搴㥦〷㕤愲ㅥ㜷扤晥愷㈷昶〵㘰㈵敡愷愳戰摡攴挹昳㤲挶㥥㐹ㅥ㕡挰敦㉢挰㑡搴ㄷ戹愲ㅥ摢〰戱挰㌳挰慦㌹愲㡣㜳㈱捡づ㘸㙥㙤ㄸ㍤㌳㔲㘳㤵㔴㐷ち㑢慣ㄲ散㙦㠹攴ㄵ㤵㠴㙢㜲㑢㈳㌵戹㘵愵愱搷戵晡㈵㈸ㄳ摡慣㜳㜲扤㝥㐳攷㐸换㝡ㄳ戹慥〹攸㕢㤰㉣ㅤ昳㔷㈴㕣㕢㈵摥搶昸㍢ㄹ愲攵㌰挲攴ぢ㉦搴扢挰摢㈱㙡㠸ぢ搱㕦挱挱㄰扤〷扡㠴攸㈲㈰愲㉥㝤㕦㘳攳〲昷〱戰ㄲ愲㑢挸晢㤱㈷捦㈷ㅡ㝢㤹㕢摥㘷挰㑡㠸㙡㍤㐳ㄴ昱っ搱攷㈸㠴㍦晣㌶ㄲ㐴愱て㝥攱㠸㌶慥㐲摥づ㔹㔹㘹㑤㘹㙤戸愰〶㍢㤰㜲ぢ慤㝣㉢ㅣ㠹攴ㄶ㤶㘰搶㔵㘸㤵搵㕡搵〵愱㉦㥤㌲收搵㈸ㄳ晡㑡攷㈴㘴晦搲㌹搲戲扥㐶慥㙢㐲昶㙦㐸昶ち搹ㄶ㡤攷扢㌱捣ㅢ㘱㠴挹搷㜰愸㙦戵㕤㌷〳挵㠲晣慡敦㌵搶ㅤ㤲搰㡦挰攲て㙦晦〴㙦㡦戴挰㑦挸㜸晥㐶户扤捤愹ㄲ扦扣㙡攵㤴㡦㉥挹ㄹ戳愰挶慡攷敦愱㘳㌳ㄴ㡡愶散搰㌰愱〵㐹慢戹㘵㐶搳㈸昹㤵㙥敥晤搸㑥敦㤷ㅡ搶㌰慥慤㉥㠲ㅦ㘲摤㉢㠶搱㍦㠶慦㡢㑤㘹㡥㤶敢ㄱ攳挲捦晡敥㄰换戹㝥㠴㜰搷ㄸㄶ㙦㍥挰敦戱㕢ㄱ㉤戱〵晢攸搳㔳搳㤴攷敦㘴㔶㌴㌵㠴敢ㅡ㜳挶㌶搷㘸〱㘳ㅡ摢ㅡ昶㐰ㅤ㜶昵昸搹搷搱㜵慤㜲㐶戵㉦㝤㘸晥ㄷ敥㌱㙥㐳㝤㡤ㄱ〳㈶つ㈸㈹ぢ㔴愲攵晤て㕡搸㐱㘲扢㘹愸㤳㥦愰㜹〷㐴㉡㌶㉡捡㈳㑡㜱㤷搸〰㈴捣ㄷ〹㌶ㄱ㜰㙡愳づ〶挳㥢㌸㈵㤲昴㙡㤶挹づ愱㘴换搸敥〳ㅦ㕣㌹昹捥挲㥣愶㝢㕥㙡㕥愶〲㤰㈴㍤昴㕥㈸搱捤㈱㘴〰ぢ㝤㌸挰〰㙣㡦㌴㈵摢挶㤸搷捤㠳㐵㐲㐱捤戵㐶戸〲㍤㤱摦捦晦㔵ㄹ慥㑤㙦挳戰㕢ㄳ㍦晥㙤㐵㜰㈸㘰づ㠲戳㜰㑣㘳㙢㌳摦㤸㤶㤲㠶㔶㘰晦愴㘴㝡敡扥扦㑦ㄶ户㌳敤〶㔱晣〶挶愳攲晦ㄷ㜲攲㐳㐲㠹っ㡢㜹㍦㈳挲ㅤ㘳㕥㐱㈸昷ぢ挲㘸㠷戰散戵扣㠱昷慣攸㌳㘱挹㍥〷愵敤昲昵戲搴搰づ摡㤱㡦摡敥敥㠳㍣㥤愹㐶愲〴㙢㈰㑡搷㠱㤸挵慤㔵㡣っ搲敥て㝦挵㕤㍥㈳敤晦㌲㐶㘶㜱晦㤵㜰ㅥ愳晡慤ㄸㄵ㜸㙦㜱攲㍢㜰散㜷㈳㙣㍥㔰㜱㠳㔵慣㈲愹愸戳摤㥡昶昳慢挸扥づ攱愶ㄳ㤶愷ㄵ慥㔸㍡昱ㅦ㠳㕢㝥散㝢㝢慦㑤㙡㈰㡤㠶〵收ㄳ戰㑦户㈶㈵㍢慣㠸㜵慦㘰㠴㠶㍡昶㤹㑦搹㤵收㡥愱㤸ㄵ戱㌶㕤攰㘷㐵扥㐳㐸㝡㌵㝤㤱戶攲㥦㙥㉢㑡㌴㔶㕢㈱㙤戸㑣㕢昱愲㙤挵〸攴挵昵㌹㤰ㅥ㜵晤㑢㈰㉡㙥慦昱㌲㜰㠸㥦㠱㠳ㅤ㐲搲慢攱挷㘸㔳㌶扢つㅣ愷戱摡㐰㠶㌲挴捤㌴っ愳昹愶㙤㈰户㥤㜸㔹搱捦捦㡡㙣㠷㤰昴晥㜵㙥㑦㤱㘰扤敦戶㐲昶㥤㈴〵㡢㍢㑤挴㡡て㙤㉢戸㈷挳换㡡㍥㝥㔶散散㄰㤲㕥㜲捥扤ㅢ㘲挵攷㙥㉢㉣㡤㡤昳挵㑣㙤挵㤷戶ㄵ摣戰攰㘵挵㜶㝥㔶㠴ㅣ㐲攲㥢挴㐳摣攷㈰昵晢挶㤶摣㠶扣㌴㠳㥥㈸ㄱ㙤〶摦㠱㤸㌵摦㘱㐵摡晤昱攸㠱摣慢㐰愱㐶晢㍤昰晥〳ㄵ昷㈷挴㉡ㄲ敢㠱愶㕦㐵㌲ㅣ㐲搲ㅢ挱戹㡦㐱摣戹つ昶㐵㝢愰㙣㔰㠰㈵搱昱㥢㤶㠷捥㜲散㌳㝦戲㉢捤㝤〰扣挴㉢㜳〹㔲挶㉦挰摡㔷戲㈲㤵ち㝤晡敡ㄳ㌴㝦〳㐵昱㠱㝤捣收㔸㝦晤㘵慢捦㌵攸㘷㠷㤰昴愲敥㡢㈰㐹㙣づ攰㘴㐶搴收㑢㌴㔶㕦㜳挴收换㠰愵㑦戱愳㕣慥㑣㝣㌰㙥摢捣㐷敥㠶〹慣㙤㜳㠹晡ㄱ晡㘲㌶㜷〷㐵摤〰ㅥ㉦㥢扦昱戳㜹㡢㐳㐸㝡㝦㌶㥦㜴㡢捤摢戹㙤㕥愵戱㜱捤昶㌶㘰挵收摥戶捤㝣扣敢㘵挵攷㝥㔶㝣收㄰㤲㕥㔲扤㐶敢敢攳戶攲㝥㡤搵㔶搰搰㄰㥦攸㡡ㄵ扢摡㔶昰㌱慡敤㌹㍥愰㌵㜶〳ㄶ㥥ㅢ㍤愰愴㔰㝤〰㝤㌱捦敤〱㡡攲㈳㔸㡤㔲㑦㈰攳㔵㠱户晤㉡昰㤶㐳㐸㝡㤱昴搳㤰㈴㙥摣换㕤〱㜹晡挹㈰挷㠵晥㜹昰㑡〵〶搹ㄵ攰㐳㐶扢〲㝣㝣㘹っ戱㉢㌰㘹㐰㘹慥㝡㌵慥〲挳㔸〱㍥つ昴戲昹㐵㍦㥢㕦㜰〸㐹敦㜷收㔳㐳戱㌹捦㙤戳㍣づ愴捤敥㘵愲㄰ㅦ〰㡡捤〵戶捤㝣慥㘶摢晣㌱㔲㐶㔱搴收㍣昵㜴㥣捤㈵戴㤹㡢㌲㔱愷昳昹㤶㔷〵ㅥ昳慢挰㐶㠷㤰昸捥攵㄰ㅦ㠰㠹㔱㈳㙣愳昸ㄴ㑢〶扢昵㈸ㄱㅤ散づ愴〵㍦㘸搲㕡㠷挴敥㘹㡥〲㈹敢㍦㈰㌱㠷戱挰晤㠹㡤㠳㔹㝣愴㈵ㅣ㝥攳㕦㘸ㅢ㌸挴㤲搱㤰㘸㤶ㄳ㔴㄰㡣〱㔰㤴ㅣ慢㜰㙣㔰㕣攳㔷攱搵づ㈱改ㅤ换㘹ㅣ慦㘰愴㌹ㄱ㜲愳〳㡣㍣挶㈲㌶慥㤵昱挱㤵㤸㌴ㄹ扣㤸晡昲㘹㤱ㅤ㌱㍥㠷㌲愶〰㉢〳㑣㘹扥扡ぢ晡㜴㜸昰㡢㌱戴㤹㡦㜵㘲㌶挷〶挵㕢晤㙣㕥攵㄰㤲㕥㝤捣挷㍦㘲昳㘱㙥㥢攵戹づ㙤搶㕤㥢慥て昱㐹㡥搸㝣㠴㙤㌳㥦㜹㜸㔹㜱㥤㥦ㄵ搷㍡㠴愴昷ぢ昳搹㠸㔸㔱攵戶㐲ㅥ㝡㈴㜹㡥㡦㌹挴㡡戰㙤〵㥦㉤搸㥥攳㔳ぢ愳〶㔸㝢㘸捥㔷㔷㐰㕦捣㜳ㄶ㈸㡡て〱扣㙣扥挴捦收㡢ㅤ㐲搲㙢㝦昹戰㐰㙣㥥敤戶㔹㥥〲㈴㜹㡥敢晥㘲㜳㠳㙤㌳㔷挸扤慣昸㡢㥦ㄵ换ㅣ㐲攲扢㜵㐳㕣㐲ㄷ挹㉤戶㘴慥㠳㑢㈷㕢㡡ㄲ搱㑥搶挶慡㜳㜵㕣㐸㑢ㅣ㤲㜴戲昹㈰㘵㜱摤扢晤㑥挶㐵昱昶㍢㤹㕥㈷㌷ㄷ㐰愲戹㤰㘰ㄱ挱〹〰敡㌰ㄴ㡦㔵㌸搶挹㑥昵慢昰㈹づ㈱改㕤扡㕣㉦ㄷ户㥦ち戹搱㑥㈶ぢ攱㜴㝢摣戰挸愵㙦㜱捥改攰㐵㈷攳㝡戳摤㔴戸㤲㙤㥣〹慣摤㔴㡡搵㈲攸㡢㌵㤵戳㘹㌳ㄷ㠶㘳㌶挷㍡㔹㥢㥦捤慤づ㈱改ㄵ户㕣㐰ㄶ㥢捦㜷搹ㅣ搲慢挸㑡㤶㠸㘹扣挶㈰㥤ㄲ攲愲戰ㄸ晦ㄷ摢㜸㉥攲㑡昸收㐰㑤㌴戲换㘹㈹搷㕦敤㝡㜱㘵搷戸㄰㌸㝢昰㈸㔰昵㜱昵扡㠸摣㕣扢搵㔵㔵㕣〷昵慡攴㑣扦㑡搶㍡㠴愴㔷搳㜲扤㔴㉡㜹㌹㤴㐴〳㈳ぢ愱慣㕢摣攸挷愵㑦愹摢㤵攰㐵㘰戸摥㘸㔷㠰㉢㤹挶搵扡〲㈵〵敡戸戸ち㕣挳ち㜰㘱搰换收愳晣㙣㍥搲㈱㈴扤㌱㤶ぢ㠸㘲昳㑤㉥㥢㐳㕣㐵ㄴ敢㙥戶慤㤳㤵挲愴㍡㜰㙤㔰戸㔶搹㕣㕣攰㤳昸ㅣ〲㙤搱昸摣㐶㠳戹㌶㘷㔷㡦慢㝥挶ㅤ挰搹敤㉥㔷㑤㡢慢摥㕤攴收㈲㥡㔷昵㈶昹㔵㙦愲㐳㐸㝣攷㙢㠸㙢㙦㘲攲㙡挸㌵搷㄰摣〷㄰っ㜰愱捤㜳挵㠸㡢㈷㉤㌹攵昲㠶㉡㥣挹戴㕡〴挱㕦晡〸搴㜲㉤慤㝢㉤㡦㙡㕡昲㥡㉣㜹挹㘷扤ㅣ挱捣挴换慡㥡㘷㕢捤㤳昰敥㌵扣愲慡戲慥挱㌹㤱㠸㜷戲昱㑤ㅣ晡㜵㐸愶攴戸㜲㘲搴㑥㘹挶晢㤱扡搵㑥㘸挱ㅢ摥㈲ㄹつ㔳挳慤慤㔶㜳攳㥦攱㌴㌴づ挵愶㜳㤱〸捤㤸敦㘵㑤昵㍣㡦捡㠳愶㠹慦㑦㜲扤挶㉥收て晤㉡挳㔴扥攳敡昷㥤㠵㌶敥㐷搴㘲㙦戲㥥挷〳戰㉤愹㙡㉣攲㉥ㅢ㕡扥捣敦㈳ぢ㜶晣〵ㅣ昳㐱昰ㅡて〱愴㘱㜵㔱搹昵挰敡摥挳挰㤸ㅢ㘱戴㠰㤴昴㍢搰〴摡㕢㙢㘴て敥搶㔰ㄵ㙥㙥づ㉦捣㘸愸慡户ㅡ㘷戶捥捡愸㥡㠷挵㔵扣㝣〶挲㌲㌲㌲捣㐷昱㍦㌵昰ㅢ攲搲㥥戴戶戵㔴戵㡥㘰㍤㐰㔰㜱㜵㑦㝡挶〸ㄸ捣㥥挱㜷㌵㘴㘰㘹㤴ぢ㝡㙣㡡㈶敢㤷慡昶昳慣捦攳ㄴ挴晡搸㜵挱捦㕡㤸㑦ㄲㄵ慢㑢㠰敢㘴㠹㐱攲㐹攷戱戴㉢㌰扦㉥搲㍡换㤸㘵搵捤㥣㠵㌷㌴㜵敦㉥㈷㤱扦敢㍥㉡攵搳ㅢ㐶㈹㉥㠵搱〴攳㘹挸搴扦㝦ㅥ㜱扤㘶㈷㔵ㄵ㘹戳㔲㑥㐹㠹戹昹㔹昰ㅢ捦〱愴攱愸愱っ㈲〰㐱昳昹㜸搳ㄴ㔷搳㘸㥥晥㠴戸㘴㈵㕥㝡㠱㥣㉦ㄲ㙣〲〸㉡慥㑦㠹㈵㉦㈱㥢ㅣ散攱摡㡡戸㘰扦〲㕥攳㔵㠰昸㘰扦〶㡣换㐱㈱慥㔰㠹搲捤㈴扣㐱昰㈶㐰㔰㜱㌹㑡㈲㐰愵愹慡扦愷㤲㜷挸㑦㈵戱〸扣㐷㔴㉣〲㡡㉢㔷慣收㡣换ㅥㄸ昹㑢挱㌱愳㐲㥢戵挶て挸昹㈱挱㐷〰㐱挵昵㈵㤷挶㕤㍣㌵㝥㑡晥㤸㐶㤴㌳㍦㈷㉡愶㌱挴搵㈴愹搲㤷㈴㝣㐵昰㉦㠰愰攲搲㤱㑢挱㜶㥥ち戶㤰㍦㕥挱户㐴戹ㄴ㜰愱㐸ㄴ㝣㑦挲て〴㍦〲〴ㄵ㔷㠵㕣ち㌲㍣ㄵ㙣㈳㝦扣㠲㥦㠸㡡㈹㔰㕣〳愲ㅣ攳ㄷ㄰扣㥢㕥慡㤶㥤攲㙥㝡扦㠱摦㐸挹㐸㙣㝡ちㄸ户㝣㉥㈳挵㌵扤㙤㐰㐸㡤搲挸㤹㑥㄰〰〸㉡㉥捣㐸㡤散㝥戸敤㍦㕥攳㑡〶昹㘳晤㤰㌱〹ㄲ攵慡ㄱㄷ㙣㌸慥㤸㤹㈰㐴挷㠵〰捣ㄵ戵㍤挸摥㤳㈰ぢ㈰愸扡㠱攰㔲晢㙦㑦戵扤挸ㅦ慦㜶㝢愲㕣㙡扢㐳㡥愸摤ㄱ㠴愸摡敤戴摡㥤挸扥㌳㐱ㅦ㠰愰敡慤搵摡㙤晥㘳㑦戵㝤挹ㅦㅦ扦摤㠹㡡愹つ昵搱ち戲㐹攸㐷戰㈷㐰㔰敤ㅡ慦攰㉤㑦〵㝢㤱㍦㕥挱㈰愲㘲ち搴ㅥ㤰㈳昵ㅡ〲〲敢挵㑦㘸㉦慤㜶㈸搹㠷ㄱっ〷〸慡㐱㕡慤ㅤ挵㑤㥥㙡昷㈱㝦扣㍢昳㠸㜲愹ㅤ愶搵ㄶ㠰㄰㜵㘷㥥㔶㕢㐸昶㈲㠲㘲㠰愰㉡㜰搴ㅡ㈵挸㈶㡦㕢㑦㝡㥡㔱〶㕥㘳㕦㠰昸㜱㙢㍦㘰摣愶㤴㘸㔳㐶㠰愰㑤㔱㕣㑦㤰㡥㜳〰戰晡㈷攷摣㘳㜶扡㕡愷戵愶戸㍢捥㐸㡡㘷挷㠹㡤搷愳㠹㜲㔵晥㐰挸㜶㜷㥡挰㈸㈰㑡ㄲ㥥㄰挵ㅦ㙤户㝦捤㔷㥥攳つ戳搳捥〹昹ㄶ㑥㉤㘳㑦摡㜸㙥㥤㜵〸㜰ㄵ㈲㜱敡攰㉢ㄲ摤㈹挵㘸㄰改㘶挳ㄸ攷㌵愰㠱〶捣愸慡㌳㤸㘷㈲搰㔰搹㙡捤改摥㘰㙢攷昴ち㠵搰改昰ㄶ㕦挳㈸晣ㅦ㡤㡦ㅥ搳愷扤昶愷㜰愴晤晦㠴㤱昶挳㥣晢㥤挷㐰㕢㥤换攱搶摦〲て挱攱扦㑢㔳戲㡦㌸昳㔰㕣愴愱㥦戴㘲昹晦扤㌹㡥〱㥢㤳っ㔰て挲〰ㅡ㈱愵戹扡ㄳ㉤㡤㔲㔲㍡晢㐴晦搲て戸㑢㡦㜱㤷㐶㈹㈹扤昶㌴摦捡慢晢㕤愵㐳ㄳ㔱㍡ㅤ㐵捣昱㙣㕡ㄳ〸づ〲〸慡挹㈰戸㠶扢㝢㔱㈸㜹昶㌶㤹晣昱晤㜳ち㔱慥㈶㍡つ㜲㘴㔸㤸〶㠲敥ㄴ愱挳戴摡改㘴慦㈴㤸〱㄰㔴㐷㘸戵昶㜰户捡㔳敤㘱攴㡦ㅦ㡤㡥㈰㉡愶㌶㔴愵ㄵㅣ㐵挲搱〴挷〰〴㔵㔸㉢戰挷㥤㙢㍣ㄵㅣ㐷晥昸㝡㔵ㄳㄵ㔳愰㉣挸㤱㝡㐵㐰㠸搶㙢戶㔶㙢㤱扤㤶㘰㈶㐰㔰㌵㘸戵㜶扤㉥昱㔴㝢㍣昹攳敢㔵㑦㤴㑢㙤㡢㈳挷㘸〴挱㝢㌴㔹慥㘵愷戸㐷㤳㌹ㄴㄴ㍦㥡㌴㈷挸收扡㡢㝢㌴㔱昳㠱攰㠸挲敡㈹㉥㤴㐴㕢㘹捡戱㜶㍢ㅢ㜹㥣㝦㍢㕢ち㍢愲㙤㝣愱扢㌴㑡㐱㘲㑡捡摡㙡晦㌶㝥㥥扢㌴㤷㘶愲扡㔱㡡㠵㔳搶捥昴㉦扤挴㕤晡㠴戸搲㌳敤搲㈹㜵晥㤶㥦敢㉡ㅤ㍡ㄵ愵搳愱捥㕣㐰㜷㉤㈴㔸〴㄰㔴㕣愶㤱ㅥ挲㑢㐹慡㍡〳㠵㤲㝢挸㐹攴攷愵㈳㜶㙦戳㤸㈸㔷㐸捦㠶ㅣ㘹㐹愷㔲づ㌴昱ㅢ㍡㕦慢㍤㡤散愷ㄳ㥣〱㄰㔴㕣㘰㤱敢挹㤹挸㈶㕦挱ㄶ㜹㥡㜱㌶换㜳㔱㈸㌶㈹㍥㤷㈸㤷ㄹ换㈱㔷愲慦㙦㌶戸晣㈲㜶㥤〷捥愸㕤㤷㙢扢㤶戲晣昹〴换〰㠲㡡㡢㈳慥〱㘳㡥愷ㅤ换挹ㅦ摦戱㉥㈴捡㘵挷㌵㕡敤㐵㈰㐴搵摥愴搵㕥㑣昶㑢〸㉥〵〸㉡慥㝡挸敤摡㑣㈸㜴摦慥㜱愱挳㘵㡦攵㘹捦ㄵㄴㄴ戳㠷昷㐴㔷ㄱ攵戲㠷㙢㈲㜱㝥攱戲㠷昸㘵㈵㌸戵㠱㙡戵戶愳捡戱㘳㝦㜸㍢㈳搵㔰㙢㌴攱㔸㠷㌰㐲〸㑡㜱㜱㐳㉣㍦挶㈱昰㌲㘱㕥て愱㠱〷㐱㑡扣收晡摥慥昳㥡昴㍢㝦搵敢〶㈸㔳扣搷㤶㘵愵ㅢ㤹㠳㌰㝥戳ㅥ㜵戰ㄹ㜲㠹攲㑤戲搸㝡㐴㐲敤搶㘹挲攱〹戵㕢慦〹㠷戹㙢户㡡㉡㜸㡦捣ㅡ㥡户㌲挷摢㘳㔱㝦㥢㑢扤攲つ慢昰摣㑥㉣敦㔳㠵攷づ㌷て敦㐹挵愸㘹〹㐶扤愸〹㔳ㄳ㡣攲扤慢㤴㤸攲㌶敡㙥ち攵扤愹㈸扣㠷戹搷㤰ㄳ㠵昷扡ㄵ㙥搶挵㈷㈶㈸攴㍤慡挸㍤㈸㐱攱㥢㥡㌰挱慤昰㍥ち攵㝤慡㈸扣㥦㌹摥愲㡡挲〷摣ち㍦搰挵挷㈴㈸攴㉤慡㈸慣㐸㔰挸摢㔶㈱㤴扢ㄵ㍥㐲愱㥦㠲㈴ちㅦ㘵㡥㜷愸愲㜰慤㕢攱㤷扡昸㠱〹ち㜹换㉡㜲て㐸㔰挸摢㔸㈱㡣㜰㉢摣㐸愱扣㙤ㄵ㠵㡦㌱挷㍢㔶㔱昸戸㕢㈱㙦㔷愵㜸㔹㠲㐲摥挲ち愱㌴㐱攱㡦㥡㔰攲㔶昸㌴㠵㙥〳㐹ㄴ㍥挳摣㑦挸㠹挲㘷摤ち㝦搳㍣捦ㄱ换扢㔰攱㜹摥捤挳㍢㑥搱㥤㤷㘰㔴扡㈶攴㈶ㄸㄵ搰㠴㝤摣㐶㙤愲㔰摥㠹㡡㔱㉦㌱ㄷ㈴㘰㍦㝦搹㐹㌰㤳㤵改㘴散捥搶〳㌹㔱㍦㉣㐱㝤㑦㑤ㄸ㥡愰㥥㜷愸㔲㘲㠸㕢晤敢㤴摡ぢ㐰搴㙦㘶㙥㝢〲慡㝦挳㐹㠸㝡摥㠹㌲㘱慢摦〹㌹ㄱ戶㔷㠲晡㥤㌵㘱㐰㠲晡㍥㥡搰摦慤晥ㅤ㑡攵㥤愹愸㝦㤷戹摤〹愸晥㍤㈷挱㡣捡㐶㐶ㄴ敥㤱愰㤰㜷愹㐲搸㍤㐱㈱敦㕣㠵戰㥢㕢攱㐷ㄴ扡ㄷ㠰㈸晣㤸㌹摥愴㡡挲㑦㥣〴㌳㔹扣㐳㘵〲晦㈱㌱ㄴ晦㠹戰㍥〹敡㜹户㉡㠴㥤ㄳ搴て搷㠴㥤摣敡扦〰㔶昱㡥㔵搴㝦挹ㅣ㙦㔶㐵晤㔷㑥㐲搴ㄷ㌸ㄹ摢摤㠵挸㠹㤶摥〹敡㜹搷㉡㠴㕥〹敡㜹㈷㉢㠴敤摣敡户㔰㙡ㄹ㠰愸晦㠶㌹摥愰㡡晡㙦㥤㠴愸攷摤㈹ㄳ戶晡㤱挸㐹㠹敦㠸收つ愶㤴昸摥㐹㌰愳㜸㙦㈰ち扢㈷㤸挸晢〵㈱〴ㄳ㑣㍣㐸ㄳ㑣户㠹㕢㈹㜴㌲㠰㈸摣挶ㅣ㙦ㄷ㐴攱㝦㥤〴㌳㔹扣㔷㘰挲㌶㜱㍡㜲愲㈵㤰愰扥㔲ㄳ搲ㄳ搴捦搰㠴㌴户晡㕦㈹㤵昷づ愲晥㌷收㡥㈰㠰㈲ㄳ晦㈴挱㡣攲㍤㠳㈸晣敤㐷㝢㑥愱慦攵扣㡦㄰挲慦づ㐱㕦换㜹㙦㈱㠴㕦ㅣ㠲㕣换搳㈹昴㌸㤰㐴㘱㠰㌹摥㐶㠸㐲挳愵㌰㉢攲㘰敤晡㕡㕡搸戶〴昵扣㥦㄰㉤㕢ㄳ搴昳ㅥ㐳〸晦㜱慢て㔲挵昱㈰㠹晡敥捣搵㈳㈷敡㌳㕤敡ㄵ敦つ㠴愷〷戱捤㥡愷愷㥢㘷〱戰愲攲㥢〴愳ㄶ㙡挲㤶〴愳ㄶ㘹挲扦摤㐶昵愲㔰捥㡡㐵㘱㙦收㌸㈱ㄶ愳戶㜷㈹捣攲㙣㤸㔸摢㈷㥣〵㡢晡㉦ㄳ搴㜳㘶㉣㠴㉦ㄲ搴㥦愱〹㥦扢搵敦㑣ㄵ㥣つ㡢晡㍥捣㜱㈲㉣敡㜷㜱慢㍦捦挱摡敡㤷㙡㘱ㅦ㈷愸㍦㕦ㄳ㍥㑡㔰捦㐹戱搸昵愱㕢晤敥㔴挱㐹戰愸摦㠳戹ぢ㤱ㄳ昵搹㙥昵㥣晣挶㙡捦㐹慦〸㝢㌷㐱㍤㈷挲㐲㜸㈷㐱晤愵㥡昰戶㕢晤〰慡攰㥣㔷搴敦挵摣㔵挸㠹晡㠱㙥昵㉢ㅤ慣搴㍥敢㝡攴づ㐳㈸㔲ㄷ愸㥡攳㈲挷ㅤ户㌵㉢㍤㝢㤷昴挳㐷㘶㕥昶摥搳ㅦ慣㜸昹攸ㄱ㥦晥㝣挵ㄵ㉦㝦戴攲搹㥦ㅦ慡ㅥ昱挴戵搷㙥㍣攸敡㘷㍦攸㔵扢㌲㜵昵搶㐹㉢㑦捣㥢㝤攲摣摡㐳㠶㡥㍢昱㠸攳愷攵㑤摤㙥㔸㕡㕡户㙥㠳㝡㍦戹昳攰搰㈹㜳敦㔳敢㌶敦搴愸㙥搰㐶挴㍤㜷攵㝣㌴㥤㥤㜳㌰㑣敢㤱㤶戵慡慢捤戸搵搳㡣摢戴ㄹ㐳挵っ㜵扢㈷ㄷ㘷愶㘲散㜰摢搸扢㤱敦㔲㥦摤愳捤㠸摢昵㜲慦㌶㈳挷㌶攳扥慥㌶攳㝥㑦㌳㌸㡢ㄵ㙦攴摡㘶㍣搲搵㘶挸㥣㤶㙤㈵捥ㅢ㙢戵ㄹ昹戶ㄹㅢ扢摡㡣挷愰㐰㝡㔳㥣ㄹ㥣昱㡡㌷ち㙤㌳㥥敥㙡㌳㥥昱㌴攳㔹㙤㐶戱㤸愱㥥搳㕣㜱扤㡥㌳㘱㌱戶搴㌶㜶ㄳ昲㕤摡㤰㕦昲㌴攳㘵㙤挶扥戶ㄹ慦㜷戵ㄹ㥢㍤捤攰㍣㔹扣戱扦㙤挶㍢㕤㙤㠶捣㤳㤳ㅡ昲㝢摡㡣〳㙣㌳㍥敡㙡㌳㘴昶㥣㘴〶㘷搱攲㡤㤱戶ㄹ㕦㜴戵ㄹ㌲㡢愶ㄹ㜱㑤昴㉢㙤挶㘸摢っ㑥㝤扢戴㠹捡㙣㥡㘶挴㙤搸晡㔶㥢㔱㈱㘶愸敦㤰㤷捥ㅦ㘷㉣㘷搲攲戳戱戶戱㕢扢摡搸㙤㥥㘶㜰㝥㉤㘶㡣户捤攰㘴戸㑢㝤㈶昳敢愴ㄶ挴㜹戶㤸㜱㤰㙤〶愷挸㕤㙡㠶捣扡㤳㕡㄰㘷摦㘲挶㈴摢っ㑥㤵扢搴っ㤹㝤㈷㜹㠳戳㜰㌱攳㘰㌱㐳挹晣㍢挹㔸捥挳㠵㙢慡㜰㘵㜱ち摤愵挶捡慣㥣㘶挴㌵㜷捥捥挵㡣改戶ㄹ㥣㑡㜷愹ㄹ㌲㍢愷ㄹ㡤㝣慣攸㝣㐲㥣愵㡢ㄹ㌳㙣㌳㌸愵敥㔲㌳㘴㤶づ敤昱㘳㄰㘷敢㘲挶愱戶ㄹ㥣㕡㜷愹ㄹ㌲㕢㑦㌲㠳戳㜶㌱攳㜰㌱㐳㜱慡㉣㌷〴㌷㌹昳晥搱㈸㤲㠱昷敢㜰昲㉡㠴ㅢㄳ〸㥣慦ち攱㠶〴〲㘷㤰㐲戸㍥㠱挰㌹㥤㄰慥㑢㈰㜰㤶㈵㠴㙢ㄳ〸㥣昷〸攱㥡〴〲㘷㈲㐲㔸㤹㐰攰攴㐳〸㔷㈷㄰㌸ㅤ㄰挲㔵〹〴㕥愰㠵㜰㘵〲㠱㤷㑣㈱㕣㤱㐰攰㐵㑣〸㤷㈷㄰㜸㔹ㄱ挲摦ㄲ〸ㅣ攸㠵㜰㔹〲㠱㘳扢㄰㉥㑤㈰㜰戴ㄵ挲㈵〹〴㡥㝦㐲戸㌸㠱挰ㄱ㐹〸ㄷ㈵㄰㌸㐶〸攱慦〹〴づぢ㐲戸㌰㠱挰㡥㉡㠴ㄵ〹〴㜶ㅤ㈱㉣㑦㈰戰㌱ぢ攱㠲〴〲㥢㤷㄰晥ㄲ㑦攸晥㝦〰愹㑢挹攲</t>
  </si>
  <si>
    <t>㜸〱敤㝤㜹㝣ㄴ㔵戶㝦㙥㐸㥡㔴㤳㤸〶摣㌷㠲㈸㡡㈸㤳㐰㈰㠹挸㠳㤰戰㡡㠰〴㐱㐴㠵㑥搲つ㠱㜴〲改㠴挵㝤ㅥ攲㍡㡣㠲攳㈸愲㈳戸㡢ち慥㈸愲㄰㔰㔱ㄴ㘷㐴㔴攴挱㡣戸㡥捡戸㌲ち戸昱晢㝥㑦搵敤慥敡慥㑡㌲㍥昳昹昹挷㙢攸㤳㝢捦㕥攷摣扡㜵敢搶扤㕤㈹㉡㈵㈵攵〰㍥晣换㑦ㅡぢ㐷㤷捤㡤搶㠷㈲㍤㑡㙡慢慢㐳ㄵ昵㔵戵㌵搱ㅥ挵㜵㜵挱戹㈳慡愲昵㙤挰攰㥢㔴〵㝡㌴㝤㔲戴敡挲㔰挶愴㔹愱扡㈸㤸搲㔳㔲㌲㌲㡣㔴搰㡦戰扥〱㕤㌱㈸㘵愴ㄱ㠰㉢挵昰ㄱ戴㈵挸㈰㌰〸晣〴敤〸㌲〹戲〸づ㈲挸㈶〸㄰戴㈷攸㐰搰㤱攰㘰㠲㐳〸づ㈵㌸㡣攰㜰〲摡㌷㡥㈴㌸ち㈰昳㘸㠰戱㈵〳㐷㤵㑦挳搱㤴搵搷搶㠵㑥挹ㄹ㘷晡摣㉦㉦慦㐷㕥㡦晣㠲扣㍥㍤㜲㑦挹㈹㘹愸慥㙦愸ぢ昵慢〹㌵搴搷〵慢㑦挹ㄹ摤㔰㕥㕤㔵㜱㐶㘸敥搸摡改愱㥡㝥愱昲摣㕥攵挱晣挲扣晣摥扤挳㐵㐵㠵㤹挷㐰昳挸㤲㠱愳敢㐲攱攸慦愵昳㔸敡ㅣ㔵㌲戰挷挸㔰晤慦愵戳ㄳ㜴㐲㘵㘹㙤㈴㔸㔵昳㉢㈹㑤㘷㑥㝢㤵㠶㉡慡㤸晣㔰愸慥慡㘶㑡て戸敤〸㌴㙡〵㍤〶㈳攲ㄵ挱㘸㝤㐹愸扡㝡㑣㈸捣扣㘷㐶ㄸ戳㔰㕤愸愶㈲ㄴ㍤㈸㌲㘸㑥㐵愸摡㈲㐷㌳㈲攳㠲㜵㈳㠳㤱㔰ㅡぢ搹ㄱ㌳㙦挳㉡㐳㌵昵㔵昵㜳戳㈲㘷㐷㐳㘳㠲㌵㔳㐲㘴㐹㡦っ㘹愸慡㑣㑢㔳㘹㘹㈹㙤㑥㜴㜳㐶㜲搳㘳㜰㕤㐵挹搴㘰㕤扤搴㤸戵㍣㌷㕥㕢ぢㄱ挷ㅤ㙥戱ㄵ攵㈴㐸㌱㑤㘵㔵㤱㌳㐲㜵㌵愱㙡ㅡ㘱昲扡㈷㌰㐹㑣捣搰挷㠲愳㡦㠶㠹㔱敤慣昳㡤㠷㐲㉢㐶づ㐱㘷〰摦㜱〰㘹晤㐶昴㈹㌴扡㄰㜷㍣㠰㑡摢㠱ㄳ搶㉥挳㤳㈶㜵㔲㌰㜵㔲㜹敡愴㡡搴㐹㤵愹㤳㐲愹㤳挲愹㤳愶愴㑥㥡㥡㍡愹㉡㜵搲戴搴㐹搳挱愳㍦ㄹ㙤摢愶㕡㥦㌶㠱愳㤷攷㜵摢㌷㙡敤挱慢㈶捣换晦昴㕥挵㜳㔴㑥搶慥㈸ㄸ㈷〲昸㑥㈲㙡㔴㔱㥥搱㡤愸㤳〱㤴㝡ぢ㉥搰㡤昷㙥散昱捡昶户㔷づ扦㘹挳㤱㈵㙦㝦㔲戲㑥昱昴ㄶ昹㔳挸㝣㉡㠰慦〷㐰摡愸扣摣㐲攳㜷挴攵〲㈸昵㌷㑢挱㤶㔵㍦㕦摣愷㘳捥攰愵攷㜵晡攳捥㉢㡢㍥㔴散ㅡ㐴㐱㑦㌲昷〲昰攵〳㈰〸㠵昹㐶㙦攲晡〰㈸戵挹㔲攰扢攱晣ㅢ摦愸戹㘹挸戵敢戶昷摦扣㜶攱愲㜴㌶慦摥㙥㈹㐸捣㙥㜱㌴摡㄰㤹挱敥捤㙡㜹搲ㄷ㐵㑡愳昵愳㠳㜵㤱攸慦摢㐴搱㐰㥢㙢愳挵搱㐸敢户㔱ㄸ昹㔵摡愸慦㄰㘱昶㤵㌴㐴敢㙢㈳㐶ㄱ搳㜲ㅡㄱ㝤〱づㄹ㔸㠷摥戲㙥㔲㌸ㄴ㥡ㄴっ搷愳㤴㔷㔴搴换㌸㥤㑣晤〰㤴摡㘰攵敥攱扦㍣晡挹㘹戵㕦っ扡㝤攳戶㈳〷㕦㝤㝤㠶㘲〶攴戲㐰敤挶〰㠲㘲〰摦㐰㠰㌶愵〵㍤㡤ㄲ愲㑡〱㤴㕡㘳㈹改扦㜴攲昷户㥤摣㔰戲昲昵晣㝢ㅢ㡤㝥挷㉡㕥㑤愴〵つ㈶昳㄰〰摦㔰㠰㜶愵愱㐸戰愶㤲捥攴ㅢ挳㐸ㅡづ愰搴㤳㤶㥥㥣愹㤷戴㝤慦晣㥦㠳ㅦ晣㘴搲戸慦捥昸搷㕡挵ぢ㤲攸ㄹ㐱收㌳〱㝣㈳〱搰ㄲぢ昲㡤㔱挴㡤〶㔰㙡愵愵愰愰攷攲㌵摦戶晢扥㜴㔵扦㥡敡捦㙦㑥㝤㑣昱扣ㄴ〵㘳挸㕣〶攰ㅢぢ㤰㌶㥡攷挲搹挴㡤〳㔰敡〱㑢挱慤㌷㑤㕤戴㉡晣敤㤰㘵攳昷㡦㕣㤱昱昷ㅦㄴ㉦㠴愲攰ㅣ㌲㑦〰昰㥤㑢搴㐸㥣㡣ㄳ㠹㍡て㐰愹扢㉣昹换㙦㔸㍣昲攷㑢㝡㤵㉥攸戱昱捣摢ㄷ㙣扡㐲昱ㅡ㉡昲ㄷ㤰㜹ㄲ㠰㙦㌲㐰摡㔹㜹戹〵㐶㤰戸㜲〰愵㙥户ㄴ㉣扤㙣敦㉤敦㥣㜵搴昰㤵挷㡦慢慣㤸昳㘲㤵攲昵㔷ㄴ㔴㤲㌹〴攰ぢ〳㔰㐱愱㌱㠵戸愹〰㑡摤㙣㈹戸慣敦㥥㔵昹户搴㤶捥ㅢ㍡捦户戸换攱愳ㄵ慦摤愲㘰ㅡ㤹搹〹昹慡㠹ㅡ㡤㈳㠸㄰㔵〳愰搴㐲㑢晥㠸挸戴愵敢㌷っ㉣扥㝣搲㌱攷㝤㜸晥搳〷㉢㕥昶㐵㝥〶㤹㘷〲昸敡〰搸㈵ㄶㄹ㔱攲敡〱㤴扡捥㔲戰㘵搵㕦㥦敤㔹戲昱㡣扢㍦扡攰㤰㠵ㅦ攷摣愵㌸㘴㄰〵戳挸㍣ㅢ挰㌷〷㈰敤㑣ㅥ挱㕣攲㉥〴㔰㙡扥愵㘰捤慡㙢㈶㕥㜶攷摣㈱㔷搶㍣晢昵㈳㔷㝣㝥㡢攲㜰㐳ㄴ㕣㑣收㑢〰㝣㤷〲戰㐳㉢㌰㉥㈳敥㜲〰愵㉥戳ㄴ晣昵搰㠵攷㜴㥢扡㘶攰㤲捦慡㠶㥦㕥昶敤㤳㡡㐳㤵㜸㥢㥥㐷㠹㉢〰㝣昳〱搰愶㝢ㄹ㔷ㄲ㜵ㄵ㠰㔲㜳㉣㈵ㅦ㥦㤹扥㘴扣敡㍣攲戹㙦㍦㕥㝦㘴攷㍤攷㉡づ㜵挴㡢㙢挸㝣㉤㠰敦㍡愲捥㐲ㅣ晦㐰搴〲〰愵敡㉣昹㌷㍦㌲㐶ㄴ㙥戸㝡昰ち晦挳扢㥦昸昲㡤挱㡡愳㈴㤱扦㥥捣㌷〰昸ㄶ〲戰㈹ㄶㄸ㡢㠸扢ㄱ㐰愹㙡㑢挱慥扡㝢晦换㤸㕥㝣挶㥦晢慦扤戴㜱挵㕢ㅦ㈹㡥戰㐴挱㑤㘴晥㌳㠰敦㘶㠰戴ㄱ㡣攳㉤挴㉤〶㔰㉡㙣㈹㌸㝣挹㠲㔹㥢ㅦ扡㜸搸㕤敦㔴敤㍥昱摦㍤挶㈸㡥捥㐴挱ㄲ㌲摦〶攰扢ㅤ㠰晤㝡㙦攳㉦挴摤〱愰搴㘴㑢㐱昷㥢㐶慣㕥扢昸挶㤲㝢摥昵敦㙡㝢晢戵㌳搵攱㈰㡢㠲㘵㘴扥ㄳ挰㜷ㄷ〰㑦挷㐲攳㙥攲敥〱㔰敡㕣慤攰戲㔹ぢ扢㙥晥昷昰摢慦㥥㜱晥昲扢㤶㍣慦㡥〰㔹ㄴ摣㐷收晢〱㝣て〰㔰㐱㥥戱㥣戸〷〱㤴ㅡ㙢㈹㔸昳搲昱愷㤵㝤㥤㍦攲捡慡愳㉥㉦散㍣昸㙡挵ㄱ愵㈸㜸㤸捣㉢〰㝣㉢〱搲㐶㌲〶㡦㄰昷㈸㠰㔲㈳㉤〵㌷昴ㅤ搳㌰㝤昲㈵㈳ㅦ㜹昱攲㡣扦捣摦戰㕢㜱㌴㉡ちㅥ㈷昳ㄳ〰扥㈷㠹㍡ㄳ㔹㕣㐵搴㔳〰㑡つ戵攴ぢ㡥散㍢㝦㐸愵㌱㙡挵挹㈳づ㌹㘸㔴改戳㤹慢㐱㍥换ㅡ㉣㤴搶〵㘷㘳挴ㄵㅦ捣昵散㤱换㝦捤㡦㘲㌱㠸つ昷づㄷ㠴昳昲㉡㝢攷〶㝢〵搳㜳愰戶愵㘳㈷㌶挴捣昰昸慡㥡捡摡搹㌲㤸捡って慥慡㐶㈷㉦㤵散㌰晥㤸〳㐲愹㘷㠵〷捤挱㐸扡挲ㅣ㜷ㅤㅣ㉥〹搵搵㘳〴㕡㍦㌷㝥愱㍢㝡㘰㌰ㅡ㡡㔷扢㕢扡〷搶㌶搴㔴㐶㡦㜲㈷㤶搵〷敢㐳㐷㈶搲攲㑡㤲挴捡㌰㍡つ㐵挵愵㘳ㄳ挵挶〵慢ㅢ㐲挵㜳慡㑣昲㌱〹㘴㡣㔳㙢换扤愹㠳敢㐲㌳㘳搴㈴㡦㡡㜱昳㌴㑢㜴㈷ㅤ愵㐹㌲晤捡㈹㤹㕡ㅢつ搵㠸㝢摤㈳愳慢㉡㜰昵㉣ぢ昱搶㉢㔴㈹㠷㝡〸㐹搶㘰戹晢愸ㅡㅣ㈸㠶扦㤵挷搹戱っ㜴愸愶㌲㔴〹㝦㘷㈰捡㜳挷〶换慢㐳㠷㍡㔸㑣㥢㈰ㅣ攱㐰て慥慤㘸㠸㤶搴搶搴搷搵㔶㍢㈹挵㤵戳㠲ㄸ愰㔷㥥㔹㕢ㄹ㑡㤳㑦㡡〹㔵㑡㥢㌶㑡愵㥣攴㌶捣愲敥㈸挷挲戶㐶挲ㄱ㜷搳捣戶㐶㐴㘶搷㌱㜴㑣㌳ち戶㐶㐶晥㙥㑤㝡㘲㙦㠴攴捥㙤㤲摢愵㤱㔲攸㜰攷㠹搷㘳っ昲㠳㍣㔴㠷㜸㔶愶ㅥ敦慤㌲摥㉥㥢昱搴㤶ㄵ摥㘹㤳扢㠹愰㠹摡㔸摢㙢㕤收搴搴㡥搶搱て㥡㠵摢戰愱ㄸ㐷㔵㠷敡㥡㥣㈷㔰昴挸㜸㠶㘰つ挱戳〴捦ㄱ慣〵㐸㉦㐶ㅦ攷ㄹ搱㌴㜰愸㌹㙡㙥晡散慡捡晡愹扥愹愱慡㈹㔳㜹㥤挷晣㐲㐶〶挳㑤ㄵ晣㉥〳攷㐷愹㈸ㄸ㡤〴敢〹㌶〰昸晤㈹扥攷昱㌷ㄳ捤㤰愷㘸〳敥㌳攷晡晣挶ぢ挰昹㕥㈴㠳㐴㉦㘷散摣ㄹ㈱扦㑡敦っ捣㝦㝥㐳㈸㜶攵晥ㄳㄳ〴搱昴〸㙥㜳愳㙤摡戸〵㘵㘸㌰㍡戵㥥攷㘳搳㐴㜸㘱㙣㈴㜸〹㈰昳㘵㠰㤱㐳㐳搵㌸㥢㝦慤戹㠵昴㉥搰搹散㍤㉣㐷㍣㠷㐶捡收搶㔴㑣慤慢慤挱っ㑦㘹戰㍥㔸㕣㠱ㅢ昵愸ち晡㈲㈳㙡㑢ㅡ敡㝤㤱愱㔵昸㤳ㄹㄹㄳ㥡ㄱち搶㤷愰户慥捦㡡㡣挰㑤扥㜴愷挳㉡攷愴㐷捣晢昳搲㔰戴挲攰㡤晣㌰昴㑥㜳㝣㈸愱扢捤㡣戰扦〹捤愹愷敡戶ㄱ摣㙦愱㔵ㄹ㘰敡㉥㔲㘶㠹㤲㔹㠲搳搲㝥慢〶つ〱㈹摡戴戴ㄳ㠴愹㈹㠵つ〸ㄷ㔲㕣㕡搳㉣㤸㜸㈲㥤㕤㕦㔵ㅤ敤㘱㠵户㐷㘹㉤㈶㝡㐲㌲挷挵戰晢㝣㘸㘷扥㈶㤳㤵㜸扥㜳㈶㘰㔴㐵戹愹ㄶ慥っ愹慢㙤㤸㜱㉣㜴晤㕡㝡愸㉢挵搸〴㜰挷搷换晢㥥㜰晢捡〳搶摦换㜰㈶挹挷㌸づ㐴摦慢攴㘳㥤㝦昹㌱㌶〳昸㠵㘸㤰㤸㑣㑢㍦ㅥ㘸搷ㅥ搷㘳搶㈲ㅤ晣㤹ㄱㅣ敥搸扡㤰㑣挳㘴㐸〵㈷㔳㔶㘴㝣㙤摤昴昲摡摡改捣晥㐱㔲㡢㑥つ㠵敡㌹户搱捥㥡捡㘱㔹㈹搵愶㡤㘳ㄲ挳㌶〹搲〹晡㝤慦〳㘴ㄵ㔷㔷攷㘸㡤㔱摦ㄶ愰摡攰㤴昶扤㠱挲㌱㈳慡㘶㐲搱㤴摡敡捡㐹攵ㄸ㐳㥣搴戳摢㐹㜹晣摦㘳㑥㜵㜴㡥㍡ㄵ挷挹ㄹ㡡ㄵ㕢摢㝦㜸㐵摦づ㈳搶㥥㍡晢昸㝥户㜵㍡㔹㥤㘲ㄱ㤲愶㍥扡㐲㘹づ扥挶㕢〴㙦ㄳ㙣㈳㜸㠷㘰㍢㠰敡ち㔱㜶㕣㈸㍢㍦挶づ搴㡤㥤〴㝦〷㐰昷㈳愱㐶㡦昳㉥慡扥㕤〰搹㝡ㄶ㉣挷扣㉥晡㔳搴㠹㐰戳敢㌱摥㈳㜸ㅦ㐰㜵〳攰㐹㥡㘲㝣〰攰㤵㘹摦㠷㈰戶ㄹ㔴搴㌳㌹愱ㅦ㠳攲㌷㐸昷愰愹㤳㐱㘳挲つ〶搸㘰㐸つ㠶㔳㜵戴攲㤲ㄴ戰づㄶ㈱㘹慥攷ㄴ㠸攵㔰晥㑢㠲慦〸扥㈶昸㠶㘰て㠰捡昴っ搸户攴昹㡥㘰㉦㠰㉤㘰晢㠹摢㐵㕣㡡㍡ㄵ㝦㈴㐰㍦㄰昹㈳㠰晡ㅤ㠰ㄹ愰㥦㔰昲っ搰捦㈰愶つ捡换㉤㑡㡥㐲㡡㘲㠴挸攰㐱㔳戹愰戹㐵㘸晦捦ㅥ㑤㙡㥦㐵㐸㥡捣敡〹㑤㌹戴㘴挰愸攱㈷㘸㐷㤰㐹㤰〵愰扥㠱愸㝢㤳捡㈶㑦㠰愰㍤㠰㉤㐲ㅤ㔱昵ㅤっ攰搲愴㝡挱㔸㘷ㅡ㍣〴㜴攳㔰〰搵ㅢ㔵㌳㘲㠷愱敡ㄵ㌱㈳㥦㔲㐹晤挳㤱㄰昱㌷㐵㔳㝤㈰攷ㄶ慣㜷扤㠲昵て㡢㤰㌴㜱㔷〴㑤㑤摣㠶㌸愶挷〲攰㜵摣㠶㈴つ戰捤戳散晦㙥㈳㝥㜳户ㄱ捥㕢㠸㤳㥢ㄹ㌷㈷摣㐴㜸づㄹ㌹㉡晣扦㐱㜸攲挳㍡㜳㄰摥㠵摤挰㑥捦㡥收〴㤰㡤慥〴㈷昲㙣㡦㕦扢扡㤹㔵㜵ㅡ㘲摢ㄹ㕦攳㘴㌲㜵〷㐸㍦ㅤ搵愶〷㤲㌸㕤戳挱㤴挶昹昴慣㐸㘹㈸ㅣ挴挳㌵ㄹ晣愹攰晦捦戱㘱ㅡ㥥㜱攲〸昴挰戰改㠳㠰敦ㅣ㜷昹ㄲ㙦㉦㥤捦㝤昰㌴慡㜲㐸愸㠶㌷ㄳ㔱戲晦㕡㐳扥㕦㑢て㝤㌲㑥挱㐱敢㑦晡㔶㌴㠶㤶ㅦㄳ㈵摢捥攲戸㝤搲愴㤴っ㙡㈳挶攸㑢㤰㜴挵挸〵捤摦ㄴ㑤昵㠳㕣散㡡攱敢つ晥㌶㘸㉣收㈰㘴㤳搷㔵攳㘵㡢㤰昴挸㘰〰戴昱捡㘱ㄴ㐱㤱摡攸搹捡晢㠲㙣㥣㑥搰て挰搶捡晢㥢㔵㔵っ㈵㥤愹㘸〰㄰㐶㌱㠰㉡㐱㤵㉤摤ㄸ㠸㥡晥愸攷㘰㠳〱㈴捥ㄸ㐸㤰ㄴ㠴挱愰昹㥢愲愹㔲挸挵㠲㘰㌰〸㘶〰ㅥ户㡥㌳㘹ㄴ昶㤸㐵㐸㝡摣㌱ㄸ㥡㜲攸挵㈸㉡ㄹ㑤㜰ㄶ挱ㄸ㠲㌲〰昵㄰㐴摤挷ㄸ㘷㤳㘷ㅣ挱㜸〰㕢㔰㈶愰敡㍢ㄷ挰㘵㡣㌱〴挶㍡搳攰㐴搰㡤昳〰搴㌰㔴捤㌱挶昹愸㝡㡥㌱㠶㔲㉡㈹㔸㤳㈱攲㌷㥡愰愹攱㤰㡢〷㉢㍥㘴㕤散ㄵ慣㕢㉣㐲搲㌳㥤ㄱ搰㤴㐳㉦慡㘰搴㤸㐶㌰㥤愰㥡㈰〲愰ㄶ㔹挱攲㥣㌶扦换搲昴ㄴ㐳㉤㜹㘶㄰捣〴㐰戰㝣㜵昸㥢㌸挵㄰㈵㠳㑣㌱㈸㜵㈶攴㍢搳㕡〳㤱戳〰搴㈸㔴捤㐸捤㐶搵㌳㔲㈳㈹㤵ㄴ愹ぢ㈱攲㌷㥡愰愹搱㤰㜳㡢搴㘵㕥㤱扡搴㈲㈴㍤扣ㅡ〳㑤㌹昴㘲ㅥ㡣ㅡ㔷㄰捣㈷戸㤲攰㉡〰㌵挷㡡ㄴ㤸㥣ㅦ攳ㅡ昲㕣㑢㜰ㅤ㠰慤㔹㉤㈰㙥ㄷ戸㌱戸㉦挳㥦捥昸ㅡ搷ㄳ㜹〳㠰㍡ㅢ㔵㌳㌸ぢ㔱昵ち㡥㙦ㄱ㠸㘹㠳㕤〷昷㝦〲挹㙦㤰㈱㌹㝡㐲㔳攳㘰挳㉤㐲㈱慦〸㔵㕡㠴愴愷㜳攷㐰㔳づ扥挶敤㌴昷ㄷ㠲㍢〸㤶ㄲ㉣〳㔰ㄷ㜸㐶攸㉥昲摣㑤㜰て㠰㉤㐲昷ㄱ户ぢ㕡ㄱ愱〹昸搳㤹〶ㅥ㈰㜲㌹㠰㥡㠸慡ㄹ愱〷㔱昵㡣搰㐳㈰戶㈹㜵扢㍦㕣〱㡡摦㈰㍤㌹㐰㐲㔳攷挱㠴㕢㠰捥昰ち搰㜰㡢㤰昴昸昱〲㘸捡挱搷㜸㡡收㥥㈶㔸㑤昰っ挱ㅡ〰㔵敡ㄹ愰攷挸戳㤶㘰ㅤ㠰㉤㐰敢㠹摢〵慤〸搰㈴晣改㑣〳捦ㄳ昹〲㠰ち愲㙡〶攸㐵㔴㍤〳戴ㄱ挴戴㈱㝣㙥㤳㜴㤲扤っ㤲摦㈰㠳〷㑤㤵挳㠶㕢㠴昲扣㈲㤴㙢ㄱ㤲㥥慦㔶㐲㔳づ扥挶ㄶ㥡㝢㠳㘰㉢挱㥢〴㙦〱愸㤳㍤㈳戴㡤㍣敦㄰㙣〷戰㐵㘸〷㜱扢愰ㄵㄱち攱㑦㘷ㅡ昸㍢㤱晦〰㔰㔳㔰㌵㈳昴㉥慡㥥ㄱ摡〵㈲㈳攴㜲〷晤㍥㐸㝥㠳っ挹ㄱㄲ㥡㥡ちㅢ㙥ㄱ㍡捣㉢㐲㠷㕡㠴愴〷挸搳愰㈹〷㕦㘳㌷捤晤㡢攰㜳㠲㉦〸扥〴㔰〱捦〸㝤㑤㥥㙦〸昶〰搸㈲昴㉤㜱扢愰ㄵㄱ㥡㡥㍦㥤㘹㘰㉦㤱晢〰㔴〴㔵㌳㐲晢㔱昵㡣搰昷㈰戶ㄹ散㜶㤲晤〸㡡摦㈰㍤㌹㐰㐲㔳㌵㌰攱ㄶ愰㥦㝥昲㤸㘲昸搱㈲㈴㍤㈱㥦〱㑤㌹昸ㅡ改愹〰㍥㠲戶〴ㄹ〴㕣㡤愷扥㠳愸晢攵扦ㅤ㜹㌲〹戲〰㙣〱捡㈶敥㕣ㅥ㐵㡡㥡〹攵㥤㘹愰㍤㤱ㅤ〰㔴ㄴ㔵㌳㐰ㅤ㔱昵ち㤰㔱㐷愹愴昳敢㔰㠸昸㥢愲㈹㑥昵扢〵攷〳慦攰扣㙦ㄱ㤲㥥晥捦㠲愶ㅣ㝡搱㠹扥攷㄰㜴㈶㌸㡥愰ぢ㠰摡改ㄹ㥣ㄳ挸搳㤵攰㐴〰㕢㜰扡ㄱ户ぢ㕡ㄱ㥣搹昸㈳挱改㑥攴㈹〰㙡㉥㔰㘶㜰㑥㐵搵㉢㌸扥ㅥ㈰愶㤵戸㥥㕦戹㈰昹つ㌲㈴㐷㑦㘸㡡㙢ㄶ摣㈲戴挹㉢㐲㉦㕢㠴愴攵つㄷ㐳㔳づ扥㐶ㄱ捤㥤㐶搰㤷攰㜴㠲㝥〰㙡㠳㘷㠴晡㤳㘷〰㐱㌱㠰㉤㐲㈵挴敤㠲㔶㐴攸ㄲ晣㤱〸つ㈲㜲㌰㠰扡っ㈸㌳㐲㐳㔰昵㡣搰㔰㄰㌹㠷攷搲㐷て〷〹㐳㐶挰攴〸〹㑤㕤づㅢ㙥ㄱ㕡改ㄵ愱ㄵㄶ㈱㘹晤挶㍣㘸㤲ㅢ㡣㌲㤸㔳て㜹㐶攳㙣㝡㌳㡥㘰㍣㠰㉤ㅡㄳ捣慡扡〲㡡㈴ㄲ攷㤲㘹㈲㠰扡ㄲ㈸戹挱㌸て㌵晤㔱㜷挱㐶散〶㘳㍥搰挹〷㌹㤹㍡㡤㈶㘸敡㉡挸挵〳搰㕢㐱换ㅢ㐰愹挵㕥〱戸挵㈲㈴慤㍤戹〶㘲㌹昸ㅡ㔵昴㝢ㅡ挱㜴㠲㙡㠲〸㠰㕡攴ㄹ㤴㕡昲捣㈰㤸〹㘰ぢ㑡㤴戸㕤搰㡡㈶㜲㉤晥㐸㘰ㅡ㠸㥣〵愰戸愶挵㙣㈲戳㔱昵㙣㈲㜳㐰㙣㌳挴慤ぢ扥㄰ㄴ扦㐱㝡㜲昰㠴愶ㄶ挰㐴㍣㐰昱㥢㡡换扣〲㜴愹㐵㐸㕡㕣㜳㍤㌴攵攰㙢捣愳戹㉢〸收ㄳ㕣㐹㜰ㄵ㠰㥡攳ㄹ愰㙢挸㜳㉤挱㜵〰戶〰㉤㈰㙥ㄷ戴㈲㐰㌷攰㡦〴攸㝡㈲㙦〰㔰㡢㠰㌲〳戴㄰㔵捦〰㉤〲㤱㐳㘵㤷㜳攸㑦㈰㘱愸っ㤸ㅣ㈱愱愹ㅢ㘱挳㉤㐲㈱慦〸㔵㕡㠴愴搵㐳㌷㐱㔳づ扥挶敤㌴昷ㄷ㠲㍢〸㤶ㄲ㉣〳㔰ㄷ㜸㐶攸㉥昲摣㑤㜰て㠰㉤㐲昷ㄱ户ぢ㕡ㄱ愱㍦攳㡦㐴攸〱㈲㤷〳㈸摥扣㤹ㄱ㝡㄰㔵捦〸㍤〴㘲摡㐰搷㝥㜸〵㐸ㄸ㉢〳㈶㐷㐸㘸㙡㌱㙣戸㐵攸っ慦〸つ户〸㐹换愳㤶㐰㔳づ扥挶㔳㌴昷㌴挱㙡㠲㘷〸搶〰愸㔲捦〸㍤㐷㥥戵〴敢〰㙣ㄱ㕡㑦ㅣ㥦ㄴ㈰㐲户㐱戹㐴攸㜹㈲㕦〰㔰㝦〱捡㡣搰㡢愸㝡㐵挸戸㥤㙥㈵㕤挶㕦㠶㠸扦㈹㥡扡〳㜲㙥挱挹昳ち㑥慥㐵㐸㕡晡戵っ㥡㜲攸挵ㄶ晡晥〶挱㔶㠲㌷〹摥〲㔰㈷㕢挱攱㌳㍣㝥㤷愵改扢昶㙤攴㜹㠷㘰㍢㠰㉤㌸㍢㠸戳挶㌸㜷㐲㐴㠲昳㜷㈲晦〱愰敥〶捡っ捥扢愸㝡〶攷㉥戰㈵〷攷㝤㠸昸㡤㈶㘸敡ㅥ挸戹〵攷㌰慦攰ㅣ慡㠳㤳戸慣敤㍥㘸捡愱ㄷ扢改晢扦〸㍥㈷昸㠲攰㑢〰ㄵ戰㠲〳㈶攷挷昸㥡㍣摦㄰散〱戰〵攷㕢攲慣攰摣て㈱〹捥㕥㈲昷〱愸攵㐰㤹挱搹㡦慡㘷㜰ㅥ〰㕢㜲㜰㝥㠴㠸摦㘸㠲愶ㅥ㠴㥣㕢㜰㝥晡搱㙢㜴㙣ㄱ㤲㤶散㍤っ㑤㌹昴㠲扢ㄵっㅦ㐱㕢㠲っ〲敥㑡㔱摦㐱搴㘳㜴㑣㥥㑣㠲㉣〰㕢㜰戲㠹摢〵慤㌸慤㔶攰㡦〴愷㍤㤱ㅤ〰搴㈳㐰㜵挱ㄷ扢㔴㔰昵ち㡥敦㘰㄰搳㑡㕤㍢㥥㐳㐱昲ㅢ㘴㐸㡥㥥搰搴愳㔰敦ㄶ愱て扣㈲昴扥㐵㐸㕡㤳昸㌸㌴攵搰搹㑥㌴㤷㐳搰㤹攰㌸㠲㉥〰㙡愷㘷㠴㑥㈰㑦㔷㠲ㄳ〱㙣ㄱ敡㐶摣㉥㘸㐵㠴㥥挰ㅦ㠹㔰㜷㈲㑦〱㔰慢㠰敡㠲㉦㌶〸愰敡ㄹ愱ㅥ㈰戶㈹㜱扢扡攷㠲㠲ㄱ㌲㘰㜲㠰㠴愶戸㤲搲㉤㐰㥢扣〲昴戲㐵㐸㕣㜴㤹捥㈵㑣㠹慢㐷㘴㑢㐷㙣㌹㥡敤ㄹ搵㐱㘰昶㠵捦慥愹慡㡦戶ぢㄷ㌷搴搷づ慥慡挷㐳㠴捣㌰〰㡡㈲㜲愴慣㍤戲〹㜵て㡦慢ち捤收攳㠳㑥挹㈴散㜶㌱㔷搹㜳㐱挵戱挹昴搲摡㤱戵昵愵㔵搱ㄹ搵挱戹挷扢㤰㑤捡昸愹愱ㅡ㉣㈵慣挳㡡挲收㤸㙡㘷捣〸㔵扡昸㔸㔶摢㔰㔷ㄱㅡ㔶晡㕢㔸㡣愸捣ㄵ㍥㈹㔸㐳愲㔴㡡㍡挱晢㈱愲㉤敥挷㈰㌷愹㔸㜷愲㝥攱㕡㌶㕥〲㜱㡢㠴㐶㐷㥢㘸敥㐶㕦㌶㐳㝦㑡晡ㅡ㄰㥡㙥㈲戶攵㡤敤挰散て㈳慤㈶㉥换㕡㍦㍢慣㈶㕡㔵ㄹ昲㕢戵㌳慢㙡づ戲㡡愳ㅡ敡ㅤ㤴攰㥣㡥ㄶ〵㡢㘳㐶搵㈰昵ㄵ挱扡捡摦㐲㔶ㄸㅦ㥣戱㤲ㄲ攵挳扦㕦ㄶ㘸㔳㑤㑡捡㔷昲㠴〵戵慦㉥挳挹㝥扡ㄵ敢㘷㠱㜰㕤慢ㄴ㍢ㅤ㔱戰慤づ攵㐳挸㉣㠶㍢㠶捥㘰敤捣㔰戰㐶戲㔰㔶㕦㔹ㅡ㥡㜵㤰㜰㠴搰挰戱挹慣㍡搴搱㔹㤵挷㤶㐶戸戸㍣㕡㕢摤㔰ㅦ㍡㈸㔶㤲ㄳ摤〸㡦〹㔵〷戹搲㌷㌳㔶ㅡ㕤㔱㡦戵搰㌱㝤㕣挵晢摢挹㄰㈲㤲㘶㘵㐹㐹㥥㝣㑤㌴㕥攷㐱昰ㅣ晡㠵㔹㔵㈹㈹㘱昹㝣搱㕦摤扡㤸㥦〷晡愷攸㠲㥦㥦㤴昴攷愰㍥昱戹愴戳慦戵㉦攵攵㤹搴㔱慦㌰㌷㝢㌸改扣㌲㌵㡥慢㘸戳挲搲敦㘱愹㍣㜷㜹㘵昳搴愹挶收捦晡慡㡡㘰㜵昵摣㠳挲挳㙡㉡慡ㅢ㉡㐳㈳㠲攵愱㙡摤㘷搷搶㐵㝥㈳昹㑡㐳搴慣㌳慡㠹戸㔸㐱ㄹ㠶㑤戹㝡攱昰㉦敥收㌰敢愳㉦慢搰攱㌷晡㕢攷摤㕡㌸昲ㅦ慦㥢昶㐳愸㐳㝣搵扦㙣摢㐴搷㤶㠴㘲㥦挶挵愳戱愵搷㜲挶搹搸㐶搴㡥愸挵戲昸㑡ㅢ㙡㘸㤵㠹晡捤㥣㔷㜲㑡昹㝣扥㕦㝡㠱㐱慣昰昹敡㠰昵㤷戳㘴昸㝣搵㥦搷ㄸ㥥ㅣ㡤愸㈵㉥㍢戵㥤ㅣ㜲敤㤷㑥㌰〰挶㙣昶㘰收挰㘱㙣㔵㝤㜵愸㕤㔸攸㔲捥攰㈹挱㘸戶つ㡦㥤㡡ㄵ㥣愵㔹攱㈱㜵㔵㤵搵㔵㌵㈱づ㐲戰㑤㠳㕢㘵㐷㠴愶㘰㐳挱攸摡㘸ㄵ户㐸㘶㠵挷搶〵㙢愲㌳戸㔲户㘲㙥〷㐷㑤㤲㤵ㅥㅥ㔸㔵㠳ㄳ挸戴挹㜲㜶戸㙣㙡敤㙣㙣㈲㙦㠸搴っ〹捥㠸晥㈶ㄲ挵昳挹晣㤸㍤㘰慡㑡㑤㔵ㄹ愹ㄹ扦昴㕡攵ㅢ㠰昳㈳㜳搰㥣ㄹ搸㜷ㄱ慥慡敦㥤㥢㡢攱㐱㑡㑡㑦搸㐸㈵戰㜲户ㅥ愵㈶㑥㘰愶捤摡摦挱ㄳ㤸㑥㍡戶㥦扡慥㉡㡦㙤挹㘷愷㙣ㄴ搳㡦㠱〰挳㠷㥣㍤㉣扥㉢攸㝦戵扦㍤㝤〳㌴㌷㜱㙤㤰㜶ㄲ摢㠲㜰〸㤸て㌲摢づ㜱㙣㑡㠶㌴〱搶ㄲ摢愳㍦㉣㍣㙣㥡戸㥣㤲㥤挵挱㔸ㄵ㥥㠹㥥〰㝤㌱㤶换愲ㄳ㍥挸慣㜰㝣ㄷ〹㔶㐷㉤㕡㐹㙤㈴ㄲ㘴㕢㘳㍢㉤㐳㐷ㅥ捡㤰挱㌶扡ㄶ㈳っ㈰つ搲㐲〵攷〰ㄵ㥣㈳㈸㕣㥦戹慤㐸捡搴㔵㍢㈵㔸㔷㔵㍦㌵㔲㔵㤱挱ち户晥晣㈶ㅡ㈹㥡㔰ㅡ㠲愹㍦搲㔲㌱㜲㑤㕣慢㘴㉥㌶㐷扡㝢攰㘶㠲愱㘳晡搱㤴㔳攵愲慥㝥攱㥥つ㌴㕦戹愹㌲㑡愱㉤ㅤ昷敡ㄸ敥戲㐱攲㘳ㅢ㤱〱㈳扤㤲㝡〱㜸㤲㡤㐱㘰㘷㠱摦戴㡤〰㑤慥㥦㙦ぢ〶晦㠸摡㘰攵㘰散づ慢慤㙢㙢晤ㅥ㐳〶㔲换㍥愶㉥挰㍤ㄳ㈵搸㜷㠴昳㙡ㄶ〶挶㜵ㄹ㐴㤴㘱㌷㐲ㅡ㜷㕢昸捣ㅣ昲摡㤸㤲㥥摥㉥挳捤搶㌰慤敢㜸㙢㘹戹晤昷㉣㠶㈵改晦搷㔹㠵晤改扢摦㡦〳挱㤳ち㐰㘳〸㡦改㈵㔴㜹㍣〹っ㐳挹㌰っ㈰㝤ㄳ㠸㠹㘷㠹攷晥〲〸愴愴㐷戸敦㈱㈳挲挳挱昸挳㠷摤㄰搸㍦㠱㤰昸摡㘵扣っ扡㌱ㅣ㕣慦㙤摥摣て攵ㄴ挵昵晢摡晥挱㈸晢晤敤〱㡤㌳㘸㝦〴㠰㝡ぢ㔵搹㘸㘳摥愱㡣愴〹收〱㜷㈸愳㔰挶戵㐳扤つ〴敦㔲昴挷㤶㐹㡣慤㐷㕢㕣㕣敥捥昱㌵㜳搸摣㔸㑤扤〳㍥㡥搷戰摣〸攲搲㘴㘴挰㔰㘶㈹摢づㄲ〷つ收挷昳戲愶㜶㠰愱㤱㑣ㄸ㉣挰㙥㐲捦愹㜶㠲戲ㅥ㕦㘳㉣昴慡扦愳挴㑥〹㥣㘶㈳ㅤ〷㙣昳㡤昴㕤㤱㠰㤲昱㘰搷ㅦ昵ㅥ㑡㍡戰㐴㕡㤹㍦〷㍣挶〴㕡㝢摦㥤攱㕣㌲㑣㈴挳〷㘰㘰昶㡤昳㔰㡢㈵散㘳㥢㤸㠱戲摦捦搶㙥㥣㑦戱ぢ㈸昶㈵慡戶㠴㑤〶づㅦ㐹㔸㄰㘵㈶散㉢㈰扣ㄳ㔶㙥㜱㝤つ慥ㄶ㈷散ㅢ㌰㥢〹慢㠰㜸㍣㘱㈱㑢搹ㅥ搰㕢㤲戰㙦挱搷㠸慦㐷挲扥〳㐵ㄲㄶ㠶㕥挵搵晤㡥㠴㑤〵戶昹㠴敤㠷ㄸㅡ㐳㐲挲㝥〰挶㈵㘱搳㜸㌸搳㘹敤㐷㜷㠶㙡㌲㐴挸昰ㄳㄸ㈴㘱㌵愸挵ㄲ㐶㔳㕡慦㉤㘱戵ㄴ㥢㐱㌱〳っ戶㠴搵〱〷ㄹ㐹㔸ㄴ㘵㈶捣てㄶ敦㠴昱㘷㜳挸搵づ㕣㉤㑥㔸㈶㤸捤㠴㌵㐰㍣㥥戰搹㤶㌲㙥㈰㘸㐹挲戲挱搷〸㡦㍤ㄲㄶ〰㜹㍤愸挶ㅣ攸㔵敤㔱㜳㈴散㐲㘰㥢㑦㔸㐷㠸攱㝦㡡㜱ㄱ搸昵㐷ㅤ〲㤴づ㉣愹搶ㄹ㜶㌱㜸㡣㑢㘸㡤㍢ㄴ㕣ㄸ㉥㈵挳㘵㘴㌸っっ㤲戰换㔱㡢㈵散㐸㥢㤸捣愷㤸㘷搸敦㈹昶摦〰改㕤挰昰ㅦ㉣㉤愷づ㈳㌶ぢ㈷㤳〱昱㐹户慣戰㝤㡥慤㘳搸㥡㙣戳㑤愹㈵攰攴㈶ㄴ㐳㥦摦搰㠴㤹㘴挴㥣㉤晢㕦㑣㠱挹㐸〰㔷㤵㜹〸㌱㕢㌳㔷㡥㌷㔲戵敦ち㘰㍡㥡㈱换㐱㝣敡敢慡捡ㅢ㜸摢㈰㜶搹愵愷挵〷挳慡㉢挴搶〳㘷捣㠷㤴攲愲㜳戳挱㈹戳㑢扦㡡〹㑣〵扤挹㜱㐷㌷㠸攱㝦㡡㜱㌵搸挹㉤ㄲ㈷〳愵摢ㄳ㜰扡挱㕤〳ㅥ攳㕡㕡敢敥捥㜰ㅤㄹ晥〰㤰㝥ちㄸㄲ〷㕡捥攵摥㤸㔲攴㝤㙤ㅡ㈷㘴搳戸㐹㌱〳晢晤㘴㜷㘳扡㡣㑡摡搹㜶㈵晡捣つ㠹ㄹ㤰㐱㈹ㄲ昵㤵㘱挸ㅡ慡昴㥢愱攲㈸㈰㜳㔸戴㑣㌶愸搶㔷〵慢㌹搰㑡㑤挵㑦ㄹ㘱つ㜹攲㔶㤸㈴㈷愸戰㉣㈴ぢ搴㤵摢昸㈷㜶㝦愰㡥㠵扢扥〵㌸扡㘳㌸㈵つ㕦㈶戹晦㐴ぢ挷て搸戱㘵摤㠱㌲㝡挶昵㤰挲㈳㘷㐲㤵㙢㡢ㅤ愷搵慣敢摡㐲㄰㡤㐵〰慡〸っ㍣昳㔰㤴扥昱㐶㈰搹㑥戸昶扡㤱㘸摦㥦㠰㘹㜱㍢攱㙡敤昵㤰㌲㙥愲昲㝥愸㌹摡挹捤挰㌶摦㑥㌸愶挳晦ㄴ攳ㄶ戰挷摡挹〰愰㕣摡挹㘲昰ㄸ户搲㕡戱㍢挳ㄲ㌲摣㐶〶㉥〹㘷㕢昱摤㡥㕡㍢ㅤ㔷晥㐶㡤㑢ㄴ敦〰て㥥㜶ㄳ慡挱㌶捤戶㈸㉥〳搱戸ㄳ㐰㡤〲㠳敤㘲㜳户㐸攱ㄸ㤰㡤㝢㔰㘶㐰㐷㠳挵晢㘲㜳慦挵㜵ㄶ戸㕡㝣戱ㄹ〳㘶昳㘲㜳ㅦ挴攳ㄷ㥢〷㉣㘵㘵愰户攴㘲㜳㌶昸ㅡ㜱㥣ㅥㄷㅢ㉥㌶㕦て慡戱ㅣ㝡搵㜸搴捣㥣㕡挳戹㠷㠰㙤㍥愷ㄳ㈰㠶晦㈹挶挳㘰搷ㅦ挵攵攸㉥㌹㕤〱ㅥ㘳㈵慤㜱愹扡ぢ挳㈳㘴㜸㤴っ攷㠳㐱㉥㌶㡦愱ㄶ扢搸㑣戶㠹搹㉥㌶㡦㔳散〹㡡㔵㠱挱㤶戰㔵挴㔹愳㠳愷㔰㘶挲愶㠱挵㍢㘱㑦㕢㕣搳挱搵攲㠴㔵㠳搹㑣搸㙡㠸挷ㄳ戶挶㔲挶搵散㡥㠴攵慣捡㜹㙤㕤㥦〱㥦㍤㔶晢搱挴昹㕢晡㘳挸挲㘹㈵㔵ぢ扥㐶〶搱昷㉣㈴攳㔳ㄹ㠵敥㔳ㄹ㙡〶昸搷㠳摤㜸づ散㙡㈶㙡㡥っ慥〳戶昹っ㐶㈱㠶晦搸户㑦㈵㈸挸户〱㔰㈷㠸〸㙢戸戰ㅥ㍣挶〶㌲㜲〹扤ぢ挳昳㘴㜸㠱っ戳挱㈰ㄹ㝣ㄱ戵㔸〶㉦戴㠹搹㌲戸㤱㘲㉦㔱㙣ㅥㄸ㙣ㄹ摣〴㥣昸㠴㔳敥ㄵ㤴ㄹ㈶慥㠰昷捥攰慢ㄶㄷ㤷挸户㌸㠳㔷㠲搹捣攰㘶㠸挷㌳昸㔷㑢ㄹ㔷搹㍢㌲㈸㕥攱㘹㠸昹㔷㑦っ慡㙢挰搷㐸㥣晢ㅤ搴戵㈰慦〷搵昸ㅢ昴慡敢㔰㜳㈴㙣ぢ戰捤㈷㡣㉢昷昱㍦㘱㐰㝥㍤㔰㍡ㅦ攲㠰ㅦ捡戰㌸〳搰㜸㤳搶㙥㜰㘷㜸㡢っ㙦㤳㘱㈱ㄸ㈴㘱摢㔰㡢㈵㡣㑢昵戵㕥〳ㅡ慤㉢捤㍢ㄴ摢㑥戱摢挱㘰㑢搸づ攰昰㤱㍥㜲㈷捡㑣ㄸㄷ攴㝢㈷散敦ㄶ搷ㅤ攰㙡㜱挲㤶㠲搹㑣搸㍦㈰ㅥ㑦搸㉥㑢搹㌲搰㕢㤲戰扢挰搷㐸㠷摤ㄳ挶㝤〱敢㐱㌵摥㠳㕥挵つ〲㡥㠴㝤〰㙣昳〹攳㐶〲晣㑦㐸搸〳㐰改挰㡡〳㘶挲㍥攲攱㝣㑣㙢换摤ㄹ晥㐹㠶㑦挸昰㈰ㄸ㈴㘱㥦愲ㄶ㑢ㄸ户づ㘸扤戶㠴㝤㐶戱摤ㄴ㝢ちっ戶㠴㝤づㅣ㍥㤲戰㉦㔰㘶挲戸㐱挰㍢㘱㕦㕡㕣慢挱搵攲㠴㍤〳㘶㌳㘱㕦㐱㍣㥥戰㙦㉣㘵摣㠴搰㤲㠴㍤〷扥㐶㍡散㥥㌰敥㔳㔸て慡戱〷㝡搵㍡搴ㅣ〹晢ㄶ搸收ㄳ戶ㅥ㘲昸㥦㤰戰攷㠱搲㠱ㄵ〷捣㠴敤攵攱散愳㌵敥㝡㜰㘱搸㑦㠶敦挹挰㝤㄰㤲戰ㅦ㔰㡢㈵㡣扢ㅣ戴㤸㉤㘱㍦㔲散㈷㡡㙤〱㠳㉤㘱〷㠰挳㐷ㄲ挶㠷敦㑣ㄸ昷㉢㜸㈷㡣㔳㤸攴摡ち慥ㄶ㈷㡣ㅢㅦ捣㠴㘱ㄴ㙣㑢ㄸ㝥摥㔳㤴扤〵㝡㑢ㄲ戶つ㝣㡤㜴搸㍤㘱摣㌶戱ㅥ㔴㈳ㅤ㝡搵㜶搴ㅣ〹㙢ぢ㙣昳〹攳㍥ぢ晣㑦㐸搸摦㠱搲㠱ㄵ〷捣㠴昱挷㙦つ㍦慤㜱ㄳ㠶ぢ㐳㍢㌲㘴㤲攱㕤㌰㐸挲戲㔰㡢㈵㡣ㅢ㉢戴㤸㉤㘱〷㔱㉣㥢㘲扢挱㘰㑢㔸㝢攰昰㤱㠴㜵㐰㤹愹昸ㄷ㔸扣ㄳ搶搱攲攲晥㡡ㄶ㈷㡣晢㌰捣㠴ㅤっ昱昸ㄹ㜶愸愵散㑢搰㕢㤲戰慦挱搷㐸㠷摤ㄳ挶㕤ㅣ敢㐱㌵づ㠳㕥戵〷㌵㐷挲㡥〰戶昹㠴㝤ぢ㌱晣㑦㐸搸㕥愰㜴㘰挵〱㌳㘱㐷昱㜰㡥愶㌵敥〹㜱㘱㌸㠶っ挷㤲㘱㍦ㄸ㈴㘱㥤㔰㡢㈵㡣ㅢ㍤戴㤸㉤㘱㌹ㄴ敢㑣㌱㍡㙣㑢㔸ㄷ攰攰㥥㈴散㜸㤴㤹㌰ㅦ㔸扣ㄳ㜶㠲挵搵ㄶ㕣㉤㑥ㄸ昷㠵㤸〹敢ち昱㜸挲㑥戲㤴ㄹ愰户㈴㘱敤挰搷㈸昱愲搷㐹搳戶㤹㈰慦〷搹攸〶扤㉡ぢ戵つ㘴搶搳戶摤㠱㙤㍥㘱摣㠶〲摤〹攳晣昶挰敡挰㤲㙡㡤ㄲ㑦攵攱昴愰戵づ敥っ扦㈳㐳㉥ㄹ㍡㠲㐱ㄲ㤶㠷㕡㉣㘱摣㤸愲昵摡㐶㠹㍤㈹搶㡢㘲㥤挰㘰㑢㔸㙦攰昰㤱㠴昵㐱㤹〹换〱㡢㜷挲ち㉣㉥敥㐱㘹㜱挲戸㔷挵㑣㔸㈱挴攳〹㍢捤㔲搶〵昴㤶㈴散〴昰㌵搲㘱昷㌳慣㉢挸㤲戰扥搰慢㑥㐴㙤〳㤹㜵挲晡〱摢㝣挲扡㐱㑣ㄲ㌶摥扣㕣㔰〳收㕣㠰搵㠱㈵挲㑡㔸㝦ㅥ捥〰㕡㍢挵㥤愱㤸っ〳挹㜰㉡ㄸ㈴㘱㈵愸挵ㄲ挶扤㌰㕡慦敤っ㉢愵搸㈰㡡ㄵ㠱挱㤶戰㈱挰攱㈳〹ㅢ㡡㌲ㄳ㜶ㅡ㔸扣ㄳ㌶捣攲攲㤶㤸ㄶ㈷㡣㕢㘷捣㠴つ㠷㜸㍣㘱㈳㉣㘵摣㔵搳㤲㠴昵〷㕦㈳ㅤ㜶㑦搸〰㤰㈵㘱㘷㐲慦攲づ㥣つ㘴搶〹ㅢ〵㙣昳〹㉢㠱㔸㜲挲〶〱慢〳㉢づ㤸㕤攲㔹㍣㥣㌱戴㌶搸㥤愱㡣っ㘳挹㌰〴っ㤲戰戳㔱㡢㈵㡣㕢㜳戴㕥㕢挲挶㔱㙣㍣挵捡挰㘰㥦㐰㍡〷㐸㘶㠹㝢㙢ㅡ改㠹㙦〲㌰㉤㥥㐰攲㙥ㅣ〹搱戹㔴㍥ㅥ戵つ㔴愲慣㠹挶昳㠰㙤㍥㐴ㄳ㈰㈶㈱㍡ㅦ散㈸换㔷㥤㡢㤲㍥ㄴ敡戴摡昴〵攰㌱㈶搱ㅡ昷昷戸㌰㑣㈶㐳㤰っ摣昲㈳ㄳ㐸攵愸搹㈶㤰㝡㐹㡢㐹㤸㠶慢〴て㝥㠰㤷㔰㑤戶㘹戶㑤㈰㠵㐱㌴愶〰愸㉡㌰搸㥡㝤ㄵ愵㠰㠶㡦挶㌴㤴ㄹ㔰敥攲昱㙥昶搳㉤慥改攰㙡㜱戳慦〶戳搹散慢㈱ㅥ㙦昶㌵㤶戲〸攸㉤㘹昶摣㌲搴㐸㠷摤㥢㍤㌷ㄳ㐹㑥㙢愱㔷捤㐴㙤〳㤹㜵戳㥦〹㙣昳㌹㡤㐲㉣戹搹㜳晢㤱㑢捡愲㍣㥣㝡㕡攳搶㈴ㄷ㠶〶㌲捣㈲挳㙣㌰㐸戳㥦㡤㕡慣搹㜳扦㤱ㄶ戳㌵晢㌹ㄴ㥢㑢戱㜹㘰戰㈵散㈲攰攴㤰㤰戰㡢㔱㘶挲戸慢挸㍢㘱㤷㔸㕣昳挱搵攲㠴㕤〹㘶㌳㘱㤷㐲㍣㥥戰换㉤㘵㔷㠱摥㤲㠴㕤〳扥㐶㍡散㥥㌰㙥㙥㤲㠴晤ㅥ㝡搵㜵愸㙤㈰戳㑥搸㍣㘰㥢㑦搸〲㠸㈵㈷㡣摢愱㜴㘰挵〱戳㥦㥡捦挳戹㤲搶戸㔵捡㠵攱㉡㌲㕣㑤㠶㠵㘰㤰㠴㕤㠳㕡㉣㘱摣晥愴挵㙣〹扢㤶㘲搷㔱㡣摢㤸㙣〹㕢〰㥣ㅣㄲㄲ昶㐷㤴㤹㌰㙥㜲昲㑥搸昵ㄶ搷ㅤ攰㙡㜱挲㤶㠲搹㑣搸つ㄰㡦㈷㙣㤱愵㡣ㅢ愹㕡㤲戰扢挰搷㐸㠷摤ㄳ挶扤㔶㤲戰ㅢ愱㔷摤㠳摡〶㌲敢㠴摤〴㙣昳〹扢て㘲挹〹㝢〰㔸ㅤ㔸㜱挰㑣搸捤㍣㥣㕢㘸㡤㍢户㕣ㄸㄶ㤳攱㔶㌲㍣〸〶㐹搸ㄲ搴㘲〹攳㙥㉣㉤㘶㑢搸㙤ㄴ扢㥤㘲㑦㠱挱㤶戰㍢㠰㠳㝢搲㈵㉥㐵㤹〹攳㥥㉢敦㠴㉤戳戸㔶㠳慢挵〹攳收㉤㌳㘱㜷㐲㍣㥥戰扢㉤㘵摣搷搵㤲㠴㜱㠳㔷愳挴㡢㕥㈷㡤戵戹昵㑢ㄲ㜶て昴慡㜵愸㙤㈰戳㑥搸㝤挰㌶㥦㌰敥ㄵ㤳㠴㕤㘴ㅦ扡㍤て慣づ㉣愹搶㘵敥〱ㅥ捥㜲㕡攳㐶㌲ㄷ㠶〷挹昰㄰ㄹ㕥〴㠳㈴散㘱搴㘲〹攳敥㌱㉤㘶ㅢ㙢慦愰搸㑡㡡㙤〱㠳㉤㘱㡦ㄲ㘷㈵散㌱㤴㤹㌰敥〳昳㑥搸攳ㄶ搷㔶㜰戵㌸㘱摣㔰㘶㈶散〹㠸挷ㄳ戶捡㔲挶扤㘶㉤㐹搸㌶昰㌵㌲〷扥愷㈰㤹ㄵ㕢ㅥ㤸㤷敢㌱愹捥つ㙡㤲挲愷挱慦戶愳戶㠱攲㍡㠵捦〰摢㝣ち戹愳㑤㔲戸㠶㑡㐴ㅣ㝦戹愵㑤㠷摡㤶挲㘷挱㘳㍣㐷㐶㙥㜷㜳㘱㔸㑢㠶㜵㘴㜸ㄷっ㤲挲㐶搴㘲㈹攴ㅥ㌷㉤㘶㑢攱㝡㡡㙤愰搸㙥㌰搸㔲昸〲㜰昰㑡捥戹ㄷ㔱㘶ち戹㕢捤㍢㠵ㅢ㉤慥捦挱搵攲ㄴ㜲摢㥢㤹挲㤷㈰ㅥ㑦攱㈶㑢ㄹ㜷挴戵㈴㠵㕦㠳慦ㄱㅥ㝢㜴㤲摣㌴㈷〹㝢〵㝡搵ㅥ搴㌶㤰㔹㈷㙣㌳戰捤㈷㡣扢散㈴㘱㡥攷㔸㝢㠱搵㠱戵㈵散慦㍣㥣扦搱ㅡ户攰戹㌰扣㑥㠶㉤㘴搸て〶㐹搸ㅢ愸挵ㄲ挶㝤㜷㕡捣㤶戰慤ㄴ㝢㤳㘲改㌸昳㙤〹㝢ㅢ㌸㌹㈴㕣搵戶愱捣㠴昹挰攲㥤戰㜷㉣慥戶攰㙡㜱挲㌲挰㙣㈶㙣㍢挴攳〹摢㘱㈹㌳㐰㙦㐹挲摡㠱慦㤱づ扢㕦搵㌲㐱㤶㠴敤㠴㕥㤵㠵摡〶㌲敢㠴晤〳搸收ㄳ㤶つ㌱㐹㤸攳晥戶㍤戰㍡戰攲㠰㜹㔵摢挵挳㜹㡦搶㍡戸㌳扣㑦㠶て挸搰ㄱっ㤲戰て㔱㡢㈵㡣㕢晤戴㕥㠳〷㘶慥㜲昹㠸㘲ㅦ㔳慣ㄳㄸ㙣〹晢〴㌸㝣攴っ晢ㄴ㘵㈶㉣〷㉣摥〹晢捣攲敡っ慥ㄶ㈷散㌸㌰㥢〹摢つ昱㜸挲㍥户㤴㜵〱扤㈵〹㍢〱㝣㡤㜴搸㍤㘱㕤㐱㤶㠴㝤〱扤敡㐴搴ㅣ〹晢ち搸收ㄳ搶つ㘲挹〹敢づ慣づ慣㌸㘰㈶散ㅢㅥ捥ㅥ㕡㍢挵㥤攱摦㘴昸㤶っ愷㠲㐱ㄲ昶ㅤ㙡戱㠴攵摡挴㙣〹摢㑢戱㝤〰改愷㠱愱㘵㥢搵戸㘲㌰㘰摢㐱㈸㍦㉥搸㍥㝣㔶㐳戰ㅡ㉦挱ㅡ㠵㙤㉣昵㐴晤ㄶ㤶㉢愷㤹㥢㠹㥡㕤慦㈲㠷㌰昱晣㘳㜱㘴㠹㌱㜰慥㙤戱㡥㑤㝥㑢昱㤷㙤㌶昲愷户晤攱挰㠱㤶㔹㘱昳㜰晥扡㈱㤲㠴㐵戱摦㈳㘱㍣㠳晡愲㉡㑤挸搱㐹㥦敥㠶㑤敦〷㙣ㄳ换晣ㄳ昶改㔰㙢挷昸愲㘴㉥㍦敦㕥㡤挵㔳㉤㔸敤晦㈳㥣㔳晤摤㝣㔰挵ㅡ晢㌳㜹㘰〲昵㤴㜴㉥收㑥㕣搶㤴戴㝥ㅣ〲搸㥡挸㤵攴㘵昵㜳慢戱㝡㥦㐵㉥㜳㌲㑢㕣慥㙣㤲攱㜴㙤ㅤ昶㈶愵㈵晥ㅥ㙢㑣㜶㌵㔴戵㍢㌸攱㤵〹㈲㐶捡㐰㜸㤳慥㤰㈲㑦㜹㘷㔶㈸挳㡦㉦㈵㍤㈵攵攰㌳慢㉡敡㙡愳戵攱晡㥣㌲㙣㐹挹攱㑢㌴挲搸㥣㔴㥣㝥攰晢〳〷㕣㙤昲挰搲㙡㜰㈰改戳昸㌳㤶晥改㌵戵戳㙢挴㥢昴㈸摦㈵㈲昹㙤摢㤶㘶搰ㄹ㤹㥦㉥〸㕥㘰㄰ㅣ愵戰㤱ち挳㔹㙤〲㠳㔱㈷戳慦つ敡㈷㤴っ㉣ㄹ㌳愹㘷㐱㝥敦挲㕥戹攱㕥㐵挱摥昹昹攱愲昲挲愲昲㕥㐵㝤㉡㉢㝡㠵㉢晢ㄴ㠵㠲㠱㈱㤶㡣㤱〶㤹挰㔰㕤㑢㘷㙤㤸慥㤱㤶㍤ㅣ㌵摡昷㤹ㅥ晣㝡㌰㜰〶㌴攳㝦㡡慦㉤散戴㉦ㄹ㌸挹昹㔲㍤㕦〶搰㤹㐰换〲戶㌱㜸㠱㠷㡦㉦㙡㍣〸ㄸ摢搶㤴挰〸㑢㡢攱〷㔱㕥㔰㘷攴㐰愹ㅡ〹㍣扢㌶扦摡㠳っ昰搴愳㉤扦㜱㄰搸㜸ち㡤㐲㔵㐲散戸㙣㡥㜶挵㥥〵㉣㑦㈳㈳〰㘱㔵收捡㌳㔶㘳㍢㤰㠷ㅥ昰换愵攰㙣收敡㜳㌸挱挶〵㈴㝥㈸ㅢ㉣㥥㉤㐶敤〶㉢㕢㡤㌳敢摡捤挰㌹㔰挷㑦㘰㠲㉥㥣慢ぢㄳ慤㐲昶㜹㈸戴㑥搲捥㠷㘶㕡昱ㅤ㡡㘳㜰㘶攷㌰㘰㕣搲㜸㌸搰㠹㐹攳㡡㜳㙡㤱㤷昹ㄹ㐷㠲挳攸㡡慡㥡っ愴㤹戴てㅤ㐹㍢〶ㅣ㑣㕡㄰昴攴愴㤵扢㘲㉢㠰㤵愴㜵㠲戰ち戹昲㠴㌵戶㌳㜹攸〱扦㔳㠱㤵愴晤挳㤶㌴㠳㐹攳ㄹ慤㜶扡收㘷ㅡ㠴昸〹㑣搷㠵㙡㕤㠸㔸㠵散ㅡㄴ㕡㈷㉤戵搰㑣㉢〶搳㘲㌰ㄳ〶攳ㅥ㤸愱昱愷㤲搸㡤㜸晥㐲扥慡〳摥っ昴㕢㡥㐰㥦〲づ〶㍡ち扡〴摡㜱攷㕤敦㡡攵㐲㜰〹㜴て〸慢搹慥㍣㜳㌴㌶㤷㍣昴㠰摦ぢ㠱㤵㐰晦捤ㄶ㘸㕦㑦戰㜸㥦ㅤ慦戹㐶㕦扢ㄹ戸搸㌲攴换㠷ㄶ戳㌳っ昶慣㈸攸㥤㕢㔱㤴挷捥戰㑦㕥㜹㜹㙥捦㜰敦㍥攵㤵㝤昲换㉢㠲㜹攵㤵㠱㑢戴㜳扤㈱ㄳ攰㍡㙦㌹昴㍥慣㕤愶㙢愴㘵㕦㡥㕡敢㈴昰昷搰㡣晦㈹扥㐲搸㜱㥥㔷㐵挰戸㥣㔷愷〱㥤㜸㕥晤户愵㐵摥㔱㘹㥣づづ㠳㙢㥣搵㍣攰攵㤸ㅣ攳㠵昹ㅡ摢ㅦ㡣㈴搳〱㜵ㄵ愰㈴愵搱㥥㤴㘲戰㜸㈷㘵慤㙢㔲慥㠶㈶戹㔰㤵搰㤱㔲㠰慣搴挰㌵㌴㠲㑦攰㕡㕤戸㑥ㄷ晥㘰ㄵ搲慦㐷愱搹愱㥢戵搴㤸〶㔴戹慡㔰㤵㉡㤴搶戶㙤搲敦㉥㌸㠷㜱㔸㘷㉣㐳㍥づ昸㝣㍥挲昴㌵昰扤改㔱㤹ㄶ㘲㠸㥣愳㌲敥㙡㌵〶昳攸㠶〰昸搵つ㜰㕣攲㍣ㄴ㔵戹挰㠳㈱戰㄰㔸㔶㝣挳㠰敤㠰敢ㄷ㝥㕡㕡扦㐰㐴㐶㌲扣搲ㄹ扣ちㅡ扣挲〵ㄶ㔹晣昲攳㘸昲づ㑢㘳ㄴ㠹㐵搰愱㙥搴㈶ㅣ愹㤴搵挸㜴㘶っㄸ㘳愹扣ㄹ扣㤲捡㠷㙤愹㌴㤸㑡改挸ㅥ㜴捤摡㉤摡晡㌸摡ㅣて㠰慣㉤〶㤲㥦挰慤扡戰㐴ㄷ㙥戳ち敡づㄴ㤸㌹㜵㍦昴㌲慡ㄲ㥤〹搴㜲㉥㠰㕦㉤㈵ㄱ㑡㡣㠹愸挶愲戳っ㔸㔶っ㐶挷㐸〸挵㥤㥡昸〶㌹㡡〹捡挹㌶〰㈵㜵㌷㠸㘶㈷㜶ㅢ慣挵㉦昱㈱㕡㐳㈷㜶㡦戶攷〸搵扤慥搸晢㠰㤵㑥㙣ち㠴搵〳慥㍣换㌵戶㡡㍣昰〰㜵晣晡ㅥ愰〴昹捦㜰㐲㕦攲つづち㈵挸㝦〲㌶昹㙡慥㍤ち慣愰づ㝣〲㉢㜵攱ㄱ㕤㜸搴㉡㘴㍦㠶㐲敢昴㍡㡦㐳㌳慤㈴㠶㥤㑢㠸〵㍦㠴挴㤹㌸ㄶ㘳㌰㑡㡡换㠸捤㠸㉦㜰㐴扣ㅥㅣ㡣昸㔳愰㑢㠶昵昱㐱〸戳搸慥搸搵挰㑡挴㘷㌱㥡㙢㕣㜹㥥搳搸㌹攴愱㉥㝥搷〱㉢ㄱ扦捡㌵攲昳㕤㈳摥〸㈱㘹㘶ㄷ㐳ㄵ㐶捤敢㉤搵扥㑢㔰㌷㉦ㄴ㤵㜹㍤㜳㜳晢ㄴ攴〵晢㠴㜳昳㠳㤵ㄵ攵攱摣挲愲㔰㐵戸㌰㔴〱㔲㘵捦挰〶敤捥愵㤰〹㍣慦㙢㌲㙡㝥㐱搷㐸换㝥ㄱ戵搶㐹搹㐶㘸挶晦愴㤴扤愴昱㘷㤲㌸ㅦ㑥ㄸ晣㘱㜱戵〹㜸㌳㘵㜳ㅤ㈹扢ㅡㅣ㑣搹㉢愰㑢捡昴〰ㄳ㐲㈹敡㔵㔷散㘶㘰㈵㘵搷㐲㔸晤搵㤵攷㙦ㅡ晢〷昲㔰ㄷ扦㕢㠰㤵㤴㐵敤㈹㡢つ愹㘶扡愶㙣㉢㠴昸〹㜰搹慥ㄴ戸㐶㔷ち㕣愷换㑦昶㌶ㄴ㕡㈷搰敦㐰㌳慤㈴づ愹戶㙢㝣ㄹ㠹㝦㘲愰挷愰愴㜶〰㙦〶㝡㥡㈳搰㌷㕢㠱摥〹㝡㜲愰晦敥㡡攵㔲㕥〹昴㘲〶㜱㤷㉢捦㝢ㅡ扢挴ㅥ攸て㠰㤵㐰㔷扡〶扡摣㌵搰ㅦ㐱㠸㥦挰挷扡昰㑦㕤昸挴㉡㘴㝦㡡㐲敢〴晡㌳㘸愶㤵挴㐰敦搶昸〹㈴摥挵㐰昳攷捤搵攷挰㥢㠱㥥攸〸昴扤㔶愰扦〰㍤㌹搰㕦扡㘲扦〲㔶〲㝤㍦㠳昸㡤㉢捦ㅥ㡤㕤㙥て㌴ㄷ搰㑡愰捦㜶つ㜴㤹㙢愰昷㐲㠸㥦挰㍥㕤搸慦ぢ摦㕢㠵散ㅦ㔰㘸㥤㐰晦〸捤戴㤲ㄸ攸㥦㌴㝥ㄲ㠹㡦㌱搰ㄷ愰愴㜸挷㙣〶㝡㠴㈳搰㑦㕡㠱㘶㝦㥡ㅣ㘸攵㡡㑤〵㔶〲晤ㄴ㠳㤸收捡㤳慥戱慢敤㠱㙥ぢ慣〴㝡戰㙢愰㑢㕤〳㙤㐰㠸㥦㠰㕦ㄷ摡改㐲愶㔵挸捥㐲愱㜵〲㝤㄰㌴扢〵㍡㕢攳㐳㜰捤㔸㡦愳㌴㉡㔱㔲敤㠱㌷〳摤捦ㄱ攸ㄷ挰挱㍥扡〳攸挹㠱敥攸㡡㍤ㄸ㔸〹昴㐶〶昱㔰㔷㥥挳㌴昶㘵昲搰〳㝥㡦〰㔶〲㕤攰ㅡ攸摥慥㠱㍥ち㐲晣〴㡥搶㠵㘳㜴攱㔸慢㤰摤〹㠵搶〹㜴づ㌴扢〵扡戳挶㑦㠷㙢挶敢っ昴㌴㤴ㄴ搷戳㥡㠱敥攱〸昴㔶㉢搰挷㠳㉥㠱㜶㡣㕦㑥㜰挵㜶〵㔶〲晤ㄶ㠳挸愵慡挹㤲摤㌴㜶㥢㍤搰摤㠱㤵㐰㥦㘴て㜴㙣挴搸搵㌵搰愷㕡慡㝣㍢愰捡ㅣ慦㤴㤷㔷昴改㔳ㄸ捥㉤㈸㉣〸收攷昷愹㉣慣捣つ㔷昴挴ぢ㤴换㉢ぢち㝢〷昳〲㍤戴昹㥤㤰〹晣㑥搷㘴扣㈲㡢㑥ㄹㅤ搲戲昳㐰㙢㥤ㄴ昵㠴㘶㐹㔱挲挸扥㤷挶捦愴ㄳㅦ挰〹㘳〶㔳搴ㅢ㜸㌳㐵㐷㌹㔲昴㌱㌸㜸㉥昴〱㕤〲敤ㄸ慦ㄴ戸㘲ぢ㠱㤵ㄴ㝤〲㘱㜵㥡㉢㑦㕦㡤晤㡣㍣昴㠰摦㝥挰㑡㡡づ戱愷㈸㌶㕥改攸㥡愲晥㄰攲㈷㌰㐰ㄷ㡡㜵㘱愰㔵挸收㘲搱搶〹㜴㈹㌴扢㥤ぢ㠳㌴㥥扦ぢ㙦㝣挳㐰捦㐲㐹つ〱摥っ㜴愶㈳搰摦㕡㠱收㙡搴攴㐰て㜳挵づ〷㔶〲扤㤷㐱ㅣ攱捡㜳愶挶敥户〷㝡ㄴ戰ㄲ㘸㥦㙢愰搳㕣〳㝤ㄶ㠴昸〹㡣搱㠵㌲㕤ㄸ㙢ㄵ戲捦㐶愱㜵〲㍤づ㥡摤〲㍤㕥攳㉦㠱㙢㠶挲㠴戹㜱㌱㑡敡ㅣ攰㈵㤰㡥㑥攵㕣㡤㑤〳㈳挹㔴愹捥〳㔶挲昱挳㝥摢捤㘴散㡥㝤㍦戰挹㌷㤳攷㐳〸晦㜱㑢㐰㥢〶〰敥搸㉦㈰〶㥦挰㈴㕤㤸慣ぢ㐱慢愰㉡㔱㤰㍢昶敦愰㌷㜶挷摥㡥㕡㌲〱晣㤸㔱戱㕣捦㐲㤵㔲晣〶挲㠰㉣戸摥戱㑦搱㐴戹㘳扦㠲㙣〷㔳攱㍣㤴㔴ㄵ㠸㘶㥢晢っㄶ攳㜷散㠷搱ㅡ㑥敥㘹愰㈷户戹改慥搸㙡㘰愵捤ㅤ〱㘱㔵攳捡㔳慢戱㐷㤱㠷ㅥ昰㍢ㄳ㔸〹昲㠷昶㈰挷㑥敥昷㕤㠳ㅣ㠵㄰㍦㠱㝡㕤㘸搰㠵㔹㔶㈱㝢㌶ち慤搳收收㐰戳㕢㥢攳㔲㑤挱㕦ぢ搷㡣㉥っ昴㌵㈸愹㡢㠰㌷〳扤挳ㄱ攸慥㔶愰㉦〶㍤㌹搰㤷戸㘲㉦〵㔶〲㝤ㄲ㠳㜸戹㉢捦敦㌵昶㘴㝢愰戹㡥㔲〲晤㤶㙢愰户扡〶㝡㍥㠴昸〹㕣愹ぢ㔷改〲㤷㐷昲㤳㝤つち慤ㄳ攸㙢愱搹㉤搰搷㘹晣つ戰㙦昴㘴愰慦㐷㐹㉤〰摥っ昴㘶㐷愰㝢㕢㠱晥㈳攸挹㠱扥摥ㄵ换ㄵ㤴ㄲ攸〲〶㜱㤱㉢捦㡤ㅡ㕢㘴て昴㑤挰㑡愰㌷扡〶晡〵搷㐰摦っ㈱㝥〲户攸〲㤷㌴ち收㔶慢㤰扤〴㠵搶〹昴㙤搰散ㄶ攸摢㌵晥捦昰挴㈸㘶愰昹㑢晤敡づ攰捤㐰㍦攷〸㜴愹ㄵ攸愵愰㑢愰㉦愲㔶敢愳㤶戹㘲敦〴㔶〲㍤㤸㐱扣摢㤵攷ㅥ㡤ㅤ㙡て昴㝤挰㑡愰㥦戲〷㥡㑦㉣㘴戲敦㐹搷㐰㍦㘰愹昲㡤㠰㉡㙢攸㤶㕦㔱㕥㔸㕥搱ㅢ㑦㈲挲昹挱愲㜰㜹愸㌰㤸㤷㕢㤹㕦㔸㔸ㄸ㉥てㄷ昴づ㉣搷收捦㠴㑣攰㐱㕤㤳㘷ㄲて改ㅡ㘹搹て愳搶㍡㈹㕡〱捤㤲㈲㍥㤳㌰㡡〸昸搰㈱戰㔲攳㙦挳㔱ㅢ㘳攱㠴戱〴㈵昵㈸昰㘶㡡㤶㍢㔲㌴ㅥㅣ散摤ㅦ〳㕤㔲攴戸㄰㍥敥㡡㝤〲㔸㐹搱〴〸慢㔵慥㍣㑦㙢散㐴昲搰〳㝥㥦〱㔶㔲㜴户㍤㐵戱搱昵㥤慥㈹㕡〳㈱晣挷㍥〹愸挲散攰戳㤶㙡摦㘴搴捤㤴昵捡敦㤵ㄷ㉥捡㉢㉣ち㔷收攷攷ㄷ㠴捡昳㜲晢攴昵改㥤㥢搷慢㄰て摢㡢㉡〲捦㔹㌲㐶㄰㌲㠱戵扡㈶愳敤㜵扡㐶㕡㜶㈳㙡慤㤳戲昵搰㉣㈹㑢ㄸ㙤㙦搰昸㍢㜹㤰㔳攱㠴戱㡣挱㝡〱㜸㌳㘵㝦㜶愴㙣㍡㌸㤸戲ㄷ㐱㑦㑥搹㐶㔷散㑢挰㑡捡㈲㄰㔶㥢㕣㜹㕥搱搸㕡昲搰〳㝥㌷〳㉢㈹扢挱㌵㘵㝦㜴㑤搹㕦㉤㔵扥㈸㔴㔹㈹㉡散搳慢㌰㔸㔸㄰㉥愸捣换㉦㉦㉦っ昶慡散㔳㕥㤰㕢㥥㔷㔸㔸搴ㄳ捦晤〲㝦搳收敢㈱ㄳ攰攲㐴㌹㌸㐹搱ㄶ㕤㈳㉤晢つ搴㕡㈷㐵㕢愱搹㉤㐵㙦㙡㍣摦㙤㘰㕣〴㈷㡣晢ㄸ㥣户㠱㌷㔳㌴捦㤱愲㑢挱挱ㄴ㙤〳㕤㡥挲㜱㐳昴㡥㉢㤶慢ㄹ㈵㐵㤷㐳㔸敤㜰攵搹愹戱晦㑤ㅥ㥤愲㝦〰㉢㈹扡挴㥥愲搸㤸改㈲搷ㄴ敤㠲㄰㍦㠱昷㜴攱㝤㕤攰ㄲ㐳㝥戲㍦㐴愱㜵〲晤ㄱ㌴㑢愰て㘵捦㜵ㄸ㠱㍣ㄳ晦㔸攳昹㥥〴攳㕡〶㥡慦㘴㔰㕣慡㘸〶扡摥ㄱ攸〵㔶愰㍦〵㍤㌹搰㥦戹㘲㜷〳㉢㠱扥㥥㐱晣摣㤵攷ぢ㡤㕤㘸て㌴搷㄰㑡愰㙢㕣〳㕤敤ㅡ攸㙦㈰挴㑦㘰㡦㉥晣㕢ㄷ扥戵ち搹摦愱搰㍡㠱摥ぢ捤㙥㠱摥愷昱㝣摤㠲戱㤸㠱收㥢ㅤ搴昷挰㑢㈰㤷〰㐵㐱㝥搵㡦ㅡ慢慦づ㘴〹晣っ㉣晥㘳换〴㜸戳摡愴㜳捤㔳㕦敦㥦搶户慤っ敡㡥㤵㙤昸戱攰㔰㈵㝥慤㜳〶㝥㕣㝢敥愰㥡晡扡戹㔸㙦㥣搲〶扦搶㘹晥㉣㔶㕡敡㘹扦㑣ㄷㅦ㈲ㅦ〳㔵晣愶㤷㈳㈷晦ぢ㍤㍣捥昸㘳㘵㙡散㠴慦㜱〷づ㌸㥤㑢戰㕣㝦攱摡㕣㉢㔵㠶㥦㈹つ昵㈸ㄹ㔸搰㘳搰㥣㡡㔰㌵㝦㑤ㅣぢ愵㈰㤸㜲㐸㘴㔸ㄴ挵㔰㕤㜴㙣㙤戱晣挶㌵㥦㌴户搷㙢愹扡㐷㠶㌴㔴㔵㈲づ㈷挴㌱晡愷攴戵搸愸扡㤸㕣㔶㥣ぢ扦㠱㝢㐸扣㘶晢㔹戱愳攲㔸扣㌷〰〱て㔵㙡㡤㔱散㤳㐸㑢㙤愳㕣㝦晤慥戴㌶ㄲ慣慡改㌱戸慥㐲㉢ㄸ㔴搳㄰㘱〸㡥㜲昹㡤搴㠱㔵昵昲ㅢ㘲㐷㠳慥っ慥㜸昳㉤挳昱晡晡ㅤ㍦攲昸㍥㠵改ㄷ㈰ㄵ晦㠱ㄵ㘷攸㘹㤳ㅦ扣㈵〷㉡ㄵ慦ち搴㐷㤴攲敡戲攳㔱㌰㕥㈷搸㐲挰ㅢ㕣㌵〱っ㍢㜰㔳㥥昴㙥攴㜳㉣㐲㥢挰搱换昳扡敤ㅢ戵昶攰㔵ㄳ收攵㝦㝡慦攲〲㌴㘹晤て挰㐸慣昵换捡㌲㙡戵昷攲㠱づ攰㤵搶晦㈰㜸戳摡㈸慥㤴㜲昳攲㉣㉦㉦㐶㕢㠴昷㙥散昱捡昶户㔷づ扦㘹挳㤱㈵㙦㝦㔲戲㑥㜱㐵㤵㜸昱愸摤ぢ㔹㉡㤵攴㐵㘷敤挵攳愶ㄷ摤㍣扣ㄸ收攵挵㔰㡢戰㘵搵捦ㄷ昷改㤸㌳㜸改㜹㥤晥戸昳捡愲てㄵ㤷ㅢ㠹ㄷ慢敤㕥挸㍡㈲㝡㘱ㅦ捡〷戸㜲㐸㘲戱挶昴㠲ぢ㜲㜸㝡㈸㈳ㅦ搰昷ㅣ戰搲ちち昳搵㐰搸搳㤹昳ㅢ敢㐰㔱ㅣ㌸㙢㤴攲挲ㄸ户㌰昶昳㍡㠰搳㉤㠲敦㠶昳㙦㝣愳收愶㈱搷慥摢摥㝦昳摡㠵㡢〲㕣㌹㈳㑥扤㘸㍡挵㤵㉥散愲搴㘹㤰㘰扦㈰愷昲㑢昴㠰敢㕦㠴㔴㘸㤱愴换摣〴㔲㌶㔷㤰戰㠶戲晤挳㥦㔹㤷捦㠰㙣㉥㉦ㄱ㡥昳㔵攷㐵挵改扢㉥㑢㝣㐱㑤㘰㈸㌸挴㤳㔷愰挵㜸㤵㘰㌳挱㙢〰㡡换㐷攲〷摣ㅢ㈱㌷㕢敦敦慣攳㑡㙡扤㍤㉣㐲攲慢捤〳㘳戴㤹慤搰㡢ㄶ㌹づ㜵㌹慡㔳慣愳㤲〳㝥㡢㐶挷㙢搲挹昶〳摥〶㔲昶〴㤰㥡㍥㘰慥ㄸ㘹晡㠰昵㈲ㄲ攳ㅤ㘸㌴戶ㄳ晣て挱づ〰㔵づ㜱户〳敥散㜵挰㌹ㄶ㈱改㔵收㈱㘸㤲㈶晡ㅥ昴搲㈳㝥㤵慣ㄲ㐱㈱昶㙢㙦㘴〹㜰㕤㠸攴攰〳昰㈲㌸㕣㌸ㄱ昷㈲摥㘹ㅣ攱攵挵攱ㄶ㈱改ㅤ攱昵摡㡢㑦敤㕥捣搲㔸㝤挹㠴ㄳ㈹〱慥㤵㄰㉦㜶㥢㕥㜰挱㠳愴攸㘰㘸㡦戵挹捦㐱㔴㕣慢㘰㥥㐳㕣〵攱晢ㄲ㌸㌹㠷ち昲㔵〰捣晡㠴昱ㅢ㕦㤳㝢㍥㜸摣づ愷㥤搷攱昸㉤㐲搲㡢扣慦㠶㈶〹敡㕥攸㡤〵㔵㔶ㄵ㌰愸㡥㍥㤰敢〸攴㜰昶㠳ㄷ㐱晤㤳㠷ㄷ㙤扣扣㐸戵〸㐹㉦换扥㔹㝢㜱挰敥挵㘲㡤㜵㜸挱㠷散攲㠵挲㉥〸㜸挱挷搱㙥戱昸㘱㥦挷昵攰㝢㡢㤰昴㐶㙡㍥戶㤶㔸戴㠵收㔸㉣敥搷㔸㠷ㄷ㝣〲㉤㕥ㄸ愶ㄷ㡦㜹㜸戱挷换㡢㙦㉣㐲搲㕢㥦昹㑣㔷扣挸戶㝢昱㤴挶㍡扣㔸慤扤㘸㙦㝡挱〷㤹㙥戱搸敤攵挵㘷ㄶ㈱改捤捡㉦㘸㝢㠷搹扤㤰㈷㤹㐹敤攲㘵敤挵ㄱ愶ㄷ㝣捡攷收挵〷㕥㕥扣㙦ㄱ㤲㕥㕦捣愷㠱ㄲ㡢㑥㜶㉦攴㌱ㅦ扤㜰㥣㙣摢戴ㄷ㥤㑤㉦昸㌴捤㍣愳昸㥣捥搷〵㔸㜳㙣㔲愴㜶挲㕥晣㡣㍡〱ㄴ挵挷㕥㙥㍥㙦昳昲昹㙤㡢㤰昴㔶㘱㍥ㅥㄳ㥦扢摢㝤晥㐴㘳ㅤ昹攳㤳㉥㘹㐵愷㥡㍥㝦攳攱挵摦扣扣昸慢㐵㐸㝡㜳㉦㥦ㅤ㠹ㄷ扤散㕥散搵㔸㠷ㄷ晢戵ㄷ扤㑤㉦ㄴ㑥㐲户㔸扣攴攵挵㐶㡢㤰昸㜶摣〰㥦愸挸昱昵㌵㌵昳戱㠸㜴㠰㉦㐰㈲搶〱昶〳㔱昱㘱㠹㤰㌶㔸㈴㥥㠰㐶㝦㤰戲摢㠱挴ㅡ晥搸㍦戶㡢㌲㥦㤱〸㠷攷㐵㌹ぢㅣ攲挹〰㘸㌴㡡〹〶ㄲ㤴〰㈸㍥ㄶ㠹ㅦ㜰晣愲扣摡敢㠰㥦戶〸㐹㙦挳㍤っ㥡㈴散挳愰㌷搶㠵ㅣ愱戱㡥戰ㅦ愵㕤㍡〳扣攸挸昸捣㈰敥㐵晣ㅡ昵愸㤷ㄷ㡦㔸㠴愴㔷捥昲搹㠲㜸㜱㤶摤ぢ㜹㘸㠰〰㍡㍢㜵㍥㈶㤰挰㤴㤹㕥㜰㐲摤捤㡢〷扣扣戸摦㈲㈴扤搶㤵ㄳ敦攲挵〴扢ㄷ〵ㅡ敢㠸㐵㤱昶㘲愲改㐵戱㠷ㄷ换扣扣㔸㙡ㄱ㤲㕥㥤捡㔹㘹昱㈲㘸昷㐲愶㥢ㄹぢ挷挰㤶ㄳ捣ㄲ㡢ち搳㡢㌳㔹攷㈹㘳㜰扥搸ㄷ〲搶ㅣ搸昶㔶户挲㕥扣ぢ㤹〲㡡攲昴慢㕢攴㙥昲昲昹㑦ㄶ㈱改㡤愶攳愱㐹㝣㡥搸㝤㥥愰戱㡥㙥㙦㈲戰攲㜳慤改㌳愷㑤攵㍣扡〱摡㘳愷搸㑣㍡ㄸ㈴慢ㅣづ攷㔲㝤㔱攰捣㌱㐶愱晡㠳攳㜰ㅡ挸捤愹㐹户挳戹捡敢㜰慥搴㠷㤳昸づ搲改搰㈴㠷㜳ㄱ昴挶㑥㡡㠸挶㍡づ㠷戳㤱㜲㌸㤷㠰ㄷ㈷〵愷〰㑤㥦㌹戹攸扢㉣收㜳㥥扡摣攱昳敦改昳㐵攰㜱昳昹㈲㉦㥦㉦戴〸㐹慦〶攵㥣㥥昸㝣㤵摤㘷㤹慣㑢㍡㠵㌸㍤㈷㍥㕦㘳晡捣㠹㉣㌷㉦愲㕥㕥搴㔹㠴愴搷㙦㉥搰㕥㕣㙦昷㐲㘶戲㤲扣攰摣㤵㜸戱搰昴㘲戱㠷ㄷ搳扤扣㤸㘶ㄱㄲ摦㜱ㄹ㔸愲㌵摦っ捤挶㉤〴㡢〱晣改㥣〹㜲扤挷㤷ㄷ㑤昵㈸㤱ㄷ昰㘰晦㕤㈸㉡〸晥ㅣ㔱㝡㤸戳ㅦ敤挲摣㤶ㄷ㤲户〰挹㑢つ慢㘵扢㕤㈶摥挵㔳㌷㍤㔴㌷〲敦㥡挲ㅢ㜸捡慡㈲搶㐶㌴扣㠳㡡扦㠶慥摦昶㘲㐸㡤㌳㍦扥昰愸㍡扣晥愵㙤㜸㔸ㄴ㙦戴慡捣㠸㡣づ搶搷㠷敡㙡㝥ぢ㍢㕦戱〱㌲㡤㤳㕣㘸昳㝣改㘱慡敢摥㐳㙥㉡㑣㝣㍢㡣敤戵㕤昱㜸攸㔷户愵昲ㄵ㍥扦㙣摦慢敦㔶㘴㉤ㅢ搳㐶愱ち扣㑤㉤㘷ㄶ㌷㍢㐶㔳㔵〸㜹㤷愵っ扢㝢ㅥ㈱㔳㉣攸㐰昰㌳收㑣㌳㉦㐲㑡㡥〱摢挶㡤扦㄰昵㉡㔰〲㔲搲㌹㉦㤶㜸㔰摣〵㍡㤸ㄲ改戳慢㉡敢愷晡愶㠶慡愶㑣慤挷㙥捦㜶㍣搲㤴㍤敤㡡㔳晥㜹㑦㜱ㅡ愷㜵㥡㥡㔴㘲㉦搱㌶㌲㈹㔸㔷ㄷ㥣㥢ㄱ㤹㔴ㅤ慡㤹㔲㍦㌵㘳搲㉣捣愲攱扤〱昰㈳㈳㈳挳㔸㡡扦㌴挵㙦㠰㜳㌸搲晣㤷搱换㍢〹敥〲昰慢〷㐱㘰㐳昵摤㡤㙡昲搱㑦㜴㍤晡㝢挱敢扢て愰つ㘶挳捣〸㜰㌶敡㝥㘰㙣ㄱ〸㜰捡㐶㡣㉥㈷攱㐱㠲㠷〰晣㡡昳㌳㌴㙡搰㘸慡ㅡ攳㙡㘴㈵昹㘹㈴㙥攰㔱愲攲㈱づ慣搶〶ㅥ㈷攱〹㠲㈷〱晣㙡㡤㘵挰户ち搵攴愳ㅡ收㙡昰㘹昰晡㔶〳㌸㡦敡ㄹ㘰㙣㐶ㄵ愷㘹㤸㈰攳㔹㄰㜴㠰ㄵ攷㔵㈴㡥捦〱慢㝦㘴慤搲昶㌶㠷㌴㌵㔰㕢㑤戹㍣㈵摥㤲搶㠱摦搷〸搰〶扢㙤愴㔳〵昰ㅢ敢㠱戱㕢攵搴っ㕢㤴晥愴㜳㐲愶㈰㘱㔲搸戹㠷挸㝣㑦㠲㑣㔶㜶㌷换搶㔶㈴晥㠰戸㙤㈶㤷扢㡢愴㑤㜲㐶㈶昱㙣昳㔴㐹㕦㝣ㄱ搱㙥㐴〶㔹㉦〶㑢㡦愰ㄳ㉡捦㘰㥤㠵昴㐸㔹㝤㘸㐶扢㠸㘹㥤㍤㤲戸㥦㠶ㄷ晤昹㝣昹晦愱昳戱晤㔰昴㔷扦晢搲晣扢扡扦晥㉢晡㔳昶㔹攱摤㜷㈰扤ㅦ㠲晥㡢㉣㈵挷㠸㘷㥤㝡ㄵ挷捤㌸㘹㠳收摦㑤㤶〳摢晢㈷㍡愰㑥㠷〳㜴㐲愴㌹搳ㄵ㤷摥㘴㜱扦敥㉤摤搷㉥晤㥡㈵㙤摡㜸扤㝦㉦昹㙣昵㍣㜸㜵㥡㕤㥡ㄳ㘱搲㐲㕦昲㙣愱㠵攰㌷㤷㙤搹㕢攸㈶㌶㐵戶搰㜸敢㝣㌵愱㜵㜲ㅥ捤摥㍡搵㌶㈰搸㐲搹慥ㄴ㈷扥㜸搴昲㘹㉣ㅦ㘰晥慤ㅢ愰㘳㈸㜵㕢搲㔴㉦扢摦摢ㅤ搲㜵㤶昴㈲㑢摡㈵攲㍤敤搲㥣㙡㡢摢㕥㘴㑡愷㉣昶㤶捥戳㑢敦戰㑢㐳㑡㍣扤攱㔶㙦捦㜳㙤搲〱捥挴㐹晦户㠵攱㝡㠳㘰㉢㠰㕦㜱摡㑤㔲昱㈶慡挹摤㔳㜷㈸㐹扥攴扣つ㕥摦㌶〰㘷昷昴づ㌰戶㡥㈲昰愹㌶晡㍦㈴散㈰搸〹攰㔷扢㉤愳〶慦㜳愹敡㌸㔷㈳敦㤲摦㜹㕤㝢㡦愸㜸愷慢㍥㠷ㅥ挹戵㜵戵㔲㥣㜳㤳づ昱〳㉡㐶㠸昸つ散搵㝥㝣㐸昹㡦〸㍥〶昰慢晤摡て戳昳㍦摣搵㡦㑦挹敦散晣㜷ㄳㄵ昷㈳㜰㐰ㅢ昸㥣㠴㉦〸扥〴昰㉢〵㘸扢扡㘴扢ㅡ昸㠶晣㑥〳晦㈶捡㘶愰㉤敡㤲扥敦㐸搸㑢戰て挰慦っ㐰㥢〱㥦慢㠱ㅦ挸敦㌴昰ㄳ㔱㌶〳搹愸㡢㠱〳㈴愴㘴〰㈸〰扦㙡㡦扡捤挰㑦㝢摤摡㐳ㅡ昹㥤〶㝣㐴搹っ㜰㜶㑡っ㘴㤰㘰㄰昸〱晣㡡㔳㔱㌶〳晦㜶㌵㤰㐵㝥愷㠱㙣愲㙣〶㍡㘹〳敤㐹攸㐰搰ㄱ挰慦㍡㙢〳㙣攱愹㙡户慢㠱㐳挹捦ㄶㅤ扦挲ㅦ㑥㔴摣㠰攲散㤳戴慤㈳㐱㠸戵慤敥挰捡㜱ㅤ㐵昶愳〹㡥〱昰㉢㑥ㄴ搹㡥敢㍤㔷戳㌹攴㜷ㅥ搷㜱㐴挵捤〶㝡㘹〳挷㤳㜰〲㐱㔷〰扦攲ㅣ㤰捤挰㍢慥〶扡㤱摦㘹愰㍢㔱㜱〳慡慦愵挷㜷㉡〸敥挳㠵㌷戴敥ㄴ㝢㘷晣㍢昰晢㜲〱㥣挳㠵扣〴晤㥣㌴㜲㜴挸晤㠱㠸㜵挸㥣攵㠹㜵㡡搲愷ㄱ攸换搰敡攴㡢搸㙢昰㈵㜶ㄱ㉢㜶㐸扦㙥㜱㝦ㄵ扢ㅣ㤹ち攳搷㘰戵搹㉥捤㜹愵戸㙤㍤㑢㤵攱摤㈱扦㙡㤷收㠴㔴㕣㍡㘳㠰㘹㉢攰摤㈱扦㘲㤳づっ㠳戴戴㥢〲㠶慢㤰愰〸挰慦捥〰挱㤶搶ㄷ㈱㤴摣〱㥦㑥㝥㘷㕡晦㡢愸㜸㕡〳㘷㘹〳〳㐸㈸㈶ㄸ〸攰㔷㘵㑥〳捦扡ㅡㄸ㐴㝥愷㠱㈱㐴搹っ㜰戲㐸㡥㘰ㄸ〹挳〹捥〰昰慢㠹㑥〳㡦扢ㅡㄸ㐹㝥愷㠱搱㐴搹っ〴戵㠱㌱㈴㤴ㄱ㡣〵昰㉢㑥晡㐸㠸㌸愴㑥㔵换㕤つ㡣㈷㍦㠷搰昱㌳㝡〲㔱㜱〳㙡ち愸㜲㐶㑦〴㈱㜶㐶㜳㉡㐷㡥敢㍣戲㥦㑦㜰〱㠰㕦搵㠲㈰㘶捤慢搶㔲㔷戳㐱昲㍢慦㕡ㄵ㐴搹捣捥㠴ㅥ挷㔵㡢戳㌸攲㐷〸㥣㌱㍦㉥搲㝥㠴㈹㍦㠵㘰㉡㠰㕦㜱挲㐵晣㌰㍢戴㍦扢晡㌱㥤晣捥づ㉤㐲㤴捤㡦摦㙢戳戵㈰挴捣㕥愵捤捥㈰晢㑣㠲㍡〰扦扡㐶㥢㌵㉦㤶㝦㜰㌵摢㐰㝥㘷㕡㘷ㄳㄵ㌷ㅢ戸㕥ㅢ㤸㑢挲㠵〴ㄷ〱昸搵㐲愷㠱㜹慥〶㉥㈵扦搳挰攵㐴挵つ愸㥢愱㐷㈶搶㉥㠵〶㑥慣㥤㡥㔳㌳㈳搵愷㌸㈱㈲㠴㑢㉣㐲㍦㈱㈸戵㔸ㄳ㉥戶〸散㐸㡣昹搰㥢捥扢敢挴ㅢㄱ捦摢㝥づ搴㝦攱㉦㐱㕤〹㘳㡡昷敤收㕣ㄶ㙢㔰挶㙦㌶敦㥥㔹挸㤰㜱晢㌲敤敢㥣㠴愳攳㥤戴ㅣ摤散㠴愳攳摤戵㄰㘶搹㡦敥㍡㥡攰摤戳捣ㅦ晣㠱㌵摥㌴㡢昹〵㌶昳㡡㜷捣㈲㕥㤷㘰昰㐱㑤㤸㤹㘰㤰㜷搶㈲㌱挳㙥㜰㈱㤵慥〴㐹っ㉥㘲敤㔱搴挴攰㡤㜶㠳扣㠳ㄶ昱敡〴㠳㑦㘸挲昴〴㠳扣搳ㄶ㠹㘹㜶㠳㌷㔳㈹敦愴挵攰㉤慣昱〶㕡っ㉥戶ㄹ捣㝥搶挲㥡〱㕥愷㈵㙥㈵捦㝡㉤戱挴㈶愱㌶㘹㥥摢㠸㝤㔵昳摣㙥攷搹〲慣㌸㔵㥥㜰ㄸㅣ㝤ぢ㈱㤸㜰ㄸㅣ㤱ぢ㘱戲晤㌰㤶㔱㈹㐷摣㜲ㄸ㜷戲挶㠱戶ㅣ挶㕤㜶㠳ㅣ㘵㡢昸㜹〹〶㜷㘸挲挴〴㠳㍢㌵攱㕣扢挱晢愸昴㕤㤰挴攰晤慣扤㠷㥡ㄸ㝣挰㘶㌰㥢㠳㙣㘲捤戸㜱㜰㉤收挷㈵㤸攷㠰㕢〸㘷㈷㤸攷㈰㕣〸㘳敤收ㅦ愶㠹㑦㐱ㄲ昳㉢㔸摢㡤㥡㤸㕦㘹㌳慦㌸搸ㄶ昱搱〹〶㌹〰ㄷ挲愸〴㠳㕦㙡挲㐸扢挱挷愹㤴㠳㜰㌱昸〴㙢ㅣ㝦㡢挱㈷敤〶㌹昸ㄶ扤挳ㄳっ敥搵㠴㘱〹〶㌹㐸ㄷ㠹愱㜶㠳慢愹昴〷㤰挴攰㌳慣㜱㍣㉥〶搷搸つㅥ搰攲愵〹〶㌹㐰ㄷ扤㈵〹〶㌹㘸ㄷ挲㐰扢挱㜵㔴捡㐱扡ㄸ㙣㘴㡤攳㜳㌱戸摥㉡戰愲㌸㌸ㄷ昱晦㑡㌰挸〱扢㄰晡㈵ㄸ攴㈰㕥〸愷摢つ扥㐸愵㔹〰㘲㜰㈳㙢ㅣ慦㡢挱㤷慣㠲ㄸ攴㘰㕤挴ぢㄳっ㜲〰㉦㠴㠲〴㠳ㅣ搴ぢ愱㡦摤攰慢㔴捡㐱扣ㄸ摣捣ㅡ挷敦㘲昰㌵慢挰㑡㌶〷敦㉣㤸㙤昶㈸搴㐴㔹捦〴昳ㅣ挸ぢ㈱㉦挱㍣〷昷㐲挸戵㥢摦㐲慤㌹〰㘲晥つ搶㌸㡥ㄷ昳㕢慤〲㉢㡡㠳㜸ㄱ㍦㈵挱攰〹㥡搰㍤挱㘰㔷㑤㌸搹㙥㜰ㅢ㤵㜲㜰㉦〶摦㘱慤㍢〱㙣ㄸ摢慤㠲ㄸ攴㈰㕤㜸晥㠷搸㍣捤戳挳捥㔳㠰㡡㌸㜵㝣㠲㔳ㅣ㤶ち愱㑢㠲㔳㐵㥡㜰㥣摤愹㜷愹㤴㐳㔳㌱戸㡢㌵㡥㑡挵愹昷慣㠲㌸㌵〰ㄵ搱㝢㙣㠲挱㘲㑤㌸㈶挱㈰㠷慥㈲㜱戴摤攰㐷㔴㍡〸㐰っ㝥捣ㅡ㐷愹㘲昰㥦㔶㐱っ㜲㠸㉡攲㠷㈷ㄸ攴戰㔵〸㠷㈵ㄸ㍣㐳ㄳづ戵ㅢ摣㑤愵ㅣ扡㡡挱㝦戱挶㔱慢ㄸ晣摣㉡㠸挱㌱愸㠸摥づ〹〶换㌴愱㝤㠲㐱づ㙤㐵㈲㘰㌷昸㌵㤵㡥〷㄰㠳摦戰㌶㠱㠰㜹摥㘳ㄵ㔸挹㥥㘸㔵捣㜶捤愱慢㈸换㑣㌰捦攱慣㄰摡㈵㤸攷㄰㔷〸㝥扢昹扤搴ㅡ〴㄰昳晢㔸攳㘸㔶捣敦户ち㘲㍥㘴㔵㑣昳㘱搴㐴㤹㉦挱晣ㄴ㑤㐸㑦㌰捦㤱慤㐸愴搹捤晦㐴慤搳〱挴晣捦慣㐵〸㜸昴〷慣㠲㤸攷〸㤶〵搳㍣㐷慥愲㉣㈵挱晣㑣㑤㌸昰㥤㌹㌲搴〳挰㍡㑤昸搹㈲挸〰戰つ㝥晣㔵㜱㐴㉢收搳㔸㥢㡤㥡㤸㑦㘷つㄶ攵㍢㔷㡢㝦㙦㠹敢ㄱ攷㠵㥡戰㍦挱攰㐵㥡戰捦㙥搰愰㔲㡥㜰挵愰㥦戵换㔱ㄳ㠳敤㙣〶戳攷〳㍢ㅥ搶㔳攷愸㡡挹㤵㤳㈷敦换㑥换㌹㌲敤㥣〱㤹㡢㜷扤昲晥愲㌷捦敢昷捦ㅦ㙦扢敤捤てㄷ㙤晥昱搹昲㝥㉦摤㜹攷ぢ挳敦搸晣㝥㠷昰搲搴㔵晢㐶㉣扤㌸㙦晡挵㌳挳㘷㥦㍣攴攲〹搳捥捡ㅢ摤扥㝢㥢㌶㙤摢㥥搸昱攵挳㑦ち㕣㍥昳㘹戵㝥晢㘱㌵敡㑡㙤搶昱捣昷㉡㘰攵搶㈸ぢ捥㘴戵挹扥慥戵摤㤰㘱㈹戳敤㔸㠳戰㐰扢㤱㙤扡戱戰戵摤㔸〴〳㤲〴㠷ㅢ㌷㙡㌷摡㥢㙥摣摣摡㙥摣愲摤㜰慣㠵㔸慣摤攸㈸㙥愸㕢㌵㤷㈳㜵㑢㌴搷㈱㈶㤷っ㕣ㄹ㔹〷ㄷ〷戰㤲攰挳捣㐳㕡㠶㝡慢戶㌳ㄹ捥㈶戹挱㘱慤戸㜱㠴改挶㝤慤敤㠶っ㜲改挶㤱㌰挸て慤〷㌸搸ㄵ㌷㡥㌲摤㜸戸戵摤㤰挱㉥㉣㍢㥢㍢〷扤攲挶㌱愶ㅢ㡦户戶ㅢ㌲〴㑥㜲㠳㐳㘱㜱愳㤳改挶敡搶㜶攳ㄹㄸ㐸㍥敢搶㘸㌷㍡㥢㙥㜰㙣摢慡㑤戴搱搵㡤昵摡㡤㉥愶ㅢ㉦戶戶ㅢㅢ㕤摤㜸㐹扢㜱㠲改挶慢慤敤㠶っ慤搹㌶ㅣ晤挶㙢摡㡤ㄳ㑤㌷戶戴戶ㅢ㙦挰㐰㜲摢搸慡摤攸㘶扡戱慤戵摤㤰㠱㜷搲㤹戲㕤扢搱㕤摣㔰㌲昴㑥㡡搹づ捤㜵慡改㉣㐷捦慤摡㤰㘵㐰㥥攴散㝢摡㡤摦㤹㙥㝣搴摡㙥挸㌰㍤挹㡤㝦㙡㌷昲㑣㌷㌸搲㙥搵㘸挸攰㍤挹㡤捦戵ㅢ扤㑣㌷㌸晥㙥㔵㌷㘴㐸㑦㌷ㅣ搷㜴づ敤愵慦敤㙤扡挱㜱㜸慢扡㈱㐳㝢扡攱㌸慤昷㙢㌷ち㑣㌷㌸ㅥ㙦㔵㌷㘴㠸㥦攴〶㠷晡ㄲ㡤㈲搳つ㡥换㕢搵つㄹ敡㈷戵つづ昹挵㡤扥愶ㅢㅣ慤户慡ㅢ㜲〳㤰攴〶㙦〴挴㡤㝥攲㠶攲㔸㕣敥㜶㌶㔸户ㄲ〳㈱㤲㠱㌷昴㜰㜴㉣㠴昵〹〴㡥㔷㠵搰㤸㐰攰〸㔲〸敢ㄲ〸ㅣ㌴ち㘱㙤〲㠱攳㐴㈱㍣㤷㐰攰挸㑤〸捦㍡〹〱㡥戰攸㝥㔶㥡攲戰㑡㜸搶㌸㜹ㄴ〷㍡㐲㜸㈶㠱挰愱㠷㄰㔶㈷㄰㌸ㄸ㄰挲搳〹〴㕥㥥㠵昰㔴〲㠱ㄷ㑣㈱慣㑡㈰昰ㄲ㈶㠴㈷ㄳ〸扣愸〸攱㠹〴〲扢㜹㈱㍣㥥㐰㘰捦㉥㠴挷ㄲ〸散㙢㠵昰㘸〲㠱扤㥦㄰ㅥ㐹㈰戰㍦ㄲ挲捡〴〲㝢〸㈱慣㐸㈰昰㥣ㄵ挲挳〹〴㥥㐵㐲㜸㈸㠱挰㜶㉤㠴〷ㄳ〸㙣㘹㐲㔸敥㈴戴晢㝦㐶愶㙡㝥</t>
  </si>
  <si>
    <t>Utility</t>
  </si>
  <si>
    <t>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</si>
</sst>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quot;$&quot;#,##0.00"/>
    <numFmt numFmtId="44" formatCode="_-&quot;$&quot;* #,##0.00_-;\-&quot;$&quot;* #,##0.00_-;_-&quot;$&quot;* &quot;-&quot;??_-;_-@_-"/>
    <numFmt numFmtId="164" formatCode="_(&quot;$&quot;* #,##0.00_);_(&quot;$&quot;* \(#,##0.00\);_(&quot;$&quot;* &quot;-&quot;??_);_(@_)"/>
    <numFmt numFmtId="165" formatCode="&quot;$&quot;#,##0.00"/>
    <numFmt numFmtId="166" formatCode="0_);\(0\)"/>
    <numFmt numFmtId="167" formatCode="&quot;$&quot;#,##0"/>
    <numFmt numFmtId="168" formatCode="0.0%"/>
  </numFmts>
  <fonts count="7" x14ac:knownFonts="1">
    <font>
      <sz val="10"/>
      <name val="Arial"/>
      <family val="2"/>
    </font>
    <font>
      <sz val="10"/>
      <name val="Arial"/>
      <family val="2"/>
    </font>
    <font>
      <b/>
      <sz val="10"/>
      <name val="Arial"/>
      <family val="2"/>
    </font>
    <font>
      <i/>
      <sz val="10"/>
      <name val="Arial"/>
      <family val="2"/>
    </font>
    <font>
      <b/>
      <i/>
      <sz val="10"/>
      <name val="Arial"/>
      <family val="2"/>
    </font>
    <font>
      <u/>
      <sz val="10"/>
      <name val="Arial"/>
      <family val="2"/>
    </font>
    <font>
      <b/>
      <sz val="12"/>
      <color theme="0"/>
      <name val="Arial"/>
      <family val="2"/>
    </font>
  </fonts>
  <fills count="6">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00FFFF"/>
        <bgColor indexed="64"/>
      </patternFill>
    </fill>
    <fill>
      <patternFill patternType="solid">
        <fgColor theme="1"/>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double">
        <color indexed="64"/>
      </bottom>
      <diagonal/>
    </border>
    <border>
      <left/>
      <right style="thin">
        <color indexed="64"/>
      </right>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08">
    <xf numFmtId="0" fontId="0" fillId="0" borderId="0" xfId="0"/>
    <xf numFmtId="0" fontId="2" fillId="0" borderId="0" xfId="0" applyFont="1" applyAlignment="1">
      <alignment wrapText="1"/>
    </xf>
    <xf numFmtId="0" fontId="3" fillId="0" borderId="0" xfId="0" applyFont="1"/>
    <xf numFmtId="1" fontId="0" fillId="0" borderId="0" xfId="0" applyNumberFormat="1"/>
    <xf numFmtId="0" fontId="0" fillId="0" borderId="0" xfId="0" applyAlignment="1">
      <alignment wrapText="1"/>
    </xf>
    <xf numFmtId="0" fontId="2" fillId="0" borderId="0" xfId="0" applyFont="1" applyAlignment="1">
      <alignment horizontal="center"/>
    </xf>
    <xf numFmtId="0" fontId="2" fillId="0" borderId="0" xfId="0" applyFont="1"/>
    <xf numFmtId="3" fontId="0" fillId="0" borderId="1" xfId="0" applyNumberFormat="1" applyBorder="1"/>
    <xf numFmtId="164" fontId="0" fillId="0" borderId="0" xfId="1" applyFont="1"/>
    <xf numFmtId="0" fontId="1" fillId="0" borderId="0" xfId="0" applyFont="1"/>
    <xf numFmtId="165" fontId="0" fillId="0" borderId="2" xfId="1" applyNumberFormat="1" applyFont="1" applyBorder="1"/>
    <xf numFmtId="166" fontId="0" fillId="0" borderId="2" xfId="0" applyNumberFormat="1" applyBorder="1"/>
    <xf numFmtId="0" fontId="0" fillId="0" borderId="2" xfId="0" applyBorder="1"/>
    <xf numFmtId="164" fontId="0" fillId="0" borderId="0" xfId="1" applyNumberFormat="1" applyFont="1"/>
    <xf numFmtId="0" fontId="0" fillId="0" borderId="0" xfId="0" applyBorder="1"/>
    <xf numFmtId="0" fontId="0" fillId="0" borderId="3" xfId="0" applyBorder="1"/>
    <xf numFmtId="0" fontId="2" fillId="0" borderId="0" xfId="0" applyFont="1" applyBorder="1"/>
    <xf numFmtId="0" fontId="0" fillId="0" borderId="4" xfId="0" applyBorder="1" applyAlignment="1">
      <alignment horizontal="center"/>
    </xf>
    <xf numFmtId="166" fontId="0" fillId="0" borderId="1" xfId="0" applyNumberFormat="1" applyBorder="1"/>
    <xf numFmtId="166" fontId="0" fillId="0" borderId="0" xfId="0" applyNumberFormat="1" applyBorder="1"/>
    <xf numFmtId="9" fontId="0" fillId="0" borderId="2" xfId="2" applyFont="1" applyBorder="1"/>
    <xf numFmtId="9" fontId="0" fillId="0" borderId="0" xfId="2" applyFont="1" applyBorder="1"/>
    <xf numFmtId="167" fontId="0" fillId="0" borderId="2" xfId="1" applyNumberFormat="1" applyFont="1" applyBorder="1" applyAlignment="1"/>
    <xf numFmtId="167" fontId="0" fillId="0" borderId="0" xfId="1" applyNumberFormat="1" applyFont="1" applyBorder="1" applyAlignment="1"/>
    <xf numFmtId="165" fontId="0" fillId="0" borderId="0" xfId="1" applyNumberFormat="1" applyFont="1" applyBorder="1"/>
    <xf numFmtId="0" fontId="1" fillId="0" borderId="0" xfId="0" applyFont="1" applyBorder="1"/>
    <xf numFmtId="3" fontId="0" fillId="0" borderId="0" xfId="0" applyNumberFormat="1" applyBorder="1"/>
    <xf numFmtId="3" fontId="1" fillId="0" borderId="0" xfId="0" applyNumberFormat="1" applyFont="1" applyBorder="1"/>
    <xf numFmtId="9" fontId="1" fillId="0" borderId="2" xfId="2" applyFont="1" applyBorder="1"/>
    <xf numFmtId="168" fontId="1" fillId="0" borderId="2" xfId="2" applyNumberFormat="1" applyFont="1" applyBorder="1"/>
    <xf numFmtId="168" fontId="1" fillId="0" borderId="0" xfId="2" applyNumberFormat="1" applyFont="1" applyBorder="1"/>
    <xf numFmtId="0" fontId="1" fillId="0" borderId="0" xfId="0" applyFont="1" applyAlignment="1">
      <alignment wrapText="1"/>
    </xf>
    <xf numFmtId="165" fontId="0" fillId="0" borderId="3" xfId="1" applyNumberFormat="1" applyFont="1" applyBorder="1"/>
    <xf numFmtId="0" fontId="2" fillId="0" borderId="0" xfId="0" applyFont="1" applyAlignment="1">
      <alignment horizontal="right"/>
    </xf>
    <xf numFmtId="0" fontId="4" fillId="0" borderId="0" xfId="0" applyFont="1"/>
    <xf numFmtId="0" fontId="0" fillId="0" borderId="0" xfId="0" applyNumberFormat="1"/>
    <xf numFmtId="0" fontId="1" fillId="0" borderId="0" xfId="0" applyFont="1" applyAlignment="1">
      <alignment horizontal="right"/>
    </xf>
    <xf numFmtId="3" fontId="1" fillId="0" borderId="0" xfId="0" applyNumberFormat="1" applyFont="1"/>
    <xf numFmtId="3" fontId="1" fillId="0" borderId="0" xfId="0" applyNumberFormat="1" applyFont="1" applyFill="1"/>
    <xf numFmtId="3" fontId="0" fillId="0" borderId="0" xfId="0" applyNumberFormat="1"/>
    <xf numFmtId="167" fontId="1" fillId="0" borderId="0" xfId="0" applyNumberFormat="1" applyFont="1"/>
    <xf numFmtId="167" fontId="0" fillId="0" borderId="0" xfId="0" applyNumberFormat="1"/>
    <xf numFmtId="0" fontId="0" fillId="0" borderId="0" xfId="0" applyAlignment="1">
      <alignment horizontal="right"/>
    </xf>
    <xf numFmtId="167" fontId="0" fillId="0" borderId="4" xfId="0" applyNumberFormat="1" applyBorder="1"/>
    <xf numFmtId="3" fontId="0" fillId="0" borderId="0" xfId="0" applyNumberFormat="1" applyFill="1"/>
    <xf numFmtId="167" fontId="0" fillId="0" borderId="5" xfId="0" applyNumberFormat="1" applyBorder="1"/>
    <xf numFmtId="14" fontId="0" fillId="0" borderId="0" xfId="0" applyNumberFormat="1" applyAlignment="1">
      <alignment horizontal="left"/>
    </xf>
    <xf numFmtId="19" fontId="0" fillId="0" borderId="0" xfId="0" applyNumberFormat="1" applyAlignment="1">
      <alignment horizontal="left"/>
    </xf>
    <xf numFmtId="44" fontId="0" fillId="0" borderId="0" xfId="0" applyNumberFormat="1"/>
    <xf numFmtId="168" fontId="0" fillId="0" borderId="0" xfId="0" applyNumberFormat="1"/>
    <xf numFmtId="0" fontId="0" fillId="0" borderId="0" xfId="0" applyAlignment="1">
      <alignment horizontal="centerContinuous"/>
    </xf>
    <xf numFmtId="0" fontId="5" fillId="0" borderId="0" xfId="0" applyFont="1" applyAlignment="1">
      <alignment horizontal="centerContinuous"/>
    </xf>
    <xf numFmtId="0" fontId="0" fillId="0" borderId="4" xfId="0" applyBorder="1" applyAlignment="1">
      <alignment horizontal="right"/>
    </xf>
    <xf numFmtId="0" fontId="0" fillId="0" borderId="6" xfId="0" applyBorder="1"/>
    <xf numFmtId="0" fontId="0" fillId="0" borderId="6" xfId="0" applyBorder="1" applyAlignment="1">
      <alignment wrapText="1"/>
    </xf>
    <xf numFmtId="0" fontId="1" fillId="0" borderId="6" xfId="0" applyFont="1" applyBorder="1"/>
    <xf numFmtId="0" fontId="1" fillId="0" borderId="6" xfId="0" applyFont="1" applyBorder="1" applyAlignment="1">
      <alignment wrapText="1"/>
    </xf>
    <xf numFmtId="165" fontId="0" fillId="0" borderId="6" xfId="1" applyNumberFormat="1" applyFont="1" applyBorder="1"/>
    <xf numFmtId="168" fontId="1" fillId="0" borderId="6" xfId="2" applyNumberFormat="1" applyFont="1" applyBorder="1"/>
    <xf numFmtId="166" fontId="0" fillId="0" borderId="6" xfId="0" applyNumberFormat="1" applyBorder="1"/>
    <xf numFmtId="167" fontId="0" fillId="0" borderId="6" xfId="1" applyNumberFormat="1" applyFont="1" applyBorder="1" applyAlignment="1"/>
    <xf numFmtId="44" fontId="0" fillId="0" borderId="6" xfId="0" applyNumberFormat="1" applyBorder="1"/>
    <xf numFmtId="0" fontId="0" fillId="0" borderId="0" xfId="0" applyBorder="1" applyAlignment="1">
      <alignment horizontal="right"/>
    </xf>
    <xf numFmtId="9" fontId="0" fillId="0" borderId="0" xfId="2" applyNumberFormat="1" applyFont="1" applyBorder="1"/>
    <xf numFmtId="0" fontId="0" fillId="0" borderId="0" xfId="0" applyNumberFormat="1" applyBorder="1"/>
    <xf numFmtId="0" fontId="1" fillId="0" borderId="0" xfId="0" applyNumberFormat="1" applyFont="1" applyBorder="1"/>
    <xf numFmtId="0" fontId="0" fillId="0" borderId="7" xfId="0" applyBorder="1" applyAlignment="1">
      <alignment wrapText="1"/>
    </xf>
    <xf numFmtId="3" fontId="0" fillId="0" borderId="7" xfId="0" applyNumberFormat="1" applyBorder="1"/>
    <xf numFmtId="9" fontId="0" fillId="0" borderId="6" xfId="2" applyNumberFormat="1" applyFont="1" applyBorder="1"/>
    <xf numFmtId="0" fontId="0" fillId="0" borderId="6" xfId="0" applyNumberFormat="1" applyBorder="1"/>
    <xf numFmtId="44" fontId="0" fillId="0" borderId="7" xfId="0" applyNumberFormat="1" applyBorder="1"/>
    <xf numFmtId="7" fontId="0" fillId="0" borderId="6" xfId="0" applyNumberFormat="1" applyBorder="1"/>
    <xf numFmtId="0" fontId="0" fillId="0" borderId="4" xfId="0" applyBorder="1"/>
    <xf numFmtId="0" fontId="3" fillId="0" borderId="4" xfId="0" applyFont="1" applyBorder="1"/>
    <xf numFmtId="0" fontId="0" fillId="2" borderId="0" xfId="0" applyFill="1" applyAlignment="1">
      <alignment wrapText="1"/>
    </xf>
    <xf numFmtId="0" fontId="0" fillId="0" borderId="0" xfId="0" quotePrefix="1"/>
    <xf numFmtId="0" fontId="1" fillId="2" borderId="0" xfId="0" applyFont="1" applyFill="1"/>
    <xf numFmtId="0" fontId="0" fillId="2" borderId="0" xfId="0" applyFill="1"/>
    <xf numFmtId="0" fontId="0" fillId="0" borderId="8" xfId="0" applyBorder="1"/>
    <xf numFmtId="0" fontId="3" fillId="0" borderId="9" xfId="0" applyFont="1" applyBorder="1"/>
    <xf numFmtId="0" fontId="1" fillId="4" borderId="2" xfId="0" applyFont="1" applyFill="1" applyBorder="1"/>
    <xf numFmtId="3" fontId="1" fillId="4" borderId="2" xfId="0" applyNumberFormat="1" applyFont="1" applyFill="1" applyBorder="1"/>
    <xf numFmtId="165" fontId="0" fillId="3" borderId="2" xfId="1" applyNumberFormat="1" applyFont="1" applyFill="1" applyBorder="1"/>
    <xf numFmtId="9" fontId="0" fillId="3" borderId="2" xfId="2" applyFont="1" applyFill="1" applyBorder="1"/>
    <xf numFmtId="164" fontId="0" fillId="0" borderId="0" xfId="0" applyNumberFormat="1"/>
    <xf numFmtId="0" fontId="0" fillId="4" borderId="0" xfId="0" applyFill="1"/>
    <xf numFmtId="164" fontId="0" fillId="0" borderId="0" xfId="1" applyFont="1" applyFill="1"/>
    <xf numFmtId="0" fontId="0" fillId="4" borderId="10" xfId="0" applyFill="1" applyBorder="1"/>
    <xf numFmtId="0" fontId="6" fillId="5" borderId="0" xfId="0" applyFont="1" applyFill="1" applyAlignment="1">
      <alignment horizontal="center"/>
    </xf>
    <xf numFmtId="0" fontId="0" fillId="0" borderId="13" xfId="0" applyBorder="1" applyAlignment="1">
      <alignment wrapText="1"/>
    </xf>
    <xf numFmtId="0" fontId="0" fillId="0" borderId="14" xfId="0" applyBorder="1"/>
    <xf numFmtId="0" fontId="0" fillId="0" borderId="15" xfId="0" applyBorder="1" applyAlignment="1">
      <alignment wrapText="1"/>
    </xf>
    <xf numFmtId="0" fontId="0" fillId="0" borderId="16" xfId="0" applyBorder="1"/>
    <xf numFmtId="0" fontId="0" fillId="0" borderId="18" xfId="0" applyBorder="1"/>
    <xf numFmtId="0" fontId="0" fillId="0" borderId="19" xfId="0" applyBorder="1"/>
    <xf numFmtId="0" fontId="0" fillId="0" borderId="13" xfId="0" applyBorder="1"/>
    <xf numFmtId="0" fontId="3" fillId="0" borderId="0" xfId="0" applyFont="1" applyBorder="1"/>
    <xf numFmtId="0" fontId="0" fillId="0" borderId="15" xfId="0" applyBorder="1"/>
    <xf numFmtId="0" fontId="3" fillId="0" borderId="20" xfId="0" applyFont="1" applyBorder="1"/>
    <xf numFmtId="9" fontId="0" fillId="0" borderId="20" xfId="0" applyNumberFormat="1" applyBorder="1"/>
    <xf numFmtId="9" fontId="0" fillId="0" borderId="16" xfId="0" applyNumberFormat="1" applyBorder="1"/>
    <xf numFmtId="0" fontId="6" fillId="5" borderId="11" xfId="0" applyFont="1" applyFill="1" applyBorder="1" applyAlignment="1">
      <alignment horizontal="center" wrapText="1"/>
    </xf>
    <xf numFmtId="0" fontId="6" fillId="5" borderId="17" xfId="0" applyFont="1" applyFill="1" applyBorder="1" applyAlignment="1">
      <alignment horizontal="center" wrapText="1"/>
    </xf>
    <xf numFmtId="0" fontId="6" fillId="5" borderId="12" xfId="0" applyFont="1" applyFill="1" applyBorder="1" applyAlignment="1">
      <alignment horizontal="center" wrapText="1"/>
    </xf>
    <xf numFmtId="0" fontId="6" fillId="5" borderId="11" xfId="0" applyFont="1" applyFill="1" applyBorder="1" applyAlignment="1">
      <alignment horizontal="center"/>
    </xf>
    <xf numFmtId="0" fontId="6" fillId="5" borderId="17" xfId="0" applyFont="1" applyFill="1" applyBorder="1" applyAlignment="1">
      <alignment horizontal="center"/>
    </xf>
    <xf numFmtId="0" fontId="6" fillId="5" borderId="12" xfId="0" applyFont="1" applyFill="1" applyBorder="1" applyAlignment="1">
      <alignment horizontal="center"/>
    </xf>
    <xf numFmtId="0" fontId="0" fillId="3" borderId="14" xfId="0" applyFill="1" applyBorder="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to Order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Inputs!$M$68:$M$85</c:f>
              <c:numCache>
                <c:formatCode>General</c:formatCode>
                <c:ptCount val="18"/>
                <c:pt idx="0">
                  <c:v>500</c:v>
                </c:pt>
                <c:pt idx="1">
                  <c:v>550</c:v>
                </c:pt>
                <c:pt idx="2">
                  <c:v>600</c:v>
                </c:pt>
                <c:pt idx="3">
                  <c:v>650</c:v>
                </c:pt>
                <c:pt idx="4">
                  <c:v>700</c:v>
                </c:pt>
                <c:pt idx="5">
                  <c:v>750</c:v>
                </c:pt>
                <c:pt idx="6">
                  <c:v>800</c:v>
                </c:pt>
                <c:pt idx="7">
                  <c:v>850</c:v>
                </c:pt>
                <c:pt idx="8">
                  <c:v>900</c:v>
                </c:pt>
                <c:pt idx="9">
                  <c:v>950</c:v>
                </c:pt>
                <c:pt idx="10">
                  <c:v>1000</c:v>
                </c:pt>
                <c:pt idx="11">
                  <c:v>1050</c:v>
                </c:pt>
                <c:pt idx="12">
                  <c:v>1100</c:v>
                </c:pt>
                <c:pt idx="13">
                  <c:v>1150</c:v>
                </c:pt>
                <c:pt idx="14">
                  <c:v>1200</c:v>
                </c:pt>
                <c:pt idx="15">
                  <c:v>1250</c:v>
                </c:pt>
                <c:pt idx="16">
                  <c:v>1300</c:v>
                </c:pt>
                <c:pt idx="17">
                  <c:v>1350</c:v>
                </c:pt>
              </c:numCache>
            </c:numRef>
          </c:xVal>
          <c:yVal>
            <c:numRef>
              <c:f>Inputs!$N$68:$N$85</c:f>
              <c:numCache>
                <c:formatCode>General</c:formatCode>
                <c:ptCount val="18"/>
                <c:pt idx="0">
                  <c:v>14418.980681840276</c:v>
                </c:pt>
                <c:pt idx="1">
                  <c:v>15152.352358104165</c:v>
                </c:pt>
                <c:pt idx="2">
                  <c:v>15885.724034368053</c:v>
                </c:pt>
                <c:pt idx="3">
                  <c:v>16619.095710631933</c:v>
                </c:pt>
                <c:pt idx="4">
                  <c:v>17352.467386895831</c:v>
                </c:pt>
                <c:pt idx="5">
                  <c:v>18085.839063159714</c:v>
                </c:pt>
                <c:pt idx="6">
                  <c:v>18819.210739423623</c:v>
                </c:pt>
                <c:pt idx="7">
                  <c:v>18500.915760166659</c:v>
                </c:pt>
                <c:pt idx="8">
                  <c:v>18086.103427888884</c:v>
                </c:pt>
                <c:pt idx="9">
                  <c:v>17671.291095611108</c:v>
                </c:pt>
                <c:pt idx="10">
                  <c:v>17256.478763333333</c:v>
                </c:pt>
                <c:pt idx="11">
                  <c:v>16891.666431055553</c:v>
                </c:pt>
                <c:pt idx="12">
                  <c:v>16526.854098777778</c:v>
                </c:pt>
                <c:pt idx="13">
                  <c:v>16162.041766499999</c:v>
                </c:pt>
                <c:pt idx="14">
                  <c:v>15797.229434222225</c:v>
                </c:pt>
                <c:pt idx="15">
                  <c:v>15432.417101944444</c:v>
                </c:pt>
                <c:pt idx="16">
                  <c:v>15067.60476966667</c:v>
                </c:pt>
                <c:pt idx="17">
                  <c:v>14702.792437388895</c:v>
                </c:pt>
              </c:numCache>
            </c:numRef>
          </c:yVal>
          <c:smooth val="1"/>
          <c:extLst>
            <c:ext xmlns:c16="http://schemas.microsoft.com/office/drawing/2014/chart" uri="{C3380CC4-5D6E-409C-BE32-E72D297353CC}">
              <c16:uniqueId val="{00000002-534F-41DD-BFE9-843D825FBA0A}"/>
            </c:ext>
          </c:extLst>
        </c:ser>
        <c:dLbls>
          <c:showLegendKey val="0"/>
          <c:showVal val="0"/>
          <c:showCatName val="0"/>
          <c:showSerName val="0"/>
          <c:showPercent val="0"/>
          <c:showBubbleSize val="0"/>
        </c:dLbls>
        <c:axId val="1405590623"/>
        <c:axId val="1415925855"/>
      </c:scatterChart>
      <c:valAx>
        <c:axId val="14055906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925855"/>
        <c:crosses val="autoZero"/>
        <c:crossBetween val="midCat"/>
      </c:valAx>
      <c:valAx>
        <c:axId val="1415925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590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a:t>
            </a:r>
            <a:r>
              <a:rPr lang="en-US" baseline="0"/>
              <a:t> by order amount to risk tolerance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100000</c:v>
          </c:tx>
          <c:spPr>
            <a:ln w="28575" cap="rnd">
              <a:solidFill>
                <a:schemeClr val="accent1"/>
              </a:solidFill>
              <a:round/>
            </a:ln>
            <a:effectLst/>
          </c:spPr>
          <c:marker>
            <c:symbol val="none"/>
          </c:marker>
          <c:cat>
            <c:numRef>
              <c:f>Inputs!$R$92:$R$109</c:f>
              <c:numCache>
                <c:formatCode>General</c:formatCode>
                <c:ptCount val="18"/>
                <c:pt idx="0">
                  <c:v>500</c:v>
                </c:pt>
                <c:pt idx="1">
                  <c:v>550</c:v>
                </c:pt>
                <c:pt idx="2">
                  <c:v>600</c:v>
                </c:pt>
                <c:pt idx="3">
                  <c:v>650</c:v>
                </c:pt>
                <c:pt idx="4">
                  <c:v>700</c:v>
                </c:pt>
                <c:pt idx="5">
                  <c:v>750</c:v>
                </c:pt>
                <c:pt idx="6">
                  <c:v>800</c:v>
                </c:pt>
                <c:pt idx="7">
                  <c:v>850</c:v>
                </c:pt>
                <c:pt idx="8">
                  <c:v>900</c:v>
                </c:pt>
                <c:pt idx="9">
                  <c:v>950</c:v>
                </c:pt>
                <c:pt idx="10">
                  <c:v>1000</c:v>
                </c:pt>
                <c:pt idx="11">
                  <c:v>1050</c:v>
                </c:pt>
                <c:pt idx="12">
                  <c:v>1100</c:v>
                </c:pt>
                <c:pt idx="13">
                  <c:v>1150</c:v>
                </c:pt>
                <c:pt idx="14">
                  <c:v>1200</c:v>
                </c:pt>
                <c:pt idx="15">
                  <c:v>1250</c:v>
                </c:pt>
                <c:pt idx="16">
                  <c:v>1300</c:v>
                </c:pt>
                <c:pt idx="17">
                  <c:v>1350</c:v>
                </c:pt>
              </c:numCache>
            </c:numRef>
          </c:cat>
          <c:val>
            <c:numRef>
              <c:f>Inputs!$S$92:$S$109</c:f>
              <c:numCache>
                <c:formatCode>General</c:formatCode>
                <c:ptCount val="18"/>
                <c:pt idx="0">
                  <c:v>7244.34731041346</c:v>
                </c:pt>
                <c:pt idx="1">
                  <c:v>7282.6101526615494</c:v>
                </c:pt>
                <c:pt idx="2">
                  <c:v>7278.5815950092247</c:v>
                </c:pt>
                <c:pt idx="3">
                  <c:v>7243.4759639568138</c:v>
                </c:pt>
                <c:pt idx="4">
                  <c:v>7172.0125238204191</c:v>
                </c:pt>
                <c:pt idx="5">
                  <c:v>7063.7855777191253</c:v>
                </c:pt>
                <c:pt idx="6">
                  <c:v>6920.8986545803482</c:v>
                </c:pt>
                <c:pt idx="7">
                  <c:v>6756.6438471900301</c:v>
                </c:pt>
                <c:pt idx="8">
                  <c:v>6570.7024548041618</c:v>
                </c:pt>
                <c:pt idx="9">
                  <c:v>6353.0491451086564</c:v>
                </c:pt>
                <c:pt idx="10">
                  <c:v>6107.572153061983</c:v>
                </c:pt>
                <c:pt idx="11">
                  <c:v>5890.9398915189795</c:v>
                </c:pt>
                <c:pt idx="12">
                  <c:v>5654.9058131159536</c:v>
                </c:pt>
                <c:pt idx="13">
                  <c:v>5401.3749393989901</c:v>
                </c:pt>
                <c:pt idx="14">
                  <c:v>5132.7233686730315</c:v>
                </c:pt>
                <c:pt idx="15">
                  <c:v>4842.6603162085194</c:v>
                </c:pt>
                <c:pt idx="16">
                  <c:v>4533.1544381568719</c:v>
                </c:pt>
                <c:pt idx="17">
                  <c:v>4204.4243360998134</c:v>
                </c:pt>
              </c:numCache>
            </c:numRef>
          </c:val>
          <c:smooth val="0"/>
          <c:extLst>
            <c:ext xmlns:c16="http://schemas.microsoft.com/office/drawing/2014/chart" uri="{C3380CC4-5D6E-409C-BE32-E72D297353CC}">
              <c16:uniqueId val="{00000000-C4D2-4E07-9AEA-509AFDE645FB}"/>
            </c:ext>
          </c:extLst>
        </c:ser>
        <c:ser>
          <c:idx val="1"/>
          <c:order val="1"/>
          <c:tx>
            <c:v>150000</c:v>
          </c:tx>
          <c:spPr>
            <a:ln w="28575" cap="rnd">
              <a:solidFill>
                <a:schemeClr val="accent2"/>
              </a:solidFill>
              <a:round/>
            </a:ln>
            <a:effectLst/>
          </c:spPr>
          <c:marker>
            <c:symbol val="none"/>
          </c:marker>
          <c:val>
            <c:numRef>
              <c:f>Inputs!$T$92:$T$109</c:f>
              <c:numCache>
                <c:formatCode>General</c:formatCode>
                <c:ptCount val="18"/>
                <c:pt idx="0">
                  <c:v>7694.3429415228438</c:v>
                </c:pt>
                <c:pt idx="1">
                  <c:v>7780.3249176568015</c:v>
                </c:pt>
                <c:pt idx="2">
                  <c:v>7825.9100834413312</c:v>
                </c:pt>
                <c:pt idx="3">
                  <c:v>7842.8206246478358</c:v>
                </c:pt>
                <c:pt idx="4">
                  <c:v>7825.2861360540692</c:v>
                </c:pt>
                <c:pt idx="5">
                  <c:v>7772.7455951041975</c:v>
                </c:pt>
                <c:pt idx="6">
                  <c:v>7687.4984245092664</c:v>
                </c:pt>
                <c:pt idx="7">
                  <c:v>7583.5019930844519</c:v>
                </c:pt>
                <c:pt idx="8">
                  <c:v>7460.0180786557721</c:v>
                </c:pt>
                <c:pt idx="9">
                  <c:v>7306.1149350898886</c:v>
                </c:pt>
                <c:pt idx="10">
                  <c:v>7126.1115843017888</c:v>
                </c:pt>
                <c:pt idx="11">
                  <c:v>6977.3029684774619</c:v>
                </c:pt>
                <c:pt idx="12">
                  <c:v>6811.2266827266167</c:v>
                </c:pt>
                <c:pt idx="13">
                  <c:v>6629.8584938567847</c:v>
                </c:pt>
                <c:pt idx="14">
                  <c:v>6435.781179362325</c:v>
                </c:pt>
                <c:pt idx="15">
                  <c:v>6221.8608231593516</c:v>
                </c:pt>
                <c:pt idx="16">
                  <c:v>5989.9331660004918</c:v>
                </c:pt>
                <c:pt idx="17">
                  <c:v>5740.2293640701491</c:v>
                </c:pt>
              </c:numCache>
            </c:numRef>
          </c:val>
          <c:smooth val="0"/>
          <c:extLst>
            <c:ext xmlns:c16="http://schemas.microsoft.com/office/drawing/2014/chart" uri="{C3380CC4-5D6E-409C-BE32-E72D297353CC}">
              <c16:uniqueId val="{00000003-C4D2-4E07-9AEA-509AFDE645FB}"/>
            </c:ext>
          </c:extLst>
        </c:ser>
        <c:ser>
          <c:idx val="2"/>
          <c:order val="2"/>
          <c:tx>
            <c:v>200000</c:v>
          </c:tx>
          <c:spPr>
            <a:ln w="28575" cap="rnd">
              <a:solidFill>
                <a:schemeClr val="accent3"/>
              </a:solidFill>
              <a:round/>
            </a:ln>
            <a:effectLst/>
          </c:spPr>
          <c:marker>
            <c:symbol val="none"/>
          </c:marker>
          <c:val>
            <c:numRef>
              <c:f>Inputs!$U$92:$U$109</c:f>
              <c:numCache>
                <c:formatCode>General</c:formatCode>
                <c:ptCount val="18"/>
                <c:pt idx="0">
                  <c:v>7915.8470042910103</c:v>
                </c:pt>
                <c:pt idx="1">
                  <c:v>8025.3565070129571</c:v>
                </c:pt>
                <c:pt idx="2">
                  <c:v>8095.4311401848136</c:v>
                </c:pt>
                <c:pt idx="3">
                  <c:v>8138.055331304121</c:v>
                </c:pt>
                <c:pt idx="4">
                  <c:v>8147.2213935469299</c:v>
                </c:pt>
                <c:pt idx="5">
                  <c:v>8122.2959930676216</c:v>
                </c:pt>
                <c:pt idx="6">
                  <c:v>8065.695486855735</c:v>
                </c:pt>
                <c:pt idx="7">
                  <c:v>7991.7135790219891</c:v>
                </c:pt>
                <c:pt idx="8">
                  <c:v>7899.3967211535064</c:v>
                </c:pt>
                <c:pt idx="9">
                  <c:v>7777.3605340217791</c:v>
                </c:pt>
                <c:pt idx="10">
                  <c:v>7630.1669169925635</c:v>
                </c:pt>
                <c:pt idx="11">
                  <c:v>7515.4445849604126</c:v>
                </c:pt>
                <c:pt idx="12">
                  <c:v>7384.6192966609697</c:v>
                </c:pt>
                <c:pt idx="13">
                  <c:v>7239.7104841094952</c:v>
                </c:pt>
                <c:pt idx="14">
                  <c:v>7083.4170138659401</c:v>
                </c:pt>
                <c:pt idx="15">
                  <c:v>6908.1855684855936</c:v>
                </c:pt>
                <c:pt idx="16">
                  <c:v>6715.7756229280167</c:v>
                </c:pt>
                <c:pt idx="17">
                  <c:v>6506.4423771718648</c:v>
                </c:pt>
              </c:numCache>
            </c:numRef>
          </c:val>
          <c:smooth val="0"/>
          <c:extLst>
            <c:ext xmlns:c16="http://schemas.microsoft.com/office/drawing/2014/chart" uri="{C3380CC4-5D6E-409C-BE32-E72D297353CC}">
              <c16:uniqueId val="{00000004-C4D2-4E07-9AEA-509AFDE645FB}"/>
            </c:ext>
          </c:extLst>
        </c:ser>
        <c:ser>
          <c:idx val="3"/>
          <c:order val="3"/>
          <c:tx>
            <c:v>250000</c:v>
          </c:tx>
          <c:spPr>
            <a:ln w="28575" cap="rnd">
              <a:solidFill>
                <a:schemeClr val="accent4"/>
              </a:solidFill>
              <a:round/>
            </a:ln>
            <a:effectLst/>
          </c:spPr>
          <c:marker>
            <c:symbol val="none"/>
          </c:marker>
          <c:val>
            <c:numRef>
              <c:f>Inputs!$V$92:$V$109</c:f>
              <c:numCache>
                <c:formatCode>General</c:formatCode>
                <c:ptCount val="18"/>
                <c:pt idx="0">
                  <c:v>8047.6064164722984</c:v>
                </c:pt>
                <c:pt idx="1">
                  <c:v>8171.1161843528516</c:v>
                </c:pt>
                <c:pt idx="2">
                  <c:v>8255.7708609203673</c:v>
                </c:pt>
                <c:pt idx="3">
                  <c:v>8313.7145030659576</c:v>
                </c:pt>
                <c:pt idx="4">
                  <c:v>8338.7994250829925</c:v>
                </c:pt>
                <c:pt idx="5">
                  <c:v>8330.3503414969127</c:v>
                </c:pt>
                <c:pt idx="6">
                  <c:v>8290.8596637085266</c:v>
                </c:pt>
                <c:pt idx="7">
                  <c:v>8234.8235099623271</c:v>
                </c:pt>
                <c:pt idx="8">
                  <c:v>8161.157211469972</c:v>
                </c:pt>
                <c:pt idx="9">
                  <c:v>8058.2051480824184</c:v>
                </c:pt>
                <c:pt idx="10">
                  <c:v>7930.6836504568319</c:v>
                </c:pt>
                <c:pt idx="11">
                  <c:v>7836.4277236978132</c:v>
                </c:pt>
                <c:pt idx="12">
                  <c:v>7726.7946452824672</c:v>
                </c:pt>
                <c:pt idx="13">
                  <c:v>7603.8324018204512</c:v>
                </c:pt>
                <c:pt idx="14">
                  <c:v>7470.313217758413</c:v>
                </c:pt>
                <c:pt idx="15">
                  <c:v>7318.4335362572401</c:v>
                </c:pt>
                <c:pt idx="16">
                  <c:v>7149.9035815784109</c:v>
                </c:pt>
                <c:pt idx="17">
                  <c:v>6964.9988966670935</c:v>
                </c:pt>
              </c:numCache>
            </c:numRef>
          </c:val>
          <c:smooth val="0"/>
          <c:extLst>
            <c:ext xmlns:c16="http://schemas.microsoft.com/office/drawing/2014/chart" uri="{C3380CC4-5D6E-409C-BE32-E72D297353CC}">
              <c16:uniqueId val="{00000005-C4D2-4E07-9AEA-509AFDE645FB}"/>
            </c:ext>
          </c:extLst>
        </c:ser>
        <c:ser>
          <c:idx val="4"/>
          <c:order val="4"/>
          <c:tx>
            <c:v>300000</c:v>
          </c:tx>
          <c:spPr>
            <a:ln w="28575" cap="rnd">
              <a:solidFill>
                <a:schemeClr val="accent5"/>
              </a:solidFill>
              <a:round/>
            </a:ln>
            <a:effectLst/>
          </c:spPr>
          <c:marker>
            <c:symbol val="none"/>
          </c:marker>
          <c:val>
            <c:numRef>
              <c:f>Inputs!$W$92:$W$109</c:f>
              <c:numCache>
                <c:formatCode>General</c:formatCode>
                <c:ptCount val="18"/>
                <c:pt idx="0">
                  <c:v>8134.9646793100965</c:v>
                </c:pt>
                <c:pt idx="1">
                  <c:v>8267.7573857207353</c:v>
                </c:pt>
                <c:pt idx="2">
                  <c:v>8362.0821535197811</c:v>
                </c:pt>
                <c:pt idx="3">
                  <c:v>8430.190323886527</c:v>
                </c:pt>
                <c:pt idx="4">
                  <c:v>8465.8418521896492</c:v>
                </c:pt>
                <c:pt idx="5">
                  <c:v>8468.3340148739226</c:v>
                </c:pt>
                <c:pt idx="6">
                  <c:v>8440.2123325455159</c:v>
                </c:pt>
                <c:pt idx="7">
                  <c:v>8396.1079872326663</c:v>
                </c:pt>
                <c:pt idx="8">
                  <c:v>8334.8480584786848</c:v>
                </c:pt>
                <c:pt idx="9">
                  <c:v>8244.5962685270733</c:v>
                </c:pt>
                <c:pt idx="10">
                  <c:v>8130.1754935503177</c:v>
                </c:pt>
                <c:pt idx="11">
                  <c:v>8049.5606351334854</c:v>
                </c:pt>
                <c:pt idx="12">
                  <c:v>7954.0627042170045</c:v>
                </c:pt>
                <c:pt idx="13">
                  <c:v>7845.7496201056192</c:v>
                </c:pt>
                <c:pt idx="14">
                  <c:v>7727.4439490780287</c:v>
                </c:pt>
                <c:pt idx="15">
                  <c:v>7591.1760396123082</c:v>
                </c:pt>
                <c:pt idx="16">
                  <c:v>7438.6217351867463</c:v>
                </c:pt>
                <c:pt idx="17">
                  <c:v>7270.0726351226822</c:v>
                </c:pt>
              </c:numCache>
            </c:numRef>
          </c:val>
          <c:smooth val="0"/>
          <c:extLst>
            <c:ext xmlns:c16="http://schemas.microsoft.com/office/drawing/2014/chart" uri="{C3380CC4-5D6E-409C-BE32-E72D297353CC}">
              <c16:uniqueId val="{00000006-C4D2-4E07-9AEA-509AFDE645FB}"/>
            </c:ext>
          </c:extLst>
        </c:ser>
        <c:ser>
          <c:idx val="5"/>
          <c:order val="5"/>
          <c:tx>
            <c:v>350000</c:v>
          </c:tx>
          <c:spPr>
            <a:ln w="28575" cap="rnd">
              <a:solidFill>
                <a:schemeClr val="accent6"/>
              </a:solidFill>
              <a:round/>
            </a:ln>
            <a:effectLst/>
          </c:spPr>
          <c:marker>
            <c:symbol val="none"/>
          </c:marker>
          <c:val>
            <c:numRef>
              <c:f>Inputs!$X$92:$X$109</c:f>
              <c:numCache>
                <c:formatCode>General</c:formatCode>
                <c:ptCount val="18"/>
                <c:pt idx="0">
                  <c:v>8197.1262017560421</c:v>
                </c:pt>
                <c:pt idx="1">
                  <c:v>8336.5241697211768</c:v>
                </c:pt>
                <c:pt idx="2">
                  <c:v>8437.7309086842142</c:v>
                </c:pt>
                <c:pt idx="3">
                  <c:v>8513.0747876725873</c:v>
                </c:pt>
                <c:pt idx="4">
                  <c:v>8556.2502635233686</c:v>
                </c:pt>
                <c:pt idx="5">
                  <c:v>8566.5352514343631</c:v>
                </c:pt>
                <c:pt idx="6">
                  <c:v>8546.5143690518835</c:v>
                </c:pt>
                <c:pt idx="7">
                  <c:v>8510.9152893873124</c:v>
                </c:pt>
                <c:pt idx="8">
                  <c:v>8458.5016329164791</c:v>
                </c:pt>
                <c:pt idx="9">
                  <c:v>8377.3081716449706</c:v>
                </c:pt>
                <c:pt idx="10">
                  <c:v>8272.2356310859286</c:v>
                </c:pt>
                <c:pt idx="11">
                  <c:v>8201.3599523355933</c:v>
                </c:pt>
                <c:pt idx="12">
                  <c:v>8115.9587859502208</c:v>
                </c:pt>
                <c:pt idx="13">
                  <c:v>8018.1146985667237</c:v>
                </c:pt>
                <c:pt idx="14">
                  <c:v>7910.6868817356608</c:v>
                </c:pt>
                <c:pt idx="15">
                  <c:v>7785.5874467155645</c:v>
                </c:pt>
                <c:pt idx="16">
                  <c:v>7644.466891004774</c:v>
                </c:pt>
                <c:pt idx="17">
                  <c:v>7487.6295094522784</c:v>
                </c:pt>
              </c:numCache>
            </c:numRef>
          </c:val>
          <c:smooth val="0"/>
          <c:extLst>
            <c:ext xmlns:c16="http://schemas.microsoft.com/office/drawing/2014/chart" uri="{C3380CC4-5D6E-409C-BE32-E72D297353CC}">
              <c16:uniqueId val="{00000007-C4D2-4E07-9AEA-509AFDE645FB}"/>
            </c:ext>
          </c:extLst>
        </c:ser>
        <c:dLbls>
          <c:showLegendKey val="0"/>
          <c:showVal val="0"/>
          <c:showCatName val="0"/>
          <c:showSerName val="0"/>
          <c:showPercent val="0"/>
          <c:showBubbleSize val="0"/>
        </c:dLbls>
        <c:smooth val="0"/>
        <c:axId val="684940936"/>
        <c:axId val="684937984"/>
      </c:lineChart>
      <c:catAx>
        <c:axId val="684940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937984"/>
        <c:crosses val="autoZero"/>
        <c:auto val="1"/>
        <c:lblAlgn val="ctr"/>
        <c:lblOffset val="100"/>
        <c:noMultiLvlLbl val="0"/>
      </c:catAx>
      <c:valAx>
        <c:axId val="684937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940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a:pPr>
            <a:r>
              <a:rPr lang="en-CA" sz="1000" b="0" i="0"/>
              <a:t>SensIt 1.51 Student Version</a:t>
            </a:r>
          </a:p>
        </c:rich>
      </c:tx>
      <c:overlay val="0"/>
    </c:title>
    <c:autoTitleDeleted val="0"/>
    <c:plotArea>
      <c:layout/>
      <c:barChart>
        <c:barDir val="bar"/>
        <c:grouping val="clustered"/>
        <c:varyColors val="0"/>
        <c:ser>
          <c:idx val="0"/>
          <c:order val="0"/>
          <c:tx>
            <c:v>Bars on Left</c:v>
          </c:tx>
          <c:spPr>
            <a:solidFill>
              <a:srgbClr val="000000"/>
            </a:solidFill>
          </c:spPr>
          <c:invertIfNegative val="0"/>
          <c:dLbls>
            <c:dLbl>
              <c:idx val="0"/>
              <c:tx>
                <c:strRef>
                  <c:f>'SensIt Tornado 2'!$B$11</c:f>
                  <c:strCache>
                    <c:ptCount val="1"/>
                    <c:pt idx="0">
                      <c:v>25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{01A528E3-2CC0-46AF-BF74-8C40C6D1D6F8}</c15:txfldGUID>
                      <c15:f>'SensIt Tornado 2'!$B$11</c15:f>
                      <c15:dlblFieldTableCache>
                        <c:ptCount val="1"/>
                        <c:pt idx="0">
                          <c:v>25</c:v>
                        </c:pt>
                      </c15:dlblFieldTableCache>
                    </c15:dlblFTEntry>
                  </c15:dlblFieldTable>
                  <c15:showDataLabelsRange val="0"/>
                </c:ext>
                <c:ext xmlns:c16="http://schemas.microsoft.com/office/drawing/2014/chart" uri="{C3380CC4-5D6E-409C-BE32-E72D297353CC}">
                  <c16:uniqueId val="{00000002-5D5D-43EF-9429-6FE01CB074F1}"/>
                </c:ext>
              </c:extLst>
            </c:dLbl>
            <c:dLbl>
              <c:idx val="1"/>
              <c:tx>
                <c:strRef>
                  <c:f>'SensIt Tornado 2'!$B$12</c:f>
                  <c:strCache>
                    <c:ptCount val="1"/>
                    <c:pt idx="0">
                      <c:v>$130.00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{03F73838-8A20-4DF6-9C2C-54C9C4FA6DD9}</c15:txfldGUID>
                      <c15:f>'SensIt Tornado 2'!$B$12</c15:f>
                      <c15:dlblFieldTableCache>
                        <c:ptCount val="1"/>
                        <c:pt idx="0">
                          <c:v>$130.00</c:v>
                        </c:pt>
                      </c15:dlblFieldTableCache>
                    </c15:dlblFTEntry>
                  </c15:dlblFieldTable>
                  <c15:showDataLabelsRange val="0"/>
                </c:ext>
                <c:ext xmlns:c16="http://schemas.microsoft.com/office/drawing/2014/chart" uri="{C3380CC4-5D6E-409C-BE32-E72D297353CC}">
                  <c16:uniqueId val="{00000004-5D5D-43EF-9429-6FE01CB074F1}"/>
                </c:ext>
              </c:extLst>
            </c:dLbl>
            <c:dLbl>
              <c:idx val="2"/>
              <c:tx>
                <c:strRef>
                  <c:f>'SensIt Tornado 2'!$B$13</c:f>
                  <c:strCache>
                    <c:ptCount val="1"/>
                    <c:pt idx="0">
                      <c:v>25%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{BA25123E-DBD2-40F9-9E70-4C5725586AA2}</c15:txfldGUID>
                      <c15:f>'SensIt Tornado 2'!$B$13</c15:f>
                      <c15:dlblFieldTableCache>
                        <c:ptCount val="1"/>
                        <c:pt idx="0">
                          <c:v>25%</c:v>
                        </c:pt>
                      </c15:dlblFieldTableCache>
                    </c15:dlblFTEntry>
                  </c15:dlblFieldTable>
                  <c15:showDataLabelsRange val="0"/>
                </c:ext>
                <c:ext xmlns:c16="http://schemas.microsoft.com/office/drawing/2014/chart" uri="{C3380CC4-5D6E-409C-BE32-E72D297353CC}">
                  <c16:uniqueId val="{00000006-5D5D-43EF-9429-6FE01CB074F1}"/>
                </c:ext>
              </c:extLst>
            </c:dLbl>
            <c:dLbl>
              <c:idx val="3"/>
              <c:tx>
                <c:strRef>
                  <c:f>'SensIt Tornado 2'!$B$14</c:f>
                  <c:strCache>
                    <c:ptCount val="1"/>
                    <c:pt idx="0">
                      <c:v>10%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{FBDE0FE8-8106-4D23-89CE-339847091B1C}</c15:txfldGUID>
                      <c15:f>'SensIt Tornado 2'!$B$14</c15:f>
                      <c15:dlblFieldTableCache>
                        <c:ptCount val="1"/>
                        <c:pt idx="0">
                          <c:v>10%</c:v>
                        </c:pt>
                      </c15:dlblFieldTableCache>
                    </c15:dlblFTEntry>
                  </c15:dlblFieldTable>
                  <c15:showDataLabelsRange val="0"/>
                </c:ext>
                <c:ext xmlns:c16="http://schemas.microsoft.com/office/drawing/2014/chart" uri="{C3380CC4-5D6E-409C-BE32-E72D297353CC}">
                  <c16:uniqueId val="{00000008-5D5D-43EF-9429-6FE01CB074F1}"/>
                </c:ext>
              </c:extLst>
            </c:dLbl>
            <c:dLbl>
              <c:idx val="4"/>
              <c:tx>
                <c:strRef>
                  <c:f>'SensIt Tornado 2'!$B$15</c:f>
                  <c:strCache>
                    <c:ptCount val="1"/>
                    <c:pt idx="0">
                      <c:v>5.0%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{2D7635A7-87BB-44AD-B8E6-9D73B7EA0691}</c15:txfldGUID>
                      <c15:f>'SensIt Tornado 2'!$B$15</c15:f>
                      <c15:dlblFieldTableCache>
                        <c:ptCount val="1"/>
                        <c:pt idx="0">
                          <c:v>5.0%</c:v>
                        </c:pt>
                      </c15:dlblFieldTableCache>
                    </c15:dlblFTEntry>
                  </c15:dlblFieldTable>
                  <c15:showDataLabelsRange val="0"/>
                </c:ext>
                <c:ext xmlns:c16="http://schemas.microsoft.com/office/drawing/2014/chart" uri="{C3380CC4-5D6E-409C-BE32-E72D297353CC}">
                  <c16:uniqueId val="{0000000A-5D5D-43EF-9429-6FE01CB074F1}"/>
                </c:ext>
              </c:extLst>
            </c:dLbl>
            <c:dLbl>
              <c:idx val="5"/>
              <c:tx>
                <c:strRef>
                  <c:f>'SensIt Tornado 2'!$B$16</c:f>
                  <c:strCache>
                    <c:ptCount val="1"/>
                    <c:pt idx="0">
                      <c:v>4.0%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{431B0B79-8D32-4158-AB4B-81D9A34DF8AD}</c15:txfldGUID>
                      <c15:f>'SensIt Tornado 2'!$B$16</c15:f>
                      <c15:dlblFieldTableCache>
                        <c:ptCount val="1"/>
                        <c:pt idx="0">
                          <c:v>4.0%</c:v>
                        </c:pt>
                      </c15:dlblFieldTableCache>
                    </c15:dlblFTEntry>
                  </c15:dlblFieldTable>
                  <c15:showDataLabelsRange val="0"/>
                </c:ext>
                <c:ext xmlns:c16="http://schemas.microsoft.com/office/drawing/2014/chart" uri="{C3380CC4-5D6E-409C-BE32-E72D297353CC}">
                  <c16:uniqueId val="{0000000C-5D5D-43EF-9429-6FE01CB074F1}"/>
                </c:ext>
              </c:extLst>
            </c:dLbl>
            <c:dLbl>
              <c:idx val="6"/>
              <c:tx>
                <c:strRef>
                  <c:f>'SensIt Tornado 2'!$B$17</c:f>
                  <c:strCache>
                    <c:ptCount val="1"/>
                    <c:pt idx="0">
                      <c:v>$8.00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{DB954DA2-BE1B-4A73-A2AF-DB6C24A97246}</c15:txfldGUID>
                      <c15:f>'SensIt Tornado 2'!$B$17</c15:f>
                      <c15:dlblFieldTableCache>
                        <c:ptCount val="1"/>
                        <c:pt idx="0">
                          <c:v>$8.00</c:v>
                        </c:pt>
                      </c15:dlblFieldTableCache>
                    </c15:dlblFTEntry>
                  </c15:dlblFieldTable>
                  <c15:showDataLabelsRange val="0"/>
                </c:ext>
                <c:ext xmlns:c16="http://schemas.microsoft.com/office/drawing/2014/chart" uri="{C3380CC4-5D6E-409C-BE32-E72D297353CC}">
                  <c16:uniqueId val="{0000000E-5D5D-43EF-9429-6FE01CB074F1}"/>
                </c:ext>
              </c:extLst>
            </c:dLbl>
            <c:dLbl>
              <c:idx val="7"/>
              <c:tx>
                <c:strRef>
                  <c:f>'SensIt Tornado 2'!$B$18</c:f>
                  <c:strCache>
                    <c:ptCount val="1"/>
                    <c:pt idx="0">
                      <c:v>$6.00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{760DF89D-B72C-4BDE-9BC7-CE7C63A005F9}</c15:txfldGUID>
                      <c15:f>'SensIt Tornado 2'!$B$18</c15:f>
                      <c15:dlblFieldTableCache>
                        <c:ptCount val="1"/>
                        <c:pt idx="0">
                          <c:v>$6.00</c:v>
                        </c:pt>
                      </c15:dlblFieldTableCache>
                    </c15:dlblFTEntry>
                  </c15:dlblFieldTable>
                  <c15:showDataLabelsRange val="0"/>
                </c:ext>
                <c:ext xmlns:c16="http://schemas.microsoft.com/office/drawing/2014/chart" uri="{C3380CC4-5D6E-409C-BE32-E72D297353CC}">
                  <c16:uniqueId val="{00000010-5D5D-43EF-9429-6FE01CB074F1}"/>
                </c:ext>
              </c:extLst>
            </c:dLbl>
            <c:dLbl>
              <c:idx val="8"/>
              <c:tx>
                <c:strRef>
                  <c:f>'SensIt Tornado 2'!$B$19</c:f>
                  <c:strCache>
                    <c:ptCount val="1"/>
                    <c:pt idx="0">
                      <c:v>50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{19335BF0-E3C2-4216-9A05-2463904F6E84}</c15:txfldGUID>
                      <c15:f>'SensIt Tornado 2'!$B$19</c15:f>
                      <c15:dlblFieldTableCache>
                        <c:ptCount val="1"/>
                        <c:pt idx="0">
                          <c:v>50</c:v>
                        </c:pt>
                      </c15:dlblFieldTableCache>
                    </c15:dlblFTEntry>
                  </c15:dlblFieldTable>
                  <c15:showDataLabelsRange val="0"/>
                </c:ext>
                <c:ext xmlns:c16="http://schemas.microsoft.com/office/drawing/2014/chart" uri="{C3380CC4-5D6E-409C-BE32-E72D297353CC}">
                  <c16:uniqueId val="{00000012-5D5D-43EF-9429-6FE01CB074F1}"/>
                </c:ext>
              </c:extLst>
            </c:dLbl>
            <c:dLbl>
              <c:idx val="9"/>
              <c:tx>
                <c:strRef>
                  <c:f>'SensIt Tornado 2'!$B$20</c:f>
                  <c:strCache>
                    <c:ptCount val="1"/>
                    <c:pt idx="0">
                      <c:v>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{B9D5C33A-1C39-4CC5-A448-22B411475A7F}</c15:txfldGUID>
                      <c15:f>'SensIt Tornado 2'!$B$20</c15:f>
                      <c15:dlblFieldTableCache>
                        <c:ptCount val="1"/>
                        <c:pt idx="0">
                          <c:v>5%</c:v>
                        </c:pt>
                      </c15:dlblFieldTableCache>
                    </c15:dlblFTEntry>
                  </c15:dlblFieldTable>
                  <c15:showDataLabelsRange val="0"/>
                </c:ext>
                <c:ext xmlns:c16="http://schemas.microsoft.com/office/drawing/2014/chart" uri="{C3380CC4-5D6E-409C-BE32-E72D297353CC}">
                  <c16:uniqueId val="{00000014-5D5D-43EF-9429-6FE01CB074F1}"/>
                </c:ext>
              </c:extLst>
            </c:dLbl>
            <c:dLbl>
              <c:idx val="10"/>
              <c:tx>
                <c:strRef>
                  <c:f>'SensIt Tornado 2'!$B$21</c:f>
                  <c:strCache>
                    <c:ptCount val="1"/>
                    <c:pt idx="0">
                      <c:v>$4,000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{660E20CB-8C25-45DC-AA16-9E7A5328C73F}</c15:txfldGUID>
                      <c15:f>'SensIt Tornado 2'!$B$21</c15:f>
                      <c15:dlblFieldTableCache>
                        <c:ptCount val="1"/>
                        <c:pt idx="0">
                          <c:v>$4,000</c:v>
                        </c:pt>
                      </c15:dlblFieldTableCache>
                    </c15:dlblFTEntry>
                  </c15:dlblFieldTable>
                  <c15:showDataLabelsRange val="0"/>
                </c:ext>
                <c:ext xmlns:c16="http://schemas.microsoft.com/office/drawing/2014/chart" uri="{C3380CC4-5D6E-409C-BE32-E72D297353CC}">
                  <c16:uniqueId val="{00000016-5D5D-43EF-9429-6FE01CB074F1}"/>
                </c:ext>
              </c:extLst>
            </c:dLbl>
            <c:dLbl>
              <c:idx val="11"/>
              <c:tx>
                <c:strRef>
                  <c:f>'SensIt Tornado 2'!$B$22</c:f>
                  <c:strCache>
                    <c:ptCount val="1"/>
                    <c:pt idx="0">
                      <c:v>$0.40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{03341354-5D3E-4A93-9F45-BF28739AB55A}</c15:txfldGUID>
                      <c15:f>'SensIt Tornado 2'!$B$22</c15:f>
                      <c15:dlblFieldTableCache>
                        <c:ptCount val="1"/>
                        <c:pt idx="0">
                          <c:v>$0.40</c:v>
                        </c:pt>
                      </c15:dlblFieldTableCache>
                    </c15:dlblFTEntry>
                  </c15:dlblFieldTable>
                  <c15:showDataLabelsRange val="0"/>
                </c:ext>
                <c:ext xmlns:c16="http://schemas.microsoft.com/office/drawing/2014/chart" uri="{C3380CC4-5D6E-409C-BE32-E72D297353CC}">
                  <c16:uniqueId val="{00000018-5D5D-43EF-9429-6FE01CB074F1}"/>
                </c:ext>
              </c:extLst>
            </c:dLbl>
            <c:dLbl>
              <c:idx val="12"/>
              <c:tx>
                <c:strRef>
                  <c:f>'SensIt Tornado 2'!$B$23</c:f>
                  <c:strCache>
                    <c:ptCount val="1"/>
                    <c:pt idx="0">
                      <c:v>50 </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{D8C71F3F-C891-4B63-B5FA-0C82C4A3AF93}</c15:txfldGUID>
                      <c15:f>'SensIt Tornado 2'!$B$23</c15:f>
                      <c15:dlblFieldTableCache>
                        <c:ptCount val="1"/>
                        <c:pt idx="0">
                          <c:v>50 </c:v>
                        </c:pt>
                      </c15:dlblFieldTableCache>
                    </c15:dlblFTEntry>
                  </c15:dlblFieldTable>
                  <c15:showDataLabelsRange val="0"/>
                </c:ext>
                <c:ext xmlns:c16="http://schemas.microsoft.com/office/drawing/2014/chart" uri="{C3380CC4-5D6E-409C-BE32-E72D297353CC}">
                  <c16:uniqueId val="{0000001A-5D5D-43EF-9429-6FE01CB074F1}"/>
                </c:ext>
              </c:extLst>
            </c:dLbl>
            <c:dLbl>
              <c:idx val="13"/>
              <c:tx>
                <c:strRef>
                  <c:f>'SensIt Tornado 2'!$B$24</c:f>
                  <c:strCache>
                    <c:ptCount val="1"/>
                    <c:pt idx="0">
                      <c:v>$4.00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{40970172-2DC1-464E-8C1A-D26524467BF4}</c15:txfldGUID>
                      <c15:f>'SensIt Tornado 2'!$B$24</c15:f>
                      <c15:dlblFieldTableCache>
                        <c:ptCount val="1"/>
                        <c:pt idx="0">
                          <c:v>$4.00</c:v>
                        </c:pt>
                      </c15:dlblFieldTableCache>
                    </c15:dlblFTEntry>
                  </c15:dlblFieldTable>
                  <c15:showDataLabelsRange val="0"/>
                </c:ext>
                <c:ext xmlns:c16="http://schemas.microsoft.com/office/drawing/2014/chart" uri="{C3380CC4-5D6E-409C-BE32-E72D297353CC}">
                  <c16:uniqueId val="{0000001C-5D5D-43EF-9429-6FE01CB074F1}"/>
                </c:ext>
              </c:extLst>
            </c:dLbl>
            <c:dLbl>
              <c:idx val="14"/>
              <c:tx>
                <c:strRef>
                  <c:f>'SensIt Tornado 2'!$B$25</c:f>
                  <c:strCache>
                    <c:ptCount val="1"/>
                    <c:pt idx="0">
                      <c:v>5 </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{0932A680-0DC6-4E8F-9354-C595F17F0859}</c15:txfldGUID>
                      <c15:f>'SensIt Tornado 2'!$B$25</c15:f>
                      <c15:dlblFieldTableCache>
                        <c:ptCount val="1"/>
                        <c:pt idx="0">
                          <c:v>5 </c:v>
                        </c:pt>
                      </c15:dlblFieldTableCache>
                    </c15:dlblFTEntry>
                  </c15:dlblFieldTable>
                  <c15:showDataLabelsRange val="0"/>
                </c:ext>
                <c:ext xmlns:c16="http://schemas.microsoft.com/office/drawing/2014/chart" uri="{C3380CC4-5D6E-409C-BE32-E72D297353CC}">
                  <c16:uniqueId val="{0000001E-5D5D-43EF-9429-6FE01CB074F1}"/>
                </c:ext>
              </c:extLst>
            </c:dLbl>
            <c:dLbl>
              <c:idx val="15"/>
              <c:tx>
                <c:strRef>
                  <c:f>'SensIt Tornado 2'!$B$26</c:f>
                  <c:strCache>
                    <c:ptCount val="1"/>
                    <c:pt idx="0">
                      <c:v>-5%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{4876C265-6AEF-4E14-AB54-254D1804129C}</c15:txfldGUID>
                      <c15:f>'SensIt Tornado 2'!$B$26</c15:f>
                      <c15:dlblFieldTableCache>
                        <c:ptCount val="1"/>
                        <c:pt idx="0">
                          <c:v>-5%</c:v>
                        </c:pt>
                      </c15:dlblFieldTableCache>
                    </c15:dlblFTEntry>
                  </c15:dlblFieldTable>
                  <c15:showDataLabelsRange val="0"/>
                </c:ext>
                <c:ext xmlns:c16="http://schemas.microsoft.com/office/drawing/2014/chart" uri="{C3380CC4-5D6E-409C-BE32-E72D297353CC}">
                  <c16:uniqueId val="{00000020-5D5D-43EF-9429-6FE01CB074F1}"/>
                </c:ext>
              </c:extLst>
            </c:dLbl>
            <c:dLbl>
              <c:idx val="16"/>
              <c:tx>
                <c:strRef>
                  <c:f>'SensIt Tornado 2'!$B$27</c:f>
                  <c:strCache>
                    <c:ptCount val="1"/>
                    <c:pt idx="0">
                      <c:v>3%</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{0312DEE4-3091-4FBD-9C84-E34809441B57}</c15:txfldGUID>
                      <c15:f>'SensIt Tornado 2'!$B$27</c15:f>
                      <c15:dlblFieldTableCache>
                        <c:ptCount val="1"/>
                        <c:pt idx="0">
                          <c:v>3%</c:v>
                        </c:pt>
                      </c15:dlblFieldTableCache>
                    </c15:dlblFTEntry>
                  </c15:dlblFieldTable>
                  <c15:showDataLabelsRange val="0"/>
                </c:ext>
                <c:ext xmlns:c16="http://schemas.microsoft.com/office/drawing/2014/chart" uri="{C3380CC4-5D6E-409C-BE32-E72D297353CC}">
                  <c16:uniqueId val="{00000022-5D5D-43EF-9429-6FE01CB074F1}"/>
                </c:ext>
              </c:extLst>
            </c:dLbl>
            <c:dLbl>
              <c:idx val="17"/>
              <c:tx>
                <c:strRef>
                  <c:f>'SensIt Tornado 2'!$B$28</c:f>
                  <c:strCache>
                    <c:ptCount val="1"/>
                    <c:pt idx="0">
                      <c:v>20%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{DA1FEB96-F9F4-4191-A6B3-1B233BEFC7A3}</c15:txfldGUID>
                      <c15:f>'SensIt Tornado 2'!$B$28</c15:f>
                      <c15:dlblFieldTableCache>
                        <c:ptCount val="1"/>
                        <c:pt idx="0">
                          <c:v>20%</c:v>
                        </c:pt>
                      </c15:dlblFieldTableCache>
                    </c15:dlblFTEntry>
                  </c15:dlblFieldTable>
                  <c15:showDataLabelsRange val="0"/>
                </c:ext>
                <c:ext xmlns:c16="http://schemas.microsoft.com/office/drawing/2014/chart" uri="{C3380CC4-5D6E-409C-BE32-E72D297353CC}">
                  <c16:uniqueId val="{00000024-5D5D-43EF-9429-6FE01CB074F1}"/>
                </c:ext>
              </c:extLst>
            </c:dLbl>
            <c:dLbl>
              <c:idx val="18"/>
              <c:tx>
                <c:strRef>
                  <c:f>'SensIt Tornado 2'!$B$29</c:f>
                  <c:strCache>
                    <c:ptCount val="1"/>
                    <c:pt idx="0">
                      <c:v>$0.12</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{EDAD31EB-88BD-4674-B7DA-A196BA5300BE}</c15:txfldGUID>
                      <c15:f>'SensIt Tornado 2'!$B$29</c15:f>
                      <c15:dlblFieldTableCache>
                        <c:ptCount val="1"/>
                        <c:pt idx="0">
                          <c:v>$0.12</c:v>
                        </c:pt>
                      </c15:dlblFieldTableCache>
                    </c15:dlblFTEntry>
                  </c15:dlblFieldTable>
                  <c15:showDataLabelsRange val="0"/>
                </c:ext>
                <c:ext xmlns:c16="http://schemas.microsoft.com/office/drawing/2014/chart" uri="{C3380CC4-5D6E-409C-BE32-E72D297353CC}">
                  <c16:uniqueId val="{00000026-5D5D-43EF-9429-6FE01CB074F1}"/>
                </c:ext>
              </c:extLst>
            </c:dLbl>
            <c:dLbl>
              <c:idx val="19"/>
              <c:tx>
                <c:strRef>
                  <c:f>'SensIt Tornado 2'!$B$30</c:f>
                  <c:strCache>
                    <c:ptCount val="1"/>
                    <c:pt idx="0">
                      <c:v>$40.00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{98FE5A65-897F-4AAB-94B8-B26C39DF4E8A}</c15:txfldGUID>
                      <c15:f>'SensIt Tornado 2'!$B$30</c15:f>
                      <c15:dlblFieldTableCache>
                        <c:ptCount val="1"/>
                        <c:pt idx="0">
                          <c:v>$40.00</c:v>
                        </c:pt>
                      </c15:dlblFieldTableCache>
                    </c15:dlblFTEntry>
                  </c15:dlblFieldTable>
                  <c15:showDataLabelsRange val="0"/>
                </c:ext>
                <c:ext xmlns:c16="http://schemas.microsoft.com/office/drawing/2014/chart" uri="{C3380CC4-5D6E-409C-BE32-E72D297353CC}">
                  <c16:uniqueId val="{00000028-5D5D-43EF-9429-6FE01CB074F1}"/>
                </c:ext>
              </c:extLst>
            </c:dLbl>
            <c:spPr>
              <a:noFill/>
              <a:ln>
                <a:noFill/>
              </a:ln>
              <a:effectLst/>
            </c:spPr>
            <c:txPr>
              <a:bodyPr wrap="square" lIns="38100" tIns="19050" rIns="38100" bIns="19050" anchor="ctr">
                <a:spAutoFit/>
              </a:bodyPr>
              <a:lstStyle/>
              <a:p>
                <a:pPr>
                  <a:defRPr sz="8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'SensIt Tornado 2'!$A$11:$A$30</c:f>
              <c:strCache>
                <c:ptCount val="20"/>
                <c:pt idx="0">
                  <c:v>Demand in 1994</c:v>
                </c:pt>
                <c:pt idx="1">
                  <c:v>Wholesale price per case</c:v>
                </c:pt>
                <c:pt idx="2">
                  <c:v>Broker Take after 1993</c:v>
                </c:pt>
                <c:pt idx="3">
                  <c:v>Marketing Cases</c:v>
                </c:pt>
                <c:pt idx="4">
                  <c:v>Advertising</c:v>
                </c:pt>
                <c:pt idx="5">
                  <c:v>General and administrative</c:v>
                </c:pt>
                <c:pt idx="6">
                  <c:v>Material</c:v>
                </c:pt>
                <c:pt idx="7">
                  <c:v>Freight</c:v>
                </c:pt>
                <c:pt idx="8">
                  <c:v>Demand in 1993</c:v>
                </c:pt>
                <c:pt idx="9">
                  <c:v>Variable losses in bottling</c:v>
                </c:pt>
                <c:pt idx="10">
                  <c:v>Bottling Set up Costs</c:v>
                </c:pt>
                <c:pt idx="11">
                  <c:v>Variable costs of bottling</c:v>
                </c:pt>
                <c:pt idx="12">
                  <c:v>Quantity lost in set up</c:v>
                </c:pt>
                <c:pt idx="13">
                  <c:v>Warehouse</c:v>
                </c:pt>
                <c:pt idx="14">
                  <c:v>Quantity lost in clean up</c:v>
                </c:pt>
                <c:pt idx="15">
                  <c:v>Growth Rate thereafter</c:v>
                </c:pt>
                <c:pt idx="16">
                  <c:v>Salvage value</c:v>
                </c:pt>
                <c:pt idx="17">
                  <c:v>Broker Take 1993</c:v>
                </c:pt>
                <c:pt idx="18">
                  <c:v>Printing</c:v>
                </c:pt>
                <c:pt idx="19">
                  <c:v>Value of inventory</c:v>
                </c:pt>
              </c:strCache>
            </c:strRef>
          </c:cat>
          <c:val>
            <c:numRef>
              <c:f>'SensIt Tornado 2'!$E$11:$E$30</c:f>
              <c:numCache>
                <c:formatCode>_("$"* #,##0.00_);_("$"* \(#,##0.00\);_("$"* "-"??_);_(@_)</c:formatCode>
                <c:ptCount val="20"/>
                <c:pt idx="0">
                  <c:v>-5833.52</c:v>
                </c:pt>
                <c:pt idx="1">
                  <c:v>21728.13</c:v>
                </c:pt>
                <c:pt idx="2">
                  <c:v>32194.19</c:v>
                </c:pt>
                <c:pt idx="3">
                  <c:v>31754.3</c:v>
                </c:pt>
                <c:pt idx="4">
                  <c:v>34703.18</c:v>
                </c:pt>
                <c:pt idx="5">
                  <c:v>33898.94</c:v>
                </c:pt>
                <c:pt idx="6">
                  <c:v>36441.46</c:v>
                </c:pt>
                <c:pt idx="7">
                  <c:v>35775.5</c:v>
                </c:pt>
                <c:pt idx="8">
                  <c:v>35600.1</c:v>
                </c:pt>
                <c:pt idx="9">
                  <c:v>36426.97</c:v>
                </c:pt>
                <c:pt idx="10">
                  <c:v>36920.129999999997</c:v>
                </c:pt>
                <c:pt idx="11">
                  <c:v>36955.760000000002</c:v>
                </c:pt>
                <c:pt idx="12">
                  <c:v>37003.449999999997</c:v>
                </c:pt>
                <c:pt idx="13">
                  <c:v>37355.75</c:v>
                </c:pt>
                <c:pt idx="14">
                  <c:v>37920.129999999997</c:v>
                </c:pt>
                <c:pt idx="15">
                  <c:v>37920.129999999997</c:v>
                </c:pt>
                <c:pt idx="16">
                  <c:v>37920.129999999997</c:v>
                </c:pt>
                <c:pt idx="17">
                  <c:v>37920.129999999997</c:v>
                </c:pt>
                <c:pt idx="18">
                  <c:v>37920.129999999997</c:v>
                </c:pt>
                <c:pt idx="19">
                  <c:v>37920.129999999997</c:v>
                </c:pt>
              </c:numCache>
            </c:numRef>
          </c:val>
          <c:extLst>
            <c:ext xmlns:c16="http://schemas.microsoft.com/office/drawing/2014/chart" uri="{C3380CC4-5D6E-409C-BE32-E72D297353CC}">
              <c16:uniqueId val="{00000000-5D5D-43EF-9429-6FE01CB074F1}"/>
            </c:ext>
          </c:extLst>
        </c:ser>
        <c:ser>
          <c:idx val="1"/>
          <c:order val="1"/>
          <c:tx>
            <c:v>Bars on Right</c:v>
          </c:tx>
          <c:spPr>
            <a:solidFill>
              <a:srgbClr val="000000"/>
            </a:solidFill>
          </c:spPr>
          <c:invertIfNegative val="0"/>
          <c:dLbls>
            <c:dLbl>
              <c:idx val="0"/>
              <c:tx>
                <c:strRef>
                  <c:f>'SensIt Tornado 2'!$D$11</c:f>
                  <c:strCache>
                    <c:ptCount val="1"/>
                    <c:pt idx="0">
                      <c:v>1,500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{5F86B1BC-4132-4BDA-AA99-3C02B7EE5CC4}</c15:txfldGUID>
                      <c15:f>'SensIt Tornado 2'!$D$11</c15:f>
                      <c15:dlblFieldTableCache>
                        <c:ptCount val="1"/>
                        <c:pt idx="0">
                          <c:v>1,500</c:v>
                        </c:pt>
                      </c15:dlblFieldTableCache>
                    </c15:dlblFTEntry>
                  </c15:dlblFieldTable>
                  <c15:showDataLabelsRange val="0"/>
                </c:ext>
                <c:ext xmlns:c16="http://schemas.microsoft.com/office/drawing/2014/chart" uri="{C3380CC4-5D6E-409C-BE32-E72D297353CC}">
                  <c16:uniqueId val="{00000003-5D5D-43EF-9429-6FE01CB074F1}"/>
                </c:ext>
              </c:extLst>
            </c:dLbl>
            <c:dLbl>
              <c:idx val="1"/>
              <c:tx>
                <c:strRef>
                  <c:f>'SensIt Tornado 2'!$D$12</c:f>
                  <c:strCache>
                    <c:ptCount val="1"/>
                    <c:pt idx="0">
                      <c:v>$170.00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{1700F886-DF47-44A1-B66F-4F4955170746}</c15:txfldGUID>
                      <c15:f>'SensIt Tornado 2'!$D$12</c15:f>
                      <c15:dlblFieldTableCache>
                        <c:ptCount val="1"/>
                        <c:pt idx="0">
                          <c:v>$170.00</c:v>
                        </c:pt>
                      </c15:dlblFieldTableCache>
                    </c15:dlblFTEntry>
                  </c15:dlblFieldTable>
                  <c15:showDataLabelsRange val="0"/>
                </c:ext>
                <c:ext xmlns:c16="http://schemas.microsoft.com/office/drawing/2014/chart" uri="{C3380CC4-5D6E-409C-BE32-E72D297353CC}">
                  <c16:uniqueId val="{00000005-5D5D-43EF-9429-6FE01CB074F1}"/>
                </c:ext>
              </c:extLst>
            </c:dLbl>
            <c:dLbl>
              <c:idx val="2"/>
              <c:tx>
                <c:strRef>
                  <c:f>'SensIt Tornado 2'!$D$13</c:f>
                  <c:strCache>
                    <c:ptCount val="1"/>
                    <c:pt idx="0">
                      <c:v>10%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{9EFB579C-431D-4B1C-8A89-87B49ADC0E9B}</c15:txfldGUID>
                      <c15:f>'SensIt Tornado 2'!$D$13</c15:f>
                      <c15:dlblFieldTableCache>
                        <c:ptCount val="1"/>
                        <c:pt idx="0">
                          <c:v>10%</c:v>
                        </c:pt>
                      </c15:dlblFieldTableCache>
                    </c15:dlblFTEntry>
                  </c15:dlblFieldTable>
                  <c15:showDataLabelsRange val="0"/>
                </c:ext>
                <c:ext xmlns:c16="http://schemas.microsoft.com/office/drawing/2014/chart" uri="{C3380CC4-5D6E-409C-BE32-E72D297353CC}">
                  <c16:uniqueId val="{00000007-5D5D-43EF-9429-6FE01CB074F1}"/>
                </c:ext>
              </c:extLst>
            </c:dLbl>
            <c:dLbl>
              <c:idx val="3"/>
              <c:tx>
                <c:strRef>
                  <c:f>'SensIt Tornado 2'!$D$14</c:f>
                  <c:strCache>
                    <c:ptCount val="1"/>
                    <c:pt idx="0">
                      <c:v>2%</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{C4757603-5E51-4225-87E9-866C55C9D4B3}</c15:txfldGUID>
                      <c15:f>'SensIt Tornado 2'!$D$14</c15:f>
                      <c15:dlblFieldTableCache>
                        <c:ptCount val="1"/>
                        <c:pt idx="0">
                          <c:v>2%</c:v>
                        </c:pt>
                      </c15:dlblFieldTableCache>
                    </c15:dlblFTEntry>
                  </c15:dlblFieldTable>
                  <c15:showDataLabelsRange val="0"/>
                </c:ext>
                <c:ext xmlns:c16="http://schemas.microsoft.com/office/drawing/2014/chart" uri="{C3380CC4-5D6E-409C-BE32-E72D297353CC}">
                  <c16:uniqueId val="{00000009-5D5D-43EF-9429-6FE01CB074F1}"/>
                </c:ext>
              </c:extLst>
            </c:dLbl>
            <c:dLbl>
              <c:idx val="4"/>
              <c:tx>
                <c:strRef>
                  <c:f>'SensIt Tornado 2'!$D$15</c:f>
                  <c:strCache>
                    <c:ptCount val="1"/>
                    <c:pt idx="0">
                      <c:v>1.5%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{AF6398D0-E0B0-486A-B1B1-D6B906583C2C}</c15:txfldGUID>
                      <c15:f>'SensIt Tornado 2'!$D$15</c15:f>
                      <c15:dlblFieldTableCache>
                        <c:ptCount val="1"/>
                        <c:pt idx="0">
                          <c:v>1.5%</c:v>
                        </c:pt>
                      </c15:dlblFieldTableCache>
                    </c15:dlblFTEntry>
                  </c15:dlblFieldTable>
                  <c15:showDataLabelsRange val="0"/>
                </c:ext>
                <c:ext xmlns:c16="http://schemas.microsoft.com/office/drawing/2014/chart" uri="{C3380CC4-5D6E-409C-BE32-E72D297353CC}">
                  <c16:uniqueId val="{0000000B-5D5D-43EF-9429-6FE01CB074F1}"/>
                </c:ext>
              </c:extLst>
            </c:dLbl>
            <c:dLbl>
              <c:idx val="5"/>
              <c:tx>
                <c:strRef>
                  <c:f>'SensIt Tornado 2'!$D$16</c:f>
                  <c:strCache>
                    <c:ptCount val="1"/>
                    <c:pt idx="0">
                      <c:v>1.0%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{CF78AF75-F244-43E0-9366-72A39B87FB80}</c15:txfldGUID>
                      <c15:f>'SensIt Tornado 2'!$D$16</c15:f>
                      <c15:dlblFieldTableCache>
                        <c:ptCount val="1"/>
                        <c:pt idx="0">
                          <c:v>1.0%</c:v>
                        </c:pt>
                      </c15:dlblFieldTableCache>
                    </c15:dlblFTEntry>
                  </c15:dlblFieldTable>
                  <c15:showDataLabelsRange val="0"/>
                </c:ext>
                <c:ext xmlns:c16="http://schemas.microsoft.com/office/drawing/2014/chart" uri="{C3380CC4-5D6E-409C-BE32-E72D297353CC}">
                  <c16:uniqueId val="{0000000D-5D5D-43EF-9429-6FE01CB074F1}"/>
                </c:ext>
              </c:extLst>
            </c:dLbl>
            <c:dLbl>
              <c:idx val="6"/>
              <c:tx>
                <c:strRef>
                  <c:f>'SensIt Tornado 2'!$D$17</c:f>
                  <c:strCache>
                    <c:ptCount val="1"/>
                    <c:pt idx="0">
                      <c:v>$4.00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{B76DDED1-3EDD-49D7-AAC0-DBB53485EB8C}</c15:txfldGUID>
                      <c15:f>'SensIt Tornado 2'!$D$17</c15:f>
                      <c15:dlblFieldTableCache>
                        <c:ptCount val="1"/>
                        <c:pt idx="0">
                          <c:v>$4.00</c:v>
                        </c:pt>
                      </c15:dlblFieldTableCache>
                    </c15:dlblFTEntry>
                  </c15:dlblFieldTable>
                  <c15:showDataLabelsRange val="0"/>
                </c:ext>
                <c:ext xmlns:c16="http://schemas.microsoft.com/office/drawing/2014/chart" uri="{C3380CC4-5D6E-409C-BE32-E72D297353CC}">
                  <c16:uniqueId val="{0000000F-5D5D-43EF-9429-6FE01CB074F1}"/>
                </c:ext>
              </c:extLst>
            </c:dLbl>
            <c:dLbl>
              <c:idx val="7"/>
              <c:tx>
                <c:strRef>
                  <c:f>'SensIt Tornado 2'!$D$18</c:f>
                  <c:strCache>
                    <c:ptCount val="1"/>
                    <c:pt idx="0">
                      <c:v>$3.00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{BA6D81A1-02F4-485B-9731-1857600992A0}</c15:txfldGUID>
                      <c15:f>'SensIt Tornado 2'!$D$18</c15:f>
                      <c15:dlblFieldTableCache>
                        <c:ptCount val="1"/>
                        <c:pt idx="0">
                          <c:v>$3.00</c:v>
                        </c:pt>
                      </c15:dlblFieldTableCache>
                    </c15:dlblFTEntry>
                  </c15:dlblFieldTable>
                  <c15:showDataLabelsRange val="0"/>
                </c:ext>
                <c:ext xmlns:c16="http://schemas.microsoft.com/office/drawing/2014/chart" uri="{C3380CC4-5D6E-409C-BE32-E72D297353CC}">
                  <c16:uniqueId val="{00000011-5D5D-43EF-9429-6FE01CB074F1}"/>
                </c:ext>
              </c:extLst>
            </c:dLbl>
            <c:dLbl>
              <c:idx val="8"/>
              <c:tx>
                <c:strRef>
                  <c:f>'SensIt Tornado 2'!$D$19</c:f>
                  <c:strCache>
                    <c:ptCount val="1"/>
                    <c:pt idx="0">
                      <c:v>500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{C243338E-DEAF-4492-A61E-9235341B7255}</c15:txfldGUID>
                      <c15:f>'SensIt Tornado 2'!$D$19</c15:f>
                      <c15:dlblFieldTableCache>
                        <c:ptCount val="1"/>
                        <c:pt idx="0">
                          <c:v>500</c:v>
                        </c:pt>
                      </c15:dlblFieldTableCache>
                    </c15:dlblFTEntry>
                  </c15:dlblFieldTable>
                  <c15:showDataLabelsRange val="0"/>
                </c:ext>
                <c:ext xmlns:c16="http://schemas.microsoft.com/office/drawing/2014/chart" uri="{C3380CC4-5D6E-409C-BE32-E72D297353CC}">
                  <c16:uniqueId val="{00000013-5D5D-43EF-9429-6FE01CB074F1}"/>
                </c:ext>
              </c:extLst>
            </c:dLbl>
            <c:dLbl>
              <c:idx val="9"/>
              <c:tx>
                <c:strRef>
                  <c:f>'SensIt Tornado 2'!$D$20</c:f>
                  <c:strCache>
                    <c:ptCount val="1"/>
                    <c:pt idx="0">
                      <c:v>2%</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{784B4724-9895-46F6-9DBB-C35E05631CE2}</c15:txfldGUID>
                      <c15:f>'SensIt Tornado 2'!$D$20</c15:f>
                      <c15:dlblFieldTableCache>
                        <c:ptCount val="1"/>
                        <c:pt idx="0">
                          <c:v>2%</c:v>
                        </c:pt>
                      </c15:dlblFieldTableCache>
                    </c15:dlblFTEntry>
                  </c15:dlblFieldTable>
                  <c15:showDataLabelsRange val="0"/>
                </c:ext>
                <c:ext xmlns:c16="http://schemas.microsoft.com/office/drawing/2014/chart" uri="{C3380CC4-5D6E-409C-BE32-E72D297353CC}">
                  <c16:uniqueId val="{00000015-5D5D-43EF-9429-6FE01CB074F1}"/>
                </c:ext>
              </c:extLst>
            </c:dLbl>
            <c:dLbl>
              <c:idx val="10"/>
              <c:tx>
                <c:strRef>
                  <c:f>'SensIt Tornado 2'!$D$21</c:f>
                  <c:strCache>
                    <c:ptCount val="1"/>
                    <c:pt idx="0">
                      <c:v>$2,000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{AAF41305-7404-4DF1-BBE9-C91C844FE901}</c15:txfldGUID>
                      <c15:f>'SensIt Tornado 2'!$D$21</c15:f>
                      <c15:dlblFieldTableCache>
                        <c:ptCount val="1"/>
                        <c:pt idx="0">
                          <c:v>$2,000</c:v>
                        </c:pt>
                      </c15:dlblFieldTableCache>
                    </c15:dlblFTEntry>
                  </c15:dlblFieldTable>
                  <c15:showDataLabelsRange val="0"/>
                </c:ext>
                <c:ext xmlns:c16="http://schemas.microsoft.com/office/drawing/2014/chart" uri="{C3380CC4-5D6E-409C-BE32-E72D297353CC}">
                  <c16:uniqueId val="{00000017-5D5D-43EF-9429-6FE01CB074F1}"/>
                </c:ext>
              </c:extLst>
            </c:dLbl>
            <c:dLbl>
              <c:idx val="11"/>
              <c:tx>
                <c:strRef>
                  <c:f>'SensIt Tornado 2'!$D$22</c:f>
                  <c:strCache>
                    <c:ptCount val="1"/>
                    <c:pt idx="0">
                      <c:v>$0.25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{F971BD53-C5A5-46F4-A9EC-DF650A86E36C}</c15:txfldGUID>
                      <c15:f>'SensIt Tornado 2'!$D$22</c15:f>
                      <c15:dlblFieldTableCache>
                        <c:ptCount val="1"/>
                        <c:pt idx="0">
                          <c:v>$0.25</c:v>
                        </c:pt>
                      </c15:dlblFieldTableCache>
                    </c15:dlblFTEntry>
                  </c15:dlblFieldTable>
                  <c15:showDataLabelsRange val="0"/>
                </c:ext>
                <c:ext xmlns:c16="http://schemas.microsoft.com/office/drawing/2014/chart" uri="{C3380CC4-5D6E-409C-BE32-E72D297353CC}">
                  <c16:uniqueId val="{00000019-5D5D-43EF-9429-6FE01CB074F1}"/>
                </c:ext>
              </c:extLst>
            </c:dLbl>
            <c:dLbl>
              <c:idx val="12"/>
              <c:tx>
                <c:strRef>
                  <c:f>'SensIt Tornado 2'!$D$23</c:f>
                  <c:strCache>
                    <c:ptCount val="1"/>
                    <c:pt idx="0">
                      <c:v>15 </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{674C4A5A-B3E9-4F11-874B-1FAC11A5249A}</c15:txfldGUID>
                      <c15:f>'SensIt Tornado 2'!$D$23</c15:f>
                      <c15:dlblFieldTableCache>
                        <c:ptCount val="1"/>
                        <c:pt idx="0">
                          <c:v>15 </c:v>
                        </c:pt>
                      </c15:dlblFieldTableCache>
                    </c15:dlblFTEntry>
                  </c15:dlblFieldTable>
                  <c15:showDataLabelsRange val="0"/>
                </c:ext>
                <c:ext xmlns:c16="http://schemas.microsoft.com/office/drawing/2014/chart" uri="{C3380CC4-5D6E-409C-BE32-E72D297353CC}">
                  <c16:uniqueId val="{0000001B-5D5D-43EF-9429-6FE01CB074F1}"/>
                </c:ext>
              </c:extLst>
            </c:dLbl>
            <c:dLbl>
              <c:idx val="13"/>
              <c:tx>
                <c:strRef>
                  <c:f>'SensIt Tornado 2'!$D$24</c:f>
                  <c:strCache>
                    <c:ptCount val="1"/>
                    <c:pt idx="0">
                      <c:v>$3.00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{BDBD1AE7-03C3-4F75-8C50-B194638E5808}</c15:txfldGUID>
                      <c15:f>'SensIt Tornado 2'!$D$24</c15:f>
                      <c15:dlblFieldTableCache>
                        <c:ptCount val="1"/>
                        <c:pt idx="0">
                          <c:v>$3.00</c:v>
                        </c:pt>
                      </c15:dlblFieldTableCache>
                    </c15:dlblFTEntry>
                  </c15:dlblFieldTable>
                  <c15:showDataLabelsRange val="0"/>
                </c:ext>
                <c:ext xmlns:c16="http://schemas.microsoft.com/office/drawing/2014/chart" uri="{C3380CC4-5D6E-409C-BE32-E72D297353CC}">
                  <c16:uniqueId val="{0000001D-5D5D-43EF-9429-6FE01CB074F1}"/>
                </c:ext>
              </c:extLst>
            </c:dLbl>
            <c:dLbl>
              <c:idx val="14"/>
              <c:tx>
                <c:strRef>
                  <c:f>'SensIt Tornado 2'!$D$25</c:f>
                  <c:strCache>
                    <c:ptCount val="1"/>
                    <c:pt idx="0">
                      <c:v>5 </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{33D69484-B406-44C0-9B5E-FC039CE0576D}</c15:txfldGUID>
                      <c15:f>'SensIt Tornado 2'!$D$25</c15:f>
                      <c15:dlblFieldTableCache>
                        <c:ptCount val="1"/>
                        <c:pt idx="0">
                          <c:v>5 </c:v>
                        </c:pt>
                      </c15:dlblFieldTableCache>
                    </c15:dlblFTEntry>
                  </c15:dlblFieldTable>
                  <c15:showDataLabelsRange val="0"/>
                </c:ext>
                <c:ext xmlns:c16="http://schemas.microsoft.com/office/drawing/2014/chart" uri="{C3380CC4-5D6E-409C-BE32-E72D297353CC}">
                  <c16:uniqueId val="{0000001F-5D5D-43EF-9429-6FE01CB074F1}"/>
                </c:ext>
              </c:extLst>
            </c:dLbl>
            <c:dLbl>
              <c:idx val="15"/>
              <c:tx>
                <c:strRef>
                  <c:f>'SensIt Tornado 2'!$D$26</c:f>
                  <c:strCache>
                    <c:ptCount val="1"/>
                    <c:pt idx="0">
                      <c:v>100%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{CFB3A904-9878-483C-8555-9731F41909CD}</c15:txfldGUID>
                      <c15:f>'SensIt Tornado 2'!$D$26</c15:f>
                      <c15:dlblFieldTableCache>
                        <c:ptCount val="1"/>
                        <c:pt idx="0">
                          <c:v>100%</c:v>
                        </c:pt>
                      </c15:dlblFieldTableCache>
                    </c15:dlblFTEntry>
                  </c15:dlblFieldTable>
                  <c15:showDataLabelsRange val="0"/>
                </c:ext>
                <c:ext xmlns:c16="http://schemas.microsoft.com/office/drawing/2014/chart" uri="{C3380CC4-5D6E-409C-BE32-E72D297353CC}">
                  <c16:uniqueId val="{00000021-5D5D-43EF-9429-6FE01CB074F1}"/>
                </c:ext>
              </c:extLst>
            </c:dLbl>
            <c:dLbl>
              <c:idx val="16"/>
              <c:tx>
                <c:strRef>
                  <c:f>'SensIt Tornado 2'!$D$27</c:f>
                  <c:strCache>
                    <c:ptCount val="1"/>
                    <c:pt idx="0">
                      <c:v>20%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{FFEDA5CD-4A52-47EE-ADDC-2ABBE4132BA8}</c15:txfldGUID>
                      <c15:f>'SensIt Tornado 2'!$D$27</c15:f>
                      <c15:dlblFieldTableCache>
                        <c:ptCount val="1"/>
                        <c:pt idx="0">
                          <c:v>20%</c:v>
                        </c:pt>
                      </c15:dlblFieldTableCache>
                    </c15:dlblFTEntry>
                  </c15:dlblFieldTable>
                  <c15:showDataLabelsRange val="0"/>
                </c:ext>
                <c:ext xmlns:c16="http://schemas.microsoft.com/office/drawing/2014/chart" uri="{C3380CC4-5D6E-409C-BE32-E72D297353CC}">
                  <c16:uniqueId val="{00000023-5D5D-43EF-9429-6FE01CB074F1}"/>
                </c:ext>
              </c:extLst>
            </c:dLbl>
            <c:dLbl>
              <c:idx val="17"/>
              <c:tx>
                <c:strRef>
                  <c:f>'SensIt Tornado 2'!$D$28</c:f>
                  <c:strCache>
                    <c:ptCount val="1"/>
                    <c:pt idx="0">
                      <c:v>20%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{BB30B6C6-953D-4770-B6CA-FC609A80B066}</c15:txfldGUID>
                      <c15:f>'SensIt Tornado 2'!$D$28</c15:f>
                      <c15:dlblFieldTableCache>
                        <c:ptCount val="1"/>
                        <c:pt idx="0">
                          <c:v>20%</c:v>
                        </c:pt>
                      </c15:dlblFieldTableCache>
                    </c15:dlblFTEntry>
                  </c15:dlblFieldTable>
                  <c15:showDataLabelsRange val="0"/>
                </c:ext>
                <c:ext xmlns:c16="http://schemas.microsoft.com/office/drawing/2014/chart" uri="{C3380CC4-5D6E-409C-BE32-E72D297353CC}">
                  <c16:uniqueId val="{00000025-5D5D-43EF-9429-6FE01CB074F1}"/>
                </c:ext>
              </c:extLst>
            </c:dLbl>
            <c:dLbl>
              <c:idx val="18"/>
              <c:tx>
                <c:strRef>
                  <c:f>'SensIt Tornado 2'!$D$29</c:f>
                  <c:strCache>
                    <c:ptCount val="1"/>
                    <c:pt idx="0">
                      <c:v>$0.12</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{15C3A64B-F2FA-4F2D-9825-8CE274CB6C3A}</c15:txfldGUID>
                      <c15:f>'SensIt Tornado 2'!$D$29</c15:f>
                      <c15:dlblFieldTableCache>
                        <c:ptCount val="1"/>
                        <c:pt idx="0">
                          <c:v>$0.12</c:v>
                        </c:pt>
                      </c15:dlblFieldTableCache>
                    </c15:dlblFTEntry>
                  </c15:dlblFieldTable>
                  <c15:showDataLabelsRange val="0"/>
                </c:ext>
                <c:ext xmlns:c16="http://schemas.microsoft.com/office/drawing/2014/chart" uri="{C3380CC4-5D6E-409C-BE32-E72D297353CC}">
                  <c16:uniqueId val="{00000027-5D5D-43EF-9429-6FE01CB074F1}"/>
                </c:ext>
              </c:extLst>
            </c:dLbl>
            <c:dLbl>
              <c:idx val="19"/>
              <c:tx>
                <c:strRef>
                  <c:f>'SensIt Tornado 2'!$D$30</c:f>
                  <c:strCache>
                    <c:ptCount val="1"/>
                    <c:pt idx="0">
                      <c:v>$60.00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{6EE9B251-E1F4-4BDE-8897-B189FC2F49F4}</c15:txfldGUID>
                      <c15:f>'SensIt Tornado 2'!$D$30</c15:f>
                      <c15:dlblFieldTableCache>
                        <c:ptCount val="1"/>
                        <c:pt idx="0">
                          <c:v>$60.00</c:v>
                        </c:pt>
                      </c15:dlblFieldTableCache>
                    </c15:dlblFTEntry>
                  </c15:dlblFieldTable>
                  <c15:showDataLabelsRange val="0"/>
                </c:ext>
                <c:ext xmlns:c16="http://schemas.microsoft.com/office/drawing/2014/chart" uri="{C3380CC4-5D6E-409C-BE32-E72D297353CC}">
                  <c16:uniqueId val="{00000029-5D5D-43EF-9429-6FE01CB074F1}"/>
                </c:ext>
              </c:extLst>
            </c:dLbl>
            <c:spPr>
              <a:noFill/>
              <a:ln>
                <a:noFill/>
              </a:ln>
              <a:effectLst/>
            </c:spPr>
            <c:txPr>
              <a:bodyPr wrap="square" lIns="38100" tIns="19050" rIns="38100" bIns="19050" anchor="ctr">
                <a:spAutoFit/>
              </a:bodyPr>
              <a:lstStyle/>
              <a:p>
                <a:pPr>
                  <a:defRPr sz="8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'SensIt Tornado 2'!$A$11:$A$30</c:f>
              <c:strCache>
                <c:ptCount val="20"/>
                <c:pt idx="0">
                  <c:v>Demand in 1994</c:v>
                </c:pt>
                <c:pt idx="1">
                  <c:v>Wholesale price per case</c:v>
                </c:pt>
                <c:pt idx="2">
                  <c:v>Broker Take after 1993</c:v>
                </c:pt>
                <c:pt idx="3">
                  <c:v>Marketing Cases</c:v>
                </c:pt>
                <c:pt idx="4">
                  <c:v>Advertising</c:v>
                </c:pt>
                <c:pt idx="5">
                  <c:v>General and administrative</c:v>
                </c:pt>
                <c:pt idx="6">
                  <c:v>Material</c:v>
                </c:pt>
                <c:pt idx="7">
                  <c:v>Freight</c:v>
                </c:pt>
                <c:pt idx="8">
                  <c:v>Demand in 1993</c:v>
                </c:pt>
                <c:pt idx="9">
                  <c:v>Variable losses in bottling</c:v>
                </c:pt>
                <c:pt idx="10">
                  <c:v>Bottling Set up Costs</c:v>
                </c:pt>
                <c:pt idx="11">
                  <c:v>Variable costs of bottling</c:v>
                </c:pt>
                <c:pt idx="12">
                  <c:v>Quantity lost in set up</c:v>
                </c:pt>
                <c:pt idx="13">
                  <c:v>Warehouse</c:v>
                </c:pt>
                <c:pt idx="14">
                  <c:v>Quantity lost in clean up</c:v>
                </c:pt>
                <c:pt idx="15">
                  <c:v>Growth Rate thereafter</c:v>
                </c:pt>
                <c:pt idx="16">
                  <c:v>Salvage value</c:v>
                </c:pt>
                <c:pt idx="17">
                  <c:v>Broker Take 1993</c:v>
                </c:pt>
                <c:pt idx="18">
                  <c:v>Printing</c:v>
                </c:pt>
                <c:pt idx="19">
                  <c:v>Value of inventory</c:v>
                </c:pt>
              </c:strCache>
            </c:strRef>
          </c:cat>
          <c:val>
            <c:numRef>
              <c:f>'SensIt Tornado 2'!$G$11:$G$30</c:f>
              <c:numCache>
                <c:formatCode>_("$"* #,##0.00_);_("$"* \(#,##0.00\);_("$"* "-"??_);_(@_)</c:formatCode>
                <c:ptCount val="20"/>
                <c:pt idx="0">
                  <c:v>37920.129999999997</c:v>
                </c:pt>
                <c:pt idx="1">
                  <c:v>54112.13</c:v>
                </c:pt>
                <c:pt idx="2" formatCode="&quot;$&quot;#,##0.00_);\(&quot;$&quot;#,##0.00\)">
                  <c:v>49372</c:v>
                </c:pt>
                <c:pt idx="3" formatCode="&quot;$&quot;#,##0.00_);\(&quot;$&quot;#,##0.00\)">
                  <c:v>41619.629999999997</c:v>
                </c:pt>
                <c:pt idx="4" formatCode="&quot;$&quot;#,##0.00_);\(&quot;$&quot;#,##0.00\)">
                  <c:v>40332.85</c:v>
                </c:pt>
                <c:pt idx="5" formatCode="&quot;$&quot;#,##0.00_);\(&quot;$&quot;#,##0.00\)">
                  <c:v>38724.370000000003</c:v>
                </c:pt>
                <c:pt idx="6" formatCode="&quot;$&quot;#,##0.00_);\(&quot;$&quot;#,##0.00\)">
                  <c:v>40956.480000000003</c:v>
                </c:pt>
                <c:pt idx="7" formatCode="&quot;$&quot;#,##0.00_);\(&quot;$&quot;#,##0.00\)">
                  <c:v>38992.449999999997</c:v>
                </c:pt>
                <c:pt idx="8">
                  <c:v>37920.129999999997</c:v>
                </c:pt>
                <c:pt idx="9" formatCode="&quot;$&quot;#,##0.00_);\(&quot;$&quot;#,##0.00\)">
                  <c:v>38666.71</c:v>
                </c:pt>
                <c:pt idx="10" formatCode="&quot;$&quot;#,##0.00_);\(&quot;$&quot;#,##0.00\)">
                  <c:v>38920.129999999997</c:v>
                </c:pt>
                <c:pt idx="11" formatCode="&quot;$&quot;#,##0.00_);\(&quot;$&quot;#,##0.00\)">
                  <c:v>38402.32</c:v>
                </c:pt>
                <c:pt idx="12" formatCode="&quot;$&quot;#,##0.00_);\(&quot;$&quot;#,##0.00\)">
                  <c:v>38286.81</c:v>
                </c:pt>
                <c:pt idx="13" formatCode="&quot;$&quot;#,##0.00_);\(&quot;$&quot;#,##0.00\)">
                  <c:v>38484.51</c:v>
                </c:pt>
                <c:pt idx="14">
                  <c:v>37920.129999999997</c:v>
                </c:pt>
                <c:pt idx="15">
                  <c:v>37920.129999999997</c:v>
                </c:pt>
                <c:pt idx="16">
                  <c:v>37920.129999999997</c:v>
                </c:pt>
                <c:pt idx="17">
                  <c:v>37920.129999999997</c:v>
                </c:pt>
                <c:pt idx="18">
                  <c:v>37920.129999999997</c:v>
                </c:pt>
                <c:pt idx="19">
                  <c:v>37920.129999999997</c:v>
                </c:pt>
              </c:numCache>
            </c:numRef>
          </c:val>
          <c:extLst>
            <c:ext xmlns:c16="http://schemas.microsoft.com/office/drawing/2014/chart" uri="{C3380CC4-5D6E-409C-BE32-E72D297353CC}">
              <c16:uniqueId val="{00000001-5D5D-43EF-9429-6FE01CB074F1}"/>
            </c:ext>
          </c:extLst>
        </c:ser>
        <c:dLbls>
          <c:showLegendKey val="0"/>
          <c:showVal val="0"/>
          <c:showCatName val="0"/>
          <c:showSerName val="0"/>
          <c:showPercent val="0"/>
          <c:showBubbleSize val="0"/>
        </c:dLbls>
        <c:gapWidth val="200"/>
        <c:overlap val="100"/>
        <c:axId val="842479168"/>
        <c:axId val="765989168"/>
      </c:barChart>
      <c:catAx>
        <c:axId val="842479168"/>
        <c:scaling>
          <c:orientation val="maxMin"/>
        </c:scaling>
        <c:delete val="0"/>
        <c:axPos val="l"/>
        <c:numFmt formatCode="General" sourceLinked="1"/>
        <c:majorTickMark val="none"/>
        <c:minorTickMark val="none"/>
        <c:tickLblPos val="low"/>
        <c:spPr>
          <a:ln w="12700">
            <a:solidFill>
              <a:srgbClr val="000000"/>
            </a:solidFill>
            <a:prstDash val="solid"/>
          </a:ln>
        </c:spPr>
        <c:txPr>
          <a:bodyPr/>
          <a:lstStyle/>
          <a:p>
            <a:pPr>
              <a:defRPr sz="1000" b="0" i="0"/>
            </a:pPr>
            <a:endParaRPr lang="en-US"/>
          </a:p>
        </c:txPr>
        <c:crossAx val="765989168"/>
        <c:crossesAt val="37920.131000000001"/>
        <c:auto val="0"/>
        <c:lblAlgn val="ctr"/>
        <c:lblOffset val="100"/>
        <c:noMultiLvlLbl val="0"/>
      </c:catAx>
      <c:valAx>
        <c:axId val="765989168"/>
        <c:scaling>
          <c:orientation val="minMax"/>
          <c:max val="70000"/>
          <c:min val="-20000"/>
        </c:scaling>
        <c:delete val="0"/>
        <c:axPos val="b"/>
        <c:title>
          <c:tx>
            <c:rich>
              <a:bodyPr/>
              <a:lstStyle/>
              <a:p>
                <a:pPr>
                  <a:defRPr sz="1000" b="0" i="0"/>
                </a:pPr>
                <a:r>
                  <a:rPr lang="en-CA" sz="1000" b="0" i="0"/>
                  <a:t>Total cash by end of year two</a:t>
                </a:r>
              </a:p>
            </c:rich>
          </c:tx>
          <c:overlay val="0"/>
        </c:title>
        <c:numFmt formatCode="_(&quot;$&quot;* #,##0.00_);_(&quot;$&quot;* \(#,##0.00\);_(&quot;$&quot;* &quot;-&quot;??_);_(@_)" sourceLinked="1"/>
        <c:majorTickMark val="out"/>
        <c:minorTickMark val="none"/>
        <c:tickLblPos val="nextTo"/>
        <c:spPr>
          <a:ln w="12700">
            <a:solidFill>
              <a:srgbClr val="000000"/>
            </a:solidFill>
            <a:prstDash val="solid"/>
          </a:ln>
        </c:spPr>
        <c:txPr>
          <a:bodyPr/>
          <a:lstStyle/>
          <a:p>
            <a:pPr>
              <a:defRPr sz="800"/>
            </a:pPr>
            <a:endParaRPr lang="en-US"/>
          </a:p>
        </c:txPr>
        <c:crossAx val="842479168"/>
        <c:crosses val="max"/>
        <c:crossBetween val="between"/>
        <c:majorUnit val="10000"/>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a:pPr>
            <a:r>
              <a:rPr lang="en-CA" sz="1000" b="0" i="0"/>
              <a:t>SensIt 1.51 Student Version</a:t>
            </a:r>
          </a:p>
        </c:rich>
      </c:tx>
      <c:overlay val="0"/>
    </c:title>
    <c:autoTitleDeleted val="0"/>
    <c:plotArea>
      <c:layout/>
      <c:barChart>
        <c:barDir val="bar"/>
        <c:grouping val="clustered"/>
        <c:varyColors val="0"/>
        <c:ser>
          <c:idx val="0"/>
          <c:order val="0"/>
          <c:tx>
            <c:v>Bars on Left</c:v>
          </c:tx>
          <c:spPr>
            <a:solidFill>
              <a:srgbClr val="000000"/>
            </a:solidFill>
          </c:spPr>
          <c:invertIfNegative val="0"/>
          <c:dLbls>
            <c:dLbl>
              <c:idx val="0"/>
              <c:tx>
                <c:strRef>
                  <c:f>'SensIt Tornado 1'!$B$11</c:f>
                  <c:strCache>
                    <c:ptCount val="1"/>
                    <c:pt idx="0">
                      <c:v>25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{F39F9A98-1961-4882-BF0D-5A51251D55CD}</c15:txfldGUID>
                      <c15:f>'SensIt Tornado 1'!$B$11</c15:f>
                      <c15:dlblFieldTableCache>
                        <c:ptCount val="1"/>
                        <c:pt idx="0">
                          <c:v>25</c:v>
                        </c:pt>
                      </c15:dlblFieldTableCache>
                    </c15:dlblFTEntry>
                  </c15:dlblFieldTable>
                  <c15:showDataLabelsRange val="0"/>
                </c:ext>
                <c:ext xmlns:c16="http://schemas.microsoft.com/office/drawing/2014/chart" uri="{C3380CC4-5D6E-409C-BE32-E72D297353CC}">
                  <c16:uniqueId val="{00000002-86B2-4D73-BB35-745D549B0844}"/>
                </c:ext>
              </c:extLst>
            </c:dLbl>
            <c:dLbl>
              <c:idx val="1"/>
              <c:tx>
                <c:strRef>
                  <c:f>'SensIt Tornado 1'!$B$12</c:f>
                  <c:strCache>
                    <c:ptCount val="1"/>
                    <c:pt idx="0">
                      <c:v>$130.00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{A1B79C1F-B848-473E-9190-6C902114C0B3}</c15:txfldGUID>
                      <c15:f>'SensIt Tornado 1'!$B$12</c15:f>
                      <c15:dlblFieldTableCache>
                        <c:ptCount val="1"/>
                        <c:pt idx="0">
                          <c:v>$130.00</c:v>
                        </c:pt>
                      </c15:dlblFieldTableCache>
                    </c15:dlblFTEntry>
                  </c15:dlblFieldTable>
                  <c15:showDataLabelsRange val="0"/>
                </c:ext>
                <c:ext xmlns:c16="http://schemas.microsoft.com/office/drawing/2014/chart" uri="{C3380CC4-5D6E-409C-BE32-E72D297353CC}">
                  <c16:uniqueId val="{00000004-86B2-4D73-BB35-745D549B0844}"/>
                </c:ext>
              </c:extLst>
            </c:dLbl>
            <c:dLbl>
              <c:idx val="2"/>
              <c:tx>
                <c:strRef>
                  <c:f>'SensIt Tornado 1'!$B$13</c:f>
                  <c:strCache>
                    <c:ptCount val="1"/>
                    <c:pt idx="0">
                      <c:v>25%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{D91316E9-7C50-4E73-9061-EF57FBD62DF3}</c15:txfldGUID>
                      <c15:f>'SensIt Tornado 1'!$B$13</c15:f>
                      <c15:dlblFieldTableCache>
                        <c:ptCount val="1"/>
                        <c:pt idx="0">
                          <c:v>25%</c:v>
                        </c:pt>
                      </c15:dlblFieldTableCache>
                    </c15:dlblFTEntry>
                  </c15:dlblFieldTable>
                  <c15:showDataLabelsRange val="0"/>
                </c:ext>
                <c:ext xmlns:c16="http://schemas.microsoft.com/office/drawing/2014/chart" uri="{C3380CC4-5D6E-409C-BE32-E72D297353CC}">
                  <c16:uniqueId val="{00000006-86B2-4D73-BB35-745D549B0844}"/>
                </c:ext>
              </c:extLst>
            </c:dLbl>
            <c:dLbl>
              <c:idx val="3"/>
              <c:tx>
                <c:strRef>
                  <c:f>'SensIt Tornado 1'!$B$14</c:f>
                  <c:strCache>
                    <c:ptCount val="1"/>
                    <c:pt idx="0">
                      <c:v>50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{4C704235-9837-4BF5-85A5-DE4C13CF5982}</c15:txfldGUID>
                      <c15:f>'SensIt Tornado 1'!$B$14</c15:f>
                      <c15:dlblFieldTableCache>
                        <c:ptCount val="1"/>
                        <c:pt idx="0">
                          <c:v>50</c:v>
                        </c:pt>
                      </c15:dlblFieldTableCache>
                    </c15:dlblFTEntry>
                  </c15:dlblFieldTable>
                  <c15:showDataLabelsRange val="0"/>
                </c:ext>
                <c:ext xmlns:c16="http://schemas.microsoft.com/office/drawing/2014/chart" uri="{C3380CC4-5D6E-409C-BE32-E72D297353CC}">
                  <c16:uniqueId val="{00000008-86B2-4D73-BB35-745D549B0844}"/>
                </c:ext>
              </c:extLst>
            </c:dLbl>
            <c:dLbl>
              <c:idx val="4"/>
              <c:tx>
                <c:strRef>
                  <c:f>'SensIt Tornado 1'!$B$15</c:f>
                  <c:strCache>
                    <c:ptCount val="1"/>
                    <c:pt idx="0">
                      <c:v>10%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{48A3E522-79E6-42FD-961C-E3D959685997}</c15:txfldGUID>
                      <c15:f>'SensIt Tornado 1'!$B$15</c15:f>
                      <c15:dlblFieldTableCache>
                        <c:ptCount val="1"/>
                        <c:pt idx="0">
                          <c:v>10%</c:v>
                        </c:pt>
                      </c15:dlblFieldTableCache>
                    </c15:dlblFTEntry>
                  </c15:dlblFieldTable>
                  <c15:showDataLabelsRange val="0"/>
                </c:ext>
                <c:ext xmlns:c16="http://schemas.microsoft.com/office/drawing/2014/chart" uri="{C3380CC4-5D6E-409C-BE32-E72D297353CC}">
                  <c16:uniqueId val="{0000000A-86B2-4D73-BB35-745D549B0844}"/>
                </c:ext>
              </c:extLst>
            </c:dLbl>
            <c:dLbl>
              <c:idx val="5"/>
              <c:tx>
                <c:strRef>
                  <c:f>'SensIt Tornado 1'!$B$16</c:f>
                  <c:strCache>
                    <c:ptCount val="1"/>
                    <c:pt idx="0">
                      <c:v>5.0%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{88447C50-0897-49A5-8D17-4E9821AAF48B}</c15:txfldGUID>
                      <c15:f>'SensIt Tornado 1'!$B$16</c15:f>
                      <c15:dlblFieldTableCache>
                        <c:ptCount val="1"/>
                        <c:pt idx="0">
                          <c:v>5.0%</c:v>
                        </c:pt>
                      </c15:dlblFieldTableCache>
                    </c15:dlblFTEntry>
                  </c15:dlblFieldTable>
                  <c15:showDataLabelsRange val="0"/>
                </c:ext>
                <c:ext xmlns:c16="http://schemas.microsoft.com/office/drawing/2014/chart" uri="{C3380CC4-5D6E-409C-BE32-E72D297353CC}">
                  <c16:uniqueId val="{0000000C-86B2-4D73-BB35-745D549B0844}"/>
                </c:ext>
              </c:extLst>
            </c:dLbl>
            <c:dLbl>
              <c:idx val="6"/>
              <c:tx>
                <c:strRef>
                  <c:f>'SensIt Tornado 1'!$B$17</c:f>
                  <c:strCache>
                    <c:ptCount val="1"/>
                    <c:pt idx="0">
                      <c:v>4.0%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{59D3CB3C-060D-4252-82ED-D082E3CFC1AE}</c15:txfldGUID>
                      <c15:f>'SensIt Tornado 1'!$B$17</c15:f>
                      <c15:dlblFieldTableCache>
                        <c:ptCount val="1"/>
                        <c:pt idx="0">
                          <c:v>4.0%</c:v>
                        </c:pt>
                      </c15:dlblFieldTableCache>
                    </c15:dlblFTEntry>
                  </c15:dlblFieldTable>
                  <c15:showDataLabelsRange val="0"/>
                </c:ext>
                <c:ext xmlns:c16="http://schemas.microsoft.com/office/drawing/2014/chart" uri="{C3380CC4-5D6E-409C-BE32-E72D297353CC}">
                  <c16:uniqueId val="{0000000E-86B2-4D73-BB35-745D549B0844}"/>
                </c:ext>
              </c:extLst>
            </c:dLbl>
            <c:dLbl>
              <c:idx val="7"/>
              <c:tx>
                <c:strRef>
                  <c:f>'SensIt Tornado 1'!$B$18</c:f>
                  <c:strCache>
                    <c:ptCount val="1"/>
                    <c:pt idx="0">
                      <c:v>$8.00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{5B31EEE9-5EFF-4AEE-96BE-96EF0DD3D342}</c15:txfldGUID>
                      <c15:f>'SensIt Tornado 1'!$B$18</c15:f>
                      <c15:dlblFieldTableCache>
                        <c:ptCount val="1"/>
                        <c:pt idx="0">
                          <c:v>$8.00</c:v>
                        </c:pt>
                      </c15:dlblFieldTableCache>
                    </c15:dlblFTEntry>
                  </c15:dlblFieldTable>
                  <c15:showDataLabelsRange val="0"/>
                </c:ext>
                <c:ext xmlns:c16="http://schemas.microsoft.com/office/drawing/2014/chart" uri="{C3380CC4-5D6E-409C-BE32-E72D297353CC}">
                  <c16:uniqueId val="{00000010-86B2-4D73-BB35-745D549B0844}"/>
                </c:ext>
              </c:extLst>
            </c:dLbl>
            <c:dLbl>
              <c:idx val="8"/>
              <c:tx>
                <c:strRef>
                  <c:f>'SensIt Tornado 1'!$B$19</c:f>
                  <c:strCache>
                    <c:ptCount val="1"/>
                    <c:pt idx="0">
                      <c:v>$6.00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{06F1F0B4-0EF4-45A9-87DA-896EDA49A5D4}</c15:txfldGUID>
                      <c15:f>'SensIt Tornado 1'!$B$19</c15:f>
                      <c15:dlblFieldTableCache>
                        <c:ptCount val="1"/>
                        <c:pt idx="0">
                          <c:v>$6.00</c:v>
                        </c:pt>
                      </c15:dlblFieldTableCache>
                    </c15:dlblFTEntry>
                  </c15:dlblFieldTable>
                  <c15:showDataLabelsRange val="0"/>
                </c:ext>
                <c:ext xmlns:c16="http://schemas.microsoft.com/office/drawing/2014/chart" uri="{C3380CC4-5D6E-409C-BE32-E72D297353CC}">
                  <c16:uniqueId val="{00000012-86B2-4D73-BB35-745D549B0844}"/>
                </c:ext>
              </c:extLst>
            </c:dLbl>
            <c:dLbl>
              <c:idx val="9"/>
              <c:tx>
                <c:strRef>
                  <c:f>'SensIt Tornado 1'!$B$20</c:f>
                  <c:strCache>
                    <c:ptCount val="1"/>
                    <c:pt idx="0">
                      <c:v>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{B9BEE982-8072-4366-A989-C8E06F604C2C}</c15:txfldGUID>
                      <c15:f>'SensIt Tornado 1'!$B$20</c15:f>
                      <c15:dlblFieldTableCache>
                        <c:ptCount val="1"/>
                        <c:pt idx="0">
                          <c:v>5%</c:v>
                        </c:pt>
                      </c15:dlblFieldTableCache>
                    </c15:dlblFTEntry>
                  </c15:dlblFieldTable>
                  <c15:showDataLabelsRange val="0"/>
                </c:ext>
                <c:ext xmlns:c16="http://schemas.microsoft.com/office/drawing/2014/chart" uri="{C3380CC4-5D6E-409C-BE32-E72D297353CC}">
                  <c16:uniqueId val="{00000014-86B2-4D73-BB35-745D549B0844}"/>
                </c:ext>
              </c:extLst>
            </c:dLbl>
            <c:dLbl>
              <c:idx val="10"/>
              <c:tx>
                <c:strRef>
                  <c:f>'SensIt Tornado 1'!$B$21</c:f>
                  <c:strCache>
                    <c:ptCount val="1"/>
                    <c:pt idx="0">
                      <c:v>$0.40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{7AE78967-7659-4578-80D2-1712E58B50EB}</c15:txfldGUID>
                      <c15:f>'SensIt Tornado 1'!$B$21</c15:f>
                      <c15:dlblFieldTableCache>
                        <c:ptCount val="1"/>
                        <c:pt idx="0">
                          <c:v>$0.40</c:v>
                        </c:pt>
                      </c15:dlblFieldTableCache>
                    </c15:dlblFTEntry>
                  </c15:dlblFieldTable>
                  <c15:showDataLabelsRange val="0"/>
                </c:ext>
                <c:ext xmlns:c16="http://schemas.microsoft.com/office/drawing/2014/chart" uri="{C3380CC4-5D6E-409C-BE32-E72D297353CC}">
                  <c16:uniqueId val="{00000016-86B2-4D73-BB35-745D549B0844}"/>
                </c:ext>
              </c:extLst>
            </c:dLbl>
            <c:dLbl>
              <c:idx val="11"/>
              <c:tx>
                <c:strRef>
                  <c:f>'SensIt Tornado 1'!$B$22</c:f>
                  <c:strCache>
                    <c:ptCount val="1"/>
                    <c:pt idx="0">
                      <c:v>$4,000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{61D010C6-1BF6-4F0B-ACED-5991C5362E46}</c15:txfldGUID>
                      <c15:f>'SensIt Tornado 1'!$B$22</c15:f>
                      <c15:dlblFieldTableCache>
                        <c:ptCount val="1"/>
                        <c:pt idx="0">
                          <c:v>$4,000</c:v>
                        </c:pt>
                      </c15:dlblFieldTableCache>
                    </c15:dlblFTEntry>
                  </c15:dlblFieldTable>
                  <c15:showDataLabelsRange val="0"/>
                </c:ext>
                <c:ext xmlns:c16="http://schemas.microsoft.com/office/drawing/2014/chart" uri="{C3380CC4-5D6E-409C-BE32-E72D297353CC}">
                  <c16:uniqueId val="{00000018-86B2-4D73-BB35-745D549B0844}"/>
                </c:ext>
              </c:extLst>
            </c:dLbl>
            <c:dLbl>
              <c:idx val="12"/>
              <c:tx>
                <c:strRef>
                  <c:f>'SensIt Tornado 1'!$B$23</c:f>
                  <c:strCache>
                    <c:ptCount val="1"/>
                    <c:pt idx="0">
                      <c:v>$4.00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{7B1A4856-EC1E-4E2D-A83D-5B4049404F33}</c15:txfldGUID>
                      <c15:f>'SensIt Tornado 1'!$B$23</c15:f>
                      <c15:dlblFieldTableCache>
                        <c:ptCount val="1"/>
                        <c:pt idx="0">
                          <c:v>$4.00</c:v>
                        </c:pt>
                      </c15:dlblFieldTableCache>
                    </c15:dlblFTEntry>
                  </c15:dlblFieldTable>
                  <c15:showDataLabelsRange val="0"/>
                </c:ext>
                <c:ext xmlns:c16="http://schemas.microsoft.com/office/drawing/2014/chart" uri="{C3380CC4-5D6E-409C-BE32-E72D297353CC}">
                  <c16:uniqueId val="{0000001A-86B2-4D73-BB35-745D549B0844}"/>
                </c:ext>
              </c:extLst>
            </c:dLbl>
            <c:dLbl>
              <c:idx val="13"/>
              <c:tx>
                <c:strRef>
                  <c:f>'SensIt Tornado 1'!$B$24</c:f>
                  <c:strCache>
                    <c:ptCount val="1"/>
                    <c:pt idx="0">
                      <c:v>50 </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{EDA4EDEF-85C4-4730-82F9-AF25A9A7D936}</c15:txfldGUID>
                      <c15:f>'SensIt Tornado 1'!$B$24</c15:f>
                      <c15:dlblFieldTableCache>
                        <c:ptCount val="1"/>
                        <c:pt idx="0">
                          <c:v>50 </c:v>
                        </c:pt>
                      </c15:dlblFieldTableCache>
                    </c15:dlblFTEntry>
                  </c15:dlblFieldTable>
                  <c15:showDataLabelsRange val="0"/>
                </c:ext>
                <c:ext xmlns:c16="http://schemas.microsoft.com/office/drawing/2014/chart" uri="{C3380CC4-5D6E-409C-BE32-E72D297353CC}">
                  <c16:uniqueId val="{0000001C-86B2-4D73-BB35-745D549B0844}"/>
                </c:ext>
              </c:extLst>
            </c:dLbl>
            <c:dLbl>
              <c:idx val="14"/>
              <c:tx>
                <c:strRef>
                  <c:f>'SensIt Tornado 1'!$B$25</c:f>
                  <c:strCache>
                    <c:ptCount val="1"/>
                    <c:pt idx="0">
                      <c:v>$40.00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{625EB1DF-E387-4B6B-8FEA-03E5C03802EC}</c15:txfldGUID>
                      <c15:f>'SensIt Tornado 1'!$B$25</c15:f>
                      <c15:dlblFieldTableCache>
                        <c:ptCount val="1"/>
                        <c:pt idx="0">
                          <c:v>$40.00</c:v>
                        </c:pt>
                      </c15:dlblFieldTableCache>
                    </c15:dlblFTEntry>
                  </c15:dlblFieldTable>
                  <c15:showDataLabelsRange val="0"/>
                </c:ext>
                <c:ext xmlns:c16="http://schemas.microsoft.com/office/drawing/2014/chart" uri="{C3380CC4-5D6E-409C-BE32-E72D297353CC}">
                  <c16:uniqueId val="{0000001E-86B2-4D73-BB35-745D549B0844}"/>
                </c:ext>
              </c:extLst>
            </c:dLbl>
            <c:dLbl>
              <c:idx val="15"/>
              <c:tx>
                <c:strRef>
                  <c:f>'SensIt Tornado 1'!$B$26</c:f>
                  <c:strCache>
                    <c:ptCount val="1"/>
                    <c:pt idx="0">
                      <c:v>5 </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{3C80C69F-2062-4F60-A268-AA9BC1EDA29F}</c15:txfldGUID>
                      <c15:f>'SensIt Tornado 1'!$B$26</c15:f>
                      <c15:dlblFieldTableCache>
                        <c:ptCount val="1"/>
                        <c:pt idx="0">
                          <c:v>5 </c:v>
                        </c:pt>
                      </c15:dlblFieldTableCache>
                    </c15:dlblFTEntry>
                  </c15:dlblFieldTable>
                  <c15:showDataLabelsRange val="0"/>
                </c:ext>
                <c:ext xmlns:c16="http://schemas.microsoft.com/office/drawing/2014/chart" uri="{C3380CC4-5D6E-409C-BE32-E72D297353CC}">
                  <c16:uniqueId val="{00000020-86B2-4D73-BB35-745D549B0844}"/>
                </c:ext>
              </c:extLst>
            </c:dLbl>
            <c:dLbl>
              <c:idx val="16"/>
              <c:tx>
                <c:strRef>
                  <c:f>'SensIt Tornado 1'!$B$27</c:f>
                  <c:strCache>
                    <c:ptCount val="1"/>
                    <c:pt idx="0">
                      <c:v>-5%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{FB783269-CFD2-4906-829D-08AD015B5F0C}</c15:txfldGUID>
                      <c15:f>'SensIt Tornado 1'!$B$27</c15:f>
                      <c15:dlblFieldTableCache>
                        <c:ptCount val="1"/>
                        <c:pt idx="0">
                          <c:v>-5%</c:v>
                        </c:pt>
                      </c15:dlblFieldTableCache>
                    </c15:dlblFTEntry>
                  </c15:dlblFieldTable>
                  <c15:showDataLabelsRange val="0"/>
                </c:ext>
                <c:ext xmlns:c16="http://schemas.microsoft.com/office/drawing/2014/chart" uri="{C3380CC4-5D6E-409C-BE32-E72D297353CC}">
                  <c16:uniqueId val="{00000022-86B2-4D73-BB35-745D549B0844}"/>
                </c:ext>
              </c:extLst>
            </c:dLbl>
            <c:dLbl>
              <c:idx val="17"/>
              <c:tx>
                <c:strRef>
                  <c:f>'SensIt Tornado 1'!$B$28</c:f>
                  <c:strCache>
                    <c:ptCount val="1"/>
                    <c:pt idx="0">
                      <c:v>3%</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{14AE237C-77AF-4E74-A482-025401993290}</c15:txfldGUID>
                      <c15:f>'SensIt Tornado 1'!$B$28</c15:f>
                      <c15:dlblFieldTableCache>
                        <c:ptCount val="1"/>
                        <c:pt idx="0">
                          <c:v>3%</c:v>
                        </c:pt>
                      </c15:dlblFieldTableCache>
                    </c15:dlblFTEntry>
                  </c15:dlblFieldTable>
                  <c15:showDataLabelsRange val="0"/>
                </c:ext>
                <c:ext xmlns:c16="http://schemas.microsoft.com/office/drawing/2014/chart" uri="{C3380CC4-5D6E-409C-BE32-E72D297353CC}">
                  <c16:uniqueId val="{00000024-86B2-4D73-BB35-745D549B0844}"/>
                </c:ext>
              </c:extLst>
            </c:dLbl>
            <c:dLbl>
              <c:idx val="18"/>
              <c:tx>
                <c:strRef>
                  <c:f>'SensIt Tornado 1'!$B$29</c:f>
                  <c:strCache>
                    <c:ptCount val="1"/>
                    <c:pt idx="0">
                      <c:v>20%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{3EC622BD-63B8-44E6-826E-E7A63F1201BF}</c15:txfldGUID>
                      <c15:f>'SensIt Tornado 1'!$B$29</c15:f>
                      <c15:dlblFieldTableCache>
                        <c:ptCount val="1"/>
                        <c:pt idx="0">
                          <c:v>20%</c:v>
                        </c:pt>
                      </c15:dlblFieldTableCache>
                    </c15:dlblFTEntry>
                  </c15:dlblFieldTable>
                  <c15:showDataLabelsRange val="0"/>
                </c:ext>
                <c:ext xmlns:c16="http://schemas.microsoft.com/office/drawing/2014/chart" uri="{C3380CC4-5D6E-409C-BE32-E72D297353CC}">
                  <c16:uniqueId val="{00000026-86B2-4D73-BB35-745D549B0844}"/>
                </c:ext>
              </c:extLst>
            </c:dLbl>
            <c:dLbl>
              <c:idx val="19"/>
              <c:tx>
                <c:strRef>
                  <c:f>'SensIt Tornado 1'!$B$30</c:f>
                  <c:strCache>
                    <c:ptCount val="1"/>
                    <c:pt idx="0">
                      <c:v>$0.12</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{B80ED9E5-96A8-4877-BA15-96A0626828B8}</c15:txfldGUID>
                      <c15:f>'SensIt Tornado 1'!$B$30</c15:f>
                      <c15:dlblFieldTableCache>
                        <c:ptCount val="1"/>
                        <c:pt idx="0">
                          <c:v>$0.12</c:v>
                        </c:pt>
                      </c15:dlblFieldTableCache>
                    </c15:dlblFTEntry>
                  </c15:dlblFieldTable>
                  <c15:showDataLabelsRange val="0"/>
                </c:ext>
                <c:ext xmlns:c16="http://schemas.microsoft.com/office/drawing/2014/chart" uri="{C3380CC4-5D6E-409C-BE32-E72D297353CC}">
                  <c16:uniqueId val="{00000028-86B2-4D73-BB35-745D549B0844}"/>
                </c:ext>
              </c:extLst>
            </c:dLbl>
            <c:spPr>
              <a:noFill/>
              <a:ln>
                <a:noFill/>
              </a:ln>
              <a:effectLst/>
            </c:spPr>
            <c:txPr>
              <a:bodyPr wrap="square" lIns="38100" tIns="19050" rIns="38100" bIns="19050" anchor="ctr">
                <a:spAutoFit/>
              </a:bodyPr>
              <a:lstStyle/>
              <a:p>
                <a:pPr>
                  <a:defRPr sz="8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'SensIt Tornado 1'!$A$11:$A$30</c:f>
              <c:strCache>
                <c:ptCount val="20"/>
                <c:pt idx="0">
                  <c:v>Demand in 1994</c:v>
                </c:pt>
                <c:pt idx="1">
                  <c:v>Wholesale price per case</c:v>
                </c:pt>
                <c:pt idx="2">
                  <c:v>Broker Take after 1993</c:v>
                </c:pt>
                <c:pt idx="3">
                  <c:v>Demand in 1993</c:v>
                </c:pt>
                <c:pt idx="4">
                  <c:v>Marketing Cases</c:v>
                </c:pt>
                <c:pt idx="5">
                  <c:v>Advertising</c:v>
                </c:pt>
                <c:pt idx="6">
                  <c:v>General and administrative</c:v>
                </c:pt>
                <c:pt idx="7">
                  <c:v>Material</c:v>
                </c:pt>
                <c:pt idx="8">
                  <c:v>Freight</c:v>
                </c:pt>
                <c:pt idx="9">
                  <c:v>Variable losses in bottling</c:v>
                </c:pt>
                <c:pt idx="10">
                  <c:v>Variable costs of bottling</c:v>
                </c:pt>
                <c:pt idx="11">
                  <c:v>Bottling Set up Costs</c:v>
                </c:pt>
                <c:pt idx="12">
                  <c:v>Warehouse</c:v>
                </c:pt>
                <c:pt idx="13">
                  <c:v>Quantity lost in set up</c:v>
                </c:pt>
                <c:pt idx="14">
                  <c:v>Value of inventory</c:v>
                </c:pt>
                <c:pt idx="15">
                  <c:v>Quantity lost in clean up</c:v>
                </c:pt>
                <c:pt idx="16">
                  <c:v>Growth Rate thereafter</c:v>
                </c:pt>
                <c:pt idx="17">
                  <c:v>Salvage value</c:v>
                </c:pt>
                <c:pt idx="18">
                  <c:v>Broker Take 1993</c:v>
                </c:pt>
                <c:pt idx="19">
                  <c:v>Printing</c:v>
                </c:pt>
              </c:strCache>
            </c:strRef>
          </c:cat>
          <c:val>
            <c:numRef>
              <c:f>'SensIt Tornado 1'!$E$11:$E$30</c:f>
              <c:numCache>
                <c:formatCode>_("$"* #,##0.00_);_("$"* \(#,##0.00\);_("$"* "-"??_);_(@_)</c:formatCode>
                <c:ptCount val="20"/>
                <c:pt idx="0">
                  <c:v>-11129.76</c:v>
                </c:pt>
                <c:pt idx="1">
                  <c:v>33497.71</c:v>
                </c:pt>
                <c:pt idx="2">
                  <c:v>46901.49</c:v>
                </c:pt>
                <c:pt idx="3">
                  <c:v>29937.19</c:v>
                </c:pt>
                <c:pt idx="4">
                  <c:v>47193.2</c:v>
                </c:pt>
                <c:pt idx="5">
                  <c:v>51149.91</c:v>
                </c:pt>
                <c:pt idx="6">
                  <c:v>50055.76</c:v>
                </c:pt>
                <c:pt idx="7">
                  <c:v>53513.37</c:v>
                </c:pt>
                <c:pt idx="8">
                  <c:v>52608.77</c:v>
                </c:pt>
                <c:pt idx="9">
                  <c:v>53338.38</c:v>
                </c:pt>
                <c:pt idx="10">
                  <c:v>54072.55</c:v>
                </c:pt>
                <c:pt idx="11">
                  <c:v>54526.49</c:v>
                </c:pt>
                <c:pt idx="12">
                  <c:v>54758.12</c:v>
                </c:pt>
                <c:pt idx="13">
                  <c:v>54670.879999999997</c:v>
                </c:pt>
                <c:pt idx="14">
                  <c:v>55516.18</c:v>
                </c:pt>
                <c:pt idx="15">
                  <c:v>55526.49</c:v>
                </c:pt>
                <c:pt idx="16">
                  <c:v>55526.49</c:v>
                </c:pt>
                <c:pt idx="17">
                  <c:v>55526.49</c:v>
                </c:pt>
                <c:pt idx="18">
                  <c:v>55526.49</c:v>
                </c:pt>
                <c:pt idx="19">
                  <c:v>55526.49</c:v>
                </c:pt>
              </c:numCache>
            </c:numRef>
          </c:val>
          <c:extLst>
            <c:ext xmlns:c16="http://schemas.microsoft.com/office/drawing/2014/chart" uri="{C3380CC4-5D6E-409C-BE32-E72D297353CC}">
              <c16:uniqueId val="{00000000-86B2-4D73-BB35-745D549B0844}"/>
            </c:ext>
          </c:extLst>
        </c:ser>
        <c:ser>
          <c:idx val="1"/>
          <c:order val="1"/>
          <c:tx>
            <c:v>Bars on Right</c:v>
          </c:tx>
          <c:spPr>
            <a:solidFill>
              <a:srgbClr val="000000"/>
            </a:solidFill>
          </c:spPr>
          <c:invertIfNegative val="0"/>
          <c:dLbls>
            <c:dLbl>
              <c:idx val="0"/>
              <c:tx>
                <c:strRef>
                  <c:f>'SensIt Tornado 1'!$D$11</c:f>
                  <c:strCache>
                    <c:ptCount val="1"/>
                    <c:pt idx="0">
                      <c:v>1,500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{4887AA03-605E-45DE-8EBB-C019DE6F845F}</c15:txfldGUID>
                      <c15:f>'SensIt Tornado 1'!$D$11</c15:f>
                      <c15:dlblFieldTableCache>
                        <c:ptCount val="1"/>
                        <c:pt idx="0">
                          <c:v>1,500</c:v>
                        </c:pt>
                      </c15:dlblFieldTableCache>
                    </c15:dlblFTEntry>
                  </c15:dlblFieldTable>
                  <c15:showDataLabelsRange val="0"/>
                </c:ext>
                <c:ext xmlns:c16="http://schemas.microsoft.com/office/drawing/2014/chart" uri="{C3380CC4-5D6E-409C-BE32-E72D297353CC}">
                  <c16:uniqueId val="{00000003-86B2-4D73-BB35-745D549B0844}"/>
                </c:ext>
              </c:extLst>
            </c:dLbl>
            <c:dLbl>
              <c:idx val="1"/>
              <c:tx>
                <c:strRef>
                  <c:f>'SensIt Tornado 1'!$D$12</c:f>
                  <c:strCache>
                    <c:ptCount val="1"/>
                    <c:pt idx="0">
                      <c:v>$170.00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{789DC6E3-124A-40F0-8A1D-B5238CAB8D46}</c15:txfldGUID>
                      <c15:f>'SensIt Tornado 1'!$D$12</c15:f>
                      <c15:dlblFieldTableCache>
                        <c:ptCount val="1"/>
                        <c:pt idx="0">
                          <c:v>$170.00</c:v>
                        </c:pt>
                      </c15:dlblFieldTableCache>
                    </c15:dlblFTEntry>
                  </c15:dlblFieldTable>
                  <c15:showDataLabelsRange val="0"/>
                </c:ext>
                <c:ext xmlns:c16="http://schemas.microsoft.com/office/drawing/2014/chart" uri="{C3380CC4-5D6E-409C-BE32-E72D297353CC}">
                  <c16:uniqueId val="{00000005-86B2-4D73-BB35-745D549B0844}"/>
                </c:ext>
              </c:extLst>
            </c:dLbl>
            <c:dLbl>
              <c:idx val="2"/>
              <c:tx>
                <c:strRef>
                  <c:f>'SensIt Tornado 1'!$D$13</c:f>
                  <c:strCache>
                    <c:ptCount val="1"/>
                    <c:pt idx="0">
                      <c:v>10%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{37B77B3B-A617-4336-8D12-6B2E1C005535}</c15:txfldGUID>
                      <c15:f>'SensIt Tornado 1'!$D$13</c15:f>
                      <c15:dlblFieldTableCache>
                        <c:ptCount val="1"/>
                        <c:pt idx="0">
                          <c:v>10%</c:v>
                        </c:pt>
                      </c15:dlblFieldTableCache>
                    </c15:dlblFTEntry>
                  </c15:dlblFieldTable>
                  <c15:showDataLabelsRange val="0"/>
                </c:ext>
                <c:ext xmlns:c16="http://schemas.microsoft.com/office/drawing/2014/chart" uri="{C3380CC4-5D6E-409C-BE32-E72D297353CC}">
                  <c16:uniqueId val="{00000007-86B2-4D73-BB35-745D549B0844}"/>
                </c:ext>
              </c:extLst>
            </c:dLbl>
            <c:dLbl>
              <c:idx val="3"/>
              <c:tx>
                <c:strRef>
                  <c:f>'SensIt Tornado 1'!$D$14</c:f>
                  <c:strCache>
                    <c:ptCount val="1"/>
                    <c:pt idx="0">
                      <c:v>500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{0947D03C-DDF9-40F4-92F2-3D731D8E36C7}</c15:txfldGUID>
                      <c15:f>'SensIt Tornado 1'!$D$14</c15:f>
                      <c15:dlblFieldTableCache>
                        <c:ptCount val="1"/>
                        <c:pt idx="0">
                          <c:v>500</c:v>
                        </c:pt>
                      </c15:dlblFieldTableCache>
                    </c15:dlblFTEntry>
                  </c15:dlblFieldTable>
                  <c15:showDataLabelsRange val="0"/>
                </c:ext>
                <c:ext xmlns:c16="http://schemas.microsoft.com/office/drawing/2014/chart" uri="{C3380CC4-5D6E-409C-BE32-E72D297353CC}">
                  <c16:uniqueId val="{00000009-86B2-4D73-BB35-745D549B0844}"/>
                </c:ext>
              </c:extLst>
            </c:dLbl>
            <c:dLbl>
              <c:idx val="4"/>
              <c:tx>
                <c:strRef>
                  <c:f>'SensIt Tornado 1'!$D$15</c:f>
                  <c:strCache>
                    <c:ptCount val="1"/>
                    <c:pt idx="0">
                      <c:v>2%</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{88863105-7750-41BC-A714-57CFE1E8B27D}</c15:txfldGUID>
                      <c15:f>'SensIt Tornado 1'!$D$15</c15:f>
                      <c15:dlblFieldTableCache>
                        <c:ptCount val="1"/>
                        <c:pt idx="0">
                          <c:v>2%</c:v>
                        </c:pt>
                      </c15:dlblFieldTableCache>
                    </c15:dlblFTEntry>
                  </c15:dlblFieldTable>
                  <c15:showDataLabelsRange val="0"/>
                </c:ext>
                <c:ext xmlns:c16="http://schemas.microsoft.com/office/drawing/2014/chart" uri="{C3380CC4-5D6E-409C-BE32-E72D297353CC}">
                  <c16:uniqueId val="{0000000B-86B2-4D73-BB35-745D549B0844}"/>
                </c:ext>
              </c:extLst>
            </c:dLbl>
            <c:dLbl>
              <c:idx val="5"/>
              <c:tx>
                <c:strRef>
                  <c:f>'SensIt Tornado 1'!$D$16</c:f>
                  <c:strCache>
                    <c:ptCount val="1"/>
                    <c:pt idx="0">
                      <c:v>1.5%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{B150F35C-A5CD-44B3-B751-2F03ABE6C422}</c15:txfldGUID>
                      <c15:f>'SensIt Tornado 1'!$D$16</c15:f>
                      <c15:dlblFieldTableCache>
                        <c:ptCount val="1"/>
                        <c:pt idx="0">
                          <c:v>1.5%</c:v>
                        </c:pt>
                      </c15:dlblFieldTableCache>
                    </c15:dlblFTEntry>
                  </c15:dlblFieldTable>
                  <c15:showDataLabelsRange val="0"/>
                </c:ext>
                <c:ext xmlns:c16="http://schemas.microsoft.com/office/drawing/2014/chart" uri="{C3380CC4-5D6E-409C-BE32-E72D297353CC}">
                  <c16:uniqueId val="{0000000D-86B2-4D73-BB35-745D549B0844}"/>
                </c:ext>
              </c:extLst>
            </c:dLbl>
            <c:dLbl>
              <c:idx val="6"/>
              <c:tx>
                <c:strRef>
                  <c:f>'SensIt Tornado 1'!$D$17</c:f>
                  <c:strCache>
                    <c:ptCount val="1"/>
                    <c:pt idx="0">
                      <c:v>1.0%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{DA344891-1010-4CE5-B2AC-E166B553740D}</c15:txfldGUID>
                      <c15:f>'SensIt Tornado 1'!$D$17</c15:f>
                      <c15:dlblFieldTableCache>
                        <c:ptCount val="1"/>
                        <c:pt idx="0">
                          <c:v>1.0%</c:v>
                        </c:pt>
                      </c15:dlblFieldTableCache>
                    </c15:dlblFTEntry>
                  </c15:dlblFieldTable>
                  <c15:showDataLabelsRange val="0"/>
                </c:ext>
                <c:ext xmlns:c16="http://schemas.microsoft.com/office/drawing/2014/chart" uri="{C3380CC4-5D6E-409C-BE32-E72D297353CC}">
                  <c16:uniqueId val="{0000000F-86B2-4D73-BB35-745D549B0844}"/>
                </c:ext>
              </c:extLst>
            </c:dLbl>
            <c:dLbl>
              <c:idx val="7"/>
              <c:tx>
                <c:strRef>
                  <c:f>'SensIt Tornado 1'!$D$18</c:f>
                  <c:strCache>
                    <c:ptCount val="1"/>
                    <c:pt idx="0">
                      <c:v>$4.00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{9C86AA1A-56F9-40F9-B93F-2E8F671D695F}</c15:txfldGUID>
                      <c15:f>'SensIt Tornado 1'!$D$18</c15:f>
                      <c15:dlblFieldTableCache>
                        <c:ptCount val="1"/>
                        <c:pt idx="0">
                          <c:v>$4.00</c:v>
                        </c:pt>
                      </c15:dlblFieldTableCache>
                    </c15:dlblFTEntry>
                  </c15:dlblFieldTable>
                  <c15:showDataLabelsRange val="0"/>
                </c:ext>
                <c:ext xmlns:c16="http://schemas.microsoft.com/office/drawing/2014/chart" uri="{C3380CC4-5D6E-409C-BE32-E72D297353CC}">
                  <c16:uniqueId val="{00000011-86B2-4D73-BB35-745D549B0844}"/>
                </c:ext>
              </c:extLst>
            </c:dLbl>
            <c:dLbl>
              <c:idx val="8"/>
              <c:tx>
                <c:strRef>
                  <c:f>'SensIt Tornado 1'!$D$19</c:f>
                  <c:strCache>
                    <c:ptCount val="1"/>
                    <c:pt idx="0">
                      <c:v>$3.00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{547E1007-BF2D-435F-9079-28A21FB8D7A6}</c15:txfldGUID>
                      <c15:f>'SensIt Tornado 1'!$D$19</c15:f>
                      <c15:dlblFieldTableCache>
                        <c:ptCount val="1"/>
                        <c:pt idx="0">
                          <c:v>$3.00</c:v>
                        </c:pt>
                      </c15:dlblFieldTableCache>
                    </c15:dlblFTEntry>
                  </c15:dlblFieldTable>
                  <c15:showDataLabelsRange val="0"/>
                </c:ext>
                <c:ext xmlns:c16="http://schemas.microsoft.com/office/drawing/2014/chart" uri="{C3380CC4-5D6E-409C-BE32-E72D297353CC}">
                  <c16:uniqueId val="{00000013-86B2-4D73-BB35-745D549B0844}"/>
                </c:ext>
              </c:extLst>
            </c:dLbl>
            <c:dLbl>
              <c:idx val="9"/>
              <c:tx>
                <c:strRef>
                  <c:f>'SensIt Tornado 1'!$D$20</c:f>
                  <c:strCache>
                    <c:ptCount val="1"/>
                    <c:pt idx="0">
                      <c:v>2%</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{F2E34822-2EB6-44B5-832C-0C3FAF6C25EE}</c15:txfldGUID>
                      <c15:f>'SensIt Tornado 1'!$D$20</c15:f>
                      <c15:dlblFieldTableCache>
                        <c:ptCount val="1"/>
                        <c:pt idx="0">
                          <c:v>2%</c:v>
                        </c:pt>
                      </c15:dlblFieldTableCache>
                    </c15:dlblFTEntry>
                  </c15:dlblFieldTable>
                  <c15:showDataLabelsRange val="0"/>
                </c:ext>
                <c:ext xmlns:c16="http://schemas.microsoft.com/office/drawing/2014/chart" uri="{C3380CC4-5D6E-409C-BE32-E72D297353CC}">
                  <c16:uniqueId val="{00000015-86B2-4D73-BB35-745D549B0844}"/>
                </c:ext>
              </c:extLst>
            </c:dLbl>
            <c:dLbl>
              <c:idx val="10"/>
              <c:tx>
                <c:strRef>
                  <c:f>'SensIt Tornado 1'!$D$21</c:f>
                  <c:strCache>
                    <c:ptCount val="1"/>
                    <c:pt idx="0">
                      <c:v>$0.25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{8B0C8C2B-496F-4B77-8F2D-7F7BD02DACFE}</c15:txfldGUID>
                      <c15:f>'SensIt Tornado 1'!$D$21</c15:f>
                      <c15:dlblFieldTableCache>
                        <c:ptCount val="1"/>
                        <c:pt idx="0">
                          <c:v>$0.25</c:v>
                        </c:pt>
                      </c15:dlblFieldTableCache>
                    </c15:dlblFTEntry>
                  </c15:dlblFieldTable>
                  <c15:showDataLabelsRange val="0"/>
                </c:ext>
                <c:ext xmlns:c16="http://schemas.microsoft.com/office/drawing/2014/chart" uri="{C3380CC4-5D6E-409C-BE32-E72D297353CC}">
                  <c16:uniqueId val="{00000017-86B2-4D73-BB35-745D549B0844}"/>
                </c:ext>
              </c:extLst>
            </c:dLbl>
            <c:dLbl>
              <c:idx val="11"/>
              <c:tx>
                <c:strRef>
                  <c:f>'SensIt Tornado 1'!$D$22</c:f>
                  <c:strCache>
                    <c:ptCount val="1"/>
                    <c:pt idx="0">
                      <c:v>$2,000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{A1AC0823-F7AA-4068-91EB-8F7112FD273A}</c15:txfldGUID>
                      <c15:f>'SensIt Tornado 1'!$D$22</c15:f>
                      <c15:dlblFieldTableCache>
                        <c:ptCount val="1"/>
                        <c:pt idx="0">
                          <c:v>$2,000</c:v>
                        </c:pt>
                      </c15:dlblFieldTableCache>
                    </c15:dlblFTEntry>
                  </c15:dlblFieldTable>
                  <c15:showDataLabelsRange val="0"/>
                </c:ext>
                <c:ext xmlns:c16="http://schemas.microsoft.com/office/drawing/2014/chart" uri="{C3380CC4-5D6E-409C-BE32-E72D297353CC}">
                  <c16:uniqueId val="{00000019-86B2-4D73-BB35-745D549B0844}"/>
                </c:ext>
              </c:extLst>
            </c:dLbl>
            <c:dLbl>
              <c:idx val="12"/>
              <c:tx>
                <c:strRef>
                  <c:f>'SensIt Tornado 1'!$D$23</c:f>
                  <c:strCache>
                    <c:ptCount val="1"/>
                    <c:pt idx="0">
                      <c:v>$3.00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{BCB12D83-DE61-48FE-A4D4-0F91769D3CCA}</c15:txfldGUID>
                      <c15:f>'SensIt Tornado 1'!$D$23</c15:f>
                      <c15:dlblFieldTableCache>
                        <c:ptCount val="1"/>
                        <c:pt idx="0">
                          <c:v>$3.00</c:v>
                        </c:pt>
                      </c15:dlblFieldTableCache>
                    </c15:dlblFTEntry>
                  </c15:dlblFieldTable>
                  <c15:showDataLabelsRange val="0"/>
                </c:ext>
                <c:ext xmlns:c16="http://schemas.microsoft.com/office/drawing/2014/chart" uri="{C3380CC4-5D6E-409C-BE32-E72D297353CC}">
                  <c16:uniqueId val="{0000001B-86B2-4D73-BB35-745D549B0844}"/>
                </c:ext>
              </c:extLst>
            </c:dLbl>
            <c:dLbl>
              <c:idx val="13"/>
              <c:tx>
                <c:strRef>
                  <c:f>'SensIt Tornado 1'!$D$24</c:f>
                  <c:strCache>
                    <c:ptCount val="1"/>
                    <c:pt idx="0">
                      <c:v>15 </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{698E2C0B-27A0-4678-8AB2-F6CD2CB421FA}</c15:txfldGUID>
                      <c15:f>'SensIt Tornado 1'!$D$24</c15:f>
                      <c15:dlblFieldTableCache>
                        <c:ptCount val="1"/>
                        <c:pt idx="0">
                          <c:v>15 </c:v>
                        </c:pt>
                      </c15:dlblFieldTableCache>
                    </c15:dlblFTEntry>
                  </c15:dlblFieldTable>
                  <c15:showDataLabelsRange val="0"/>
                </c:ext>
                <c:ext xmlns:c16="http://schemas.microsoft.com/office/drawing/2014/chart" uri="{C3380CC4-5D6E-409C-BE32-E72D297353CC}">
                  <c16:uniqueId val="{0000001D-86B2-4D73-BB35-745D549B0844}"/>
                </c:ext>
              </c:extLst>
            </c:dLbl>
            <c:dLbl>
              <c:idx val="14"/>
              <c:tx>
                <c:strRef>
                  <c:f>'SensIt Tornado 1'!$D$25</c:f>
                  <c:strCache>
                    <c:ptCount val="1"/>
                    <c:pt idx="0">
                      <c:v>$60.00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{B77D4766-B426-4302-9C65-19BB446E4750}</c15:txfldGUID>
                      <c15:f>'SensIt Tornado 1'!$D$25</c15:f>
                      <c15:dlblFieldTableCache>
                        <c:ptCount val="1"/>
                        <c:pt idx="0">
                          <c:v>$60.00</c:v>
                        </c:pt>
                      </c15:dlblFieldTableCache>
                    </c15:dlblFTEntry>
                  </c15:dlblFieldTable>
                  <c15:showDataLabelsRange val="0"/>
                </c:ext>
                <c:ext xmlns:c16="http://schemas.microsoft.com/office/drawing/2014/chart" uri="{C3380CC4-5D6E-409C-BE32-E72D297353CC}">
                  <c16:uniqueId val="{0000001F-86B2-4D73-BB35-745D549B0844}"/>
                </c:ext>
              </c:extLst>
            </c:dLbl>
            <c:dLbl>
              <c:idx val="15"/>
              <c:tx>
                <c:strRef>
                  <c:f>'SensIt Tornado 1'!$D$26</c:f>
                  <c:strCache>
                    <c:ptCount val="1"/>
                    <c:pt idx="0">
                      <c:v>5 </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{8B422412-A9EF-47B8-9583-ABDD7CA7ADF2}</c15:txfldGUID>
                      <c15:f>'SensIt Tornado 1'!$D$26</c15:f>
                      <c15:dlblFieldTableCache>
                        <c:ptCount val="1"/>
                        <c:pt idx="0">
                          <c:v>5 </c:v>
                        </c:pt>
                      </c15:dlblFieldTableCache>
                    </c15:dlblFTEntry>
                  </c15:dlblFieldTable>
                  <c15:showDataLabelsRange val="0"/>
                </c:ext>
                <c:ext xmlns:c16="http://schemas.microsoft.com/office/drawing/2014/chart" uri="{C3380CC4-5D6E-409C-BE32-E72D297353CC}">
                  <c16:uniqueId val="{00000021-86B2-4D73-BB35-745D549B0844}"/>
                </c:ext>
              </c:extLst>
            </c:dLbl>
            <c:dLbl>
              <c:idx val="16"/>
              <c:tx>
                <c:strRef>
                  <c:f>'SensIt Tornado 1'!$D$27</c:f>
                  <c:strCache>
                    <c:ptCount val="1"/>
                    <c:pt idx="0">
                      <c:v>100%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{E7A0B24D-7A07-4E6D-B120-3E49A8FB29B6}</c15:txfldGUID>
                      <c15:f>'SensIt Tornado 1'!$D$27</c15:f>
                      <c15:dlblFieldTableCache>
                        <c:ptCount val="1"/>
                        <c:pt idx="0">
                          <c:v>100%</c:v>
                        </c:pt>
                      </c15:dlblFieldTableCache>
                    </c15:dlblFTEntry>
                  </c15:dlblFieldTable>
                  <c15:showDataLabelsRange val="0"/>
                </c:ext>
                <c:ext xmlns:c16="http://schemas.microsoft.com/office/drawing/2014/chart" uri="{C3380CC4-5D6E-409C-BE32-E72D297353CC}">
                  <c16:uniqueId val="{00000023-86B2-4D73-BB35-745D549B0844}"/>
                </c:ext>
              </c:extLst>
            </c:dLbl>
            <c:dLbl>
              <c:idx val="17"/>
              <c:tx>
                <c:strRef>
                  <c:f>'SensIt Tornado 1'!$D$28</c:f>
                  <c:strCache>
                    <c:ptCount val="1"/>
                    <c:pt idx="0">
                      <c:v>20%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{3F9682B3-15A9-458B-BD02-72CF3E81976B}</c15:txfldGUID>
                      <c15:f>'SensIt Tornado 1'!$D$28</c15:f>
                      <c15:dlblFieldTableCache>
                        <c:ptCount val="1"/>
                        <c:pt idx="0">
                          <c:v>20%</c:v>
                        </c:pt>
                      </c15:dlblFieldTableCache>
                    </c15:dlblFTEntry>
                  </c15:dlblFieldTable>
                  <c15:showDataLabelsRange val="0"/>
                </c:ext>
                <c:ext xmlns:c16="http://schemas.microsoft.com/office/drawing/2014/chart" uri="{C3380CC4-5D6E-409C-BE32-E72D297353CC}">
                  <c16:uniqueId val="{00000025-86B2-4D73-BB35-745D549B0844}"/>
                </c:ext>
              </c:extLst>
            </c:dLbl>
            <c:dLbl>
              <c:idx val="18"/>
              <c:tx>
                <c:strRef>
                  <c:f>'SensIt Tornado 1'!$D$29</c:f>
                  <c:strCache>
                    <c:ptCount val="1"/>
                    <c:pt idx="0">
                      <c:v>20%</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{3011A06F-F5DB-4366-B8A2-B0C73B7387AC}</c15:txfldGUID>
                      <c15:f>'SensIt Tornado 1'!$D$29</c15:f>
                      <c15:dlblFieldTableCache>
                        <c:ptCount val="1"/>
                        <c:pt idx="0">
                          <c:v>20%</c:v>
                        </c:pt>
                      </c15:dlblFieldTableCache>
                    </c15:dlblFTEntry>
                  </c15:dlblFieldTable>
                  <c15:showDataLabelsRange val="0"/>
                </c:ext>
                <c:ext xmlns:c16="http://schemas.microsoft.com/office/drawing/2014/chart" uri="{C3380CC4-5D6E-409C-BE32-E72D297353CC}">
                  <c16:uniqueId val="{00000027-86B2-4D73-BB35-745D549B0844}"/>
                </c:ext>
              </c:extLst>
            </c:dLbl>
            <c:dLbl>
              <c:idx val="19"/>
              <c:tx>
                <c:strRef>
                  <c:f>'SensIt Tornado 1'!$D$30</c:f>
                  <c:strCache>
                    <c:ptCount val="1"/>
                    <c:pt idx="0">
                      <c:v>$0.12</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{506FBA0A-2C6D-43AB-9CB1-50C29B1CB06E}</c15:txfldGUID>
                      <c15:f>'SensIt Tornado 1'!$D$30</c15:f>
                      <c15:dlblFieldTableCache>
                        <c:ptCount val="1"/>
                        <c:pt idx="0">
                          <c:v>$0.12</c:v>
                        </c:pt>
                      </c15:dlblFieldTableCache>
                    </c15:dlblFTEntry>
                  </c15:dlblFieldTable>
                  <c15:showDataLabelsRange val="0"/>
                </c:ext>
                <c:ext xmlns:c16="http://schemas.microsoft.com/office/drawing/2014/chart" uri="{C3380CC4-5D6E-409C-BE32-E72D297353CC}">
                  <c16:uniqueId val="{00000029-86B2-4D73-BB35-745D549B0844}"/>
                </c:ext>
              </c:extLst>
            </c:dLbl>
            <c:spPr>
              <a:noFill/>
              <a:ln>
                <a:noFill/>
              </a:ln>
              <a:effectLst/>
            </c:spPr>
            <c:txPr>
              <a:bodyPr wrap="square" lIns="38100" tIns="19050" rIns="38100" bIns="19050" anchor="ctr">
                <a:spAutoFit/>
              </a:bodyPr>
              <a:lstStyle/>
              <a:p>
                <a:pPr>
                  <a:defRPr sz="800" b="0" i="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'SensIt Tornado 1'!$A$11:$A$30</c:f>
              <c:strCache>
                <c:ptCount val="20"/>
                <c:pt idx="0">
                  <c:v>Demand in 1994</c:v>
                </c:pt>
                <c:pt idx="1">
                  <c:v>Wholesale price per case</c:v>
                </c:pt>
                <c:pt idx="2">
                  <c:v>Broker Take after 1993</c:v>
                </c:pt>
                <c:pt idx="3">
                  <c:v>Demand in 1993</c:v>
                </c:pt>
                <c:pt idx="4">
                  <c:v>Marketing Cases</c:v>
                </c:pt>
                <c:pt idx="5">
                  <c:v>Advertising</c:v>
                </c:pt>
                <c:pt idx="6">
                  <c:v>General and administrative</c:v>
                </c:pt>
                <c:pt idx="7">
                  <c:v>Material</c:v>
                </c:pt>
                <c:pt idx="8">
                  <c:v>Freight</c:v>
                </c:pt>
                <c:pt idx="9">
                  <c:v>Variable losses in bottling</c:v>
                </c:pt>
                <c:pt idx="10">
                  <c:v>Variable costs of bottling</c:v>
                </c:pt>
                <c:pt idx="11">
                  <c:v>Bottling Set up Costs</c:v>
                </c:pt>
                <c:pt idx="12">
                  <c:v>Warehouse</c:v>
                </c:pt>
                <c:pt idx="13">
                  <c:v>Quantity lost in set up</c:v>
                </c:pt>
                <c:pt idx="14">
                  <c:v>Value of inventory</c:v>
                </c:pt>
                <c:pt idx="15">
                  <c:v>Quantity lost in clean up</c:v>
                </c:pt>
                <c:pt idx="16">
                  <c:v>Growth Rate thereafter</c:v>
                </c:pt>
                <c:pt idx="17">
                  <c:v>Salvage value</c:v>
                </c:pt>
                <c:pt idx="18">
                  <c:v>Broker Take 1993</c:v>
                </c:pt>
                <c:pt idx="19">
                  <c:v>Printing</c:v>
                </c:pt>
              </c:strCache>
            </c:strRef>
          </c:cat>
          <c:val>
            <c:numRef>
              <c:f>'SensIt Tornado 1'!$G$11:$G$30</c:f>
              <c:numCache>
                <c:formatCode>_("$"* #,##0.00_);_("$"* \(#,##0.00\);_("$"* "-"??_);_(@_)</c:formatCode>
                <c:ptCount val="20"/>
                <c:pt idx="0">
                  <c:v>55587.56</c:v>
                </c:pt>
                <c:pt idx="1">
                  <c:v>77555.259999999995</c:v>
                </c:pt>
                <c:pt idx="2" formatCode="&quot;$&quot;#,##0.00_);\(&quot;$&quot;#,##0.00\)">
                  <c:v>72776.490000000005</c:v>
                </c:pt>
                <c:pt idx="3">
                  <c:v>55526.49</c:v>
                </c:pt>
                <c:pt idx="4" formatCode="&quot;$&quot;#,##0.00_);\(&quot;$&quot;#,##0.00\)">
                  <c:v>58409.47</c:v>
                </c:pt>
                <c:pt idx="5" formatCode="&quot;$&quot;#,##0.00_);\(&quot;$&quot;#,##0.00\)">
                  <c:v>58808.92</c:v>
                </c:pt>
                <c:pt idx="6" formatCode="&quot;$&quot;#,##0.00_);\(&quot;$&quot;#,##0.00\)">
                  <c:v>56620.63</c:v>
                </c:pt>
                <c:pt idx="7" formatCode="&quot;$&quot;#,##0.00_);\(&quot;$&quot;#,##0.00\)">
                  <c:v>59660.28</c:v>
                </c:pt>
                <c:pt idx="8" formatCode="&quot;$&quot;#,##0.00_);\(&quot;$&quot;#,##0.00\)">
                  <c:v>56985.34</c:v>
                </c:pt>
                <c:pt idx="9" formatCode="&quot;$&quot;#,##0.00_);\(&quot;$&quot;#,##0.00\)">
                  <c:v>55946.78</c:v>
                </c:pt>
                <c:pt idx="10" formatCode="&quot;$&quot;#,##0.00_);\(&quot;$&quot;#,##0.00\)">
                  <c:v>56253.45</c:v>
                </c:pt>
                <c:pt idx="11" formatCode="&quot;$&quot;#,##0.00_);\(&quot;$&quot;#,##0.00\)">
                  <c:v>56526.49</c:v>
                </c:pt>
                <c:pt idx="12" formatCode="&quot;$&quot;#,##0.00_);\(&quot;$&quot;#,##0.00\)">
                  <c:v>56294.85</c:v>
                </c:pt>
                <c:pt idx="13" formatCode="&quot;$&quot;#,##0.00_);\(&quot;$&quot;#,##0.00\)">
                  <c:v>55663.519999999997</c:v>
                </c:pt>
                <c:pt idx="14">
                  <c:v>55536.79</c:v>
                </c:pt>
                <c:pt idx="15">
                  <c:v>55526.49</c:v>
                </c:pt>
                <c:pt idx="16">
                  <c:v>55526.49</c:v>
                </c:pt>
                <c:pt idx="17">
                  <c:v>55526.49</c:v>
                </c:pt>
                <c:pt idx="18">
                  <c:v>55526.49</c:v>
                </c:pt>
                <c:pt idx="19">
                  <c:v>55526.49</c:v>
                </c:pt>
              </c:numCache>
            </c:numRef>
          </c:val>
          <c:extLst>
            <c:ext xmlns:c16="http://schemas.microsoft.com/office/drawing/2014/chart" uri="{C3380CC4-5D6E-409C-BE32-E72D297353CC}">
              <c16:uniqueId val="{00000001-86B2-4D73-BB35-745D549B0844}"/>
            </c:ext>
          </c:extLst>
        </c:ser>
        <c:dLbls>
          <c:showLegendKey val="0"/>
          <c:showVal val="0"/>
          <c:showCatName val="0"/>
          <c:showSerName val="0"/>
          <c:showPercent val="0"/>
          <c:showBubbleSize val="0"/>
        </c:dLbls>
        <c:gapWidth val="200"/>
        <c:overlap val="100"/>
        <c:axId val="862375264"/>
        <c:axId val="687230704"/>
      </c:barChart>
      <c:catAx>
        <c:axId val="862375264"/>
        <c:scaling>
          <c:orientation val="maxMin"/>
        </c:scaling>
        <c:delete val="0"/>
        <c:axPos val="l"/>
        <c:numFmt formatCode="General" sourceLinked="1"/>
        <c:majorTickMark val="none"/>
        <c:minorTickMark val="none"/>
        <c:tickLblPos val="low"/>
        <c:spPr>
          <a:ln w="12700">
            <a:solidFill>
              <a:srgbClr val="000000"/>
            </a:solidFill>
            <a:prstDash val="solid"/>
          </a:ln>
        </c:spPr>
        <c:txPr>
          <a:bodyPr/>
          <a:lstStyle/>
          <a:p>
            <a:pPr>
              <a:defRPr sz="1000" b="0" i="0"/>
            </a:pPr>
            <a:endParaRPr lang="en-US"/>
          </a:p>
        </c:txPr>
        <c:crossAx val="687230704"/>
        <c:crossesAt val="55526.485500000003"/>
        <c:auto val="0"/>
        <c:lblAlgn val="ctr"/>
        <c:lblOffset val="100"/>
        <c:noMultiLvlLbl val="0"/>
      </c:catAx>
      <c:valAx>
        <c:axId val="687230704"/>
        <c:scaling>
          <c:orientation val="minMax"/>
          <c:max val="90000"/>
          <c:min val="-30000"/>
        </c:scaling>
        <c:delete val="0"/>
        <c:axPos val="b"/>
        <c:title>
          <c:tx>
            <c:rich>
              <a:bodyPr/>
              <a:lstStyle/>
              <a:p>
                <a:pPr>
                  <a:defRPr sz="1000" b="0" i="0"/>
                </a:pPr>
                <a:r>
                  <a:rPr lang="en-CA" sz="1000" b="0" i="0"/>
                  <a:t>Total cash by end of year two</a:t>
                </a:r>
              </a:p>
            </c:rich>
          </c:tx>
          <c:overlay val="0"/>
        </c:title>
        <c:numFmt formatCode="_(&quot;$&quot;* #,##0.00_);_(&quot;$&quot;* \(#,##0.00\);_(&quot;$&quot;* &quot;-&quot;??_);_(@_)" sourceLinked="1"/>
        <c:majorTickMark val="out"/>
        <c:minorTickMark val="none"/>
        <c:tickLblPos val="nextTo"/>
        <c:spPr>
          <a:ln w="12700">
            <a:solidFill>
              <a:srgbClr val="000000"/>
            </a:solidFill>
            <a:prstDash val="solid"/>
          </a:ln>
        </c:spPr>
        <c:txPr>
          <a:bodyPr/>
          <a:lstStyle/>
          <a:p>
            <a:pPr>
              <a:defRPr sz="800"/>
            </a:pPr>
            <a:endParaRPr lang="en-US"/>
          </a:p>
        </c:txPr>
        <c:crossAx val="862375264"/>
        <c:crosses val="max"/>
        <c:crossBetween val="between"/>
        <c:majorUnit val="10000"/>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489325</xdr:colOff>
      <xdr:row>47</xdr:row>
      <xdr:rowOff>14194</xdr:rowOff>
    </xdr:from>
    <xdr:to>
      <xdr:col>16</xdr:col>
      <xdr:colOff>239060</xdr:colOff>
      <xdr:row>63</xdr:row>
      <xdr:rowOff>135217</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372969</xdr:colOff>
      <xdr:row>76</xdr:row>
      <xdr:rowOff>48371</xdr:rowOff>
    </xdr:from>
    <xdr:to>
      <xdr:col>36</xdr:col>
      <xdr:colOff>403412</xdr:colOff>
      <xdr:row>108</xdr:row>
      <xdr:rowOff>44822</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75267</xdr:colOff>
      <xdr:row>25</xdr:row>
      <xdr:rowOff>125144</xdr:rowOff>
    </xdr:from>
    <xdr:to>
      <xdr:col>35</xdr:col>
      <xdr:colOff>163343</xdr:colOff>
      <xdr:row>53</xdr:row>
      <xdr:rowOff>130890</xdr:rowOff>
    </xdr:to>
    <xdr:pic>
      <xdr:nvPicPr>
        <xdr:cNvPr id="3" name="Picture 2">
          <a:extLst>
            <a:ext uri="{FF2B5EF4-FFF2-40B4-BE49-F238E27FC236}">
              <a16:creationId xmlns:a16="http://schemas.microsoft.com/office/drawing/2014/main" id="{BC61CD72-5DB2-4D4D-B816-E313DB574BAC}"/>
            </a:ext>
          </a:extLst>
        </xdr:cNvPr>
        <xdr:cNvPicPr>
          <a:picLocks noChangeAspect="1"/>
        </xdr:cNvPicPr>
      </xdr:nvPicPr>
      <xdr:blipFill>
        <a:blip xmlns:r="http://schemas.openxmlformats.org/officeDocument/2006/relationships" r:embed="rId3"/>
        <a:stretch>
          <a:fillRect/>
        </a:stretch>
      </xdr:blipFill>
      <xdr:spPr>
        <a:xfrm>
          <a:off x="18654620" y="4047203"/>
          <a:ext cx="7957780" cy="44768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30</xdr:row>
      <xdr:rowOff>92075</xdr:rowOff>
    </xdr:from>
    <xdr:to>
      <xdr:col>8</xdr:col>
      <xdr:colOff>466725</xdr:colOff>
      <xdr:row>83</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31</xdr:row>
      <xdr:rowOff>0</xdr:rowOff>
    </xdr:from>
    <xdr:to>
      <xdr:col>8</xdr:col>
      <xdr:colOff>476250</xdr:colOff>
      <xdr:row>84</xdr:row>
      <xdr:rowOff>85725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357188</xdr:colOff>
      <xdr:row>22</xdr:row>
      <xdr:rowOff>35719</xdr:rowOff>
    </xdr:from>
    <xdr:to>
      <xdr:col>23</xdr:col>
      <xdr:colOff>476250</xdr:colOff>
      <xdr:row>49</xdr:row>
      <xdr:rowOff>95249</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0275094" y="3702844"/>
          <a:ext cx="6191250" cy="4560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1. Demand in 1994</a:t>
          </a:r>
          <a:r>
            <a:rPr lang="en-CA" sz="1100" baseline="0"/>
            <a:t> does not have an upside because demand and cash flow are proportional. </a:t>
          </a:r>
        </a:p>
        <a:p>
          <a:endParaRPr lang="en-CA" sz="1100" baseline="0"/>
        </a:p>
        <a:p>
          <a:r>
            <a:rPr lang="en-CA" sz="1100" baseline="0"/>
            <a:t>2. Demand in 1994 has a larger swing than demand in 1993 due to a larger differnece between low and high assumption numbers. </a:t>
          </a:r>
        </a:p>
        <a:p>
          <a:endParaRPr lang="en-CA" sz="1100" baseline="0"/>
        </a:p>
        <a:p>
          <a:r>
            <a:rPr lang="en-CA" sz="1100" baseline="0"/>
            <a:t>3. Marketing cases impact as essentially costs, so higher marketing cases % decreases total cash. </a:t>
          </a:r>
        </a:p>
        <a:p>
          <a:endParaRPr lang="en-CA" sz="1100" baseline="0"/>
        </a:p>
        <a:p>
          <a:r>
            <a:rPr lang="en-CA" sz="1100" baseline="0"/>
            <a:t>4. Bottling costs have a negative mpact on total cash because they are costs.</a:t>
          </a:r>
        </a:p>
        <a:p>
          <a:endParaRPr lang="en-CA" sz="1100" baseline="0"/>
        </a:p>
        <a:p>
          <a:r>
            <a:rPr lang="en-CA" sz="1100" baseline="0"/>
            <a:t>5. Changing "Gallons of oil ordered" in 1994 changes the ranges for some of the variables and the importance of them. </a:t>
          </a:r>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workbookViewId="0"/>
  </sheetViews>
  <sheetFormatPr defaultRowHeight="12.5" x14ac:dyDescent="0.25"/>
  <cols>
    <col min="1" max="2" width="36.54296875" customWidth="1"/>
  </cols>
  <sheetData>
    <row r="1" spans="1:3" ht="13" x14ac:dyDescent="0.3">
      <c r="A1" s="6" t="s">
        <v>177</v>
      </c>
    </row>
    <row r="3" spans="1:3" x14ac:dyDescent="0.25">
      <c r="A3" t="s">
        <v>178</v>
      </c>
      <c r="B3" t="s">
        <v>179</v>
      </c>
      <c r="C3">
        <v>0</v>
      </c>
    </row>
    <row r="4" spans="1:3" x14ac:dyDescent="0.25">
      <c r="A4" t="s">
        <v>180</v>
      </c>
    </row>
    <row r="5" spans="1:3" x14ac:dyDescent="0.25">
      <c r="A5" t="s">
        <v>181</v>
      </c>
    </row>
    <row r="7" spans="1:3" ht="13" x14ac:dyDescent="0.3">
      <c r="A7" s="6" t="s">
        <v>182</v>
      </c>
      <c r="B7" t="s">
        <v>183</v>
      </c>
    </row>
    <row r="8" spans="1:3" x14ac:dyDescent="0.25">
      <c r="B8">
        <v>2</v>
      </c>
    </row>
    <row r="10" spans="1:3" x14ac:dyDescent="0.25">
      <c r="A10" t="s">
        <v>184</v>
      </c>
    </row>
    <row r="11" spans="1:3" x14ac:dyDescent="0.25">
      <c r="A11" t="e">
        <f>CB_DATA_!#REF!</f>
        <v>#REF!</v>
      </c>
      <c r="B11" t="e">
        <f>Inputs!#REF!</f>
        <v>#REF!</v>
      </c>
    </row>
    <row r="13" spans="1:3" x14ac:dyDescent="0.25">
      <c r="A13" t="s">
        <v>185</v>
      </c>
    </row>
    <row r="14" spans="1:3" x14ac:dyDescent="0.25">
      <c r="A14" t="s">
        <v>189</v>
      </c>
      <c r="B14" t="s">
        <v>193</v>
      </c>
    </row>
    <row r="16" spans="1:3" x14ac:dyDescent="0.25">
      <c r="A16" t="s">
        <v>186</v>
      </c>
    </row>
    <row r="19" spans="1:2" x14ac:dyDescent="0.25">
      <c r="A19" t="s">
        <v>187</v>
      </c>
    </row>
    <row r="20" spans="1:2" x14ac:dyDescent="0.25">
      <c r="A20">
        <v>31</v>
      </c>
      <c r="B20">
        <v>46</v>
      </c>
    </row>
    <row r="25" spans="1:2" ht="13" x14ac:dyDescent="0.3">
      <c r="A25" s="6" t="s">
        <v>188</v>
      </c>
    </row>
    <row r="26" spans="1:2" x14ac:dyDescent="0.25">
      <c r="A26" s="75" t="s">
        <v>190</v>
      </c>
      <c r="B26" s="75" t="s">
        <v>211</v>
      </c>
    </row>
    <row r="27" spans="1:2" x14ac:dyDescent="0.25">
      <c r="A27" t="s">
        <v>191</v>
      </c>
      <c r="B27" t="s">
        <v>216</v>
      </c>
    </row>
    <row r="28" spans="1:2" x14ac:dyDescent="0.25">
      <c r="A28" s="75" t="s">
        <v>192</v>
      </c>
      <c r="B28" s="75" t="s">
        <v>192</v>
      </c>
    </row>
    <row r="29" spans="1:2" x14ac:dyDescent="0.25">
      <c r="A29" s="75" t="s">
        <v>194</v>
      </c>
      <c r="B29" s="75" t="s">
        <v>190</v>
      </c>
    </row>
    <row r="30" spans="1:2" x14ac:dyDescent="0.25">
      <c r="A30" t="s">
        <v>220</v>
      </c>
      <c r="B30" t="s">
        <v>198</v>
      </c>
    </row>
    <row r="31" spans="1:2" x14ac:dyDescent="0.25">
      <c r="A31" s="75" t="s">
        <v>192</v>
      </c>
      <c r="B31" s="75" t="s">
        <v>192</v>
      </c>
    </row>
    <row r="32" spans="1:2" x14ac:dyDescent="0.25">
      <c r="B32" s="75" t="s">
        <v>212</v>
      </c>
    </row>
    <row r="33" spans="2:2" x14ac:dyDescent="0.25">
      <c r="B33" t="s">
        <v>222</v>
      </c>
    </row>
    <row r="34" spans="2:2" x14ac:dyDescent="0.25">
      <c r="B34" s="75" t="s">
        <v>192</v>
      </c>
    </row>
    <row r="35" spans="2:2" x14ac:dyDescent="0.25">
      <c r="B35" s="75" t="s">
        <v>213</v>
      </c>
    </row>
    <row r="36" spans="2:2" x14ac:dyDescent="0.25">
      <c r="B36" t="s">
        <v>223</v>
      </c>
    </row>
    <row r="37" spans="2:2" x14ac:dyDescent="0.25">
      <c r="B37" s="75" t="s">
        <v>192</v>
      </c>
    </row>
    <row r="38" spans="2:2" x14ac:dyDescent="0.25">
      <c r="B38" s="75" t="s">
        <v>214</v>
      </c>
    </row>
    <row r="39" spans="2:2" x14ac:dyDescent="0.25">
      <c r="B39" t="s">
        <v>217</v>
      </c>
    </row>
    <row r="40" spans="2:2" x14ac:dyDescent="0.25">
      <c r="B40" s="75" t="s">
        <v>192</v>
      </c>
    </row>
    <row r="41" spans="2:2" x14ac:dyDescent="0.25">
      <c r="B41" s="75" t="s">
        <v>207</v>
      </c>
    </row>
    <row r="42" spans="2:2" x14ac:dyDescent="0.25">
      <c r="B42" t="s">
        <v>218</v>
      </c>
    </row>
    <row r="43" spans="2:2" x14ac:dyDescent="0.25">
      <c r="B43" s="75" t="s">
        <v>192</v>
      </c>
    </row>
    <row r="44" spans="2:2" x14ac:dyDescent="0.25">
      <c r="B44" s="75" t="s">
        <v>194</v>
      </c>
    </row>
    <row r="45" spans="2:2" x14ac:dyDescent="0.25">
      <c r="B45" t="s">
        <v>219</v>
      </c>
    </row>
    <row r="46" spans="2:2" x14ac:dyDescent="0.25">
      <c r="B46" s="75"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111"/>
  <sheetViews>
    <sheetView tabSelected="1" topLeftCell="A25" zoomScale="85" workbookViewId="0">
      <selection activeCell="H73" sqref="H73"/>
    </sheetView>
  </sheetViews>
  <sheetFormatPr defaultRowHeight="13" x14ac:dyDescent="0.3"/>
  <cols>
    <col min="1" max="1" width="26.1796875" style="4" customWidth="1"/>
    <col min="2" max="2" width="23.7265625" customWidth="1"/>
    <col min="3" max="3" width="24.54296875" style="2" bestFit="1" customWidth="1"/>
    <col min="4" max="4" width="13.1796875" customWidth="1"/>
    <col min="5" max="5" width="8.7265625" customWidth="1"/>
    <col min="6" max="6" width="17.453125" customWidth="1"/>
    <col min="7" max="9" width="9.26953125" customWidth="1"/>
    <col min="11" max="11" width="6.54296875" bestFit="1" customWidth="1"/>
    <col min="12" max="12" width="12.81640625" customWidth="1"/>
    <col min="14" max="14" width="16.54296875" customWidth="1"/>
    <col min="18" max="18" width="10.54296875" customWidth="1"/>
  </cols>
  <sheetData>
    <row r="1" spans="1:10" x14ac:dyDescent="0.3">
      <c r="A1" s="1" t="s">
        <v>0</v>
      </c>
    </row>
    <row r="2" spans="1:10" x14ac:dyDescent="0.3">
      <c r="A2" s="1"/>
    </row>
    <row r="3" spans="1:10" x14ac:dyDescent="0.3">
      <c r="A3" s="1" t="s">
        <v>1</v>
      </c>
    </row>
    <row r="4" spans="1:10" x14ac:dyDescent="0.3">
      <c r="A4" s="1"/>
      <c r="F4" s="3"/>
    </row>
    <row r="5" spans="1:10" ht="12.75" customHeight="1" x14ac:dyDescent="0.3">
      <c r="C5" s="2" t="s">
        <v>2</v>
      </c>
      <c r="D5" s="5" t="s">
        <v>3</v>
      </c>
      <c r="G5" s="6" t="s">
        <v>4</v>
      </c>
    </row>
    <row r="6" spans="1:10" ht="12.75" customHeight="1" x14ac:dyDescent="0.3">
      <c r="A6" s="1" t="s">
        <v>5</v>
      </c>
      <c r="B6" s="4" t="s">
        <v>6</v>
      </c>
      <c r="C6" s="2" t="s">
        <v>7</v>
      </c>
      <c r="D6" s="7">
        <v>800</v>
      </c>
      <c r="E6" t="s">
        <v>8</v>
      </c>
      <c r="G6" t="s">
        <v>9</v>
      </c>
      <c r="H6">
        <v>500</v>
      </c>
      <c r="I6" t="s">
        <v>10</v>
      </c>
      <c r="J6" s="8">
        <v>23</v>
      </c>
    </row>
    <row r="7" spans="1:10" ht="12.75" customHeight="1" x14ac:dyDescent="0.3">
      <c r="B7" s="9" t="s">
        <v>11</v>
      </c>
      <c r="C7" s="2" t="s">
        <v>11</v>
      </c>
      <c r="D7" s="10">
        <v>22</v>
      </c>
      <c r="E7" t="s">
        <v>12</v>
      </c>
      <c r="G7" t="s">
        <v>13</v>
      </c>
      <c r="H7">
        <v>500</v>
      </c>
      <c r="I7" t="s">
        <v>10</v>
      </c>
      <c r="J7" s="8">
        <v>22</v>
      </c>
    </row>
    <row r="8" spans="1:10" ht="12.75" customHeight="1" x14ac:dyDescent="0.3">
      <c r="B8" s="4" t="s">
        <v>14</v>
      </c>
      <c r="C8" s="2" t="s">
        <v>15</v>
      </c>
      <c r="D8" s="11">
        <v>4000</v>
      </c>
      <c r="E8" t="s">
        <v>8</v>
      </c>
      <c r="G8" t="s">
        <v>13</v>
      </c>
      <c r="H8">
        <v>500</v>
      </c>
      <c r="I8" t="s">
        <v>10</v>
      </c>
      <c r="J8" s="8">
        <v>21</v>
      </c>
    </row>
    <row r="9" spans="1:10" ht="12.75" customHeight="1" x14ac:dyDescent="0.3">
      <c r="B9" s="4"/>
      <c r="D9" s="12"/>
      <c r="G9" t="s">
        <v>13</v>
      </c>
      <c r="H9">
        <v>500</v>
      </c>
      <c r="I9" t="s">
        <v>10</v>
      </c>
      <c r="J9" s="8">
        <v>20</v>
      </c>
    </row>
    <row r="10" spans="1:10" ht="12.75" customHeight="1" x14ac:dyDescent="0.3">
      <c r="A10" s="1" t="s">
        <v>16</v>
      </c>
      <c r="B10" t="s">
        <v>17</v>
      </c>
      <c r="C10" s="2" t="s">
        <v>18</v>
      </c>
      <c r="D10" s="12">
        <v>0.75</v>
      </c>
      <c r="G10" t="s">
        <v>19</v>
      </c>
      <c r="I10" t="s">
        <v>10</v>
      </c>
      <c r="J10" s="13">
        <v>19</v>
      </c>
    </row>
    <row r="11" spans="1:10" ht="12.75" customHeight="1" x14ac:dyDescent="0.3">
      <c r="B11" t="s">
        <v>20</v>
      </c>
      <c r="C11" s="2" t="s">
        <v>21</v>
      </c>
      <c r="D11" s="12">
        <v>12</v>
      </c>
      <c r="F11" s="3"/>
      <c r="G11" s="14"/>
      <c r="H11" s="14"/>
      <c r="I11" s="14"/>
    </row>
    <row r="12" spans="1:10" ht="12.75" customHeight="1" x14ac:dyDescent="0.3">
      <c r="B12" t="s">
        <v>22</v>
      </c>
      <c r="C12" s="2" t="s">
        <v>23</v>
      </c>
      <c r="D12" s="15">
        <v>3.7852999999999999</v>
      </c>
      <c r="F12" s="3"/>
      <c r="G12" s="14"/>
      <c r="H12" s="14"/>
      <c r="I12" s="14"/>
    </row>
    <row r="13" spans="1:10" ht="12.75" customHeight="1" x14ac:dyDescent="0.3">
      <c r="D13" s="14"/>
      <c r="F13" s="3"/>
      <c r="G13" s="14"/>
      <c r="H13" s="14"/>
      <c r="I13" s="14"/>
    </row>
    <row r="14" spans="1:10" ht="12.75" customHeight="1" x14ac:dyDescent="0.3">
      <c r="D14" s="14"/>
      <c r="F14" s="3"/>
      <c r="G14" s="14"/>
      <c r="H14" s="14"/>
      <c r="I14" s="14"/>
    </row>
    <row r="15" spans="1:10" ht="12.75" customHeight="1" x14ac:dyDescent="0.3">
      <c r="A15" s="1" t="s">
        <v>24</v>
      </c>
      <c r="D15" s="14"/>
      <c r="F15" s="3"/>
      <c r="G15" s="14"/>
      <c r="H15" s="14"/>
      <c r="I15" s="14"/>
    </row>
    <row r="16" spans="1:10" ht="12.75" customHeight="1" x14ac:dyDescent="0.3">
      <c r="D16" s="14"/>
      <c r="F16" s="3"/>
      <c r="H16" s="5" t="s">
        <v>25</v>
      </c>
    </row>
    <row r="17" spans="1:9" ht="12.75" customHeight="1" x14ac:dyDescent="0.3">
      <c r="D17" s="16" t="s">
        <v>26</v>
      </c>
      <c r="F17" s="3"/>
      <c r="G17" s="17" t="s">
        <v>27</v>
      </c>
      <c r="H17" s="17" t="s">
        <v>28</v>
      </c>
      <c r="I17" s="17" t="s">
        <v>29</v>
      </c>
    </row>
    <row r="18" spans="1:9" ht="12.75" customHeight="1" x14ac:dyDescent="0.3">
      <c r="A18" s="1" t="s">
        <v>30</v>
      </c>
      <c r="B18" t="s">
        <v>31</v>
      </c>
      <c r="C18" s="2" t="s">
        <v>32</v>
      </c>
      <c r="D18" s="18">
        <v>25</v>
      </c>
      <c r="E18" t="s">
        <v>8</v>
      </c>
      <c r="F18" s="3"/>
      <c r="G18" s="19">
        <v>15</v>
      </c>
      <c r="H18" s="19">
        <v>25</v>
      </c>
      <c r="I18" s="19">
        <v>50</v>
      </c>
    </row>
    <row r="19" spans="1:9" ht="12.75" customHeight="1" x14ac:dyDescent="0.3">
      <c r="B19" t="s">
        <v>33</v>
      </c>
      <c r="C19" s="2" t="s">
        <v>34</v>
      </c>
      <c r="D19" s="20">
        <v>0.03</v>
      </c>
      <c r="E19" t="s">
        <v>35</v>
      </c>
      <c r="F19" s="3"/>
      <c r="G19" s="21">
        <v>0.02</v>
      </c>
      <c r="H19" s="21">
        <v>0.03</v>
      </c>
      <c r="I19" s="21">
        <v>0.05</v>
      </c>
    </row>
    <row r="20" spans="1:9" ht="12.75" customHeight="1" x14ac:dyDescent="0.3">
      <c r="B20" t="s">
        <v>36</v>
      </c>
      <c r="C20" s="2" t="s">
        <v>37</v>
      </c>
      <c r="D20" s="11">
        <v>5</v>
      </c>
      <c r="E20" t="s">
        <v>8</v>
      </c>
      <c r="F20" s="3"/>
      <c r="G20" s="19">
        <v>5</v>
      </c>
      <c r="H20" s="19">
        <v>5</v>
      </c>
      <c r="I20" s="19">
        <v>5</v>
      </c>
    </row>
    <row r="21" spans="1:9" ht="12.75" customHeight="1" x14ac:dyDescent="0.3">
      <c r="B21" t="s">
        <v>38</v>
      </c>
      <c r="C21" s="2" t="s">
        <v>39</v>
      </c>
      <c r="D21" s="22">
        <v>3000</v>
      </c>
      <c r="G21" s="23">
        <v>2000</v>
      </c>
      <c r="H21" s="23">
        <v>3000</v>
      </c>
      <c r="I21" s="23">
        <v>4000</v>
      </c>
    </row>
    <row r="22" spans="1:9" ht="12.75" customHeight="1" x14ac:dyDescent="0.3">
      <c r="B22" t="s">
        <v>40</v>
      </c>
      <c r="C22" s="2" t="s">
        <v>41</v>
      </c>
      <c r="D22" s="10">
        <v>0.3</v>
      </c>
      <c r="E22" t="s">
        <v>42</v>
      </c>
      <c r="G22" s="24">
        <v>0.25</v>
      </c>
      <c r="H22" s="24">
        <v>0.3</v>
      </c>
      <c r="I22" s="24">
        <v>0.4</v>
      </c>
    </row>
    <row r="23" spans="1:9" ht="12.75" customHeight="1" x14ac:dyDescent="0.3">
      <c r="A23" s="1" t="s">
        <v>43</v>
      </c>
      <c r="B23" s="74" t="s">
        <v>44</v>
      </c>
      <c r="C23" s="2" t="s">
        <v>45</v>
      </c>
      <c r="D23" s="80">
        <f>D69</f>
        <v>390</v>
      </c>
      <c r="G23" s="14">
        <v>50</v>
      </c>
      <c r="H23" s="25">
        <v>350</v>
      </c>
      <c r="I23" s="14">
        <v>500</v>
      </c>
    </row>
    <row r="24" spans="1:9" ht="12.75" customHeight="1" x14ac:dyDescent="0.3">
      <c r="B24" s="74" t="s">
        <v>46</v>
      </c>
      <c r="C24" s="2" t="s">
        <v>47</v>
      </c>
      <c r="D24" s="81">
        <f>D74</f>
        <v>300</v>
      </c>
      <c r="G24" s="26">
        <v>25</v>
      </c>
      <c r="H24" s="27">
        <v>1150</v>
      </c>
      <c r="I24" s="26">
        <v>1500</v>
      </c>
    </row>
    <row r="25" spans="1:9" ht="12.75" customHeight="1" x14ac:dyDescent="0.3">
      <c r="B25" s="4" t="s">
        <v>48</v>
      </c>
      <c r="C25" s="2" t="s">
        <v>49</v>
      </c>
      <c r="D25" s="20">
        <v>0.5</v>
      </c>
      <c r="G25" s="21">
        <v>-0.05</v>
      </c>
      <c r="H25" s="21">
        <v>0.5</v>
      </c>
      <c r="I25" s="21">
        <v>1</v>
      </c>
    </row>
    <row r="26" spans="1:9" ht="12.75" customHeight="1" x14ac:dyDescent="0.3">
      <c r="B26" s="77" t="s">
        <v>50</v>
      </c>
      <c r="C26" s="2" t="s">
        <v>51</v>
      </c>
      <c r="D26" s="82">
        <v>150</v>
      </c>
      <c r="G26" s="24">
        <v>130</v>
      </c>
      <c r="H26" s="24">
        <v>150</v>
      </c>
      <c r="I26" s="24">
        <v>170</v>
      </c>
    </row>
    <row r="27" spans="1:9" ht="12.75" customHeight="1" x14ac:dyDescent="0.3">
      <c r="B27" t="s">
        <v>52</v>
      </c>
      <c r="C27" s="2" t="s">
        <v>53</v>
      </c>
      <c r="D27" s="20">
        <v>0.1</v>
      </c>
      <c r="G27" s="21">
        <f>3.3%</f>
        <v>3.3000000000000002E-2</v>
      </c>
      <c r="H27" s="21">
        <v>0.1</v>
      </c>
      <c r="I27" s="21">
        <v>0.2</v>
      </c>
    </row>
    <row r="28" spans="1:9" ht="12.75" customHeight="1" x14ac:dyDescent="0.3">
      <c r="A28" s="1"/>
      <c r="B28" s="9" t="s">
        <v>54</v>
      </c>
      <c r="C28" s="2" t="s">
        <v>55</v>
      </c>
      <c r="D28" s="20">
        <v>0.2</v>
      </c>
      <c r="E28" t="s">
        <v>56</v>
      </c>
      <c r="G28" s="21">
        <v>0.2</v>
      </c>
      <c r="H28" s="21">
        <v>0.2</v>
      </c>
      <c r="I28" s="21">
        <v>0.2</v>
      </c>
    </row>
    <row r="29" spans="1:9" ht="12.75" customHeight="1" x14ac:dyDescent="0.3">
      <c r="A29" s="1"/>
      <c r="B29" s="76" t="s">
        <v>57</v>
      </c>
      <c r="D29" s="83">
        <v>0.2</v>
      </c>
      <c r="E29" t="s">
        <v>56</v>
      </c>
      <c r="G29" s="21">
        <v>0.1</v>
      </c>
      <c r="H29" s="21">
        <v>0.2</v>
      </c>
      <c r="I29" s="21">
        <v>0.25</v>
      </c>
    </row>
    <row r="30" spans="1:9" ht="12.75" customHeight="1" x14ac:dyDescent="0.3">
      <c r="A30" s="1"/>
      <c r="B30" s="4" t="s">
        <v>58</v>
      </c>
      <c r="C30" s="2" t="s">
        <v>59</v>
      </c>
      <c r="D30" s="28">
        <v>0.05</v>
      </c>
      <c r="E30" s="9" t="s">
        <v>60</v>
      </c>
      <c r="F30" s="3"/>
      <c r="G30" s="21">
        <v>0.02</v>
      </c>
      <c r="H30" s="21">
        <v>0.05</v>
      </c>
      <c r="I30" s="21">
        <v>0.1</v>
      </c>
    </row>
    <row r="31" spans="1:9" ht="12.75" customHeight="1" x14ac:dyDescent="0.3">
      <c r="A31" s="1" t="s">
        <v>61</v>
      </c>
      <c r="B31" s="9" t="s">
        <v>62</v>
      </c>
      <c r="C31" s="2" t="s">
        <v>63</v>
      </c>
      <c r="D31" s="10">
        <v>6.69</v>
      </c>
      <c r="E31" t="s">
        <v>64</v>
      </c>
      <c r="G31" s="24">
        <v>4</v>
      </c>
      <c r="H31" s="24">
        <v>6.69</v>
      </c>
      <c r="I31" s="24">
        <v>8</v>
      </c>
    </row>
    <row r="32" spans="1:9" ht="12.75" customHeight="1" x14ac:dyDescent="0.3">
      <c r="B32" s="9" t="s">
        <v>65</v>
      </c>
      <c r="C32" s="2" t="s">
        <v>66</v>
      </c>
      <c r="D32" s="10">
        <v>4</v>
      </c>
      <c r="E32" t="s">
        <v>67</v>
      </c>
      <c r="G32" s="24">
        <v>3</v>
      </c>
      <c r="H32" s="24">
        <v>4</v>
      </c>
      <c r="I32" s="24">
        <v>6</v>
      </c>
    </row>
    <row r="33" spans="1:9" ht="12.75" customHeight="1" x14ac:dyDescent="0.3">
      <c r="B33" s="9" t="s">
        <v>68</v>
      </c>
      <c r="C33" s="2" t="s">
        <v>69</v>
      </c>
      <c r="D33" s="10">
        <v>0.12</v>
      </c>
      <c r="E33" t="s">
        <v>64</v>
      </c>
      <c r="G33" s="24">
        <v>0.12</v>
      </c>
      <c r="H33" s="24">
        <v>0.12</v>
      </c>
      <c r="I33" s="24">
        <v>0.12</v>
      </c>
    </row>
    <row r="34" spans="1:9" ht="12.75" customHeight="1" x14ac:dyDescent="0.3">
      <c r="B34" s="9" t="s">
        <v>70</v>
      </c>
      <c r="C34" s="2" t="s">
        <v>71</v>
      </c>
      <c r="D34" s="10">
        <v>3.5</v>
      </c>
      <c r="E34" t="s">
        <v>72</v>
      </c>
      <c r="G34" s="24">
        <v>3</v>
      </c>
      <c r="H34" s="24">
        <v>3.5</v>
      </c>
      <c r="I34" s="24">
        <v>4</v>
      </c>
    </row>
    <row r="35" spans="1:9" ht="12.75" customHeight="1" x14ac:dyDescent="0.3">
      <c r="B35" s="9" t="s">
        <v>73</v>
      </c>
      <c r="C35" s="2" t="s">
        <v>74</v>
      </c>
      <c r="D35" s="29">
        <v>0.03</v>
      </c>
      <c r="E35" t="s">
        <v>75</v>
      </c>
      <c r="G35" s="30">
        <v>1.4999999999999999E-2</v>
      </c>
      <c r="H35" s="30">
        <v>0.03</v>
      </c>
      <c r="I35" s="30">
        <v>0.05</v>
      </c>
    </row>
    <row r="36" spans="1:9" ht="12.75" customHeight="1" x14ac:dyDescent="0.3">
      <c r="A36" s="1"/>
      <c r="B36" s="31" t="s">
        <v>76</v>
      </c>
      <c r="C36" s="2" t="s">
        <v>77</v>
      </c>
      <c r="D36" s="29">
        <v>1.4999999999999999E-2</v>
      </c>
      <c r="E36" t="s">
        <v>56</v>
      </c>
      <c r="G36" s="30">
        <v>0.01</v>
      </c>
      <c r="H36" s="30">
        <v>1.4999999999999999E-2</v>
      </c>
      <c r="I36" s="30">
        <v>0.04</v>
      </c>
    </row>
    <row r="37" spans="1:9" ht="12.75" customHeight="1" x14ac:dyDescent="0.3">
      <c r="B37" t="s">
        <v>78</v>
      </c>
      <c r="C37" s="2" t="s">
        <v>78</v>
      </c>
      <c r="D37" s="32">
        <v>50</v>
      </c>
      <c r="E37" t="s">
        <v>64</v>
      </c>
      <c r="G37" s="24">
        <v>40</v>
      </c>
      <c r="H37" s="24">
        <v>50</v>
      </c>
      <c r="I37" s="24">
        <v>60</v>
      </c>
    </row>
    <row r="38" spans="1:9" ht="12.75" customHeight="1" x14ac:dyDescent="0.3"/>
    <row r="39" spans="1:9" ht="12.75" customHeight="1" x14ac:dyDescent="0.3"/>
    <row r="40" spans="1:9" ht="12.75" customHeight="1" x14ac:dyDescent="0.3"/>
    <row r="41" spans="1:9" ht="12.75" customHeight="1" x14ac:dyDescent="0.3">
      <c r="B41" s="33" t="s">
        <v>79</v>
      </c>
      <c r="D41" s="86">
        <f>'Cash flows'!F60</f>
        <v>-132.26117333333241</v>
      </c>
    </row>
    <row r="43" spans="1:9" ht="13.5" thickBot="1" x14ac:dyDescent="0.35"/>
    <row r="44" spans="1:9" ht="15.5" x14ac:dyDescent="0.35">
      <c r="A44" s="101" t="s">
        <v>165</v>
      </c>
      <c r="B44" s="103"/>
    </row>
    <row r="45" spans="1:9" x14ac:dyDescent="0.3">
      <c r="A45" s="89" t="s">
        <v>166</v>
      </c>
      <c r="B45" s="90">
        <v>0.5</v>
      </c>
    </row>
    <row r="46" spans="1:9" x14ac:dyDescent="0.3">
      <c r="A46" s="89" t="s">
        <v>167</v>
      </c>
      <c r="B46" s="90">
        <v>-0.5</v>
      </c>
    </row>
    <row r="47" spans="1:9" ht="13.5" thickBot="1" x14ac:dyDescent="0.35">
      <c r="A47" s="91" t="s">
        <v>168</v>
      </c>
      <c r="B47" s="92">
        <v>-0.25</v>
      </c>
    </row>
    <row r="53" spans="2:8" ht="13.5" thickBot="1" x14ac:dyDescent="0.35"/>
    <row r="54" spans="2:8" ht="15.5" x14ac:dyDescent="0.35">
      <c r="B54" s="101" t="s">
        <v>169</v>
      </c>
      <c r="C54" s="102"/>
      <c r="D54" s="102"/>
      <c r="E54" s="102"/>
      <c r="F54" s="102"/>
      <c r="G54" s="102"/>
      <c r="H54" s="103"/>
    </row>
    <row r="55" spans="2:8" x14ac:dyDescent="0.3">
      <c r="B55" s="93"/>
      <c r="C55" s="73"/>
      <c r="D55" s="72" t="s">
        <v>174</v>
      </c>
      <c r="E55" s="72">
        <v>10</v>
      </c>
      <c r="F55" s="72">
        <v>50</v>
      </c>
      <c r="G55" s="72">
        <v>90</v>
      </c>
      <c r="H55" s="94" t="s">
        <v>175</v>
      </c>
    </row>
    <row r="56" spans="2:8" x14ac:dyDescent="0.3">
      <c r="B56" s="95" t="s">
        <v>197</v>
      </c>
      <c r="C56" s="96"/>
      <c r="D56" s="14">
        <v>0</v>
      </c>
      <c r="E56" s="14">
        <v>10</v>
      </c>
      <c r="F56" s="14">
        <v>20</v>
      </c>
      <c r="G56" s="14">
        <v>50</v>
      </c>
      <c r="H56" s="90">
        <v>60</v>
      </c>
    </row>
    <row r="57" spans="2:8" x14ac:dyDescent="0.3">
      <c r="B57" s="95" t="s">
        <v>170</v>
      </c>
      <c r="C57" s="96"/>
      <c r="D57" s="14">
        <v>20</v>
      </c>
      <c r="E57" s="14">
        <v>50</v>
      </c>
      <c r="F57" s="14">
        <v>270</v>
      </c>
      <c r="G57" s="14">
        <v>450</v>
      </c>
      <c r="H57" s="90">
        <v>500</v>
      </c>
    </row>
    <row r="58" spans="2:8" x14ac:dyDescent="0.3">
      <c r="B58" s="95" t="s">
        <v>171</v>
      </c>
      <c r="C58" s="96"/>
      <c r="D58" s="14">
        <v>150</v>
      </c>
      <c r="E58" s="14">
        <v>300</v>
      </c>
      <c r="F58" s="14">
        <v>1200</v>
      </c>
      <c r="G58" s="14">
        <v>1600</v>
      </c>
      <c r="H58" s="90">
        <v>1700</v>
      </c>
    </row>
    <row r="59" spans="2:8" x14ac:dyDescent="0.3">
      <c r="B59" s="95" t="s">
        <v>172</v>
      </c>
      <c r="C59" s="96"/>
      <c r="D59" s="14">
        <v>0</v>
      </c>
      <c r="E59" s="14">
        <v>0.25</v>
      </c>
      <c r="F59" s="14">
        <v>1</v>
      </c>
      <c r="G59" s="14">
        <v>3</v>
      </c>
      <c r="H59" s="90">
        <v>4</v>
      </c>
    </row>
    <row r="60" spans="2:8" x14ac:dyDescent="0.3">
      <c r="B60" s="95" t="s">
        <v>173</v>
      </c>
      <c r="C60" s="96"/>
      <c r="D60" s="14">
        <v>120</v>
      </c>
      <c r="E60" s="14">
        <v>130</v>
      </c>
      <c r="F60" s="14">
        <v>150</v>
      </c>
      <c r="G60" s="14">
        <v>190</v>
      </c>
      <c r="H60" s="90">
        <v>200</v>
      </c>
    </row>
    <row r="61" spans="2:8" ht="13.5" thickBot="1" x14ac:dyDescent="0.35">
      <c r="B61" s="97" t="s">
        <v>127</v>
      </c>
      <c r="C61" s="98"/>
      <c r="D61" s="99">
        <v>0.05</v>
      </c>
      <c r="E61" s="99">
        <v>0.1</v>
      </c>
      <c r="F61" s="99">
        <v>0.2</v>
      </c>
      <c r="G61" s="99">
        <v>0.25</v>
      </c>
      <c r="H61" s="100">
        <v>0.3</v>
      </c>
    </row>
    <row r="62" spans="2:8" ht="13.5" thickBot="1" x14ac:dyDescent="0.35"/>
    <row r="63" spans="2:8" ht="16.5" customHeight="1" x14ac:dyDescent="0.35">
      <c r="B63" s="104" t="s">
        <v>110</v>
      </c>
      <c r="C63" s="105"/>
      <c r="D63" s="106"/>
    </row>
    <row r="64" spans="2:8" x14ac:dyDescent="0.3">
      <c r="B64" s="95" t="s">
        <v>210</v>
      </c>
      <c r="C64" s="96"/>
      <c r="D64" s="107">
        <v>20</v>
      </c>
      <c r="E64" t="s">
        <v>201</v>
      </c>
      <c r="F64" t="s">
        <v>203</v>
      </c>
    </row>
    <row r="65" spans="2:17" x14ac:dyDescent="0.3">
      <c r="B65" s="95" t="s">
        <v>209</v>
      </c>
      <c r="C65" s="96"/>
      <c r="D65" s="107">
        <v>20</v>
      </c>
      <c r="E65" t="s">
        <v>199</v>
      </c>
    </row>
    <row r="66" spans="2:17" ht="15.5" x14ac:dyDescent="0.35">
      <c r="B66" s="95" t="s">
        <v>195</v>
      </c>
      <c r="C66" s="96"/>
      <c r="D66" s="107">
        <v>1</v>
      </c>
      <c r="E66" t="s">
        <v>200</v>
      </c>
      <c r="F66">
        <v>100</v>
      </c>
      <c r="L66" s="88" t="s">
        <v>208</v>
      </c>
      <c r="M66" s="88"/>
      <c r="N66" s="88"/>
      <c r="O66" s="88"/>
      <c r="P66" s="88"/>
    </row>
    <row r="67" spans="2:17" x14ac:dyDescent="0.3">
      <c r="B67" s="95" t="s">
        <v>176</v>
      </c>
      <c r="C67" s="96"/>
      <c r="D67" s="107">
        <v>270</v>
      </c>
      <c r="E67" t="s">
        <v>199</v>
      </c>
      <c r="N67" s="84">
        <f>D41</f>
        <v>-132.26117333333241</v>
      </c>
    </row>
    <row r="68" spans="2:17" ht="13.5" thickBot="1" x14ac:dyDescent="0.35">
      <c r="B68" s="95" t="s">
        <v>202</v>
      </c>
      <c r="C68" s="96"/>
      <c r="D68" s="107">
        <v>0</v>
      </c>
      <c r="E68" t="s">
        <v>200</v>
      </c>
      <c r="F68">
        <v>30</v>
      </c>
      <c r="L68" t="str">
        <f>"ExpProfit"&amp;M68</f>
        <v>ExpProfit500</v>
      </c>
      <c r="M68">
        <v>500</v>
      </c>
      <c r="N68" s="85">
        <f t="dataTable" ref="N68:N85" dt2D="0" dtr="0" r1="D8"/>
        <v>14418.980681840276</v>
      </c>
      <c r="P68" cm="1">
        <f t="array" aca="1" ref="P68" ca="1">_xll.CB.GetForeStatFN(N68,2)</f>
        <v>9061.8690748949666</v>
      </c>
      <c r="Q68">
        <f ca="1">MAX(P68:P85)</f>
        <v>10000.820418059688</v>
      </c>
    </row>
    <row r="69" spans="2:17" ht="13.5" thickBot="1" x14ac:dyDescent="0.35">
      <c r="B69" s="78" t="s">
        <v>196</v>
      </c>
      <c r="C69" s="79"/>
      <c r="D69" s="87">
        <f>D66*D64+D68*D65+D66*F66+D68*F68+D67</f>
        <v>390</v>
      </c>
      <c r="L69" t="str">
        <f t="shared" ref="L69:L85" si="0">"ExpProfit"&amp;M69</f>
        <v>ExpProfit550</v>
      </c>
      <c r="M69">
        <f t="shared" ref="M69:M85" si="1">M68+50</f>
        <v>550</v>
      </c>
      <c r="N69" s="85">
        <v>15152.352358104165</v>
      </c>
      <c r="P69" cm="1">
        <f t="array" aca="1" ref="P69" ca="1">_xll.CB.GetForeStatFN(N69,2)</f>
        <v>9262.1357216837514</v>
      </c>
      <c r="Q69">
        <f ca="1">INDEX(M68:M85,MATCH(Q68,P68:P85,0))</f>
        <v>1100</v>
      </c>
    </row>
    <row r="70" spans="2:17" x14ac:dyDescent="0.3">
      <c r="B70" s="95"/>
      <c r="C70" s="96"/>
      <c r="D70" s="90"/>
      <c r="L70" t="str">
        <f t="shared" si="0"/>
        <v>ExpProfit600</v>
      </c>
      <c r="M70">
        <f t="shared" si="1"/>
        <v>600</v>
      </c>
      <c r="N70" s="85">
        <v>15885.724034368053</v>
      </c>
      <c r="P70" cm="1">
        <f t="array" aca="1" ref="P70" ca="1">_xll.CB.GetForeStatFN(N70,2)</f>
        <v>9431.8893416928113</v>
      </c>
    </row>
    <row r="71" spans="2:17" x14ac:dyDescent="0.3">
      <c r="B71" s="95"/>
      <c r="C71" s="96"/>
      <c r="D71" s="90"/>
      <c r="L71" t="str">
        <f t="shared" si="0"/>
        <v>ExpProfit650</v>
      </c>
      <c r="M71">
        <f t="shared" si="1"/>
        <v>650</v>
      </c>
      <c r="N71" s="85">
        <v>16619.095710631933</v>
      </c>
      <c r="P71" cm="1">
        <f t="array" aca="1" ref="P71" ca="1">_xll.CB.GetForeStatFN(N71,2)</f>
        <v>9564.015433172237</v>
      </c>
    </row>
    <row r="72" spans="2:17" x14ac:dyDescent="0.3">
      <c r="B72" s="95" t="s">
        <v>204</v>
      </c>
      <c r="C72" s="96"/>
      <c r="D72" s="107">
        <v>300</v>
      </c>
      <c r="E72" t="s">
        <v>199</v>
      </c>
      <c r="L72" t="str">
        <f t="shared" si="0"/>
        <v>ExpProfit700</v>
      </c>
      <c r="M72">
        <f t="shared" si="1"/>
        <v>700</v>
      </c>
      <c r="N72" s="85">
        <v>17352.467386895831</v>
      </c>
      <c r="P72" cm="1">
        <f t="array" aca="1" ref="P72" ca="1">_xll.CB.GetForeStatFN(N72,2)</f>
        <v>9674.2961392176639</v>
      </c>
    </row>
    <row r="73" spans="2:17" ht="13.5" thickBot="1" x14ac:dyDescent="0.35">
      <c r="B73" s="95" t="s">
        <v>206</v>
      </c>
      <c r="C73" s="96"/>
      <c r="D73" s="107">
        <v>0</v>
      </c>
      <c r="E73" t="s">
        <v>199</v>
      </c>
      <c r="L73" t="str">
        <f t="shared" si="0"/>
        <v>ExpProfit750</v>
      </c>
      <c r="M73">
        <f t="shared" si="1"/>
        <v>750</v>
      </c>
      <c r="N73" s="85">
        <v>18085.839063159714</v>
      </c>
      <c r="P73" cm="1">
        <f t="array" aca="1" ref="P73" ca="1">_xll.CB.GetForeStatFN(N73,2)</f>
        <v>9763.8895886933005</v>
      </c>
    </row>
    <row r="74" spans="2:17" ht="13.5" thickBot="1" x14ac:dyDescent="0.35">
      <c r="B74" s="78" t="s">
        <v>205</v>
      </c>
      <c r="C74" s="79"/>
      <c r="D74" s="87">
        <f>IF('Cash flows'!E34=0,Inputs!D72,Inputs!D73*'Cash flows'!E32)</f>
        <v>300</v>
      </c>
      <c r="L74" t="str">
        <f t="shared" si="0"/>
        <v>ExpProfit800</v>
      </c>
      <c r="M74">
        <f t="shared" si="1"/>
        <v>800</v>
      </c>
      <c r="N74" s="85">
        <v>18819.210739423623</v>
      </c>
      <c r="P74" cm="1">
        <f t="array" aca="1" ref="P74" ca="1">_xll.CB.GetForeStatFN(N74,2)</f>
        <v>9837.4093999947854</v>
      </c>
    </row>
    <row r="75" spans="2:17" x14ac:dyDescent="0.3">
      <c r="L75" t="str">
        <f t="shared" si="0"/>
        <v>ExpProfit850</v>
      </c>
      <c r="M75">
        <f t="shared" si="1"/>
        <v>850</v>
      </c>
      <c r="N75" s="85">
        <v>18500.915760166659</v>
      </c>
      <c r="P75" cm="1">
        <f t="array" aca="1" ref="P75" ca="1">_xll.CB.GetForeStatFN(N75,2)</f>
        <v>9894.193920508691</v>
      </c>
    </row>
    <row r="76" spans="2:17" x14ac:dyDescent="0.3">
      <c r="L76" t="str">
        <f t="shared" si="0"/>
        <v>ExpProfit900</v>
      </c>
      <c r="M76">
        <f t="shared" si="1"/>
        <v>900</v>
      </c>
      <c r="N76" s="85">
        <v>18086.103427888884</v>
      </c>
      <c r="P76" cm="1">
        <f t="array" aca="1" ref="P76" ca="1">_xll.CB.GetForeStatFN(N76,2)</f>
        <v>9933.3132364884004</v>
      </c>
    </row>
    <row r="77" spans="2:17" x14ac:dyDescent="0.3">
      <c r="L77" t="str">
        <f t="shared" si="0"/>
        <v>ExpProfit950</v>
      </c>
      <c r="M77">
        <f t="shared" si="1"/>
        <v>950</v>
      </c>
      <c r="N77" s="85">
        <v>17671.291095611108</v>
      </c>
      <c r="P77" cm="1">
        <f t="array" aca="1" ref="P77" ca="1">_xll.CB.GetForeStatFN(N77,2)</f>
        <v>9951.8383479087443</v>
      </c>
    </row>
    <row r="78" spans="2:17" x14ac:dyDescent="0.3">
      <c r="L78" t="str">
        <f t="shared" si="0"/>
        <v>ExpProfit1000</v>
      </c>
      <c r="M78">
        <f t="shared" si="1"/>
        <v>1000</v>
      </c>
      <c r="N78" s="85">
        <v>17256.478763333333</v>
      </c>
      <c r="P78" cm="1">
        <f t="array" aca="1" ref="P78" ca="1">_xll.CB.GetForeStatFN(N78,2)</f>
        <v>9957.1611985435284</v>
      </c>
    </row>
    <row r="79" spans="2:17" x14ac:dyDescent="0.3">
      <c r="L79" t="str">
        <f t="shared" si="0"/>
        <v>ExpProfit1050</v>
      </c>
      <c r="M79">
        <f t="shared" si="1"/>
        <v>1050</v>
      </c>
      <c r="N79" s="85">
        <v>16891.666431055553</v>
      </c>
      <c r="P79" cm="1">
        <f t="array" aca="1" ref="P79" ca="1">_xll.CB.GetForeStatFN(N79,2)</f>
        <v>9990.4847047431813</v>
      </c>
    </row>
    <row r="80" spans="2:17" x14ac:dyDescent="0.3">
      <c r="L80" t="str">
        <f t="shared" si="0"/>
        <v>ExpProfit1100</v>
      </c>
      <c r="M80">
        <f t="shared" si="1"/>
        <v>1100</v>
      </c>
      <c r="N80" s="85">
        <v>16526.854098777778</v>
      </c>
      <c r="P80" cm="1">
        <f t="array" aca="1" ref="P80" ca="1">_xll.CB.GetForeStatFN(N80,2)</f>
        <v>10000.820418059688</v>
      </c>
    </row>
    <row r="81" spans="1:24" x14ac:dyDescent="0.3">
      <c r="L81" t="str">
        <f t="shared" si="0"/>
        <v>ExpProfit1150</v>
      </c>
      <c r="M81">
        <f t="shared" si="1"/>
        <v>1150</v>
      </c>
      <c r="N81" s="85">
        <v>16162.041766499999</v>
      </c>
      <c r="P81" cm="1">
        <f t="array" aca="1" ref="P81" ca="1">_xll.CB.GetForeStatFN(N81,2)</f>
        <v>9989.7284216314001</v>
      </c>
    </row>
    <row r="82" spans="1:24" x14ac:dyDescent="0.3">
      <c r="L82" t="str">
        <f t="shared" si="0"/>
        <v>ExpProfit1200</v>
      </c>
      <c r="M82">
        <f t="shared" si="1"/>
        <v>1200</v>
      </c>
      <c r="N82" s="85">
        <v>15797.229434222225</v>
      </c>
      <c r="P82" cm="1">
        <f t="array" aca="1" ref="P82" ca="1">_xll.CB.GetForeStatFN(N82,2)</f>
        <v>9963.6432674195094</v>
      </c>
    </row>
    <row r="83" spans="1:24" x14ac:dyDescent="0.3">
      <c r="L83" t="str">
        <f t="shared" si="0"/>
        <v>ExpProfit1250</v>
      </c>
      <c r="M83">
        <f t="shared" si="1"/>
        <v>1250</v>
      </c>
      <c r="N83" s="85">
        <v>15432.417101944444</v>
      </c>
      <c r="P83" cm="1">
        <f t="array" aca="1" ref="P83" ca="1">_xll.CB.GetForeStatFN(N83,2)</f>
        <v>9917.8898889885349</v>
      </c>
    </row>
    <row r="84" spans="1:24" x14ac:dyDescent="0.3">
      <c r="L84" t="str">
        <f t="shared" si="0"/>
        <v>ExpProfit1300</v>
      </c>
      <c r="M84">
        <f t="shared" si="1"/>
        <v>1300</v>
      </c>
      <c r="N84" s="85">
        <v>15067.60476966667</v>
      </c>
      <c r="P84" cm="1">
        <f t="array" aca="1" ref="P84" ca="1">_xll.CB.GetForeStatFN(N84,2)</f>
        <v>9857.7616790730226</v>
      </c>
    </row>
    <row r="85" spans="1:24" x14ac:dyDescent="0.3">
      <c r="L85" t="str">
        <f t="shared" si="0"/>
        <v>ExpProfit1350</v>
      </c>
      <c r="M85">
        <f t="shared" si="1"/>
        <v>1350</v>
      </c>
      <c r="N85" s="85">
        <v>14702.792437388895</v>
      </c>
      <c r="P85" cm="1">
        <f t="array" aca="1" ref="P85" ca="1">_xll.CB.GetForeStatFN(N85,2)</f>
        <v>9783.2294666192029</v>
      </c>
    </row>
    <row r="90" spans="1:24" ht="15.5" x14ac:dyDescent="0.35">
      <c r="B90" s="88" t="s">
        <v>224</v>
      </c>
      <c r="C90" s="88"/>
      <c r="D90" s="88"/>
      <c r="E90" s="88"/>
      <c r="F90" s="88"/>
      <c r="G90" s="88"/>
      <c r="J90" s="88" t="s">
        <v>215</v>
      </c>
      <c r="K90" s="88"/>
      <c r="L90" s="88"/>
      <c r="M90" s="88"/>
      <c r="N90" s="88"/>
      <c r="O90" s="88"/>
      <c r="P90" s="88"/>
      <c r="R90" s="88" t="s">
        <v>225</v>
      </c>
      <c r="S90" s="88"/>
      <c r="T90" s="88"/>
      <c r="U90" s="88"/>
      <c r="V90" s="88"/>
      <c r="W90" s="88"/>
      <c r="X90" s="88"/>
    </row>
    <row r="91" spans="1:24" ht="12.5" x14ac:dyDescent="0.25">
      <c r="B91">
        <v>100000</v>
      </c>
      <c r="C91">
        <f>B91+50000</f>
        <v>150000</v>
      </c>
      <c r="D91">
        <f t="shared" ref="D91:G91" si="2">C91+50000</f>
        <v>200000</v>
      </c>
      <c r="E91">
        <f t="shared" si="2"/>
        <v>250000</v>
      </c>
      <c r="F91">
        <f t="shared" si="2"/>
        <v>300000</v>
      </c>
      <c r="G91">
        <f t="shared" si="2"/>
        <v>350000</v>
      </c>
      <c r="K91">
        <v>100000</v>
      </c>
      <c r="L91">
        <f>K91+50000</f>
        <v>150000</v>
      </c>
      <c r="M91">
        <f t="shared" ref="M91:P91" si="3">L91+50000</f>
        <v>200000</v>
      </c>
      <c r="N91">
        <f t="shared" si="3"/>
        <v>250000</v>
      </c>
      <c r="O91">
        <f t="shared" si="3"/>
        <v>300000</v>
      </c>
      <c r="P91">
        <f t="shared" si="3"/>
        <v>350000</v>
      </c>
      <c r="R91" t="s">
        <v>215</v>
      </c>
      <c r="S91">
        <v>100000</v>
      </c>
      <c r="T91">
        <v>150000</v>
      </c>
      <c r="U91">
        <v>200000</v>
      </c>
      <c r="V91">
        <v>250000</v>
      </c>
      <c r="W91">
        <v>300000</v>
      </c>
      <c r="X91">
        <v>350000</v>
      </c>
    </row>
    <row r="92" spans="1:24" ht="12.5" x14ac:dyDescent="0.25">
      <c r="A92">
        <v>500</v>
      </c>
      <c r="B92" s="85">
        <f t="shared" ref="B92:G101" si="4">(1-EXP(-($H71/B$91)))</f>
        <v>0</v>
      </c>
      <c r="C92" s="85">
        <f t="shared" si="4"/>
        <v>0</v>
      </c>
      <c r="D92" s="85">
        <f t="shared" si="4"/>
        <v>0</v>
      </c>
      <c r="E92" s="85">
        <f t="shared" si="4"/>
        <v>0</v>
      </c>
      <c r="F92" s="85">
        <f t="shared" si="4"/>
        <v>0</v>
      </c>
      <c r="G92" s="85">
        <f t="shared" si="4"/>
        <v>0</v>
      </c>
      <c r="J92">
        <v>500</v>
      </c>
      <c r="K92">
        <f ca="1">-K$91*LN(1-_xll.CB.GetForeStatFN(B92,2))</f>
        <v>7800.3486537011659</v>
      </c>
      <c r="L92">
        <f ca="1">-L$91*LN(1-_xll.CB.GetForeStatFN(C92,2))</f>
        <v>8229.2918528070222</v>
      </c>
      <c r="M92">
        <f ca="1">-M$91*LN(1-_xll.CB.GetForeStatFN(D92,2))</f>
        <v>8440.6501248582954</v>
      </c>
      <c r="N92">
        <f ca="1">-N$91*LN(1-_xll.CB.GetForeStatFN(E92,2))</f>
        <v>8566.4479728754686</v>
      </c>
      <c r="O92">
        <f ca="1">-O$91*LN(1-_xll.CB.GetForeStatFN(F92,2))</f>
        <v>8649.8851753179188</v>
      </c>
      <c r="P92">
        <f ca="1">-P$91*LN(1-_xll.CB.GetForeStatFN(G92,2))</f>
        <v>8709.2723025490322</v>
      </c>
      <c r="Q92">
        <v>1</v>
      </c>
      <c r="R92">
        <v>500</v>
      </c>
      <c r="S92">
        <v>7244.34731041346</v>
      </c>
      <c r="T92">
        <v>7694.3429415228438</v>
      </c>
      <c r="U92">
        <v>7915.8470042910103</v>
      </c>
      <c r="V92">
        <v>8047.6064164722984</v>
      </c>
      <c r="W92">
        <v>8134.9646793100965</v>
      </c>
      <c r="X92">
        <v>8197.1262017560421</v>
      </c>
    </row>
    <row r="93" spans="1:24" ht="12.5" x14ac:dyDescent="0.25">
      <c r="A93">
        <f t="shared" ref="A93:A109" si="5">A92+50</f>
        <v>550</v>
      </c>
      <c r="B93" s="85">
        <f t="shared" si="4"/>
        <v>0</v>
      </c>
      <c r="C93" s="85">
        <f t="shared" si="4"/>
        <v>0</v>
      </c>
      <c r="D93" s="85">
        <f t="shared" si="4"/>
        <v>0</v>
      </c>
      <c r="E93" s="85">
        <f t="shared" si="4"/>
        <v>0</v>
      </c>
      <c r="F93" s="85">
        <f t="shared" si="4"/>
        <v>0</v>
      </c>
      <c r="G93" s="85">
        <f t="shared" si="4"/>
        <v>0</v>
      </c>
      <c r="J93">
        <f t="shared" ref="J93:J109" si="6">J92+50</f>
        <v>550</v>
      </c>
      <c r="K93">
        <f ca="1">-K$91*LN(1-_xll.CB.GetForeStatFN(B93,2))</f>
        <v>7865.3050237300749</v>
      </c>
      <c r="L93">
        <f ca="1">-L$91*LN(1-_xll.CB.GetForeStatFN(C93,2))</f>
        <v>8340.2741188663549</v>
      </c>
      <c r="M93">
        <f ca="1">-M$91*LN(1-_xll.CB.GetForeStatFN(D93,2))</f>
        <v>8574.3199577724117</v>
      </c>
      <c r="N93">
        <f ca="1">-N$91*LN(1-_xll.CB.GetForeStatFN(E93,2))</f>
        <v>8713.6179204040727</v>
      </c>
      <c r="O93">
        <f ca="1">-O$91*LN(1-_xll.CB.GetForeStatFN(F93,2))</f>
        <v>8806.0065929797584</v>
      </c>
      <c r="P93">
        <f ca="1">-P$91*LN(1-_xll.CB.GetForeStatFN(G93,2))</f>
        <v>8871.7632941905813</v>
      </c>
      <c r="Q93">
        <f>Q92+1</f>
        <v>2</v>
      </c>
      <c r="R93">
        <f t="shared" ref="R93:R109" si="7">R92+50</f>
        <v>550</v>
      </c>
      <c r="S93">
        <v>7282.6101526615494</v>
      </c>
      <c r="T93">
        <v>7780.3249176568015</v>
      </c>
      <c r="U93">
        <v>8025.3565070129571</v>
      </c>
      <c r="V93">
        <v>8171.1161843528516</v>
      </c>
      <c r="W93">
        <v>8267.7573857207353</v>
      </c>
      <c r="X93">
        <v>8336.5241697211768</v>
      </c>
    </row>
    <row r="94" spans="1:24" ht="12.5" x14ac:dyDescent="0.25">
      <c r="A94">
        <f t="shared" si="5"/>
        <v>600</v>
      </c>
      <c r="B94" s="85">
        <f t="shared" si="4"/>
        <v>0</v>
      </c>
      <c r="C94" s="85">
        <f t="shared" si="4"/>
        <v>0</v>
      </c>
      <c r="D94" s="85">
        <f t="shared" si="4"/>
        <v>0</v>
      </c>
      <c r="E94" s="85">
        <f t="shared" si="4"/>
        <v>0</v>
      </c>
      <c r="F94" s="85">
        <f t="shared" si="4"/>
        <v>0</v>
      </c>
      <c r="G94" s="85">
        <f t="shared" si="4"/>
        <v>0</v>
      </c>
      <c r="J94">
        <f t="shared" si="6"/>
        <v>600</v>
      </c>
      <c r="K94">
        <f ca="1">-K$91*LN(1-_xll.CB.GetForeStatFN(B94,2))</f>
        <v>7892.4785600809264</v>
      </c>
      <c r="L94">
        <f ca="1">-L$91*LN(1-_xll.CB.GetForeStatFN(C94,2))</f>
        <v>8415.8694645440228</v>
      </c>
      <c r="M94">
        <f ca="1">-M$91*LN(1-_xll.CB.GetForeStatFN(D94,2))</f>
        <v>8673.8161373411476</v>
      </c>
      <c r="N94">
        <f ca="1">-N$91*LN(1-_xll.CB.GetForeStatFN(E94,2))</f>
        <v>8827.3450726670981</v>
      </c>
      <c r="O94">
        <f ca="1">-O$91*LN(1-_xll.CB.GetForeStatFN(F94,2))</f>
        <v>8929.1732212360857</v>
      </c>
      <c r="P94">
        <f ca="1">-P$91*LN(1-_xll.CB.GetForeStatFN(G94,2))</f>
        <v>9001.6483135814924</v>
      </c>
      <c r="Q94">
        <f t="shared" ref="Q94:Q109" si="8">Q93+1</f>
        <v>3</v>
      </c>
      <c r="R94">
        <f t="shared" si="7"/>
        <v>600</v>
      </c>
      <c r="S94">
        <v>7278.5815950092247</v>
      </c>
      <c r="T94">
        <v>7825.9100834413312</v>
      </c>
      <c r="U94">
        <v>8095.4311401848136</v>
      </c>
      <c r="V94">
        <v>8255.7708609203673</v>
      </c>
      <c r="W94">
        <v>8362.0821535197811</v>
      </c>
      <c r="X94">
        <v>8437.7309086842142</v>
      </c>
    </row>
    <row r="95" spans="1:24" ht="12.5" x14ac:dyDescent="0.25">
      <c r="A95">
        <f t="shared" si="5"/>
        <v>650</v>
      </c>
      <c r="B95" s="85">
        <f t="shared" si="4"/>
        <v>0</v>
      </c>
      <c r="C95" s="85">
        <f t="shared" si="4"/>
        <v>0</v>
      </c>
      <c r="D95" s="85">
        <f t="shared" si="4"/>
        <v>0</v>
      </c>
      <c r="E95" s="85">
        <f t="shared" si="4"/>
        <v>0</v>
      </c>
      <c r="F95" s="85">
        <f t="shared" si="4"/>
        <v>0</v>
      </c>
      <c r="G95" s="85">
        <f t="shared" si="4"/>
        <v>0</v>
      </c>
      <c r="J95">
        <f t="shared" si="6"/>
        <v>650</v>
      </c>
      <c r="K95">
        <f ca="1">-K$91*LN(1-_xll.CB.GetForeStatFN(B95,2))</f>
        <v>7876.7601829633177</v>
      </c>
      <c r="L95">
        <f ca="1">-L$91*LN(1-_xll.CB.GetForeStatFN(C95,2))</f>
        <v>8450.3144382991977</v>
      </c>
      <c r="M95">
        <f ca="1">-M$91*LN(1-_xll.CB.GetForeStatFN(D95,2))</f>
        <v>8733.0432268363584</v>
      </c>
      <c r="N95">
        <f ca="1">-N$91*LN(1-_xll.CB.GetForeStatFN(E95,2))</f>
        <v>8901.3330759965829</v>
      </c>
      <c r="O95">
        <f ca="1">-O$91*LN(1-_xll.CB.GetForeStatFN(F95,2))</f>
        <v>9012.9539992912014</v>
      </c>
      <c r="P95">
        <f ca="1">-P$91*LN(1-_xll.CB.GetForeStatFN(G95,2))</f>
        <v>9092.399693631316</v>
      </c>
      <c r="Q95">
        <f t="shared" si="8"/>
        <v>4</v>
      </c>
      <c r="R95">
        <f t="shared" si="7"/>
        <v>650</v>
      </c>
      <c r="S95">
        <v>7243.4759639568138</v>
      </c>
      <c r="T95">
        <v>7842.8206246478358</v>
      </c>
      <c r="U95">
        <v>8138.055331304121</v>
      </c>
      <c r="V95">
        <v>8313.7145030659576</v>
      </c>
      <c r="W95">
        <v>8430.190323886527</v>
      </c>
      <c r="X95">
        <v>8513.0747876725873</v>
      </c>
    </row>
    <row r="96" spans="1:24" ht="12.5" x14ac:dyDescent="0.25">
      <c r="A96">
        <f t="shared" si="5"/>
        <v>700</v>
      </c>
      <c r="B96" s="85">
        <f t="shared" si="4"/>
        <v>0</v>
      </c>
      <c r="C96" s="85">
        <f t="shared" si="4"/>
        <v>0</v>
      </c>
      <c r="D96" s="85">
        <f t="shared" si="4"/>
        <v>0</v>
      </c>
      <c r="E96" s="85">
        <f t="shared" si="4"/>
        <v>0</v>
      </c>
      <c r="F96" s="85">
        <f t="shared" si="4"/>
        <v>0</v>
      </c>
      <c r="G96" s="85">
        <f t="shared" si="4"/>
        <v>0</v>
      </c>
      <c r="J96">
        <f t="shared" si="6"/>
        <v>700</v>
      </c>
      <c r="K96">
        <f ca="1">-K$91*LN(1-_xll.CB.GetForeStatFN(B96,2))</f>
        <v>7832.2990421402446</v>
      </c>
      <c r="L96">
        <f ca="1">-L$91*LN(1-_xll.CB.GetForeStatFN(C96,2))</f>
        <v>8458.2863255803204</v>
      </c>
      <c r="M96">
        <f ca="1">-M$91*LN(1-_xll.CB.GetForeStatFN(D96,2))</f>
        <v>8766.949236860406</v>
      </c>
      <c r="N96">
        <f ca="1">-N$91*LN(1-_xll.CB.GetForeStatFN(E96,2))</f>
        <v>8950.6942760729471</v>
      </c>
      <c r="O96">
        <f ca="1">-O$91*LN(1-_xll.CB.GetForeStatFN(F96,2))</f>
        <v>9072.5715698960121</v>
      </c>
      <c r="P96">
        <f ca="1">-P$91*LN(1-_xll.CB.GetForeStatFN(G96,2))</f>
        <v>9159.3192076750656</v>
      </c>
      <c r="Q96">
        <f t="shared" si="8"/>
        <v>5</v>
      </c>
      <c r="R96">
        <f t="shared" si="7"/>
        <v>700</v>
      </c>
      <c r="S96">
        <v>7172.0125238204191</v>
      </c>
      <c r="T96">
        <v>7825.2861360540692</v>
      </c>
      <c r="U96">
        <v>8147.2213935469299</v>
      </c>
      <c r="V96">
        <v>8338.7994250829925</v>
      </c>
      <c r="W96">
        <v>8465.8418521896492</v>
      </c>
      <c r="X96">
        <v>8556.2502635233686</v>
      </c>
    </row>
    <row r="97" spans="1:24" ht="12.5" x14ac:dyDescent="0.25">
      <c r="A97">
        <f t="shared" si="5"/>
        <v>750</v>
      </c>
      <c r="B97" s="85">
        <f t="shared" si="4"/>
        <v>0</v>
      </c>
      <c r="C97" s="85">
        <f t="shared" si="4"/>
        <v>0</v>
      </c>
      <c r="D97" s="85">
        <f t="shared" si="4"/>
        <v>0</v>
      </c>
      <c r="E97" s="85">
        <f t="shared" si="4"/>
        <v>0</v>
      </c>
      <c r="F97" s="85">
        <f t="shared" si="4"/>
        <v>0</v>
      </c>
      <c r="G97" s="85">
        <f t="shared" si="4"/>
        <v>0</v>
      </c>
      <c r="J97">
        <f t="shared" si="6"/>
        <v>750</v>
      </c>
      <c r="K97">
        <f ca="1">-K$91*LN(1-_xll.CB.GetForeStatFN(B97,2))</f>
        <v>7760.5958774856863</v>
      </c>
      <c r="L97">
        <f ca="1">-L$91*LN(1-_xll.CB.GetForeStatFN(C97,2))</f>
        <v>8441.1653213520258</v>
      </c>
      <c r="M97">
        <f ca="1">-M$91*LN(1-_xll.CB.GetForeStatFN(D97,2))</f>
        <v>8776.8569964003818</v>
      </c>
      <c r="N97">
        <f ca="1">-N$91*LN(1-_xll.CB.GetForeStatFN(E97,2))</f>
        <v>8976.7178085408941</v>
      </c>
      <c r="O97">
        <f ca="1">-O$91*LN(1-_xll.CB.GetForeStatFN(F97,2))</f>
        <v>9109.2928618353235</v>
      </c>
      <c r="P97">
        <f ca="1">-P$91*LN(1-_xll.CB.GetForeStatFN(G97,2))</f>
        <v>9203.6580328068521</v>
      </c>
      <c r="Q97">
        <f t="shared" si="8"/>
        <v>6</v>
      </c>
      <c r="R97">
        <f t="shared" si="7"/>
        <v>750</v>
      </c>
      <c r="S97">
        <v>7063.7855777191253</v>
      </c>
      <c r="T97">
        <v>7772.7455951041975</v>
      </c>
      <c r="U97">
        <v>8122.2959930676216</v>
      </c>
      <c r="V97">
        <v>8330.3503414969127</v>
      </c>
      <c r="W97">
        <v>8468.3340148739226</v>
      </c>
      <c r="X97">
        <v>8566.5352514343631</v>
      </c>
    </row>
    <row r="98" spans="1:24" ht="12.5" x14ac:dyDescent="0.25">
      <c r="A98">
        <f t="shared" si="5"/>
        <v>800</v>
      </c>
      <c r="B98" s="85">
        <f t="shared" si="4"/>
        <v>0</v>
      </c>
      <c r="C98" s="85">
        <f t="shared" si="4"/>
        <v>0</v>
      </c>
      <c r="D98" s="85">
        <f t="shared" si="4"/>
        <v>0</v>
      </c>
      <c r="E98" s="85">
        <f t="shared" si="4"/>
        <v>0</v>
      </c>
      <c r="F98" s="85">
        <f t="shared" si="4"/>
        <v>0</v>
      </c>
      <c r="G98" s="85">
        <f t="shared" si="4"/>
        <v>0</v>
      </c>
      <c r="J98">
        <f t="shared" si="6"/>
        <v>800</v>
      </c>
      <c r="K98">
        <f ca="1">-K$91*LN(1-_xll.CB.GetForeStatFN(B98,2))</f>
        <v>7665.5208994919758</v>
      </c>
      <c r="L98">
        <f ca="1">-L$91*LN(1-_xll.CB.GetForeStatFN(C98,2))</f>
        <v>8403.0555859781816</v>
      </c>
      <c r="M98">
        <f ca="1">-M$91*LN(1-_xll.CB.GetForeStatFN(D98,2))</f>
        <v>8766.9940935156937</v>
      </c>
      <c r="N98">
        <f ca="1">-N$91*LN(1-_xll.CB.GetForeStatFN(E98,2))</f>
        <v>8983.7069057030549</v>
      </c>
      <c r="O98">
        <f ca="1">-O$91*LN(1-_xll.CB.GetForeStatFN(F98,2))</f>
        <v>9127.4720851088459</v>
      </c>
      <c r="P98">
        <f ca="1">-P$91*LN(1-_xll.CB.GetForeStatFN(G98,2))</f>
        <v>9229.8070242202593</v>
      </c>
      <c r="Q98">
        <f t="shared" si="8"/>
        <v>7</v>
      </c>
      <c r="R98">
        <f t="shared" si="7"/>
        <v>800</v>
      </c>
      <c r="S98">
        <v>6920.8986545803482</v>
      </c>
      <c r="T98">
        <v>7687.4984245092664</v>
      </c>
      <c r="U98">
        <v>8065.695486855735</v>
      </c>
      <c r="V98">
        <v>8290.8596637085266</v>
      </c>
      <c r="W98">
        <v>8440.2123325455159</v>
      </c>
      <c r="X98">
        <v>8546.5143690518835</v>
      </c>
    </row>
    <row r="99" spans="1:24" ht="12.5" x14ac:dyDescent="0.25">
      <c r="A99">
        <f t="shared" si="5"/>
        <v>850</v>
      </c>
      <c r="B99" s="85">
        <f t="shared" si="4"/>
        <v>0</v>
      </c>
      <c r="C99" s="85">
        <f t="shared" si="4"/>
        <v>0</v>
      </c>
      <c r="D99" s="85">
        <f t="shared" si="4"/>
        <v>0</v>
      </c>
      <c r="E99" s="85">
        <f t="shared" si="4"/>
        <v>0</v>
      </c>
      <c r="F99" s="85">
        <f t="shared" si="4"/>
        <v>0</v>
      </c>
      <c r="G99" s="85">
        <f t="shared" si="4"/>
        <v>0</v>
      </c>
      <c r="J99">
        <f t="shared" si="6"/>
        <v>850</v>
      </c>
      <c r="K99">
        <f ca="1">-K$91*LN(1-_xll.CB.GetForeStatFN(B99,2))</f>
        <v>7546.3981316705685</v>
      </c>
      <c r="L99">
        <f ca="1">-L$91*LN(1-_xll.CB.GetForeStatFN(C99,2))</f>
        <v>8343.2497861941156</v>
      </c>
      <c r="M99">
        <f ca="1">-M$91*LN(1-_xll.CB.GetForeStatFN(D99,2))</f>
        <v>8736.6513882613817</v>
      </c>
      <c r="N99">
        <f ca="1">-N$91*LN(1-_xll.CB.GetForeStatFN(E99,2))</f>
        <v>8970.9556673737188</v>
      </c>
      <c r="O99">
        <f ca="1">-O$91*LN(1-_xll.CB.GetForeStatFN(F99,2))</f>
        <v>9126.4072703969523</v>
      </c>
      <c r="P99">
        <f ca="1">-P$91*LN(1-_xll.CB.GetForeStatFN(G99,2))</f>
        <v>9237.0678776992372</v>
      </c>
      <c r="Q99">
        <f t="shared" si="8"/>
        <v>8</v>
      </c>
      <c r="R99">
        <f t="shared" si="7"/>
        <v>850</v>
      </c>
      <c r="S99">
        <v>6756.6438471900301</v>
      </c>
      <c r="T99">
        <v>7583.5019930844519</v>
      </c>
      <c r="U99">
        <v>7991.7135790219891</v>
      </c>
      <c r="V99">
        <v>8234.8235099623271</v>
      </c>
      <c r="W99">
        <v>8396.1079872326663</v>
      </c>
      <c r="X99">
        <v>8510.9152893873124</v>
      </c>
    </row>
    <row r="100" spans="1:24" ht="12.5" x14ac:dyDescent="0.25">
      <c r="A100">
        <f t="shared" si="5"/>
        <v>900</v>
      </c>
      <c r="B100" s="85">
        <f t="shared" si="4"/>
        <v>0</v>
      </c>
      <c r="C100" s="85">
        <f t="shared" si="4"/>
        <v>0</v>
      </c>
      <c r="D100" s="85">
        <f t="shared" si="4"/>
        <v>0</v>
      </c>
      <c r="E100" s="85">
        <f t="shared" si="4"/>
        <v>0</v>
      </c>
      <c r="F100" s="85">
        <f t="shared" si="4"/>
        <v>0</v>
      </c>
      <c r="G100" s="85">
        <f t="shared" si="4"/>
        <v>0</v>
      </c>
      <c r="J100">
        <f t="shared" si="6"/>
        <v>900</v>
      </c>
      <c r="K100">
        <f ca="1">-K$91*LN(1-_xll.CB.GetForeStatFN(B100,2))</f>
        <v>7402.9482668941691</v>
      </c>
      <c r="L100">
        <f ca="1">-L$91*LN(1-_xll.CB.GetForeStatFN(C100,2))</f>
        <v>8261.2476641745779</v>
      </c>
      <c r="M100">
        <f ca="1">-M$91*LN(1-_xll.CB.GetForeStatFN(D100,2))</f>
        <v>8685.2201903332279</v>
      </c>
      <c r="N100">
        <f ca="1">-N$91*LN(1-_xll.CB.GetForeStatFN(E100,2))</f>
        <v>8937.7908063302893</v>
      </c>
      <c r="O100">
        <f ca="1">-O$91*LN(1-_xll.CB.GetForeStatFN(F100,2))</f>
        <v>9105.3822116145802</v>
      </c>
      <c r="P100">
        <f ca="1">-P$91*LN(1-_xll.CB.GetForeStatFN(G100,2))</f>
        <v>9224.6937871658392</v>
      </c>
      <c r="Q100">
        <f t="shared" si="8"/>
        <v>9</v>
      </c>
      <c r="R100">
        <f t="shared" si="7"/>
        <v>900</v>
      </c>
      <c r="S100">
        <v>6570.7024548041618</v>
      </c>
      <c r="T100">
        <v>7460.0180786557721</v>
      </c>
      <c r="U100">
        <v>7899.3967211535064</v>
      </c>
      <c r="V100">
        <v>8161.157211469972</v>
      </c>
      <c r="W100">
        <v>8334.8480584786848</v>
      </c>
      <c r="X100">
        <v>8458.5016329164791</v>
      </c>
    </row>
    <row r="101" spans="1:24" ht="12.5" x14ac:dyDescent="0.25">
      <c r="A101">
        <f t="shared" si="5"/>
        <v>950</v>
      </c>
      <c r="B101" s="85">
        <f t="shared" si="4"/>
        <v>0</v>
      </c>
      <c r="C101" s="85">
        <f t="shared" si="4"/>
        <v>0</v>
      </c>
      <c r="D101" s="85">
        <f t="shared" si="4"/>
        <v>0</v>
      </c>
      <c r="E101" s="85">
        <f t="shared" si="4"/>
        <v>0</v>
      </c>
      <c r="F101" s="85">
        <f t="shared" si="4"/>
        <v>0</v>
      </c>
      <c r="G101" s="85">
        <f t="shared" si="4"/>
        <v>0</v>
      </c>
      <c r="J101">
        <f t="shared" si="6"/>
        <v>950</v>
      </c>
      <c r="K101">
        <f ca="1">-K$91*LN(1-_xll.CB.GetForeStatFN(B101,2))</f>
        <v>7232.0571850950646</v>
      </c>
      <c r="L101">
        <f ca="1">-L$91*LN(1-_xll.CB.GetForeStatFN(C101,2))</f>
        <v>8153.9360670888409</v>
      </c>
      <c r="M101">
        <f ca="1">-M$91*LN(1-_xll.CB.GetForeStatFN(D101,2))</f>
        <v>8609.6111054963621</v>
      </c>
      <c r="N101">
        <f ca="1">-N$91*LN(1-_xll.CB.GetForeStatFN(E101,2))</f>
        <v>8881.1444722624346</v>
      </c>
      <c r="O101">
        <f ca="1">-O$91*LN(1-_xll.CB.GetForeStatFN(F101,2))</f>
        <v>9061.3464081446746</v>
      </c>
      <c r="P101">
        <f ca="1">-P$91*LN(1-_xll.CB.GetForeStatFN(G101,2))</f>
        <v>9189.6480899235266</v>
      </c>
      <c r="Q101">
        <f t="shared" si="8"/>
        <v>10</v>
      </c>
      <c r="R101">
        <f t="shared" si="7"/>
        <v>950</v>
      </c>
      <c r="S101">
        <v>6353.0491451086564</v>
      </c>
      <c r="T101">
        <v>7306.1149350898886</v>
      </c>
      <c r="U101">
        <v>7777.3605340217791</v>
      </c>
      <c r="V101">
        <v>8058.2051480824184</v>
      </c>
      <c r="W101">
        <v>8244.5962685270733</v>
      </c>
      <c r="X101">
        <v>8377.3081716449706</v>
      </c>
    </row>
    <row r="102" spans="1:24" ht="12.5" x14ac:dyDescent="0.25">
      <c r="A102">
        <f t="shared" si="5"/>
        <v>1000</v>
      </c>
      <c r="B102" s="85">
        <f t="shared" ref="B102:G109" si="9">(1-EXP(-($H81/B$91)))</f>
        <v>0</v>
      </c>
      <c r="C102" s="85">
        <f t="shared" si="9"/>
        <v>0</v>
      </c>
      <c r="D102" s="85">
        <f t="shared" si="9"/>
        <v>0</v>
      </c>
      <c r="E102" s="85">
        <f t="shared" si="9"/>
        <v>0</v>
      </c>
      <c r="F102" s="85">
        <f t="shared" si="9"/>
        <v>0</v>
      </c>
      <c r="G102" s="85">
        <f t="shared" si="9"/>
        <v>0</v>
      </c>
      <c r="J102">
        <f t="shared" si="6"/>
        <v>1000</v>
      </c>
      <c r="K102">
        <f ca="1">-K$91*LN(1-_xll.CB.GetForeStatFN(B102,2))</f>
        <v>7040.1628100116523</v>
      </c>
      <c r="L102">
        <f ca="1">-L$91*LN(1-_xll.CB.GetForeStatFN(C102,2))</f>
        <v>8028.0613525772706</v>
      </c>
      <c r="M102">
        <f ca="1">-M$91*LN(1-_xll.CB.GetForeStatFN(D102,2))</f>
        <v>8516.7296046834617</v>
      </c>
      <c r="N102">
        <f ca="1">-N$91*LN(1-_xll.CB.GetForeStatFN(E102,2))</f>
        <v>8808.0186835094573</v>
      </c>
      <c r="O102">
        <f ca="1">-O$91*LN(1-_xll.CB.GetForeStatFN(F102,2))</f>
        <v>9001.3665737160081</v>
      </c>
      <c r="P102">
        <f ca="1">-P$91*LN(1-_xll.CB.GetForeStatFN(G102,2))</f>
        <v>9139.043834185959</v>
      </c>
      <c r="Q102">
        <f t="shared" si="8"/>
        <v>11</v>
      </c>
      <c r="R102">
        <f t="shared" si="7"/>
        <v>1000</v>
      </c>
      <c r="S102">
        <v>6107.572153061983</v>
      </c>
      <c r="T102">
        <v>7126.1115843017888</v>
      </c>
      <c r="U102">
        <v>7630.1669169925635</v>
      </c>
      <c r="V102">
        <v>7930.6836504568319</v>
      </c>
      <c r="W102">
        <v>8130.1754935503177</v>
      </c>
      <c r="X102">
        <v>8272.2356310859286</v>
      </c>
    </row>
    <row r="103" spans="1:24" ht="12.5" x14ac:dyDescent="0.25">
      <c r="A103">
        <f t="shared" si="5"/>
        <v>1050</v>
      </c>
      <c r="B103" s="85">
        <f t="shared" si="9"/>
        <v>0</v>
      </c>
      <c r="C103" s="85">
        <f t="shared" si="9"/>
        <v>0</v>
      </c>
      <c r="D103" s="85">
        <f t="shared" si="9"/>
        <v>0</v>
      </c>
      <c r="E103" s="85">
        <f t="shared" si="9"/>
        <v>0</v>
      </c>
      <c r="F103" s="85">
        <f t="shared" si="9"/>
        <v>0</v>
      </c>
      <c r="G103" s="85">
        <f t="shared" si="9"/>
        <v>0</v>
      </c>
      <c r="J103">
        <f t="shared" si="6"/>
        <v>1050</v>
      </c>
      <c r="K103">
        <f ca="1">-K$91*LN(1-_xll.CB.GetForeStatFN(B103,2))</f>
        <v>6870.2797199662909</v>
      </c>
      <c r="L103">
        <f ca="1">-L$91*LN(1-_xll.CB.GetForeStatFN(C103,2))</f>
        <v>7926.0042477438446</v>
      </c>
      <c r="M103">
        <f ca="1">-M$91*LN(1-_xll.CB.GetForeStatFN(D103,2))</f>
        <v>8448.6502541662667</v>
      </c>
      <c r="N103">
        <f ca="1">-N$91*LN(1-_xll.CB.GetForeStatFN(E103,2))</f>
        <v>8760.3079685172124</v>
      </c>
      <c r="O103">
        <f ca="1">-O$91*LN(1-_xll.CB.GetForeStatFN(F103,2))</f>
        <v>8967.2187722859453</v>
      </c>
      <c r="P103">
        <f ca="1">-P$91*LN(1-_xll.CB.GetForeStatFN(G103,2))</f>
        <v>9114.5732401159439</v>
      </c>
      <c r="Q103">
        <f t="shared" si="8"/>
        <v>12</v>
      </c>
      <c r="R103">
        <f t="shared" si="7"/>
        <v>1050</v>
      </c>
      <c r="S103">
        <v>5890.9398915189795</v>
      </c>
      <c r="T103">
        <v>6977.3029684774619</v>
      </c>
      <c r="U103">
        <v>7515.4445849604126</v>
      </c>
      <c r="V103">
        <v>7836.4277236978132</v>
      </c>
      <c r="W103">
        <v>8049.5606351334854</v>
      </c>
      <c r="X103">
        <v>8201.3599523355933</v>
      </c>
    </row>
    <row r="104" spans="1:24" ht="12.5" x14ac:dyDescent="0.25">
      <c r="A104">
        <f t="shared" si="5"/>
        <v>1100</v>
      </c>
      <c r="B104" s="85">
        <f t="shared" si="9"/>
        <v>0</v>
      </c>
      <c r="C104" s="85">
        <f t="shared" si="9"/>
        <v>0</v>
      </c>
      <c r="D104" s="85">
        <f t="shared" si="9"/>
        <v>0</v>
      </c>
      <c r="E104" s="85">
        <f t="shared" si="9"/>
        <v>0</v>
      </c>
      <c r="F104" s="85">
        <f t="shared" si="9"/>
        <v>0</v>
      </c>
      <c r="G104" s="85">
        <f t="shared" si="9"/>
        <v>0</v>
      </c>
      <c r="J104">
        <f t="shared" si="6"/>
        <v>1100</v>
      </c>
      <c r="K104">
        <f ca="1">-K$91*LN(1-_xll.CB.GetForeStatFN(B104,2))</f>
        <v>6672.6640462652031</v>
      </c>
      <c r="L104">
        <f ca="1">-L$91*LN(1-_xll.CB.GetForeStatFN(C104,2))</f>
        <v>7797.6238964073391</v>
      </c>
      <c r="M104">
        <f ca="1">-M$91*LN(1-_xll.CB.GetForeStatFN(D104,2))</f>
        <v>8355.0270536301778</v>
      </c>
      <c r="N104">
        <f ca="1">-N$91*LN(1-_xll.CB.GetForeStatFN(E104,2))</f>
        <v>8687.5411035175766</v>
      </c>
      <c r="O104">
        <f ca="1">-O$91*LN(1-_xll.CB.GetForeStatFN(F104,2))</f>
        <v>8908.3474004425098</v>
      </c>
      <c r="P104">
        <f ca="1">-P$91*LN(1-_xll.CB.GetForeStatFN(G104,2))</f>
        <v>9065.6199907903138</v>
      </c>
      <c r="Q104">
        <f t="shared" si="8"/>
        <v>13</v>
      </c>
      <c r="R104">
        <f t="shared" si="7"/>
        <v>1100</v>
      </c>
      <c r="S104">
        <v>5654.9058131159536</v>
      </c>
      <c r="T104">
        <v>6811.2266827266167</v>
      </c>
      <c r="U104">
        <v>7384.6192966609697</v>
      </c>
      <c r="V104">
        <v>7726.7946452824672</v>
      </c>
      <c r="W104">
        <v>7954.0627042170045</v>
      </c>
      <c r="X104">
        <v>8115.9587859502208</v>
      </c>
    </row>
    <row r="105" spans="1:24" ht="12.5" x14ac:dyDescent="0.25">
      <c r="A105">
        <f t="shared" si="5"/>
        <v>1150</v>
      </c>
      <c r="B105" s="85">
        <f t="shared" si="9"/>
        <v>0</v>
      </c>
      <c r="C105" s="85">
        <f t="shared" si="9"/>
        <v>0</v>
      </c>
      <c r="D105" s="85">
        <f t="shared" si="9"/>
        <v>0</v>
      </c>
      <c r="E105" s="85">
        <f t="shared" si="9"/>
        <v>0</v>
      </c>
      <c r="F105" s="85">
        <f t="shared" si="9"/>
        <v>0</v>
      </c>
      <c r="G105" s="85">
        <f t="shared" si="9"/>
        <v>0</v>
      </c>
      <c r="J105">
        <f t="shared" si="6"/>
        <v>1150</v>
      </c>
      <c r="K105">
        <f ca="1">-K$91*LN(1-_xll.CB.GetForeStatFN(B105,2))</f>
        <v>6449.1860174835301</v>
      </c>
      <c r="L105">
        <f ca="1">-L$91*LN(1-_xll.CB.GetForeStatFN(C105,2))</f>
        <v>7644.6882839261898</v>
      </c>
      <c r="M105">
        <f ca="1">-M$91*LN(1-_xll.CB.GetForeStatFN(D105,2))</f>
        <v>8237.5767931823393</v>
      </c>
      <c r="N105">
        <f ca="1">-N$91*LN(1-_xll.CB.GetForeStatFN(E105,2))</f>
        <v>8591.4040181996806</v>
      </c>
      <c r="O105">
        <f ca="1">-O$91*LN(1-_xll.CB.GetForeStatFN(F105,2))</f>
        <v>8826.4177199154856</v>
      </c>
      <c r="P105">
        <f ca="1">-P$91*LN(1-_xll.CB.GetForeStatFN(G105,2))</f>
        <v>8993.8345270353675</v>
      </c>
      <c r="Q105">
        <f t="shared" si="8"/>
        <v>14</v>
      </c>
      <c r="R105">
        <f t="shared" si="7"/>
        <v>1150</v>
      </c>
      <c r="S105">
        <v>5401.3749393989901</v>
      </c>
      <c r="T105">
        <v>6629.8584938567847</v>
      </c>
      <c r="U105">
        <v>7239.7104841094952</v>
      </c>
      <c r="V105">
        <v>7603.8324018204512</v>
      </c>
      <c r="W105">
        <v>7845.7496201056192</v>
      </c>
      <c r="X105">
        <v>8018.1146985667237</v>
      </c>
    </row>
    <row r="106" spans="1:24" ht="12.5" x14ac:dyDescent="0.25">
      <c r="A106">
        <f t="shared" si="5"/>
        <v>1200</v>
      </c>
      <c r="B106" s="85">
        <f t="shared" si="9"/>
        <v>0</v>
      </c>
      <c r="C106" s="85">
        <f t="shared" si="9"/>
        <v>0</v>
      </c>
      <c r="D106" s="85">
        <f t="shared" si="9"/>
        <v>0</v>
      </c>
      <c r="E106" s="85">
        <f t="shared" si="9"/>
        <v>0</v>
      </c>
      <c r="F106" s="85">
        <f t="shared" si="9"/>
        <v>0</v>
      </c>
      <c r="G106" s="85">
        <f t="shared" si="9"/>
        <v>0</v>
      </c>
      <c r="J106">
        <f t="shared" si="6"/>
        <v>1200</v>
      </c>
      <c r="K106">
        <f ca="1">-K$91*LN(1-_xll.CB.GetForeStatFN(B106,2))</f>
        <v>6204.5298913791612</v>
      </c>
      <c r="L106">
        <f ca="1">-L$91*LN(1-_xll.CB.GetForeStatFN(C106,2))</f>
        <v>7472.403567960585</v>
      </c>
      <c r="M106">
        <f ca="1">-M$91*LN(1-_xll.CB.GetForeStatFN(D106,2))</f>
        <v>8101.7906455284492</v>
      </c>
      <c r="N106">
        <f ca="1">-N$91*LN(1-_xll.CB.GetForeStatFN(E106,2))</f>
        <v>8477.5662648070102</v>
      </c>
      <c r="O106">
        <f ca="1">-O$91*LN(1-_xll.CB.GetForeStatFN(F106,2))</f>
        <v>8727.2211767426761</v>
      </c>
      <c r="P106">
        <f ca="1">-P$91*LN(1-_xll.CB.GetForeStatFN(G106,2))</f>
        <v>8905.0967848023647</v>
      </c>
      <c r="Q106">
        <f t="shared" si="8"/>
        <v>15</v>
      </c>
      <c r="R106">
        <f t="shared" si="7"/>
        <v>1200</v>
      </c>
      <c r="S106">
        <v>5132.7233686730315</v>
      </c>
      <c r="T106">
        <v>6435.781179362325</v>
      </c>
      <c r="U106">
        <v>7083.4170138659401</v>
      </c>
      <c r="V106">
        <v>7470.313217758413</v>
      </c>
      <c r="W106">
        <v>7727.4439490780287</v>
      </c>
      <c r="X106">
        <v>7910.6868817356608</v>
      </c>
    </row>
    <row r="107" spans="1:24" ht="12.5" x14ac:dyDescent="0.25">
      <c r="A107">
        <f t="shared" si="5"/>
        <v>1250</v>
      </c>
      <c r="B107" s="85">
        <f t="shared" si="9"/>
        <v>0</v>
      </c>
      <c r="C107" s="85">
        <f t="shared" si="9"/>
        <v>0</v>
      </c>
      <c r="D107" s="85">
        <f t="shared" si="9"/>
        <v>0</v>
      </c>
      <c r="E107" s="85">
        <f t="shared" si="9"/>
        <v>0</v>
      </c>
      <c r="F107" s="85">
        <f t="shared" si="9"/>
        <v>0</v>
      </c>
      <c r="G107" s="85">
        <f t="shared" si="9"/>
        <v>0</v>
      </c>
      <c r="J107">
        <f t="shared" si="6"/>
        <v>1250</v>
      </c>
      <c r="K107">
        <f ca="1">-K$91*LN(1-_xll.CB.GetForeStatFN(B107,2))</f>
        <v>5936.2235104592046</v>
      </c>
      <c r="L107">
        <f ca="1">-L$91*LN(1-_xll.CB.GetForeStatFN(C107,2))</f>
        <v>7277.6145968621613</v>
      </c>
      <c r="M107">
        <f ca="1">-M$91*LN(1-_xll.CB.GetForeStatFN(D107,2))</f>
        <v>7944.152906720642</v>
      </c>
      <c r="N107">
        <f ca="1">-N$91*LN(1-_xll.CB.GetForeStatFN(E107,2))</f>
        <v>8342.2896486549125</v>
      </c>
      <c r="O107">
        <f ca="1">-O$91*LN(1-_xll.CB.GetForeStatFN(F107,2))</f>
        <v>8606.8686639752304</v>
      </c>
      <c r="P107">
        <f ca="1">-P$91*LN(1-_xll.CB.GetForeStatFN(G107,2))</f>
        <v>8795.4085900797854</v>
      </c>
      <c r="Q107">
        <f t="shared" si="8"/>
        <v>16</v>
      </c>
      <c r="R107">
        <f t="shared" si="7"/>
        <v>1250</v>
      </c>
      <c r="S107">
        <v>4842.6603162085194</v>
      </c>
      <c r="T107">
        <v>6221.8608231593516</v>
      </c>
      <c r="U107">
        <v>6908.1855684855936</v>
      </c>
      <c r="V107">
        <v>7318.4335362572401</v>
      </c>
      <c r="W107">
        <v>7591.1760396123082</v>
      </c>
      <c r="X107">
        <v>7785.5874467155645</v>
      </c>
    </row>
    <row r="108" spans="1:24" ht="12.5" x14ac:dyDescent="0.25">
      <c r="A108">
        <f t="shared" si="5"/>
        <v>1300</v>
      </c>
      <c r="B108" s="85">
        <f t="shared" si="9"/>
        <v>0</v>
      </c>
      <c r="C108" s="85">
        <f t="shared" si="9"/>
        <v>0</v>
      </c>
      <c r="D108" s="85">
        <f t="shared" si="9"/>
        <v>0</v>
      </c>
      <c r="E108" s="85">
        <f t="shared" si="9"/>
        <v>0</v>
      </c>
      <c r="F108" s="85">
        <f t="shared" si="9"/>
        <v>0</v>
      </c>
      <c r="G108" s="85">
        <f t="shared" si="9"/>
        <v>0</v>
      </c>
      <c r="J108">
        <f t="shared" si="6"/>
        <v>1300</v>
      </c>
      <c r="K108">
        <f ca="1">-K$91*LN(1-_xll.CB.GetForeStatFN(B108,2))</f>
        <v>5648.2709833475983</v>
      </c>
      <c r="L108">
        <f ca="1">-L$91*LN(1-_xll.CB.GetForeStatFN(C108,2))</f>
        <v>7064.7121395191325</v>
      </c>
      <c r="M108">
        <f ca="1">-M$91*LN(1-_xll.CB.GetForeStatFN(D108,2))</f>
        <v>7769.2646315204156</v>
      </c>
      <c r="N108">
        <f ca="1">-N$91*LN(1-_xll.CB.GetForeStatFN(E108,2))</f>
        <v>8190.3065586483026</v>
      </c>
      <c r="O108">
        <f ca="1">-O$91*LN(1-_xll.CB.GetForeStatFN(F108,2))</f>
        <v>8470.182199636447</v>
      </c>
      <c r="P108">
        <f ca="1">-P$91*LN(1-_xll.CB.GetForeStatFN(G108,2))</f>
        <v>8669.6569698399671</v>
      </c>
      <c r="Q108">
        <f t="shared" si="8"/>
        <v>17</v>
      </c>
      <c r="R108">
        <f t="shared" si="7"/>
        <v>1300</v>
      </c>
      <c r="S108">
        <v>4533.1544381568719</v>
      </c>
      <c r="T108">
        <v>5989.9331660004918</v>
      </c>
      <c r="U108">
        <v>6715.7756229280167</v>
      </c>
      <c r="V108">
        <v>7149.9035815784109</v>
      </c>
      <c r="W108">
        <v>7438.6217351867463</v>
      </c>
      <c r="X108">
        <v>7644.466891004774</v>
      </c>
    </row>
    <row r="109" spans="1:24" ht="12.5" x14ac:dyDescent="0.25">
      <c r="A109">
        <f t="shared" si="5"/>
        <v>1350</v>
      </c>
      <c r="B109" s="85">
        <f t="shared" si="9"/>
        <v>0</v>
      </c>
      <c r="C109" s="85">
        <f t="shared" si="9"/>
        <v>0</v>
      </c>
      <c r="D109" s="85">
        <f t="shared" si="9"/>
        <v>0</v>
      </c>
      <c r="E109" s="85">
        <f t="shared" si="9"/>
        <v>0</v>
      </c>
      <c r="F109" s="85">
        <f t="shared" si="9"/>
        <v>0</v>
      </c>
      <c r="G109" s="85">
        <f t="shared" si="9"/>
        <v>0</v>
      </c>
      <c r="J109">
        <f t="shared" si="6"/>
        <v>1350</v>
      </c>
      <c r="K109">
        <f ca="1">-K$91*LN(1-_xll.CB.GetForeStatFN(B109,2))</f>
        <v>5341.3331877080018</v>
      </c>
      <c r="L109">
        <f ca="1">-L$91*LN(1-_xll.CB.GetForeStatFN(C109,2))</f>
        <v>6834.1240997252335</v>
      </c>
      <c r="M109">
        <f ca="1">-M$91*LN(1-_xll.CB.GetForeStatFN(D109,2))</f>
        <v>7577.4375493373609</v>
      </c>
      <c r="N109">
        <f ca="1">-N$91*LN(1-_xll.CB.GetForeStatFN(E109,2))</f>
        <v>8021.8594403569377</v>
      </c>
      <c r="O109">
        <f ca="1">-O$91*LN(1-_xll.CB.GetForeStatFN(F109,2))</f>
        <v>8317.3582834453391</v>
      </c>
      <c r="P109">
        <f ca="1">-P$91*LN(1-_xll.CB.GetForeStatFN(G109,2))</f>
        <v>8528.005745014043</v>
      </c>
      <c r="Q109">
        <f t="shared" si="8"/>
        <v>18</v>
      </c>
      <c r="R109">
        <f t="shared" si="7"/>
        <v>1350</v>
      </c>
      <c r="S109">
        <v>4204.4243360998134</v>
      </c>
      <c r="T109">
        <v>5740.2293640701491</v>
      </c>
      <c r="U109">
        <v>6506.4423771718648</v>
      </c>
      <c r="V109">
        <v>6964.9988966670935</v>
      </c>
      <c r="W109">
        <v>7270.0726351226822</v>
      </c>
      <c r="X109">
        <v>7487.6295094522784</v>
      </c>
    </row>
    <row r="111" spans="1:24" x14ac:dyDescent="0.3">
      <c r="R111" t="s">
        <v>221</v>
      </c>
      <c r="S111">
        <f>MATCH(MAX(S92:S109),S92:S109,0)</f>
        <v>2</v>
      </c>
      <c r="T111">
        <f t="shared" ref="T111:X111" si="10">MATCH(MAX(T92:T109),T92:T109,0)</f>
        <v>4</v>
      </c>
      <c r="U111">
        <f t="shared" si="10"/>
        <v>5</v>
      </c>
      <c r="V111">
        <f t="shared" si="10"/>
        <v>5</v>
      </c>
      <c r="W111">
        <f t="shared" si="10"/>
        <v>6</v>
      </c>
      <c r="X111">
        <f t="shared" si="10"/>
        <v>6</v>
      </c>
    </row>
  </sheetData>
  <mergeCells count="7">
    <mergeCell ref="R90:X90"/>
    <mergeCell ref="J90:P90"/>
    <mergeCell ref="B90:G90"/>
    <mergeCell ref="A44:B44"/>
    <mergeCell ref="B54:H54"/>
    <mergeCell ref="B63:D63"/>
    <mergeCell ref="L66:P66"/>
  </mergeCells>
  <conditionalFormatting sqref="K92:P109">
    <cfRule type="colorScale" priority="2">
      <colorScale>
        <cfvo type="min"/>
        <cfvo type="percentile" val="50"/>
        <cfvo type="max"/>
        <color rgb="FFF8696B"/>
        <color rgb="FFFFEB84"/>
        <color rgb="FF63BE7B"/>
      </colorScale>
    </cfRule>
  </conditionalFormatting>
  <conditionalFormatting sqref="S92:X109">
    <cfRule type="colorScale" priority="1">
      <colorScale>
        <cfvo type="min"/>
        <cfvo type="percentile" val="50"/>
        <cfvo type="max"/>
        <color rgb="FFF8696B"/>
        <color rgb="FFFFEB84"/>
        <color rgb="FF00B050"/>
      </colorScale>
    </cfRule>
  </conditionalFormatting>
  <pageMargins left="0.75" right="0.75" top="1" bottom="1" header="0.5" footer="0.5"/>
  <pageSetup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78"/>
  <sheetViews>
    <sheetView topLeftCell="A27" zoomScale="80" zoomScaleNormal="80" workbookViewId="0"/>
  </sheetViews>
  <sheetFormatPr defaultRowHeight="12.5" x14ac:dyDescent="0.25"/>
  <cols>
    <col min="1" max="1" width="21.54296875" bestFit="1" customWidth="1"/>
    <col min="2" max="2" width="10.1796875" bestFit="1" customWidth="1"/>
    <col min="3" max="3" width="9.54296875" bestFit="1" customWidth="1"/>
    <col min="4" max="4" width="10.453125" bestFit="1" customWidth="1"/>
    <col min="5" max="8" width="11.1796875" bestFit="1" customWidth="1"/>
    <col min="9" max="9" width="7.453125" bestFit="1" customWidth="1"/>
  </cols>
  <sheetData>
    <row r="1" spans="1:9" ht="13" x14ac:dyDescent="0.3">
      <c r="A1" s="6" t="s">
        <v>158</v>
      </c>
    </row>
    <row r="2" spans="1:9" ht="13" x14ac:dyDescent="0.3">
      <c r="A2" t="s">
        <v>145</v>
      </c>
      <c r="I2" s="33" t="s">
        <v>159</v>
      </c>
    </row>
    <row r="3" spans="1:9" x14ac:dyDescent="0.25">
      <c r="A3" t="s">
        <v>160</v>
      </c>
    </row>
    <row r="5" spans="1:9" x14ac:dyDescent="0.25">
      <c r="A5" s="42" t="s">
        <v>146</v>
      </c>
      <c r="B5" s="46">
        <v>43870</v>
      </c>
      <c r="E5" s="42" t="s">
        <v>148</v>
      </c>
      <c r="F5" t="s">
        <v>149</v>
      </c>
    </row>
    <row r="6" spans="1:9" x14ac:dyDescent="0.25">
      <c r="A6" s="42" t="s">
        <v>147</v>
      </c>
      <c r="B6" s="47">
        <v>0.93003472222222217</v>
      </c>
      <c r="E6" s="42" t="s">
        <v>150</v>
      </c>
      <c r="F6" t="s">
        <v>151</v>
      </c>
    </row>
    <row r="8" spans="1:9" x14ac:dyDescent="0.25">
      <c r="E8" s="50" t="s">
        <v>79</v>
      </c>
      <c r="F8" s="50"/>
      <c r="G8" s="50"/>
    </row>
    <row r="9" spans="1:9" x14ac:dyDescent="0.25">
      <c r="B9" s="51" t="s">
        <v>161</v>
      </c>
      <c r="C9" s="50"/>
      <c r="D9" s="50"/>
      <c r="E9" s="51" t="s">
        <v>152</v>
      </c>
      <c r="F9" s="50"/>
      <c r="G9" s="50"/>
      <c r="I9" s="42" t="s">
        <v>162</v>
      </c>
    </row>
    <row r="10" spans="1:9" x14ac:dyDescent="0.25">
      <c r="A10" s="14" t="s">
        <v>163</v>
      </c>
      <c r="B10" s="52" t="s">
        <v>154</v>
      </c>
      <c r="C10" s="52" t="s">
        <v>155</v>
      </c>
      <c r="D10" s="62" t="s">
        <v>156</v>
      </c>
      <c r="E10" s="52" t="s">
        <v>157</v>
      </c>
      <c r="F10" s="52" t="s">
        <v>28</v>
      </c>
      <c r="G10" s="62" t="s">
        <v>29</v>
      </c>
      <c r="H10" s="52" t="s">
        <v>153</v>
      </c>
      <c r="I10" s="52" t="s">
        <v>164</v>
      </c>
    </row>
    <row r="11" spans="1:9" x14ac:dyDescent="0.25">
      <c r="A11" s="66" t="s">
        <v>46</v>
      </c>
      <c r="B11" s="26">
        <v>25</v>
      </c>
      <c r="C11" s="27">
        <v>1150</v>
      </c>
      <c r="D11" s="67">
        <v>1500</v>
      </c>
      <c r="E11" s="48">
        <v>-5833.52</v>
      </c>
      <c r="F11" s="48">
        <v>37920.131000000001</v>
      </c>
      <c r="G11" s="70">
        <v>37920.129999999997</v>
      </c>
      <c r="H11" s="48">
        <v>43753.65</v>
      </c>
      <c r="I11" s="49">
        <v>0.55318851970591509</v>
      </c>
    </row>
    <row r="12" spans="1:9" x14ac:dyDescent="0.25">
      <c r="A12" s="53" t="s">
        <v>50</v>
      </c>
      <c r="B12" s="24">
        <v>130</v>
      </c>
      <c r="C12" s="24">
        <v>150</v>
      </c>
      <c r="D12" s="57">
        <v>170</v>
      </c>
      <c r="E12" s="48">
        <v>21728.13</v>
      </c>
      <c r="F12" s="48">
        <v>37920.131000000001</v>
      </c>
      <c r="G12" s="61">
        <v>54112.13</v>
      </c>
      <c r="H12" s="48">
        <v>32384</v>
      </c>
      <c r="I12" s="49">
        <v>0.30304391184658952</v>
      </c>
    </row>
    <row r="13" spans="1:9" x14ac:dyDescent="0.25">
      <c r="A13" s="55" t="s">
        <v>57</v>
      </c>
      <c r="B13" s="63">
        <v>0.25</v>
      </c>
      <c r="C13" s="63">
        <v>0.2</v>
      </c>
      <c r="D13" s="68">
        <v>0.1</v>
      </c>
      <c r="E13" s="48">
        <v>32194.19</v>
      </c>
      <c r="F13" s="48">
        <v>37920.131000000001</v>
      </c>
      <c r="G13" s="71">
        <v>49372</v>
      </c>
      <c r="H13" s="48">
        <v>17177.810000000001</v>
      </c>
      <c r="I13" s="49">
        <v>8.5266840613930209E-2</v>
      </c>
    </row>
    <row r="14" spans="1:9" x14ac:dyDescent="0.25">
      <c r="A14" s="54" t="s">
        <v>58</v>
      </c>
      <c r="B14" s="63">
        <v>0.1</v>
      </c>
      <c r="C14" s="63">
        <v>0.05</v>
      </c>
      <c r="D14" s="68">
        <v>0.02</v>
      </c>
      <c r="E14" s="48">
        <v>31754.3</v>
      </c>
      <c r="F14" s="48">
        <v>37920.131000000001</v>
      </c>
      <c r="G14" s="71">
        <v>41619.629999999997</v>
      </c>
      <c r="H14" s="48">
        <v>9865.33</v>
      </c>
      <c r="I14" s="49">
        <v>2.8123399501396952E-2</v>
      </c>
    </row>
    <row r="15" spans="1:9" x14ac:dyDescent="0.25">
      <c r="A15" s="55" t="s">
        <v>73</v>
      </c>
      <c r="B15" s="30">
        <v>0.05</v>
      </c>
      <c r="C15" s="30">
        <v>0.03</v>
      </c>
      <c r="D15" s="58">
        <v>1.4999999999999999E-2</v>
      </c>
      <c r="E15" s="48">
        <v>34703.18</v>
      </c>
      <c r="F15" s="48">
        <v>37920.131000000001</v>
      </c>
      <c r="G15" s="71">
        <v>40332.85</v>
      </c>
      <c r="H15" s="48">
        <v>5629.67</v>
      </c>
      <c r="I15" s="49">
        <v>9.1582070534369803E-3</v>
      </c>
    </row>
    <row r="16" spans="1:9" ht="25" x14ac:dyDescent="0.25">
      <c r="A16" s="56" t="s">
        <v>76</v>
      </c>
      <c r="B16" s="30">
        <v>0.04</v>
      </c>
      <c r="C16" s="30">
        <v>1.4999999999999999E-2</v>
      </c>
      <c r="D16" s="58">
        <v>0.01</v>
      </c>
      <c r="E16" s="48">
        <v>33898.94</v>
      </c>
      <c r="F16" s="48">
        <v>37920.131000000001</v>
      </c>
      <c r="G16" s="71">
        <v>38724.370000000003</v>
      </c>
      <c r="H16" s="48">
        <v>4825.43</v>
      </c>
      <c r="I16" s="49">
        <v>6.7284746675662574E-3</v>
      </c>
    </row>
    <row r="17" spans="1:9" x14ac:dyDescent="0.25">
      <c r="A17" s="55" t="s">
        <v>62</v>
      </c>
      <c r="B17" s="24">
        <v>8</v>
      </c>
      <c r="C17" s="24">
        <v>6.69</v>
      </c>
      <c r="D17" s="57">
        <v>4</v>
      </c>
      <c r="E17" s="48">
        <v>36441.46</v>
      </c>
      <c r="F17" s="48">
        <v>37920.131000000001</v>
      </c>
      <c r="G17" s="71">
        <v>40956.480000000003</v>
      </c>
      <c r="H17" s="48">
        <v>4515.0200000000004</v>
      </c>
      <c r="I17" s="49">
        <v>5.8906597562785809E-3</v>
      </c>
    </row>
    <row r="18" spans="1:9" x14ac:dyDescent="0.25">
      <c r="A18" s="55" t="s">
        <v>65</v>
      </c>
      <c r="B18" s="24">
        <v>6</v>
      </c>
      <c r="C18" s="24">
        <v>4</v>
      </c>
      <c r="D18" s="57">
        <v>3</v>
      </c>
      <c r="E18" s="48">
        <v>35775.5</v>
      </c>
      <c r="F18" s="48">
        <v>37920.131000000001</v>
      </c>
      <c r="G18" s="71">
        <v>38992.449999999997</v>
      </c>
      <c r="H18" s="48">
        <v>3216.95</v>
      </c>
      <c r="I18" s="49">
        <v>2.99042698835152E-3</v>
      </c>
    </row>
    <row r="19" spans="1:9" x14ac:dyDescent="0.25">
      <c r="A19" s="54" t="s">
        <v>44</v>
      </c>
      <c r="B19" s="64">
        <v>50</v>
      </c>
      <c r="C19" s="65">
        <v>350</v>
      </c>
      <c r="D19" s="69">
        <v>500</v>
      </c>
      <c r="E19" s="48">
        <v>35600.1</v>
      </c>
      <c r="F19" s="48">
        <v>37920.131000000001</v>
      </c>
      <c r="G19" s="61">
        <v>37920.129999999997</v>
      </c>
      <c r="H19" s="48">
        <v>2320.0300000000002</v>
      </c>
      <c r="I19" s="49">
        <v>1.5553630709565747E-3</v>
      </c>
    </row>
    <row r="20" spans="1:9" x14ac:dyDescent="0.25">
      <c r="A20" s="53" t="s">
        <v>33</v>
      </c>
      <c r="B20" s="63">
        <v>0.05</v>
      </c>
      <c r="C20" s="63">
        <v>0.03</v>
      </c>
      <c r="D20" s="68">
        <v>0.02</v>
      </c>
      <c r="E20" s="48">
        <v>36426.97</v>
      </c>
      <c r="F20" s="48">
        <v>37920.131000000001</v>
      </c>
      <c r="G20" s="71">
        <v>38666.71</v>
      </c>
      <c r="H20" s="48">
        <v>2239.7399999999998</v>
      </c>
      <c r="I20" s="49">
        <v>1.4495720090184545E-3</v>
      </c>
    </row>
    <row r="21" spans="1:9" x14ac:dyDescent="0.25">
      <c r="A21" s="53" t="s">
        <v>38</v>
      </c>
      <c r="B21" s="23">
        <v>4000</v>
      </c>
      <c r="C21" s="23">
        <v>3000</v>
      </c>
      <c r="D21" s="60">
        <v>2000</v>
      </c>
      <c r="E21" s="48">
        <v>36920.129999999997</v>
      </c>
      <c r="F21" s="48">
        <v>37920.131000000001</v>
      </c>
      <c r="G21" s="71">
        <v>38920.129999999997</v>
      </c>
      <c r="H21" s="48">
        <v>2000</v>
      </c>
      <c r="I21" s="49">
        <v>1.1558582393205842E-3</v>
      </c>
    </row>
    <row r="22" spans="1:9" x14ac:dyDescent="0.25">
      <c r="A22" s="53" t="s">
        <v>40</v>
      </c>
      <c r="B22" s="24">
        <v>0.4</v>
      </c>
      <c r="C22" s="24">
        <v>0.3</v>
      </c>
      <c r="D22" s="57">
        <v>0.25</v>
      </c>
      <c r="E22" s="48">
        <v>36955.760000000002</v>
      </c>
      <c r="F22" s="48">
        <v>37920.131000000001</v>
      </c>
      <c r="G22" s="71">
        <v>38402.32</v>
      </c>
      <c r="H22" s="48">
        <v>1446.56</v>
      </c>
      <c r="I22" s="49">
        <v>6.0466869608503167E-4</v>
      </c>
    </row>
    <row r="23" spans="1:9" x14ac:dyDescent="0.25">
      <c r="A23" s="53" t="s">
        <v>31</v>
      </c>
      <c r="B23" s="19">
        <v>50</v>
      </c>
      <c r="C23" s="19">
        <v>25</v>
      </c>
      <c r="D23" s="59">
        <v>15</v>
      </c>
      <c r="E23" s="48">
        <v>37003.449999999997</v>
      </c>
      <c r="F23" s="48">
        <v>37920.131000000001</v>
      </c>
      <c r="G23" s="71">
        <v>38286.81</v>
      </c>
      <c r="H23" s="48">
        <v>1283.3599999999999</v>
      </c>
      <c r="I23" s="49">
        <v>4.7592835467784084E-4</v>
      </c>
    </row>
    <row r="24" spans="1:9" x14ac:dyDescent="0.25">
      <c r="A24" s="55" t="s">
        <v>70</v>
      </c>
      <c r="B24" s="24">
        <v>4</v>
      </c>
      <c r="C24" s="24">
        <v>3.5</v>
      </c>
      <c r="D24" s="57">
        <v>3</v>
      </c>
      <c r="E24" s="48">
        <v>37355.75</v>
      </c>
      <c r="F24" s="48">
        <v>37920.131000000001</v>
      </c>
      <c r="G24" s="71">
        <v>38484.51</v>
      </c>
      <c r="H24" s="48">
        <v>1128.76</v>
      </c>
      <c r="I24" s="49">
        <v>3.6816949647655269E-4</v>
      </c>
    </row>
    <row r="25" spans="1:9" x14ac:dyDescent="0.25">
      <c r="A25" s="53" t="s">
        <v>36</v>
      </c>
      <c r="B25" s="19">
        <v>5</v>
      </c>
      <c r="C25" s="19">
        <v>5</v>
      </c>
      <c r="D25" s="59">
        <v>5</v>
      </c>
      <c r="E25" s="48">
        <v>37920.129999999997</v>
      </c>
      <c r="F25" s="48">
        <v>37920.131000000001</v>
      </c>
      <c r="G25" s="61">
        <v>37920.129999999997</v>
      </c>
      <c r="H25" s="48">
        <v>0</v>
      </c>
      <c r="I25" s="49">
        <v>0</v>
      </c>
    </row>
    <row r="26" spans="1:9" x14ac:dyDescent="0.25">
      <c r="A26" s="54" t="s">
        <v>48</v>
      </c>
      <c r="B26" s="63">
        <v>-0.05</v>
      </c>
      <c r="C26" s="63">
        <v>0.5</v>
      </c>
      <c r="D26" s="68">
        <v>1</v>
      </c>
      <c r="E26" s="48">
        <v>37920.129999999997</v>
      </c>
      <c r="F26" s="48">
        <v>37920.131000000001</v>
      </c>
      <c r="G26" s="61">
        <v>37920.129999999997</v>
      </c>
      <c r="H26" s="48">
        <v>0</v>
      </c>
      <c r="I26" s="49">
        <v>0</v>
      </c>
    </row>
    <row r="27" spans="1:9" x14ac:dyDescent="0.25">
      <c r="A27" s="53" t="s">
        <v>52</v>
      </c>
      <c r="B27" s="63">
        <v>3.3000000000000002E-2</v>
      </c>
      <c r="C27" s="63">
        <v>0.1</v>
      </c>
      <c r="D27" s="68">
        <v>0.2</v>
      </c>
      <c r="E27" s="48">
        <v>37920.129999999997</v>
      </c>
      <c r="F27" s="48">
        <v>37920.131000000001</v>
      </c>
      <c r="G27" s="61">
        <v>37920.129999999997</v>
      </c>
      <c r="H27" s="48">
        <v>0</v>
      </c>
      <c r="I27" s="49">
        <v>0</v>
      </c>
    </row>
    <row r="28" spans="1:9" x14ac:dyDescent="0.25">
      <c r="A28" s="55" t="s">
        <v>54</v>
      </c>
      <c r="B28" s="63">
        <v>0.2</v>
      </c>
      <c r="C28" s="63">
        <v>0.2</v>
      </c>
      <c r="D28" s="68">
        <v>0.2</v>
      </c>
      <c r="E28" s="48">
        <v>37920.129999999997</v>
      </c>
      <c r="F28" s="48">
        <v>37920.131000000001</v>
      </c>
      <c r="G28" s="61">
        <v>37920.129999999997</v>
      </c>
      <c r="H28" s="48">
        <v>0</v>
      </c>
      <c r="I28" s="49">
        <v>0</v>
      </c>
    </row>
    <row r="29" spans="1:9" x14ac:dyDescent="0.25">
      <c r="A29" s="55" t="s">
        <v>68</v>
      </c>
      <c r="B29" s="24">
        <v>0.12</v>
      </c>
      <c r="C29" s="24">
        <v>0.12</v>
      </c>
      <c r="D29" s="57">
        <v>0.12</v>
      </c>
      <c r="E29" s="48">
        <v>37920.129999999997</v>
      </c>
      <c r="F29" s="48">
        <v>37920.131000000001</v>
      </c>
      <c r="G29" s="61">
        <v>37920.129999999997</v>
      </c>
      <c r="H29" s="48">
        <v>0</v>
      </c>
      <c r="I29" s="49">
        <v>0</v>
      </c>
    </row>
    <row r="30" spans="1:9" x14ac:dyDescent="0.25">
      <c r="A30" s="53" t="s">
        <v>78</v>
      </c>
      <c r="B30" s="24">
        <v>40</v>
      </c>
      <c r="C30" s="24">
        <v>50</v>
      </c>
      <c r="D30" s="57">
        <v>60</v>
      </c>
      <c r="E30" s="48">
        <v>37920.129999999997</v>
      </c>
      <c r="F30" s="48">
        <v>37920.131000000001</v>
      </c>
      <c r="G30" s="61">
        <v>37920.129999999997</v>
      </c>
      <c r="H30" s="48">
        <v>0</v>
      </c>
      <c r="I30" s="49">
        <v>0</v>
      </c>
    </row>
    <row r="78" spans="9:9" ht="13" x14ac:dyDescent="0.3">
      <c r="I78" s="33" t="s">
        <v>159</v>
      </c>
    </row>
  </sheetData>
  <sortState xmlns:xlrd2="http://schemas.microsoft.com/office/spreadsheetml/2017/richdata2" ref="A11:I30">
    <sortCondition descending="1" ref="H11"/>
  </sortState>
  <pageMargins left="0.7" right="0.7" top="0.75" bottom="0.75" header="0.3" footer="0.3"/>
  <pageSetup fitToHeight="0" orientation="portrait" r:id="rId1"/>
  <headerFooter>
    <oddFooter>&amp;L&amp;"Arial,Bold"SensIt Student Version, Not Licensed For Commercial Use&amp;R&amp;"Arial,Bold"&amp;10www.TreePlan.com</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8"/>
  <sheetViews>
    <sheetView topLeftCell="A5" zoomScale="80" zoomScaleNormal="80" workbookViewId="0">
      <selection activeCell="G11" sqref="G11"/>
    </sheetView>
  </sheetViews>
  <sheetFormatPr defaultRowHeight="12.5" x14ac:dyDescent="0.25"/>
  <cols>
    <col min="1" max="1" width="22.7265625" bestFit="1" customWidth="1"/>
    <col min="2" max="2" width="10.453125" bestFit="1" customWidth="1"/>
    <col min="3" max="3" width="10.1796875" bestFit="1" customWidth="1"/>
    <col min="4" max="4" width="10.81640625" bestFit="1" customWidth="1"/>
    <col min="5" max="7" width="13.453125" customWidth="1"/>
    <col min="8" max="8" width="14.81640625" customWidth="1"/>
    <col min="9" max="9" width="7.7265625" bestFit="1" customWidth="1"/>
  </cols>
  <sheetData>
    <row r="1" spans="1:9" ht="13" x14ac:dyDescent="0.3">
      <c r="A1" s="6" t="s">
        <v>158</v>
      </c>
    </row>
    <row r="2" spans="1:9" ht="13" x14ac:dyDescent="0.3">
      <c r="A2" t="s">
        <v>145</v>
      </c>
      <c r="I2" s="33" t="s">
        <v>159</v>
      </c>
    </row>
    <row r="3" spans="1:9" x14ac:dyDescent="0.25">
      <c r="A3" t="s">
        <v>160</v>
      </c>
    </row>
    <row r="5" spans="1:9" x14ac:dyDescent="0.25">
      <c r="A5" s="42" t="s">
        <v>146</v>
      </c>
      <c r="B5" s="46">
        <v>43870</v>
      </c>
      <c r="E5" s="42" t="s">
        <v>148</v>
      </c>
      <c r="F5" t="s">
        <v>149</v>
      </c>
    </row>
    <row r="6" spans="1:9" x14ac:dyDescent="0.25">
      <c r="A6" s="42" t="s">
        <v>147</v>
      </c>
      <c r="B6" s="47">
        <v>0.43001157407407403</v>
      </c>
      <c r="E6" s="42" t="s">
        <v>150</v>
      </c>
      <c r="F6" t="s">
        <v>151</v>
      </c>
    </row>
    <row r="8" spans="1:9" x14ac:dyDescent="0.25">
      <c r="E8" s="50" t="s">
        <v>79</v>
      </c>
      <c r="F8" s="50"/>
      <c r="G8" s="50"/>
    </row>
    <row r="9" spans="1:9" x14ac:dyDescent="0.25">
      <c r="B9" s="51" t="s">
        <v>161</v>
      </c>
      <c r="C9" s="50"/>
      <c r="D9" s="50"/>
      <c r="E9" s="51" t="s">
        <v>152</v>
      </c>
      <c r="F9" s="50"/>
      <c r="G9" s="50"/>
      <c r="I9" s="42" t="s">
        <v>162</v>
      </c>
    </row>
    <row r="10" spans="1:9" x14ac:dyDescent="0.25">
      <c r="A10" s="14" t="s">
        <v>163</v>
      </c>
      <c r="B10" s="52" t="s">
        <v>154</v>
      </c>
      <c r="C10" s="52" t="s">
        <v>155</v>
      </c>
      <c r="D10" s="62" t="s">
        <v>156</v>
      </c>
      <c r="E10" s="52" t="s">
        <v>157</v>
      </c>
      <c r="F10" s="52" t="s">
        <v>28</v>
      </c>
      <c r="G10" s="62" t="s">
        <v>29</v>
      </c>
      <c r="H10" s="52" t="s">
        <v>153</v>
      </c>
      <c r="I10" s="52" t="s">
        <v>164</v>
      </c>
    </row>
    <row r="11" spans="1:9" x14ac:dyDescent="0.25">
      <c r="A11" s="66" t="s">
        <v>46</v>
      </c>
      <c r="B11" s="26">
        <v>25</v>
      </c>
      <c r="C11" s="27">
        <v>1150</v>
      </c>
      <c r="D11" s="67">
        <v>1500</v>
      </c>
      <c r="E11" s="48">
        <v>-11129.76</v>
      </c>
      <c r="F11" s="48">
        <v>55526.485500000003</v>
      </c>
      <c r="G11" s="70">
        <v>55587.56</v>
      </c>
      <c r="H11" s="48">
        <v>66717.320000000007</v>
      </c>
      <c r="I11" s="49">
        <v>0.55501219992759876</v>
      </c>
    </row>
    <row r="12" spans="1:9" x14ac:dyDescent="0.25">
      <c r="A12" s="53" t="s">
        <v>50</v>
      </c>
      <c r="B12" s="24">
        <v>130</v>
      </c>
      <c r="C12" s="24">
        <v>150</v>
      </c>
      <c r="D12" s="57">
        <v>170</v>
      </c>
      <c r="E12" s="48">
        <v>33497.71</v>
      </c>
      <c r="F12" s="48">
        <v>55526.485500000003</v>
      </c>
      <c r="G12" s="61">
        <v>77555.259999999995</v>
      </c>
      <c r="H12" s="48">
        <v>44057.55</v>
      </c>
      <c r="I12" s="49">
        <v>0.24202823291088926</v>
      </c>
    </row>
    <row r="13" spans="1:9" x14ac:dyDescent="0.25">
      <c r="A13" s="55" t="s">
        <v>57</v>
      </c>
      <c r="B13" s="63">
        <v>0.25</v>
      </c>
      <c r="C13" s="63">
        <v>0.2</v>
      </c>
      <c r="D13" s="68">
        <v>0.1</v>
      </c>
      <c r="E13" s="48">
        <v>46901.49</v>
      </c>
      <c r="F13" s="48">
        <v>55526.485500000003</v>
      </c>
      <c r="G13" s="71">
        <v>72776.490000000005</v>
      </c>
      <c r="H13" s="48">
        <v>25875</v>
      </c>
      <c r="I13" s="49">
        <v>8.3480696022607825E-2</v>
      </c>
    </row>
    <row r="14" spans="1:9" x14ac:dyDescent="0.25">
      <c r="A14" s="54" t="s">
        <v>44</v>
      </c>
      <c r="B14" s="64">
        <v>50</v>
      </c>
      <c r="C14" s="65">
        <v>350</v>
      </c>
      <c r="D14" s="69">
        <v>500</v>
      </c>
      <c r="E14" s="48">
        <v>29937.19</v>
      </c>
      <c r="F14" s="48">
        <v>55526.485500000003</v>
      </c>
      <c r="G14" s="61">
        <v>55526.49</v>
      </c>
      <c r="H14" s="48">
        <v>25589.3</v>
      </c>
      <c r="I14" s="49">
        <v>8.1647361760335505E-2</v>
      </c>
    </row>
    <row r="15" spans="1:9" x14ac:dyDescent="0.25">
      <c r="A15" s="54" t="s">
        <v>58</v>
      </c>
      <c r="B15" s="63">
        <v>0.1</v>
      </c>
      <c r="C15" s="63">
        <v>0.05</v>
      </c>
      <c r="D15" s="68">
        <v>0.02</v>
      </c>
      <c r="E15" s="48">
        <v>47193.2</v>
      </c>
      <c r="F15" s="48">
        <v>55526.485500000003</v>
      </c>
      <c r="G15" s="71">
        <v>58409.47</v>
      </c>
      <c r="H15" s="48">
        <v>11216.27</v>
      </c>
      <c r="I15" s="49">
        <v>1.5686362779355763E-2</v>
      </c>
    </row>
    <row r="16" spans="1:9" x14ac:dyDescent="0.25">
      <c r="A16" s="55" t="s">
        <v>73</v>
      </c>
      <c r="B16" s="30">
        <v>0.05</v>
      </c>
      <c r="C16" s="30">
        <v>0.03</v>
      </c>
      <c r="D16" s="58">
        <v>1.4999999999999999E-2</v>
      </c>
      <c r="E16" s="48">
        <v>51149.91</v>
      </c>
      <c r="F16" s="48">
        <v>55526.485500000003</v>
      </c>
      <c r="G16" s="71">
        <v>58808.92</v>
      </c>
      <c r="H16" s="48">
        <v>7659.01</v>
      </c>
      <c r="I16" s="49">
        <v>7.3142637624672643E-3</v>
      </c>
    </row>
    <row r="17" spans="1:9" x14ac:dyDescent="0.25">
      <c r="A17" s="56" t="s">
        <v>76</v>
      </c>
      <c r="B17" s="30">
        <v>0.04</v>
      </c>
      <c r="C17" s="30">
        <v>1.4999999999999999E-2</v>
      </c>
      <c r="D17" s="58">
        <v>0.01</v>
      </c>
      <c r="E17" s="48">
        <v>50055.76</v>
      </c>
      <c r="F17" s="48">
        <v>55526.485500000003</v>
      </c>
      <c r="G17" s="71">
        <v>56620.63</v>
      </c>
      <c r="H17" s="48">
        <v>6564.87</v>
      </c>
      <c r="I17" s="49">
        <v>5.3737518213197218E-3</v>
      </c>
    </row>
    <row r="18" spans="1:9" x14ac:dyDescent="0.25">
      <c r="A18" s="55" t="s">
        <v>62</v>
      </c>
      <c r="B18" s="24">
        <v>8</v>
      </c>
      <c r="C18" s="24">
        <v>6.69</v>
      </c>
      <c r="D18" s="57">
        <v>4</v>
      </c>
      <c r="E18" s="48">
        <v>53513.37</v>
      </c>
      <c r="F18" s="48">
        <v>55526.485500000003</v>
      </c>
      <c r="G18" s="71">
        <v>59660.28</v>
      </c>
      <c r="H18" s="48">
        <v>6146.91</v>
      </c>
      <c r="I18" s="49">
        <v>4.7112814903810295E-3</v>
      </c>
    </row>
    <row r="19" spans="1:9" x14ac:dyDescent="0.25">
      <c r="A19" s="55" t="s">
        <v>65</v>
      </c>
      <c r="B19" s="24">
        <v>6</v>
      </c>
      <c r="C19" s="24">
        <v>4</v>
      </c>
      <c r="D19" s="57">
        <v>3</v>
      </c>
      <c r="E19" s="48">
        <v>52608.77</v>
      </c>
      <c r="F19" s="48">
        <v>55526.485500000003</v>
      </c>
      <c r="G19" s="71">
        <v>56985.34</v>
      </c>
      <c r="H19" s="48">
        <v>4376.57</v>
      </c>
      <c r="I19" s="49">
        <v>2.3883232286638655E-3</v>
      </c>
    </row>
    <row r="20" spans="1:9" x14ac:dyDescent="0.25">
      <c r="A20" s="53" t="s">
        <v>33</v>
      </c>
      <c r="B20" s="63">
        <v>0.05</v>
      </c>
      <c r="C20" s="63">
        <v>0.03</v>
      </c>
      <c r="D20" s="68">
        <v>0.02</v>
      </c>
      <c r="E20" s="48">
        <v>53338.38</v>
      </c>
      <c r="F20" s="48">
        <v>55526.485500000003</v>
      </c>
      <c r="G20" s="71">
        <v>55946.78</v>
      </c>
      <c r="H20" s="48">
        <v>2608.4</v>
      </c>
      <c r="I20" s="49">
        <v>8.4834738892465393E-4</v>
      </c>
    </row>
    <row r="21" spans="1:9" x14ac:dyDescent="0.25">
      <c r="A21" s="53" t="s">
        <v>40</v>
      </c>
      <c r="B21" s="24">
        <v>0.4</v>
      </c>
      <c r="C21" s="24">
        <v>0.3</v>
      </c>
      <c r="D21" s="57">
        <v>0.25</v>
      </c>
      <c r="E21" s="48">
        <v>54072.55</v>
      </c>
      <c r="F21" s="48">
        <v>55526.485500000003</v>
      </c>
      <c r="G21" s="71">
        <v>56253.45</v>
      </c>
      <c r="H21" s="48">
        <v>2180.9</v>
      </c>
      <c r="I21" s="49">
        <v>5.9305756403877491E-4</v>
      </c>
    </row>
    <row r="22" spans="1:9" x14ac:dyDescent="0.25">
      <c r="A22" s="53" t="s">
        <v>38</v>
      </c>
      <c r="B22" s="23">
        <v>4000</v>
      </c>
      <c r="C22" s="23">
        <v>3000</v>
      </c>
      <c r="D22" s="60">
        <v>2000</v>
      </c>
      <c r="E22" s="48">
        <v>54526.49</v>
      </c>
      <c r="F22" s="48">
        <v>55526.485500000003</v>
      </c>
      <c r="G22" s="71">
        <v>56526.49</v>
      </c>
      <c r="H22" s="48">
        <v>2000</v>
      </c>
      <c r="I22" s="49">
        <v>4.987527872712923E-4</v>
      </c>
    </row>
    <row r="23" spans="1:9" x14ac:dyDescent="0.25">
      <c r="A23" s="55" t="s">
        <v>70</v>
      </c>
      <c r="B23" s="24">
        <v>4</v>
      </c>
      <c r="C23" s="24">
        <v>3.5</v>
      </c>
      <c r="D23" s="57">
        <v>3</v>
      </c>
      <c r="E23" s="48">
        <v>54758.12</v>
      </c>
      <c r="F23" s="48">
        <v>55526.485500000003</v>
      </c>
      <c r="G23" s="71">
        <v>56294.85</v>
      </c>
      <c r="H23" s="48">
        <v>1536.73</v>
      </c>
      <c r="I23" s="49">
        <v>2.9445605120849856E-4</v>
      </c>
    </row>
    <row r="24" spans="1:9" x14ac:dyDescent="0.25">
      <c r="A24" s="53" t="s">
        <v>31</v>
      </c>
      <c r="B24" s="19">
        <v>50</v>
      </c>
      <c r="C24" s="19">
        <v>25</v>
      </c>
      <c r="D24" s="59">
        <v>15</v>
      </c>
      <c r="E24" s="48">
        <v>54670.879999999997</v>
      </c>
      <c r="F24" s="48">
        <v>55526.485500000003</v>
      </c>
      <c r="G24" s="71">
        <v>55663.519999999997</v>
      </c>
      <c r="H24" s="48">
        <v>992.64</v>
      </c>
      <c r="I24" s="49">
        <v>1.2285954087041105E-4</v>
      </c>
    </row>
    <row r="25" spans="1:9" x14ac:dyDescent="0.25">
      <c r="A25" s="53" t="s">
        <v>78</v>
      </c>
      <c r="B25" s="24">
        <v>40</v>
      </c>
      <c r="C25" s="24">
        <v>50</v>
      </c>
      <c r="D25" s="57">
        <v>60</v>
      </c>
      <c r="E25" s="48">
        <v>55516.18</v>
      </c>
      <c r="F25" s="48">
        <v>55526.485500000003</v>
      </c>
      <c r="G25" s="61">
        <v>55536.79</v>
      </c>
      <c r="H25" s="48">
        <v>20.61</v>
      </c>
      <c r="I25" s="49">
        <v>5.2964067207520017E-8</v>
      </c>
    </row>
    <row r="26" spans="1:9" x14ac:dyDescent="0.25">
      <c r="A26" s="53" t="s">
        <v>36</v>
      </c>
      <c r="B26" s="19">
        <v>5</v>
      </c>
      <c r="C26" s="19">
        <v>5</v>
      </c>
      <c r="D26" s="59">
        <v>5</v>
      </c>
      <c r="E26" s="48">
        <v>55526.49</v>
      </c>
      <c r="F26" s="48">
        <v>55526.485500000003</v>
      </c>
      <c r="G26" s="61">
        <v>55526.49</v>
      </c>
      <c r="H26" s="48">
        <v>0</v>
      </c>
      <c r="I26" s="49">
        <v>0</v>
      </c>
    </row>
    <row r="27" spans="1:9" x14ac:dyDescent="0.25">
      <c r="A27" s="54" t="s">
        <v>48</v>
      </c>
      <c r="B27" s="63">
        <v>-0.05</v>
      </c>
      <c r="C27" s="63">
        <v>0.5</v>
      </c>
      <c r="D27" s="68">
        <v>1</v>
      </c>
      <c r="E27" s="48">
        <v>55526.49</v>
      </c>
      <c r="F27" s="48">
        <v>55526.485500000003</v>
      </c>
      <c r="G27" s="61">
        <v>55526.49</v>
      </c>
      <c r="H27" s="48">
        <v>0</v>
      </c>
      <c r="I27" s="49">
        <v>0</v>
      </c>
    </row>
    <row r="28" spans="1:9" x14ac:dyDescent="0.25">
      <c r="A28" s="53" t="s">
        <v>52</v>
      </c>
      <c r="B28" s="63">
        <v>3.3000000000000002E-2</v>
      </c>
      <c r="C28" s="63">
        <v>0.1</v>
      </c>
      <c r="D28" s="68">
        <v>0.2</v>
      </c>
      <c r="E28" s="48">
        <v>55526.49</v>
      </c>
      <c r="F28" s="48">
        <v>55526.485500000003</v>
      </c>
      <c r="G28" s="61">
        <v>55526.49</v>
      </c>
      <c r="H28" s="48">
        <v>0</v>
      </c>
      <c r="I28" s="49">
        <v>0</v>
      </c>
    </row>
    <row r="29" spans="1:9" x14ac:dyDescent="0.25">
      <c r="A29" s="55" t="s">
        <v>54</v>
      </c>
      <c r="B29" s="63">
        <v>0.2</v>
      </c>
      <c r="C29" s="63">
        <v>0.2</v>
      </c>
      <c r="D29" s="68">
        <v>0.2</v>
      </c>
      <c r="E29" s="48">
        <v>55526.49</v>
      </c>
      <c r="F29" s="48">
        <v>55526.485500000003</v>
      </c>
      <c r="G29" s="61">
        <v>55526.49</v>
      </c>
      <c r="H29" s="48">
        <v>0</v>
      </c>
      <c r="I29" s="49">
        <v>0</v>
      </c>
    </row>
    <row r="30" spans="1:9" x14ac:dyDescent="0.25">
      <c r="A30" s="55" t="s">
        <v>68</v>
      </c>
      <c r="B30" s="24">
        <v>0.12</v>
      </c>
      <c r="C30" s="24">
        <v>0.12</v>
      </c>
      <c r="D30" s="57">
        <v>0.12</v>
      </c>
      <c r="E30" s="48">
        <v>55526.49</v>
      </c>
      <c r="F30" s="48">
        <v>55526.485500000003</v>
      </c>
      <c r="G30" s="61">
        <v>55526.49</v>
      </c>
      <c r="H30" s="48">
        <v>0</v>
      </c>
      <c r="I30" s="49">
        <v>0</v>
      </c>
    </row>
    <row r="78" spans="9:9" ht="13" x14ac:dyDescent="0.3">
      <c r="I78" s="33" t="s">
        <v>159</v>
      </c>
    </row>
  </sheetData>
  <sortState xmlns:xlrd2="http://schemas.microsoft.com/office/spreadsheetml/2017/richdata2" ref="A11:I30">
    <sortCondition descending="1" ref="H11"/>
  </sortState>
  <pageMargins left="0.7" right="0.7" top="0.75" bottom="0.75" header="0.3" footer="0.3"/>
  <pageSetup fitToHeight="0" orientation="portrait" r:id="rId1"/>
  <headerFooter>
    <oddFooter>&amp;L&amp;"Arial,Bold"SensIt Student Version, Not Licensed For Commercial Use&amp;R&amp;"Arial,Bold"&amp;10www.TreePlan.com</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M62"/>
  <sheetViews>
    <sheetView topLeftCell="A37" zoomScale="85" zoomScaleNormal="100" workbookViewId="0">
      <selection activeCell="F61" sqref="F61"/>
    </sheetView>
  </sheetViews>
  <sheetFormatPr defaultRowHeight="13" x14ac:dyDescent="0.3"/>
  <cols>
    <col min="1" max="1" width="6" customWidth="1"/>
    <col min="2" max="2" width="15.81640625" customWidth="1"/>
    <col min="3" max="3" width="14.26953125" customWidth="1"/>
    <col min="4" max="4" width="20.81640625" style="2" hidden="1" customWidth="1"/>
    <col min="5" max="5" width="11.26953125" customWidth="1"/>
    <col min="6" max="6" width="10.453125" customWidth="1"/>
    <col min="7" max="7" width="10.26953125" bestFit="1" customWidth="1"/>
    <col min="8" max="8" width="10.453125" customWidth="1"/>
    <col min="9" max="9" width="11.26953125" bestFit="1" customWidth="1"/>
    <col min="12" max="12" width="29.1796875" customWidth="1"/>
  </cols>
  <sheetData>
    <row r="1" spans="1:13" x14ac:dyDescent="0.3">
      <c r="A1" s="6" t="s">
        <v>80</v>
      </c>
      <c r="C1" s="6"/>
      <c r="D1" s="34"/>
      <c r="L1" s="35"/>
      <c r="M1" s="35"/>
    </row>
    <row r="2" spans="1:13" x14ac:dyDescent="0.3">
      <c r="L2" s="35"/>
      <c r="M2" s="35"/>
    </row>
    <row r="3" spans="1:13" x14ac:dyDescent="0.3">
      <c r="D3" s="2" t="s">
        <v>81</v>
      </c>
      <c r="E3" s="6">
        <v>1993</v>
      </c>
      <c r="F3" s="6">
        <v>1994</v>
      </c>
      <c r="G3" s="6">
        <v>1995</v>
      </c>
      <c r="H3" s="6">
        <v>1996</v>
      </c>
      <c r="I3" s="6">
        <v>1997</v>
      </c>
      <c r="L3" s="35"/>
      <c r="M3" s="35"/>
    </row>
    <row r="4" spans="1:13" x14ac:dyDescent="0.3">
      <c r="B4" t="s">
        <v>82</v>
      </c>
      <c r="D4" s="2" t="s">
        <v>83</v>
      </c>
      <c r="E4" s="36" t="b">
        <f>F8&gt;0</f>
        <v>1</v>
      </c>
      <c r="F4" s="36" t="b">
        <f>AND((E28&gt;=E24-E31),E4)</f>
        <v>1</v>
      </c>
      <c r="G4" s="36" t="b">
        <f>F4</f>
        <v>1</v>
      </c>
      <c r="H4" s="36" t="b">
        <f>G4</f>
        <v>1</v>
      </c>
      <c r="I4" s="36" t="b">
        <f>H4</f>
        <v>1</v>
      </c>
      <c r="L4" s="35"/>
      <c r="M4" s="35"/>
    </row>
    <row r="5" spans="1:13" x14ac:dyDescent="0.3">
      <c r="E5" s="6"/>
      <c r="F5" s="6"/>
      <c r="G5" s="6"/>
      <c r="H5" s="6"/>
      <c r="I5" s="6"/>
      <c r="L5" s="35"/>
      <c r="M5" s="35"/>
    </row>
    <row r="6" spans="1:13" x14ac:dyDescent="0.3">
      <c r="A6" s="6" t="s">
        <v>84</v>
      </c>
      <c r="E6" s="6"/>
      <c r="F6" s="6"/>
      <c r="G6" s="6"/>
      <c r="H6" s="6"/>
      <c r="I6" s="6"/>
      <c r="L6" s="35"/>
      <c r="M6" s="35"/>
    </row>
    <row r="7" spans="1:13" x14ac:dyDescent="0.3">
      <c r="A7" s="6"/>
      <c r="B7" t="s">
        <v>85</v>
      </c>
      <c r="E7" s="6"/>
      <c r="F7" s="6"/>
      <c r="G7" s="37">
        <v>4500</v>
      </c>
      <c r="H7" s="37">
        <v>6750</v>
      </c>
      <c r="I7" s="37">
        <v>10000</v>
      </c>
      <c r="L7" s="35"/>
      <c r="M7" s="35"/>
    </row>
    <row r="8" spans="1:13" x14ac:dyDescent="0.3">
      <c r="B8" s="9" t="s">
        <v>86</v>
      </c>
      <c r="D8" s="2" t="s">
        <v>87</v>
      </c>
      <c r="E8" s="37">
        <f>Oil_Ordered_for_93</f>
        <v>800</v>
      </c>
      <c r="F8" s="38">
        <f>Oil_Ordered_for_94</f>
        <v>4000</v>
      </c>
      <c r="G8" s="38">
        <f>G$4*G$7</f>
        <v>4500</v>
      </c>
      <c r="H8" s="38">
        <f>H$4*H$7</f>
        <v>6750</v>
      </c>
      <c r="I8" s="38">
        <f>I$4*I$7</f>
        <v>10000</v>
      </c>
      <c r="L8" s="35"/>
      <c r="M8" s="35"/>
    </row>
    <row r="9" spans="1:13" x14ac:dyDescent="0.3">
      <c r="B9" s="9"/>
      <c r="E9" s="39"/>
      <c r="F9" s="39"/>
      <c r="G9" s="39"/>
      <c r="H9" s="39"/>
      <c r="I9" s="39"/>
      <c r="L9" s="35"/>
      <c r="M9" s="35"/>
    </row>
    <row r="10" spans="1:13" x14ac:dyDescent="0.3">
      <c r="A10" s="6"/>
      <c r="B10" t="s">
        <v>88</v>
      </c>
      <c r="D10" s="2" t="s">
        <v>89</v>
      </c>
      <c r="E10" s="40">
        <f>E8*Oil_price_1993</f>
        <v>17600</v>
      </c>
      <c r="F10" s="40">
        <f>IF(F8&lt;=Inputs!$H$6,Inputs!$J$6*F8,   IF(F8&lt;=SUM(Inputs!$H$6:$H$7),  Inputs!$H$6*Inputs!$J$6+(F8-Inputs!$H$6)*Inputs!$J$7,  IF(F8&lt;=SUM(Inputs!$H$6:$H$8), SUMPRODUCT(Inputs!$H$6:$H$7,Inputs!$J$6:$J$7)+(F8-SUM(Inputs!$H$6:$H$7))*Inputs!$J$8,  IF(F8&lt;=SUM(Inputs!$H$6:$H$9), SUMPRODUCT(Inputs!$H$6:$H$8,Inputs!$J$6:$J$8)+(F8-SUM(Inputs!$H$6:$H$8))*Inputs!$J$9, SUMPRODUCT(Inputs!$H$6:$H$9,Inputs!$J$6:$J$9)+(F8-SUM(Inputs!$H$6:$H$9))*Inputs!$J$10))))</f>
        <v>81000</v>
      </c>
      <c r="G10" s="40">
        <f>IF(G8&lt;=Inputs!$H$6,Inputs!$J$6*G8,   IF(G8&lt;=SUM(Inputs!$H$6:$H$7),  Inputs!$H$6*Inputs!$J$6+(G8-Inputs!$H$6)*Inputs!$J$7,  IF(G8&lt;=SUM(Inputs!$H$6:$H$8), SUMPRODUCT(Inputs!$H$6:$H$7,Inputs!$J$6:$J$7)+(G8-SUM(Inputs!$H$6:$H$7))*Inputs!$J$8,  IF(G8&lt;=SUM(Inputs!$H$6:$H$9), SUMPRODUCT(Inputs!$H$6:$H$8,Inputs!$J$6:$J$8)+(G8-SUM(Inputs!$H$6:$H$8))*Inputs!$J$9, SUMPRODUCT(Inputs!$H$6:$H$9,Inputs!$J$6:$J$9)+(G8-SUM(Inputs!$H$6:$H$9))*Inputs!$J$10))))</f>
        <v>90500</v>
      </c>
      <c r="H10" s="40">
        <f>IF(H8&lt;=Inputs!$H$6,Inputs!$J$6*H8,   IF(H8&lt;=SUM(Inputs!$H$6:$H$7),  Inputs!$H$6*Inputs!$J$6+(H8-Inputs!$H$6)*Inputs!$J$7,  IF(H8&lt;=SUM(Inputs!$H$6:$H$8), SUMPRODUCT(Inputs!$H$6:$H$7,Inputs!$J$6:$J$7)+(H8-SUM(Inputs!$H$6:$H$7))*Inputs!$J$8,  IF(H8&lt;=SUM(Inputs!$H$6:$H$9), SUMPRODUCT(Inputs!$H$6:$H$8,Inputs!$J$6:$J$8)+(H8-SUM(Inputs!$H$6:$H$8))*Inputs!$J$9, SUMPRODUCT(Inputs!$H$6:$H$9,Inputs!$J$6:$J$9)+(H8-SUM(Inputs!$H$6:$H$9))*Inputs!$J$10))))</f>
        <v>133250</v>
      </c>
      <c r="I10" s="40">
        <f>IF(I8&lt;=Inputs!$H$6,Inputs!$J$6*I8,   IF(I8&lt;=SUM(Inputs!$H$6:$H$7),  Inputs!$H$6*Inputs!$J$6+(I8-Inputs!$H$6)*Inputs!$J$7,  IF(I8&lt;=SUM(Inputs!$H$6:$H$8), SUMPRODUCT(Inputs!$H$6:$H$7,Inputs!$J$6:$J$7)+(I8-SUM(Inputs!$H$6:$H$7))*Inputs!$J$8,  IF(I8&lt;=SUM(Inputs!$H$6:$H$9), SUMPRODUCT(Inputs!$H$6:$H$8,Inputs!$J$6:$J$8)+(I8-SUM(Inputs!$H$6:$H$8))*Inputs!$J$9, SUMPRODUCT(Inputs!$H$6:$H$9,Inputs!$J$6:$J$9)+(I8-SUM(Inputs!$H$6:$H$9))*Inputs!$J$10))))</f>
        <v>195000</v>
      </c>
      <c r="L10" s="35"/>
      <c r="M10" s="35"/>
    </row>
    <row r="11" spans="1:13" x14ac:dyDescent="0.3">
      <c r="A11" s="6"/>
      <c r="E11" s="39"/>
      <c r="F11" s="39"/>
      <c r="G11" s="39"/>
      <c r="H11" s="39"/>
      <c r="I11" s="39"/>
      <c r="L11" s="35"/>
      <c r="M11" s="35"/>
    </row>
    <row r="12" spans="1:13" x14ac:dyDescent="0.3">
      <c r="A12" s="6" t="s">
        <v>90</v>
      </c>
      <c r="E12" s="39"/>
      <c r="F12" s="39"/>
      <c r="G12" s="39"/>
      <c r="H12" s="39"/>
      <c r="I12" s="39"/>
      <c r="L12" s="35"/>
      <c r="M12" s="35"/>
    </row>
    <row r="13" spans="1:13" x14ac:dyDescent="0.3">
      <c r="B13" t="s">
        <v>91</v>
      </c>
      <c r="D13" s="2" t="s">
        <v>92</v>
      </c>
      <c r="E13" s="39">
        <v>773</v>
      </c>
      <c r="F13" s="39">
        <f>MAX(0,MIN(F8-Bottle_set_up_losses,F8)*(1-Bottle_variable_losses)-Bottle_clean_up_losses)</f>
        <v>3850.75</v>
      </c>
      <c r="G13" s="39">
        <f>MAX(0,MIN(G8-Bottle_set_up_losses,G8)*(1-Bottle_variable_losses)-Bottle_clean_up_losses)</f>
        <v>4335.75</v>
      </c>
      <c r="H13" s="39">
        <f>MAX(0,MIN(H8-Bottle_set_up_losses,H8)*(1-Bottle_variable_losses)-Bottle_clean_up_losses)</f>
        <v>6518.25</v>
      </c>
      <c r="I13" s="39">
        <f>MAX(0,MIN(I8-Bottle_set_up_losses,I8)*(1-Bottle_variable_losses)-Bottle_clean_up_losses)</f>
        <v>9670.75</v>
      </c>
      <c r="L13" s="35"/>
      <c r="M13" s="35"/>
    </row>
    <row r="14" spans="1:13" x14ac:dyDescent="0.3">
      <c r="B14" t="s">
        <v>93</v>
      </c>
      <c r="D14" s="2" t="s">
        <v>94</v>
      </c>
      <c r="E14" s="39">
        <f>E13*liters_per_gal/(liters_per_bottle*bottles_per_case)</f>
        <v>325.11521111111114</v>
      </c>
      <c r="F14" s="39">
        <f>F13*liters_per_gal/(liters_per_bottle*bottles_per_case)</f>
        <v>1619.5826638888889</v>
      </c>
      <c r="G14" s="39">
        <f>G13*liters_per_gal/(liters_per_bottle*bottles_per_case)</f>
        <v>1823.5682749999999</v>
      </c>
      <c r="H14" s="39">
        <f>H13*liters_per_gal/(liters_per_bottle*bottles_per_case)</f>
        <v>2741.5035250000001</v>
      </c>
      <c r="I14" s="39">
        <f>I13*liters_per_gal/(liters_per_bottle*bottles_per_case)</f>
        <v>4067.4099972222225</v>
      </c>
      <c r="L14" s="35"/>
      <c r="M14" s="35"/>
    </row>
    <row r="15" spans="1:13" x14ac:dyDescent="0.3">
      <c r="E15" s="39"/>
      <c r="F15" s="39"/>
      <c r="G15" s="39"/>
      <c r="H15" s="39"/>
      <c r="I15" s="39"/>
      <c r="L15" s="35"/>
      <c r="M15" s="35"/>
    </row>
    <row r="16" spans="1:13" x14ac:dyDescent="0.3">
      <c r="B16" t="s">
        <v>95</v>
      </c>
      <c r="D16" s="2" t="s">
        <v>96</v>
      </c>
      <c r="E16" s="41">
        <v>0</v>
      </c>
      <c r="F16" s="41">
        <f>IF(F8&gt;0,Bottling_set_up_costs+F$14*Per_bottle_charge*bottles_per_case,0)</f>
        <v>8830.497589999999</v>
      </c>
      <c r="G16" s="41">
        <f>IF(G8&gt;0,Bottling_set_up_costs+G$14*Per_bottle_charge*bottles_per_case,0)</f>
        <v>9564.8457899999994</v>
      </c>
      <c r="H16" s="41">
        <f>IF(H8&gt;0,Bottling_set_up_costs+H$14*Per_bottle_charge*bottles_per_case,0)</f>
        <v>12869.412690000001</v>
      </c>
      <c r="I16" s="41">
        <f>IF(I8&gt;0,Bottling_set_up_costs+I$14*Per_bottle_charge*bottles_per_case,0)</f>
        <v>17642.675990000003</v>
      </c>
      <c r="L16" s="35"/>
      <c r="M16" s="35"/>
    </row>
    <row r="17" spans="1:13" x14ac:dyDescent="0.3">
      <c r="A17" s="42"/>
      <c r="B17" t="s">
        <v>68</v>
      </c>
      <c r="D17" s="2" t="s">
        <v>97</v>
      </c>
      <c r="E17" s="41">
        <f>Printing_costs_per_case*E$14</f>
        <v>39.013825333333337</v>
      </c>
      <c r="F17" s="41">
        <f>Printing_costs_per_case*F$14</f>
        <v>194.34991966666666</v>
      </c>
      <c r="G17" s="41">
        <f>Printing_costs_per_case*G$14</f>
        <v>218.82819299999997</v>
      </c>
      <c r="H17" s="41">
        <f>Printing_costs_per_case*H$14</f>
        <v>328.98042299999997</v>
      </c>
      <c r="I17" s="41">
        <f>Printing_costs_per_case*I$14</f>
        <v>488.08919966666667</v>
      </c>
      <c r="L17" s="35"/>
      <c r="M17" s="35"/>
    </row>
    <row r="18" spans="1:13" x14ac:dyDescent="0.3">
      <c r="B18" t="s">
        <v>98</v>
      </c>
      <c r="D18" s="2" t="s">
        <v>99</v>
      </c>
      <c r="E18" s="43">
        <f>Cost_of_supplies*E$14</f>
        <v>2175.0207623333336</v>
      </c>
      <c r="F18" s="43">
        <f>Cost_of_supplies*F$14</f>
        <v>10835.008021416666</v>
      </c>
      <c r="G18" s="43">
        <f>Cost_of_supplies*G$14</f>
        <v>12199.671759749999</v>
      </c>
      <c r="H18" s="43">
        <f>Cost_of_supplies*H$14</f>
        <v>18340.658582250002</v>
      </c>
      <c r="I18" s="43">
        <f>Cost_of_supplies*I$14</f>
        <v>27210.97288141667</v>
      </c>
      <c r="L18" s="35"/>
      <c r="M18" s="35"/>
    </row>
    <row r="19" spans="1:13" x14ac:dyDescent="0.3">
      <c r="B19" t="s">
        <v>100</v>
      </c>
      <c r="D19" s="2" t="s">
        <v>101</v>
      </c>
      <c r="E19" s="40">
        <f>SUM(E16:E18)</f>
        <v>2214.034587666667</v>
      </c>
      <c r="F19" s="40">
        <f>SUM(F16:F18)</f>
        <v>19859.855531083333</v>
      </c>
      <c r="G19" s="40">
        <f>SUM(G16:G18)</f>
        <v>21983.345742749996</v>
      </c>
      <c r="H19" s="40">
        <f>SUM(H16:H18)</f>
        <v>31539.051695250004</v>
      </c>
      <c r="I19" s="40">
        <f>SUM(I16:I18)</f>
        <v>45341.738071083339</v>
      </c>
      <c r="L19" s="35"/>
      <c r="M19" s="35"/>
    </row>
    <row r="20" spans="1:13" x14ac:dyDescent="0.3">
      <c r="E20" s="37"/>
      <c r="F20" s="39"/>
      <c r="G20" s="39"/>
      <c r="H20" s="39"/>
      <c r="I20" s="39"/>
      <c r="L20" s="35"/>
      <c r="M20" s="35"/>
    </row>
    <row r="21" spans="1:13" x14ac:dyDescent="0.3">
      <c r="A21" s="6" t="s">
        <v>102</v>
      </c>
      <c r="E21" s="37"/>
      <c r="F21" s="39"/>
      <c r="G21" s="39"/>
      <c r="H21" s="39"/>
      <c r="I21" s="39"/>
      <c r="L21" s="35"/>
      <c r="M21" s="35"/>
    </row>
    <row r="22" spans="1:13" x14ac:dyDescent="0.3">
      <c r="A22" s="6"/>
      <c r="B22" t="s">
        <v>103</v>
      </c>
      <c r="D22" s="2" t="s">
        <v>104</v>
      </c>
      <c r="E22" s="39">
        <v>0</v>
      </c>
      <c r="F22" s="39">
        <f>E34</f>
        <v>0</v>
      </c>
      <c r="G22" s="39">
        <f>F34</f>
        <v>1238.6035306944445</v>
      </c>
      <c r="H22" s="39">
        <f>G34</f>
        <v>2459.0632154097225</v>
      </c>
      <c r="I22" s="39">
        <f>H34</f>
        <v>4265.538403389236</v>
      </c>
      <c r="L22" s="35"/>
      <c r="M22" s="35"/>
    </row>
    <row r="23" spans="1:13" x14ac:dyDescent="0.3">
      <c r="A23" s="6"/>
      <c r="B23" t="s">
        <v>93</v>
      </c>
      <c r="E23" s="39">
        <f>E$14</f>
        <v>325.11521111111114</v>
      </c>
      <c r="F23" s="39">
        <f>F$14</f>
        <v>1619.5826638888889</v>
      </c>
      <c r="G23" s="39">
        <f>G$14</f>
        <v>1823.5682749999999</v>
      </c>
      <c r="H23" s="39">
        <f>H$14</f>
        <v>2741.5035250000001</v>
      </c>
      <c r="I23" s="39">
        <f>I$14</f>
        <v>4067.4099972222225</v>
      </c>
      <c r="L23" s="35"/>
      <c r="M23" s="35"/>
    </row>
    <row r="24" spans="1:13" x14ac:dyDescent="0.3">
      <c r="B24" t="s">
        <v>105</v>
      </c>
      <c r="D24" s="2" t="s">
        <v>106</v>
      </c>
      <c r="E24" s="39">
        <f>E22+E23</f>
        <v>325.11521111111114</v>
      </c>
      <c r="F24" s="39">
        <f>F22+F23</f>
        <v>1619.5826638888889</v>
      </c>
      <c r="G24" s="39">
        <f>G22+G23</f>
        <v>3062.1718056944446</v>
      </c>
      <c r="H24" s="39">
        <f>H22+H23</f>
        <v>5200.5667404097221</v>
      </c>
      <c r="I24" s="39">
        <f>I22+I23</f>
        <v>8332.9484006114581</v>
      </c>
      <c r="L24" s="35"/>
      <c r="M24" s="35"/>
    </row>
    <row r="25" spans="1:13" x14ac:dyDescent="0.3">
      <c r="L25" s="35"/>
      <c r="M25" s="35"/>
    </row>
    <row r="26" spans="1:13" x14ac:dyDescent="0.3">
      <c r="B26" t="s">
        <v>107</v>
      </c>
      <c r="D26" s="2" t="s">
        <v>108</v>
      </c>
      <c r="E26" s="41">
        <f>Warehouse_expenses*E$24</f>
        <v>1137.9032388888891</v>
      </c>
      <c r="F26" s="41">
        <f>Warehouse_expenses*F$24</f>
        <v>5668.5393236111113</v>
      </c>
      <c r="G26" s="41">
        <f>Warehouse_expenses*G$24</f>
        <v>10717.601319930556</v>
      </c>
      <c r="H26" s="41">
        <f>Warehouse_expenses*H$24</f>
        <v>18201.983591434029</v>
      </c>
      <c r="I26" s="41">
        <f>Warehouse_expenses*I$24</f>
        <v>29165.319402140103</v>
      </c>
      <c r="L26" s="35"/>
      <c r="M26" s="35"/>
    </row>
    <row r="27" spans="1:13" x14ac:dyDescent="0.3">
      <c r="L27" s="35"/>
      <c r="M27" s="35"/>
    </row>
    <row r="28" spans="1:13" x14ac:dyDescent="0.3">
      <c r="A28" s="6" t="s">
        <v>109</v>
      </c>
      <c r="D28" s="2" t="s">
        <v>110</v>
      </c>
      <c r="E28" s="44">
        <f>Demand_1993</f>
        <v>390</v>
      </c>
      <c r="F28" s="44">
        <f>Demand_1994</f>
        <v>300</v>
      </c>
      <c r="G28" s="44">
        <f>F28*(1+Demand_growth_rate)</f>
        <v>450</v>
      </c>
      <c r="H28" s="44">
        <f>G28*(1+Demand_growth_rate)</f>
        <v>675</v>
      </c>
      <c r="I28" s="44">
        <f>H28*(1+Demand_growth_rate)</f>
        <v>1012.5</v>
      </c>
      <c r="L28" s="35"/>
      <c r="M28" s="35"/>
    </row>
    <row r="29" spans="1:13" x14ac:dyDescent="0.3">
      <c r="L29" s="35"/>
      <c r="M29" s="35"/>
    </row>
    <row r="30" spans="1:13" x14ac:dyDescent="0.3">
      <c r="A30" s="6" t="s">
        <v>111</v>
      </c>
      <c r="L30" s="35"/>
      <c r="M30" s="35"/>
    </row>
    <row r="31" spans="1:13" x14ac:dyDescent="0.3">
      <c r="A31" s="6"/>
      <c r="B31" t="s">
        <v>112</v>
      </c>
      <c r="D31" s="2" t="s">
        <v>113</v>
      </c>
      <c r="E31" s="26">
        <f>E$24*Marketing_case_fraction</f>
        <v>16.255760555555558</v>
      </c>
      <c r="F31" s="26">
        <f>E4*F$24*Marketing_case_fraction</f>
        <v>80.979133194444444</v>
      </c>
      <c r="G31" s="26">
        <f>F4*G$24*Marketing_case_fraction</f>
        <v>153.10859028472223</v>
      </c>
      <c r="H31" s="26">
        <f>G4*H$24*Marketing_case_fraction</f>
        <v>260.02833702048611</v>
      </c>
      <c r="I31" s="26">
        <f>H4*I$24*Marketing_case_fraction</f>
        <v>416.6474200305729</v>
      </c>
      <c r="L31" s="35"/>
      <c r="M31" s="35"/>
    </row>
    <row r="32" spans="1:13" x14ac:dyDescent="0.3">
      <c r="A32" s="6"/>
      <c r="B32" t="s">
        <v>114</v>
      </c>
      <c r="D32" s="2" t="s">
        <v>115</v>
      </c>
      <c r="E32" s="39">
        <f>MIN(E24-E31,E28)</f>
        <v>308.85945055555555</v>
      </c>
      <c r="F32" s="39">
        <f>MIN(F24-F31,F28)</f>
        <v>300</v>
      </c>
      <c r="G32" s="39">
        <f>MIN(G24-G31,G28)</f>
        <v>450</v>
      </c>
      <c r="H32" s="39">
        <f>MIN(H24-H31,H28)</f>
        <v>675</v>
      </c>
      <c r="I32" s="39">
        <f>MIN(I24-I31,I28)</f>
        <v>1012.5</v>
      </c>
      <c r="L32" s="35"/>
      <c r="M32" s="35"/>
    </row>
    <row r="33" spans="1:13" x14ac:dyDescent="0.3">
      <c r="B33" t="s">
        <v>116</v>
      </c>
      <c r="D33" s="2" t="s">
        <v>117</v>
      </c>
      <c r="E33" s="39">
        <f>((NOT(E$4)*(E$24-E$31-E$32)))</f>
        <v>0</v>
      </c>
      <c r="F33" s="39">
        <f>((NOT(F$4)*(F$24-F$31-F$32)))</f>
        <v>0</v>
      </c>
      <c r="G33" s="39">
        <f>((NOT(G$4)*(G$24-G$31-G$32)))</f>
        <v>0</v>
      </c>
      <c r="H33" s="39">
        <f>((NOT(H$4)*(H$24-H$31-H$32)))</f>
        <v>0</v>
      </c>
      <c r="I33" s="39">
        <f>((NOT(I$4)*(I$24-I$31-I$32)))</f>
        <v>0</v>
      </c>
      <c r="L33" s="35"/>
      <c r="M33" s="35"/>
    </row>
    <row r="34" spans="1:13" x14ac:dyDescent="0.3">
      <c r="B34" t="s">
        <v>118</v>
      </c>
      <c r="E34" s="39">
        <f>E$24-E$31-E$32-E$33</f>
        <v>0</v>
      </c>
      <c r="F34" s="39">
        <f>F$24-F$31-F$32-F$33</f>
        <v>1238.6035306944445</v>
      </c>
      <c r="G34" s="39">
        <f>G$24-G$31-G$32-G$33</f>
        <v>2459.0632154097225</v>
      </c>
      <c r="H34" s="39">
        <f>H$24-H$31-H$32-H$33</f>
        <v>4265.538403389236</v>
      </c>
      <c r="I34" s="39">
        <f>I$24-I$31-I$32-I$33</f>
        <v>6903.8009805808852</v>
      </c>
      <c r="L34" s="35"/>
      <c r="M34" s="35"/>
    </row>
    <row r="35" spans="1:13" x14ac:dyDescent="0.3">
      <c r="E35" s="39"/>
      <c r="F35" s="39"/>
      <c r="G35" s="39"/>
      <c r="H35" s="39"/>
      <c r="I35" s="39"/>
      <c r="L35" s="35"/>
      <c r="M35" s="35"/>
    </row>
    <row r="36" spans="1:13" x14ac:dyDescent="0.3">
      <c r="A36" s="6" t="s">
        <v>119</v>
      </c>
      <c r="L36" s="35"/>
      <c r="M36" s="35"/>
    </row>
    <row r="37" spans="1:13" x14ac:dyDescent="0.3">
      <c r="B37" t="s">
        <v>120</v>
      </c>
      <c r="D37" s="2" t="s">
        <v>121</v>
      </c>
      <c r="E37" s="41">
        <f>E$32*Revenue_Per_case_sold</f>
        <v>46328.917583333336</v>
      </c>
      <c r="F37" s="41">
        <f>F$32*Revenue_Per_case_sold</f>
        <v>45000</v>
      </c>
      <c r="G37" s="41">
        <f>G$32*Revenue_Per_case_sold</f>
        <v>67500</v>
      </c>
      <c r="H37" s="41">
        <f>H$32*Revenue_Per_case_sold</f>
        <v>101250</v>
      </c>
      <c r="I37" s="41">
        <f>I$32*Revenue_Per_case_sold</f>
        <v>151875</v>
      </c>
      <c r="L37" s="35"/>
      <c r="M37" s="35"/>
    </row>
    <row r="38" spans="1:13" x14ac:dyDescent="0.3">
      <c r="B38" t="s">
        <v>122</v>
      </c>
      <c r="D38" s="2" t="s">
        <v>123</v>
      </c>
      <c r="E38" s="43">
        <f>Revenue_Per_case_sold*Salvage_percentage_value*E$33</f>
        <v>0</v>
      </c>
      <c r="F38" s="43">
        <f>Revenue_Per_case_sold*Salvage_percentage_value*F$33</f>
        <v>0</v>
      </c>
      <c r="G38" s="43">
        <f>Revenue_Per_case_sold*Salvage_percentage_value*G$33</f>
        <v>0</v>
      </c>
      <c r="H38" s="43">
        <f>Revenue_Per_case_sold*Salvage_percentage_value*H$33</f>
        <v>0</v>
      </c>
      <c r="I38" s="43">
        <f>Revenue_Per_case_sold*Salvage_percentage_value*I$33</f>
        <v>0</v>
      </c>
      <c r="L38" s="35"/>
      <c r="M38" s="35"/>
    </row>
    <row r="39" spans="1:13" x14ac:dyDescent="0.3">
      <c r="B39" t="s">
        <v>124</v>
      </c>
      <c r="D39" s="2" t="s">
        <v>119</v>
      </c>
      <c r="E39" s="41">
        <f>SUM(E37:E38)</f>
        <v>46328.917583333336</v>
      </c>
      <c r="F39" s="41">
        <f>SUM(F37:F38)</f>
        <v>45000</v>
      </c>
      <c r="G39" s="41">
        <f>SUM(G37:G38)</f>
        <v>67500</v>
      </c>
      <c r="H39" s="41">
        <f>SUM(H37:H38)</f>
        <v>101250</v>
      </c>
      <c r="I39" s="41">
        <f>SUM(I37:I38)</f>
        <v>151875</v>
      </c>
      <c r="L39" s="35"/>
      <c r="M39" s="35"/>
    </row>
    <row r="40" spans="1:13" x14ac:dyDescent="0.3">
      <c r="E40" s="39"/>
      <c r="F40" s="39"/>
      <c r="G40" s="39"/>
      <c r="H40" s="39"/>
      <c r="I40" s="39"/>
      <c r="L40" s="35"/>
      <c r="M40" s="35"/>
    </row>
    <row r="41" spans="1:13" x14ac:dyDescent="0.3">
      <c r="A41" s="6" t="s">
        <v>125</v>
      </c>
      <c r="E41" s="39"/>
      <c r="F41" s="39"/>
      <c r="G41" s="39"/>
      <c r="H41" s="39"/>
      <c r="I41" s="39"/>
      <c r="L41" s="35"/>
      <c r="M41" s="35"/>
    </row>
    <row r="42" spans="1:13" x14ac:dyDescent="0.3">
      <c r="A42" s="42"/>
      <c r="B42" t="s">
        <v>65</v>
      </c>
      <c r="D42" s="2" t="s">
        <v>126</v>
      </c>
      <c r="E42" s="41">
        <f>E$32*Freight_expenses_per_case</f>
        <v>1235.4378022222222</v>
      </c>
      <c r="F42" s="41">
        <f>F$32*Freight_expenses_per_case</f>
        <v>1200</v>
      </c>
      <c r="G42" s="41">
        <f>G$32*Freight_expenses_per_case</f>
        <v>1800</v>
      </c>
      <c r="H42" s="41">
        <f>H$32*Freight_expenses_per_case</f>
        <v>2700</v>
      </c>
      <c r="I42" s="41">
        <f>I$32*Freight_expenses_per_case</f>
        <v>4050</v>
      </c>
      <c r="L42" s="35"/>
      <c r="M42" s="35"/>
    </row>
    <row r="43" spans="1:13" x14ac:dyDescent="0.3">
      <c r="A43" s="42"/>
      <c r="B43" t="s">
        <v>127</v>
      </c>
      <c r="D43" s="2" t="s">
        <v>128</v>
      </c>
      <c r="E43" s="41">
        <f>E$37*Broker_fee_1993</f>
        <v>9265.7835166666682</v>
      </c>
      <c r="F43" s="41">
        <f>F$37*Broker_fee_after_1993</f>
        <v>9000</v>
      </c>
      <c r="G43" s="41">
        <f>G$37*Broker_fee_after_1993</f>
        <v>13500</v>
      </c>
      <c r="H43" s="41">
        <f>H$37*Broker_fee_after_1993</f>
        <v>20250</v>
      </c>
      <c r="I43" s="41">
        <f>I$37*Broker_fee_after_1993</f>
        <v>30375</v>
      </c>
      <c r="L43" s="35"/>
      <c r="M43" s="35"/>
    </row>
    <row r="44" spans="1:13" x14ac:dyDescent="0.3">
      <c r="B44" t="s">
        <v>73</v>
      </c>
      <c r="D44" s="2" t="s">
        <v>129</v>
      </c>
      <c r="E44" s="43">
        <f>Advertising_fraction*E$37</f>
        <v>1389.8675275000001</v>
      </c>
      <c r="F44" s="43">
        <f>Advertising_fraction*F$37</f>
        <v>1350</v>
      </c>
      <c r="G44" s="43">
        <f>Advertising_fraction*G$37</f>
        <v>2025</v>
      </c>
      <c r="H44" s="43">
        <f>Advertising_fraction*H$37</f>
        <v>3037.5</v>
      </c>
      <c r="I44" s="43">
        <f>Advertising_fraction*I$37</f>
        <v>4556.25</v>
      </c>
      <c r="L44" s="35"/>
      <c r="M44" s="35"/>
    </row>
    <row r="45" spans="1:13" x14ac:dyDescent="0.3">
      <c r="B45" t="s">
        <v>130</v>
      </c>
      <c r="D45" s="2" t="s">
        <v>131</v>
      </c>
      <c r="E45" s="41">
        <f>SUM(E42:E44)</f>
        <v>11891.088846388891</v>
      </c>
      <c r="F45" s="41">
        <f>SUM(F42:F44)</f>
        <v>11550</v>
      </c>
      <c r="G45" s="41">
        <f>SUM(G42:G44)</f>
        <v>17325</v>
      </c>
      <c r="H45" s="41">
        <f>SUM(H42:H44)</f>
        <v>25987.5</v>
      </c>
      <c r="I45" s="41">
        <f>SUM(I42:I44)</f>
        <v>38981.25</v>
      </c>
      <c r="L45" s="35"/>
      <c r="M45" s="35"/>
    </row>
    <row r="46" spans="1:13" x14ac:dyDescent="0.3">
      <c r="E46" s="41"/>
      <c r="F46" s="41"/>
      <c r="G46" s="41"/>
      <c r="H46" s="41"/>
      <c r="I46" s="41"/>
      <c r="L46" s="35"/>
      <c r="M46" s="35"/>
    </row>
    <row r="47" spans="1:13" x14ac:dyDescent="0.3">
      <c r="A47" s="6" t="s">
        <v>132</v>
      </c>
      <c r="E47" s="41"/>
      <c r="F47" s="41"/>
      <c r="G47" s="41"/>
      <c r="H47" s="41"/>
      <c r="I47" s="41"/>
      <c r="L47" s="35"/>
      <c r="M47" s="35"/>
    </row>
    <row r="48" spans="1:13" x14ac:dyDescent="0.3">
      <c r="B48" t="s">
        <v>133</v>
      </c>
      <c r="E48" s="41">
        <f>E$10</f>
        <v>17600</v>
      </c>
      <c r="F48" s="41">
        <f>F$10</f>
        <v>81000</v>
      </c>
      <c r="G48" s="41">
        <f>G$10</f>
        <v>90500</v>
      </c>
      <c r="H48" s="41">
        <f>H$10</f>
        <v>133250</v>
      </c>
      <c r="I48" s="41">
        <f>I$10</f>
        <v>195000</v>
      </c>
      <c r="L48" s="35"/>
      <c r="M48" s="35"/>
    </row>
    <row r="49" spans="1:13" x14ac:dyDescent="0.3">
      <c r="B49" t="s">
        <v>134</v>
      </c>
      <c r="E49" s="41">
        <f>E$19</f>
        <v>2214.034587666667</v>
      </c>
      <c r="F49" s="41">
        <f>F$19</f>
        <v>19859.855531083333</v>
      </c>
      <c r="G49" s="41">
        <f>G$19</f>
        <v>21983.345742749996</v>
      </c>
      <c r="H49" s="41">
        <f>H$19</f>
        <v>31539.051695250004</v>
      </c>
      <c r="I49" s="41">
        <f>I$19</f>
        <v>45341.738071083339</v>
      </c>
      <c r="L49" s="35"/>
      <c r="M49" s="35"/>
    </row>
    <row r="50" spans="1:13" x14ac:dyDescent="0.3">
      <c r="B50" t="s">
        <v>107</v>
      </c>
      <c r="E50" s="41">
        <f>E$26</f>
        <v>1137.9032388888891</v>
      </c>
      <c r="F50" s="41">
        <f>F$26</f>
        <v>5668.5393236111113</v>
      </c>
      <c r="G50" s="41">
        <f>G$26</f>
        <v>10717.601319930556</v>
      </c>
      <c r="H50" s="41">
        <f>H$26</f>
        <v>18201.983591434029</v>
      </c>
      <c r="I50" s="41">
        <f>I$26</f>
        <v>29165.319402140103</v>
      </c>
    </row>
    <row r="51" spans="1:13" x14ac:dyDescent="0.3">
      <c r="B51" t="s">
        <v>135</v>
      </c>
      <c r="E51" s="43">
        <f>E$45</f>
        <v>11891.088846388891</v>
      </c>
      <c r="F51" s="43">
        <f>F$45</f>
        <v>11550</v>
      </c>
      <c r="G51" s="43">
        <f>G$45</f>
        <v>17325</v>
      </c>
      <c r="H51" s="43">
        <f>H$45</f>
        <v>25987.5</v>
      </c>
      <c r="I51" s="43">
        <f>I$45</f>
        <v>38981.25</v>
      </c>
    </row>
    <row r="52" spans="1:13" x14ac:dyDescent="0.3">
      <c r="B52" t="s">
        <v>136</v>
      </c>
      <c r="D52" s="2" t="s">
        <v>137</v>
      </c>
      <c r="E52" s="41">
        <f>SUM(E48:E51)</f>
        <v>32843.026672944448</v>
      </c>
      <c r="F52" s="41">
        <f>SUM(F48:F51)</f>
        <v>118078.39485469444</v>
      </c>
      <c r="G52" s="41">
        <f>SUM(G48:G51)</f>
        <v>140525.94706268056</v>
      </c>
      <c r="H52" s="41">
        <f>SUM(H48:H51)</f>
        <v>208978.53528668403</v>
      </c>
      <c r="I52" s="41">
        <f>SUM(I48:I51)</f>
        <v>308488.30747322342</v>
      </c>
    </row>
    <row r="53" spans="1:13" x14ac:dyDescent="0.3">
      <c r="E53" s="39"/>
      <c r="F53" s="39"/>
      <c r="G53" s="39"/>
      <c r="H53" s="39"/>
      <c r="I53" s="39"/>
    </row>
    <row r="54" spans="1:13" x14ac:dyDescent="0.3">
      <c r="A54" s="6" t="s">
        <v>138</v>
      </c>
      <c r="D54" s="2" t="s">
        <v>139</v>
      </c>
      <c r="E54" s="41">
        <f>GA_Fraction*E$39</f>
        <v>694.93376375000003</v>
      </c>
      <c r="F54" s="41">
        <f>GA_Fraction*F$39</f>
        <v>675</v>
      </c>
      <c r="G54" s="41">
        <f>GA_Fraction*G$39</f>
        <v>1012.5</v>
      </c>
      <c r="H54" s="41">
        <f>GA_Fraction*H$39</f>
        <v>1518.75</v>
      </c>
      <c r="I54" s="41">
        <f>GA_Fraction*I$39</f>
        <v>2278.125</v>
      </c>
    </row>
    <row r="55" spans="1:13" x14ac:dyDescent="0.3">
      <c r="A55" s="6"/>
      <c r="B55" t="s">
        <v>140</v>
      </c>
      <c r="D55" s="2" t="s">
        <v>141</v>
      </c>
      <c r="E55" s="41">
        <v>1100</v>
      </c>
      <c r="F55" s="39"/>
      <c r="G55" s="39"/>
      <c r="H55" s="39"/>
      <c r="I55" s="39"/>
    </row>
    <row r="56" spans="1:13" x14ac:dyDescent="0.3">
      <c r="A56" s="6"/>
      <c r="E56" s="39"/>
      <c r="F56" s="39"/>
      <c r="G56" s="39"/>
      <c r="H56" s="39"/>
      <c r="I56" s="39"/>
    </row>
    <row r="57" spans="1:13" ht="13.5" thickBot="1" x14ac:dyDescent="0.35">
      <c r="A57" s="6" t="s">
        <v>142</v>
      </c>
      <c r="E57" s="45">
        <f>E39-E$52-E$54-E$55</f>
        <v>11690.957146638888</v>
      </c>
      <c r="F57" s="45">
        <f>F39-F$52-F$54-F$55</f>
        <v>-73753.394854694445</v>
      </c>
      <c r="G57" s="45">
        <f>G39-G$52-G$54-G$55</f>
        <v>-74038.447062680556</v>
      </c>
      <c r="H57" s="45">
        <f>H39-H$52-H$54-H$55</f>
        <v>-109247.28528668403</v>
      </c>
      <c r="I57" s="45">
        <f>I39-I$52-I$54-I$55</f>
        <v>-158891.43247322342</v>
      </c>
    </row>
    <row r="58" spans="1:13" ht="13.5" thickTop="1" x14ac:dyDescent="0.3">
      <c r="E58" s="39"/>
      <c r="F58" s="39"/>
      <c r="G58" s="39"/>
      <c r="H58" s="39"/>
      <c r="I58" s="39"/>
    </row>
    <row r="59" spans="1:13" x14ac:dyDescent="0.3">
      <c r="A59" s="6" t="s">
        <v>143</v>
      </c>
      <c r="E59" s="39"/>
      <c r="F59" s="41">
        <f>IF(F4,F34*Value_of_inventory,0)</f>
        <v>61930.176534722224</v>
      </c>
      <c r="G59" s="3"/>
      <c r="I59" s="3"/>
    </row>
    <row r="60" spans="1:13" x14ac:dyDescent="0.3">
      <c r="A60" s="6" t="s">
        <v>144</v>
      </c>
      <c r="E60" s="39"/>
      <c r="F60" s="41">
        <f>E57+F57+F59</f>
        <v>-132.26117333333241</v>
      </c>
      <c r="G60" s="41"/>
      <c r="H60" s="41"/>
      <c r="I60" s="41"/>
      <c r="J60" s="41"/>
    </row>
    <row r="61" spans="1:13" x14ac:dyDescent="0.3">
      <c r="F61" s="3"/>
    </row>
    <row r="62" spans="1:13" x14ac:dyDescent="0.3">
      <c r="F62" s="3"/>
    </row>
  </sheetData>
  <printOptions horizontalCentered="1" verticalCentered="1"/>
  <pageMargins left="0.75" right="0.75" top="1" bottom="1" header="0.5" footer="0.5"/>
  <pageSetup scale="86" orientation="portrait" horizontalDpi="300" verticalDpi="300" r:id="rId1"/>
  <headerFooter alignWithMargins="0"/>
  <rowBreaks count="1" manualBreakCount="1">
    <brk id="6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30</vt:i4>
      </vt:variant>
    </vt:vector>
  </HeadingPairs>
  <TitlesOfParts>
    <vt:vector size="34" baseType="lpstr">
      <vt:lpstr>Inputs</vt:lpstr>
      <vt:lpstr>SensIt Tornado 2</vt:lpstr>
      <vt:lpstr>SensIt Tornado 1</vt:lpstr>
      <vt:lpstr>Cash flows</vt:lpstr>
      <vt:lpstr>Advertising_fraction</vt:lpstr>
      <vt:lpstr>Bottle_clean_up_losses</vt:lpstr>
      <vt:lpstr>Bottle_set_up_losses</vt:lpstr>
      <vt:lpstr>Bottle_variable_losses</vt:lpstr>
      <vt:lpstr>bottles_per_case</vt:lpstr>
      <vt:lpstr>Bottling_set_up_costs</vt:lpstr>
      <vt:lpstr>Broker_fee_1993</vt:lpstr>
      <vt:lpstr>Broker_fee_after_1993</vt:lpstr>
      <vt:lpstr>Cost_of_supplies</vt:lpstr>
      <vt:lpstr>Demand_1993</vt:lpstr>
      <vt:lpstr>Demand_1994</vt:lpstr>
      <vt:lpstr>Demand_growth_rate</vt:lpstr>
      <vt:lpstr>Freight_expenses_per_case</vt:lpstr>
      <vt:lpstr>GA_Fraction</vt:lpstr>
      <vt:lpstr>liters_per_bottle</vt:lpstr>
      <vt:lpstr>liters_per_gal</vt:lpstr>
      <vt:lpstr>Marketing_case_fraction</vt:lpstr>
      <vt:lpstr>Oil_Ordered_for_93</vt:lpstr>
      <vt:lpstr>Oil_Ordered_for_94</vt:lpstr>
      <vt:lpstr>Oil_price_1993</vt:lpstr>
      <vt:lpstr>Per_bottle_charge</vt:lpstr>
      <vt:lpstr>'Cash flows'!Print_Area</vt:lpstr>
      <vt:lpstr>Inputs!Print_Area</vt:lpstr>
      <vt:lpstr>'SensIt Tornado 1'!Print_Area</vt:lpstr>
      <vt:lpstr>'SensIt Tornado 2'!Print_Area</vt:lpstr>
      <vt:lpstr>Printing_costs_per_case</vt:lpstr>
      <vt:lpstr>Revenue_Per_case_sold</vt:lpstr>
      <vt:lpstr>Salvage_percentage_value</vt:lpstr>
      <vt:lpstr>Value_of_inventory</vt:lpstr>
      <vt:lpstr>Warehouse_expenses</vt:lpstr>
    </vt:vector>
  </TitlesOfParts>
  <Company>Duke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FacDS - James Smith</dc:creator>
  <cp:lastModifiedBy>ML</cp:lastModifiedBy>
  <dcterms:created xsi:type="dcterms:W3CDTF">2012-04-06T19:02:30Z</dcterms:created>
  <dcterms:modified xsi:type="dcterms:W3CDTF">2020-02-13T02:10:29Z</dcterms:modified>
</cp:coreProperties>
</file>