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jiaqicui/Downloads/"/>
    </mc:Choice>
  </mc:AlternateContent>
  <xr:revisionPtr revIDLastSave="0" documentId="13_ncr:1_{35B9F4BD-309F-A340-B641-0C93700D8D0E}" xr6:coauthVersionLast="45" xr6:coauthVersionMax="45" xr10:uidLastSave="{00000000-0000-0000-0000-000000000000}"/>
  <bookViews>
    <workbookView xWindow="0" yWindow="460" windowWidth="28800" windowHeight="17540" xr2:uid="{00000000-000D-0000-FFFF-FFFF00000000}"/>
  </bookViews>
  <sheets>
    <sheet name="General Model" sheetId="4" r:id="rId1"/>
    <sheet name="Detail Model" sheetId="3" r:id="rId2"/>
    <sheet name="Patent Validity" sheetId="1" r:id="rId3"/>
    <sheet name="Infringement" sheetId="2" r:id="rId4"/>
    <sheet name="Value of Information" sheetId="5" r:id="rId5"/>
  </sheets>
  <definedNames>
    <definedName name="A" localSheetId="0">1</definedName>
    <definedName name="B" localSheetId="0">1</definedName>
    <definedName name="MinimizeCosts" localSheetId="1">FALSE</definedName>
    <definedName name="MinimizeCosts" localSheetId="0">FALSE</definedName>
    <definedName name="MinimizeCosts" localSheetId="3">FALSE</definedName>
    <definedName name="MinimizeCosts" localSheetId="2">FALSE</definedName>
    <definedName name="MinimizeCosts" localSheetId="4">FALSE</definedName>
    <definedName name="_xlnm.Print_Area" localSheetId="1">'Detail Model'!TreeDiagram</definedName>
    <definedName name="_xlnm.Print_Area" localSheetId="0">'General Model'!TreeDiagram</definedName>
    <definedName name="_xlnm.Print_Area" localSheetId="3">Infringement!TreeDiagram</definedName>
    <definedName name="_xlnm.Print_Area" localSheetId="2">'Patent Validity'!TreeDiagram</definedName>
    <definedName name="_xlnm.Print_Area" localSheetId="4">'Value of Information'!TreeDiagram</definedName>
    <definedName name="RT" localSheetId="0">'General Model'!$B$21</definedName>
    <definedName name="RT">'Detail Model'!$E$27</definedName>
    <definedName name="ScaledA" localSheetId="0">EXP(-Low/'General Model'!RT)/(EXP(-Low/'General Model'!RT)-EXP(-High/'General Model'!RT))</definedName>
    <definedName name="ScaledB" localSheetId="0">1/(EXP(-Low/'General Model'!RT)-EXP(-High/'General Model'!RT))</definedName>
    <definedName name="solver_adj" localSheetId="0" hidden="1">'General Model'!$B$21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'General Model'!$I$24</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4.5</definedName>
    <definedName name="solver_ver" localSheetId="0" hidden="1">3</definedName>
    <definedName name="TreeData" localSheetId="1">'Detail Model'!$GH$1001:$GV$1030</definedName>
    <definedName name="TreeData" localSheetId="0">'General Model'!$GH$1001:$GV$1009</definedName>
    <definedName name="TreeData" localSheetId="3">Infringement!$GH$1001:$GV$1008</definedName>
    <definedName name="TreeData" localSheetId="2">'Patent Validity'!$GH$1001:$GV$1011</definedName>
    <definedName name="TreeData" localSheetId="4">'Value of Information'!$GH$937:$GV$964</definedName>
    <definedName name="TreeDiagBase" localSheetId="1">'Detail Model'!$A$1</definedName>
    <definedName name="TreeDiagBase" localSheetId="0">'General Model'!$E$7</definedName>
    <definedName name="TreeDiagBase" localSheetId="3">Infringement!$B$6</definedName>
    <definedName name="TreeDiagBase" localSheetId="2">'Patent Validity'!$D$9</definedName>
    <definedName name="TreeDiagBase" localSheetId="4">'Value of Information'!$D$6</definedName>
    <definedName name="TreeDiagram" localSheetId="1">'Detail Model'!$A$1:$AA$84</definedName>
    <definedName name="TreeDiagram" localSheetId="0">'General Model'!$E$7:$W$31</definedName>
    <definedName name="TreeDiagram" localSheetId="3">Infringement!$B$6:$T$24</definedName>
    <definedName name="TreeDiagram" localSheetId="2">'Patent Validity'!$D$9:$R$37</definedName>
    <definedName name="TreeDiagram" localSheetId="4">'Value of Information'!$D$6:$AD$79</definedName>
    <definedName name="UseExpUtility" localSheetId="1">FALSE</definedName>
    <definedName name="UseExpUtility" localSheetId="0">TRUE</definedName>
    <definedName name="UseExpUtility" localSheetId="3">FALSE</definedName>
    <definedName name="UseExpUtility" localSheetId="2">FALSE</definedName>
    <definedName name="UseExpUtility" localSheetId="4">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8" i="5" l="1"/>
  <c r="B67" i="5"/>
  <c r="W9" i="4" l="1"/>
  <c r="I10" i="4" s="1"/>
  <c r="I11" i="4" l="1"/>
  <c r="AD8" i="5"/>
  <c r="AB9" i="5"/>
  <c r="AA11" i="5"/>
  <c r="AD13" i="5"/>
  <c r="AB14" i="5"/>
  <c r="AD18" i="5"/>
  <c r="AB19" i="5" s="1"/>
  <c r="AA21" i="5"/>
  <c r="AD23" i="5"/>
  <c r="AB24" i="5"/>
  <c r="AD28" i="5"/>
  <c r="AB29" i="5"/>
  <c r="AA31" i="5"/>
  <c r="X31" i="5" s="1"/>
  <c r="AD33" i="5"/>
  <c r="AB34" i="5"/>
  <c r="AD38" i="5"/>
  <c r="AB39" i="5"/>
  <c r="AA41" i="5"/>
  <c r="S43" i="5"/>
  <c r="AD43" i="5"/>
  <c r="AB44" i="5"/>
  <c r="X41" i="5" s="1"/>
  <c r="W48" i="5"/>
  <c r="AD48" i="5"/>
  <c r="AB49" i="5" s="1"/>
  <c r="AA51" i="5"/>
  <c r="AD53" i="5"/>
  <c r="AB54" i="5"/>
  <c r="G76" i="5"/>
  <c r="AD58" i="5"/>
  <c r="T59" i="5"/>
  <c r="AD63" i="5"/>
  <c r="T64" i="5" s="1"/>
  <c r="AD68" i="5"/>
  <c r="T69" i="5"/>
  <c r="AD73" i="5"/>
  <c r="L74" i="5"/>
  <c r="AD78" i="5"/>
  <c r="L79" i="5" s="1"/>
  <c r="H79" i="5" s="1"/>
  <c r="I78" i="5" s="1"/>
  <c r="X21" i="5" l="1"/>
  <c r="X11" i="5"/>
  <c r="X51" i="5"/>
  <c r="T46" i="5" s="1"/>
  <c r="P64" i="5"/>
  <c r="T21" i="5"/>
  <c r="O61" i="5"/>
  <c r="P33" i="5" l="1"/>
  <c r="L48" i="5" s="1"/>
  <c r="H61" i="5" s="1"/>
  <c r="I60" i="5" s="1"/>
  <c r="D70" i="5" l="1"/>
  <c r="C5" i="4" l="1"/>
  <c r="C10" i="4" s="1"/>
  <c r="C7" i="4"/>
  <c r="C8" i="4"/>
  <c r="C9" i="4" s="1"/>
  <c r="P12" i="4"/>
  <c r="B13" i="4"/>
  <c r="L15" i="4"/>
  <c r="L27" i="4" s="1"/>
  <c r="B16" i="4"/>
  <c r="B17" i="4"/>
  <c r="B10" i="4" s="1"/>
  <c r="L30" i="4" s="1"/>
  <c r="W29" i="4" s="1"/>
  <c r="M30" i="4" s="1"/>
  <c r="M31" i="4" s="1"/>
  <c r="B18" i="4"/>
  <c r="B9" i="4" s="1"/>
  <c r="T25" i="4" s="1"/>
  <c r="W24" i="4" s="1"/>
  <c r="U25" i="4" s="1"/>
  <c r="U26" i="4" s="1"/>
  <c r="P19" i="4" l="1"/>
  <c r="T17" i="4"/>
  <c r="B6" i="4"/>
  <c r="P15" i="4" s="1"/>
  <c r="W14" i="4" s="1"/>
  <c r="Q15" i="4" s="1"/>
  <c r="Q16" i="4" s="1"/>
  <c r="B22" i="4"/>
  <c r="B8" i="4"/>
  <c r="T20" i="4" s="1"/>
  <c r="W19" i="4" s="1"/>
  <c r="U20" i="4" s="1"/>
  <c r="U21" i="4" s="1"/>
  <c r="X44" i="3"/>
  <c r="X34" i="3"/>
  <c r="X24" i="3"/>
  <c r="X14" i="3"/>
  <c r="X4" i="3"/>
  <c r="T22" i="4" l="1"/>
  <c r="Q23" i="4" s="1"/>
  <c r="L56" i="3"/>
  <c r="H71" i="3"/>
  <c r="AA48" i="3"/>
  <c r="Y49" i="3" s="1"/>
  <c r="AA43" i="3"/>
  <c r="Y44" i="3" s="1"/>
  <c r="AA38" i="3"/>
  <c r="Y39" i="3" s="1"/>
  <c r="AA33" i="3"/>
  <c r="Y34" i="3" s="1"/>
  <c r="AA28" i="3"/>
  <c r="Y29" i="3" s="1"/>
  <c r="AA23" i="3"/>
  <c r="Y24" i="3" s="1"/>
  <c r="AA18" i="3"/>
  <c r="Y19" i="3" s="1"/>
  <c r="AA13" i="3"/>
  <c r="Y14" i="3" s="1"/>
  <c r="AA8" i="3"/>
  <c r="Y9" i="3" s="1"/>
  <c r="AA3" i="3"/>
  <c r="Y4" i="3" s="1"/>
  <c r="AA63" i="3"/>
  <c r="Q64" i="3" s="1"/>
  <c r="AA58" i="3"/>
  <c r="Q59" i="3" s="1"/>
  <c r="AA53" i="3"/>
  <c r="Q54" i="3" s="1"/>
  <c r="AA78" i="3"/>
  <c r="M79" i="3" s="1"/>
  <c r="AA73" i="3"/>
  <c r="M74" i="3" s="1"/>
  <c r="AA68" i="3"/>
  <c r="M69" i="3" s="1"/>
  <c r="AA83" i="3"/>
  <c r="E84" i="3" s="1"/>
  <c r="T23" i="2"/>
  <c r="T18" i="2"/>
  <c r="R19" i="2" s="1"/>
  <c r="T13" i="2"/>
  <c r="R14" i="2" s="1"/>
  <c r="T8" i="2"/>
  <c r="W6" i="2" s="1"/>
  <c r="R36" i="1"/>
  <c r="P37" i="1" s="1"/>
  <c r="R31" i="1"/>
  <c r="P32" i="1" s="1"/>
  <c r="R26" i="1"/>
  <c r="P27" i="1" s="1"/>
  <c r="R21" i="1"/>
  <c r="P22" i="1" s="1"/>
  <c r="R16" i="1"/>
  <c r="U11" i="1" s="1"/>
  <c r="R11" i="1"/>
  <c r="L12" i="1" s="1"/>
  <c r="W7" i="2" l="1"/>
  <c r="L17" i="1"/>
  <c r="H14" i="1" s="1"/>
  <c r="Q22" i="4"/>
  <c r="M19" i="4"/>
  <c r="U10" i="1"/>
  <c r="F9" i="2"/>
  <c r="N24" i="2"/>
  <c r="M59" i="3"/>
  <c r="U16" i="3"/>
  <c r="U36" i="3"/>
  <c r="I74" i="3"/>
  <c r="U6" i="3"/>
  <c r="U26" i="3"/>
  <c r="U46" i="3"/>
  <c r="N16" i="2"/>
  <c r="J20" i="2" s="1"/>
  <c r="F20" i="2" s="1"/>
  <c r="B14" i="2" s="1"/>
  <c r="L24" i="1"/>
  <c r="L34" i="1"/>
  <c r="H29" i="1" l="1"/>
  <c r="M18" i="4"/>
  <c r="I25" i="4"/>
  <c r="I24" i="4" s="1"/>
  <c r="E17" i="4" s="1"/>
  <c r="Q41" i="3"/>
  <c r="Q16" i="3"/>
  <c r="D21" i="1"/>
  <c r="F16" i="4" l="1"/>
  <c r="E18" i="4"/>
  <c r="M28" i="3"/>
  <c r="I43" i="3" s="1"/>
  <c r="E58" i="3" s="1"/>
  <c r="D52" i="3" l="1"/>
  <c r="AC50" i="3" s="1"/>
  <c r="A71" i="3"/>
  <c r="B70" i="3" s="1"/>
</calcChain>
</file>

<file path=xl/sharedStrings.xml><?xml version="1.0" encoding="utf-8"?>
<sst xmlns="http://schemas.openxmlformats.org/spreadsheetml/2006/main" count="322" uniqueCount="89">
  <si>
    <t>ID</t>
  </si>
  <si>
    <t>Name</t>
  </si>
  <si>
    <t>Value</t>
  </si>
  <si>
    <t>Prob</t>
  </si>
  <si>
    <t>TreePlan</t>
  </si>
  <si>
    <t>Pred</t>
  </si>
  <si>
    <t>Kind</t>
  </si>
  <si>
    <t>NS</t>
  </si>
  <si>
    <t>S1</t>
  </si>
  <si>
    <t>S2</t>
  </si>
  <si>
    <t>S3</t>
  </si>
  <si>
    <t>S4</t>
  </si>
  <si>
    <t>S5</t>
  </si>
  <si>
    <t>Row</t>
  </si>
  <si>
    <t>Col</t>
  </si>
  <si>
    <t>Mark</t>
  </si>
  <si>
    <t>D</t>
  </si>
  <si>
    <t>T</t>
  </si>
  <si>
    <t>TreePlan Student License</t>
  </si>
  <si>
    <t>For Education Only</t>
  </si>
  <si>
    <t>E</t>
  </si>
  <si>
    <t>Gilde does not testify</t>
  </si>
  <si>
    <t>Gilder testifies</t>
  </si>
  <si>
    <t>patent valid</t>
  </si>
  <si>
    <t>patent invalid</t>
  </si>
  <si>
    <t>benefits were obvious</t>
  </si>
  <si>
    <t>benefits were nonobvious</t>
  </si>
  <si>
    <t>Literal Infringement</t>
  </si>
  <si>
    <t>Doctrine of Equivalents</t>
  </si>
  <si>
    <t>pass element (a)</t>
  </si>
  <si>
    <t>pass element (b)</t>
  </si>
  <si>
    <t>not pass element (b)</t>
  </si>
  <si>
    <t>pass element (c)</t>
  </si>
  <si>
    <t>not pass element (c)</t>
  </si>
  <si>
    <t>pass infringement</t>
  </si>
  <si>
    <t>Trial</t>
  </si>
  <si>
    <t>Settle</t>
  </si>
  <si>
    <t>patent not valid</t>
  </si>
  <si>
    <t>loss 1</t>
  </si>
  <si>
    <t>loss 2</t>
  </si>
  <si>
    <t>loss 3</t>
  </si>
  <si>
    <t>Infringe</t>
  </si>
  <si>
    <t>Not Infringe</t>
  </si>
  <si>
    <t>lost profits</t>
  </si>
  <si>
    <t>royalties</t>
  </si>
  <si>
    <t>Gillette's argument</t>
  </si>
  <si>
    <t>splits difference</t>
  </si>
  <si>
    <t>Emergizer's argument</t>
  </si>
  <si>
    <t>3% royalty</t>
  </si>
  <si>
    <t>2% royalty</t>
  </si>
  <si>
    <t>2-yr Hiatus</t>
  </si>
  <si>
    <t>1-yr Hiatus</t>
  </si>
  <si>
    <t>Trial Outcome</t>
  </si>
  <si>
    <t>Best Alternative</t>
  </si>
  <si>
    <t>2 Yr Hiatus</t>
  </si>
  <si>
    <t>Prob (Valid)</t>
  </si>
  <si>
    <t>not pass</t>
  </si>
  <si>
    <t>Patent Not Valid</t>
  </si>
  <si>
    <t>Not Doctrine of Equivalents</t>
  </si>
  <si>
    <t>Go to Court</t>
  </si>
  <si>
    <t>U(x)</t>
  </si>
  <si>
    <t>RT</t>
  </si>
  <si>
    <t>Not Literal Infringement</t>
  </si>
  <si>
    <t>Lose (not infringement)</t>
  </si>
  <si>
    <t>Lose (not valid)</t>
  </si>
  <si>
    <t>Patent Valid</t>
  </si>
  <si>
    <t>Win (Market Impact)</t>
  </si>
  <si>
    <t>Not Infringment</t>
  </si>
  <si>
    <t>Infringment (damage award)</t>
  </si>
  <si>
    <t xml:space="preserve">          Not Doctrine of Equivalnets</t>
  </si>
  <si>
    <t>Settlement</t>
  </si>
  <si>
    <t xml:space="preserve">          Doctrine of Equivalents</t>
  </si>
  <si>
    <t xml:space="preserve">    Not Literal Infringment</t>
  </si>
  <si>
    <t xml:space="preserve">    literal infringment</t>
  </si>
  <si>
    <t>amount for settlement</t>
  </si>
  <si>
    <t>Go to Court(fee)</t>
  </si>
  <si>
    <t>Invalid</t>
  </si>
  <si>
    <t>&lt;- this branch isn't necessary but I left it in here</t>
  </si>
  <si>
    <t>% amount</t>
  </si>
  <si>
    <t>$ amount</t>
  </si>
  <si>
    <t>Diff</t>
  </si>
  <si>
    <t>Valid</t>
  </si>
  <si>
    <t>1-year</t>
  </si>
  <si>
    <t>2-year</t>
  </si>
  <si>
    <t>Royalties</t>
  </si>
  <si>
    <t>Energizer</t>
  </si>
  <si>
    <t>Split</t>
  </si>
  <si>
    <t>Lost Profits</t>
  </si>
  <si>
    <t>Gilette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</si>
</sst>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Times New Roman"/>
      <family val="1"/>
    </font>
    <font>
      <sz val="11"/>
      <name val="Calibri"/>
      <family val="2"/>
    </font>
    <font>
      <sz val="12"/>
      <color rgb="FF006100"/>
      <name val="Calibri"/>
      <family val="2"/>
      <scheme val="minor"/>
    </font>
    <font>
      <sz val="12"/>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4">
    <xf numFmtId="0" fontId="0" fillId="0" borderId="0"/>
    <xf numFmtId="0" fontId="2" fillId="0" borderId="0"/>
    <xf numFmtId="0" fontId="4" fillId="2" borderId="0" applyNumberFormat="0" applyBorder="0" applyAlignment="0" applyProtection="0"/>
    <xf numFmtId="0" fontId="5" fillId="3" borderId="0" applyNumberFormat="0" applyBorder="0" applyAlignment="0" applyProtection="0"/>
  </cellStyleXfs>
  <cellXfs count="25">
    <xf numFmtId="0" fontId="0" fillId="0" borderId="0" xfId="0"/>
    <xf numFmtId="0" fontId="3" fillId="0" borderId="0" xfId="1" applyFont="1" applyBorder="1" applyProtection="1">
      <protection locked="0" hidden="1"/>
    </xf>
    <xf numFmtId="0" fontId="3" fillId="0" borderId="0" xfId="1" applyFont="1"/>
    <xf numFmtId="0" fontId="0" fillId="0" borderId="0" xfId="0" applyAlignment="1">
      <alignment horizontal="left"/>
    </xf>
    <xf numFmtId="0" fontId="1" fillId="0" borderId="0" xfId="0" applyFont="1"/>
    <xf numFmtId="0" fontId="1" fillId="0" borderId="0" xfId="0" applyFont="1" applyAlignment="1">
      <alignment horizontal="right"/>
    </xf>
    <xf numFmtId="0" fontId="0" fillId="0" borderId="2" xfId="0" applyBorder="1"/>
    <xf numFmtId="0" fontId="0" fillId="0" borderId="3" xfId="0" applyBorder="1"/>
    <xf numFmtId="0" fontId="0" fillId="0" borderId="4" xfId="0" applyBorder="1"/>
    <xf numFmtId="0" fontId="0" fillId="0" borderId="1" xfId="0" applyBorder="1"/>
    <xf numFmtId="0" fontId="0" fillId="0" borderId="5" xfId="0" applyBorder="1"/>
    <xf numFmtId="0" fontId="0" fillId="0" borderId="6" xfId="0" applyBorder="1"/>
    <xf numFmtId="0" fontId="3" fillId="0" borderId="0" xfId="1" applyFont="1" applyProtection="1">
      <protection locked="0" hidden="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2" borderId="0" xfId="2" applyBorder="1"/>
    <xf numFmtId="0" fontId="4" fillId="2" borderId="2" xfId="2" applyBorder="1"/>
    <xf numFmtId="0" fontId="5" fillId="3" borderId="0" xfId="3" applyBorder="1"/>
    <xf numFmtId="0" fontId="5" fillId="3" borderId="12" xfId="3" applyBorder="1"/>
    <xf numFmtId="0" fontId="5" fillId="3" borderId="2" xfId="3" applyBorder="1"/>
    <xf numFmtId="0" fontId="5" fillId="3" borderId="3" xfId="3" applyBorder="1"/>
    <xf numFmtId="9" fontId="0" fillId="0" borderId="0" xfId="0" applyNumberFormat="1"/>
  </cellXfs>
  <cellStyles count="4">
    <cellStyle name="Bad" xfId="3" builtinId="27"/>
    <cellStyle name="Good" xfId="2" builtinId="26"/>
    <cellStyle name="Normal" xfId="0" builtinId="0"/>
    <cellStyle name="Normal 3" xfId="1" xr:uid="{00000000-0005-0000-0000-000003000000}"/>
  </cellStyles>
  <dxfs count="2">
    <dxf>
      <fill>
        <patternFill>
          <bgColor theme="5" tint="0.39994506668294322"/>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a:t>
            </a:r>
            <a:r>
              <a:rPr lang="en-US" baseline="0"/>
              <a:t> Value vs. 2-yr Hiatus Award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'Detail Model'!$AD$3</c:f>
              <c:strCache>
                <c:ptCount val="1"/>
                <c:pt idx="0">
                  <c:v>Trial Outcome</c:v>
                </c:pt>
              </c:strCache>
            </c:strRef>
          </c:tx>
          <c:spPr>
            <a:ln w="19050" cap="rnd">
              <a:solidFill>
                <a:schemeClr val="accent1"/>
              </a:solidFill>
              <a:round/>
            </a:ln>
            <a:effectLst/>
          </c:spPr>
          <c:marker>
            <c:symbol val="none"/>
          </c:marker>
          <c:xVal>
            <c:numRef>
              <c:f>'Detail Model'!$AC$4:$AC$24</c:f>
              <c:numCache>
                <c:formatCode>General</c:formatCode>
                <c:ptCount val="21"/>
                <c:pt idx="0">
                  <c:v>50</c:v>
                </c:pt>
                <c:pt idx="1">
                  <c:v>55</c:v>
                </c:pt>
                <c:pt idx="2">
                  <c:v>60</c:v>
                </c:pt>
                <c:pt idx="3">
                  <c:v>65</c:v>
                </c:pt>
                <c:pt idx="4">
                  <c:v>70</c:v>
                </c:pt>
                <c:pt idx="5">
                  <c:v>75</c:v>
                </c:pt>
                <c:pt idx="6">
                  <c:v>80</c:v>
                </c:pt>
                <c:pt idx="7">
                  <c:v>85</c:v>
                </c:pt>
                <c:pt idx="8">
                  <c:v>90</c:v>
                </c:pt>
                <c:pt idx="9">
                  <c:v>95</c:v>
                </c:pt>
                <c:pt idx="10">
                  <c:v>100</c:v>
                </c:pt>
                <c:pt idx="11">
                  <c:v>105</c:v>
                </c:pt>
                <c:pt idx="12">
                  <c:v>110</c:v>
                </c:pt>
                <c:pt idx="13">
                  <c:v>115</c:v>
                </c:pt>
                <c:pt idx="14">
                  <c:v>120</c:v>
                </c:pt>
                <c:pt idx="15">
                  <c:v>125</c:v>
                </c:pt>
                <c:pt idx="16">
                  <c:v>130</c:v>
                </c:pt>
                <c:pt idx="17">
                  <c:v>135</c:v>
                </c:pt>
                <c:pt idx="18">
                  <c:v>140</c:v>
                </c:pt>
                <c:pt idx="19">
                  <c:v>145</c:v>
                </c:pt>
                <c:pt idx="20">
                  <c:v>150</c:v>
                </c:pt>
              </c:numCache>
            </c:numRef>
          </c:xVal>
          <c:yVal>
            <c:numRef>
              <c:f>'Detail Model'!$AD$4:$AD$24</c:f>
              <c:numCache>
                <c:formatCode>General</c:formatCode>
                <c:ptCount val="21"/>
                <c:pt idx="0">
                  <c:v>2.6204599999999978</c:v>
                </c:pt>
                <c:pt idx="1">
                  <c:v>3.0276162499999977</c:v>
                </c:pt>
                <c:pt idx="2">
                  <c:v>3.4347725000000011</c:v>
                </c:pt>
                <c:pt idx="3">
                  <c:v>3.841928750000001</c:v>
                </c:pt>
                <c:pt idx="4">
                  <c:v>4.2490850000000009</c:v>
                </c:pt>
                <c:pt idx="5">
                  <c:v>4.6562412499999972</c:v>
                </c:pt>
                <c:pt idx="6">
                  <c:v>5.0633974999999936</c:v>
                </c:pt>
                <c:pt idx="7">
                  <c:v>5.470553749999997</c:v>
                </c:pt>
                <c:pt idx="8">
                  <c:v>5.8777099999999969</c:v>
                </c:pt>
                <c:pt idx="9">
                  <c:v>6.2848662499999968</c:v>
                </c:pt>
                <c:pt idx="10">
                  <c:v>6.6920224999999967</c:v>
                </c:pt>
                <c:pt idx="11">
                  <c:v>7.0991787500000001</c:v>
                </c:pt>
                <c:pt idx="12">
                  <c:v>7.506335</c:v>
                </c:pt>
                <c:pt idx="13">
                  <c:v>7.9134912499999999</c:v>
                </c:pt>
                <c:pt idx="14">
                  <c:v>8.3206474999999962</c:v>
                </c:pt>
                <c:pt idx="15">
                  <c:v>8.7278037499999961</c:v>
                </c:pt>
                <c:pt idx="16">
                  <c:v>9.1349599999999995</c:v>
                </c:pt>
                <c:pt idx="17">
                  <c:v>9.5421162499999994</c:v>
                </c:pt>
                <c:pt idx="18">
                  <c:v>9.9492724999999993</c:v>
                </c:pt>
                <c:pt idx="19">
                  <c:v>10.356428749999996</c:v>
                </c:pt>
                <c:pt idx="20">
                  <c:v>10.763584999999996</c:v>
                </c:pt>
              </c:numCache>
            </c:numRef>
          </c:yVal>
          <c:smooth val="1"/>
          <c:extLst>
            <c:ext xmlns:c16="http://schemas.microsoft.com/office/drawing/2014/chart" uri="{C3380CC4-5D6E-409C-BE32-E72D297353CC}">
              <c16:uniqueId val="{00000000-B720-C640-AB7C-CB0556564ADC}"/>
            </c:ext>
          </c:extLst>
        </c:ser>
        <c:ser>
          <c:idx val="1"/>
          <c:order val="1"/>
          <c:tx>
            <c:strRef>
              <c:f>'Detail Model'!$AE$3</c:f>
              <c:strCache>
                <c:ptCount val="1"/>
                <c:pt idx="0">
                  <c:v>Settle</c:v>
                </c:pt>
              </c:strCache>
            </c:strRef>
          </c:tx>
          <c:spPr>
            <a:ln w="19050" cap="rnd">
              <a:solidFill>
                <a:schemeClr val="accent2"/>
              </a:solidFill>
              <a:round/>
            </a:ln>
            <a:effectLst/>
          </c:spPr>
          <c:marker>
            <c:symbol val="none"/>
          </c:marker>
          <c:xVal>
            <c:numRef>
              <c:f>'Detail Model'!$AC$4:$AC$24</c:f>
              <c:numCache>
                <c:formatCode>General</c:formatCode>
                <c:ptCount val="21"/>
                <c:pt idx="0">
                  <c:v>50</c:v>
                </c:pt>
                <c:pt idx="1">
                  <c:v>55</c:v>
                </c:pt>
                <c:pt idx="2">
                  <c:v>60</c:v>
                </c:pt>
                <c:pt idx="3">
                  <c:v>65</c:v>
                </c:pt>
                <c:pt idx="4">
                  <c:v>70</c:v>
                </c:pt>
                <c:pt idx="5">
                  <c:v>75</c:v>
                </c:pt>
                <c:pt idx="6">
                  <c:v>80</c:v>
                </c:pt>
                <c:pt idx="7">
                  <c:v>85</c:v>
                </c:pt>
                <c:pt idx="8">
                  <c:v>90</c:v>
                </c:pt>
                <c:pt idx="9">
                  <c:v>95</c:v>
                </c:pt>
                <c:pt idx="10">
                  <c:v>100</c:v>
                </c:pt>
                <c:pt idx="11">
                  <c:v>105</c:v>
                </c:pt>
                <c:pt idx="12">
                  <c:v>110</c:v>
                </c:pt>
                <c:pt idx="13">
                  <c:v>115</c:v>
                </c:pt>
                <c:pt idx="14">
                  <c:v>120</c:v>
                </c:pt>
                <c:pt idx="15">
                  <c:v>125</c:v>
                </c:pt>
                <c:pt idx="16">
                  <c:v>130</c:v>
                </c:pt>
                <c:pt idx="17">
                  <c:v>135</c:v>
                </c:pt>
                <c:pt idx="18">
                  <c:v>140</c:v>
                </c:pt>
                <c:pt idx="19">
                  <c:v>145</c:v>
                </c:pt>
                <c:pt idx="20">
                  <c:v>150</c:v>
                </c:pt>
              </c:numCache>
            </c:numRef>
          </c:xVal>
          <c:yVal>
            <c:numRef>
              <c:f>'Detail Model'!$AE$4:$AE$24</c:f>
              <c:numCache>
                <c:formatCode>General</c:formatCode>
                <c:ptCount val="21"/>
                <c:pt idx="0">
                  <c:v>4.5</c:v>
                </c:pt>
                <c:pt idx="1">
                  <c:v>4.5</c:v>
                </c:pt>
                <c:pt idx="2">
                  <c:v>4.5</c:v>
                </c:pt>
                <c:pt idx="3">
                  <c:v>4.5</c:v>
                </c:pt>
                <c:pt idx="4">
                  <c:v>4.5</c:v>
                </c:pt>
                <c:pt idx="5">
                  <c:v>4.5</c:v>
                </c:pt>
                <c:pt idx="6">
                  <c:v>4.5</c:v>
                </c:pt>
                <c:pt idx="7">
                  <c:v>4.5</c:v>
                </c:pt>
                <c:pt idx="8">
                  <c:v>4.5</c:v>
                </c:pt>
                <c:pt idx="9">
                  <c:v>4.5</c:v>
                </c:pt>
                <c:pt idx="10">
                  <c:v>4.5</c:v>
                </c:pt>
                <c:pt idx="11">
                  <c:v>4.5</c:v>
                </c:pt>
                <c:pt idx="12">
                  <c:v>4.5</c:v>
                </c:pt>
                <c:pt idx="13">
                  <c:v>4.5</c:v>
                </c:pt>
                <c:pt idx="14">
                  <c:v>4.5</c:v>
                </c:pt>
                <c:pt idx="15">
                  <c:v>4.5</c:v>
                </c:pt>
                <c:pt idx="16">
                  <c:v>4.5</c:v>
                </c:pt>
                <c:pt idx="17">
                  <c:v>4.5</c:v>
                </c:pt>
                <c:pt idx="18">
                  <c:v>4.5</c:v>
                </c:pt>
                <c:pt idx="19">
                  <c:v>4.5</c:v>
                </c:pt>
                <c:pt idx="20">
                  <c:v>4.5</c:v>
                </c:pt>
              </c:numCache>
            </c:numRef>
          </c:yVal>
          <c:smooth val="1"/>
          <c:extLst>
            <c:ext xmlns:c16="http://schemas.microsoft.com/office/drawing/2014/chart" uri="{C3380CC4-5D6E-409C-BE32-E72D297353CC}">
              <c16:uniqueId val="{00000001-B720-C640-AB7C-CB0556564ADC}"/>
            </c:ext>
          </c:extLst>
        </c:ser>
        <c:dLbls>
          <c:showLegendKey val="0"/>
          <c:showVal val="0"/>
          <c:showCatName val="0"/>
          <c:showSerName val="0"/>
          <c:showPercent val="0"/>
          <c:showBubbleSize val="0"/>
        </c:dLbls>
        <c:axId val="1945948784"/>
        <c:axId val="1945809248"/>
      </c:scatterChart>
      <c:valAx>
        <c:axId val="1945948784"/>
        <c:scaling>
          <c:orientation val="minMax"/>
          <c:min val="4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2-yr Hiatus Award ($ in millions)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809248"/>
        <c:crosses val="autoZero"/>
        <c:crossBetween val="midCat"/>
      </c:valAx>
      <c:valAx>
        <c:axId val="19458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a:t>
                </a:r>
                <a:r>
                  <a:rPr lang="en-US" baseline="0"/>
                  <a:t> Trial Outcome ($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948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Value vs. Probability of Validity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'Detail Model'!$AD$29</c:f>
              <c:strCache>
                <c:ptCount val="1"/>
                <c:pt idx="0">
                  <c:v>Trial Outcome</c:v>
                </c:pt>
              </c:strCache>
            </c:strRef>
          </c:tx>
          <c:spPr>
            <a:ln w="19050" cap="rnd">
              <a:solidFill>
                <a:schemeClr val="accent1"/>
              </a:solidFill>
              <a:round/>
            </a:ln>
            <a:effectLst/>
          </c:spPr>
          <c:marker>
            <c:symbol val="none"/>
          </c:marker>
          <c:xVal>
            <c:numRef>
              <c:f>'Detail Model'!$AC$30:$AC$46</c:f>
              <c:numCache>
                <c:formatCode>General</c:formatCode>
                <c:ptCount val="17"/>
                <c:pt idx="0">
                  <c:v>0.2</c:v>
                </c:pt>
                <c:pt idx="1">
                  <c:v>0.25</c:v>
                </c:pt>
                <c:pt idx="2">
                  <c:v>0.3</c:v>
                </c:pt>
                <c:pt idx="3">
                  <c:v>0.35</c:v>
                </c:pt>
                <c:pt idx="4">
                  <c:v>0.4</c:v>
                </c:pt>
                <c:pt idx="5">
                  <c:v>0.45</c:v>
                </c:pt>
                <c:pt idx="6">
                  <c:v>0.5</c:v>
                </c:pt>
                <c:pt idx="7">
                  <c:v>0.55000000000000004</c:v>
                </c:pt>
                <c:pt idx="8">
                  <c:v>0.6</c:v>
                </c:pt>
                <c:pt idx="9">
                  <c:v>0.65</c:v>
                </c:pt>
                <c:pt idx="10">
                  <c:v>0.7</c:v>
                </c:pt>
                <c:pt idx="11">
                  <c:v>0.75</c:v>
                </c:pt>
                <c:pt idx="12">
                  <c:v>0.8</c:v>
                </c:pt>
                <c:pt idx="13">
                  <c:v>0.85</c:v>
                </c:pt>
                <c:pt idx="14">
                  <c:v>0.9</c:v>
                </c:pt>
                <c:pt idx="15">
                  <c:v>0.95</c:v>
                </c:pt>
                <c:pt idx="16">
                  <c:v>1</c:v>
                </c:pt>
              </c:numCache>
            </c:numRef>
          </c:xVal>
          <c:yVal>
            <c:numRef>
              <c:f>'Detail Model'!$AD$30:$AD$46</c:f>
              <c:numCache>
                <c:formatCode>General</c:formatCode>
                <c:ptCount val="17"/>
                <c:pt idx="0">
                  <c:v>-14.452480000000001</c:v>
                </c:pt>
                <c:pt idx="1">
                  <c:v>-11.4406</c:v>
                </c:pt>
                <c:pt idx="2">
                  <c:v>-8.4287199999999967</c:v>
                </c:pt>
                <c:pt idx="3">
                  <c:v>-5.4168400000000023</c:v>
                </c:pt>
                <c:pt idx="4">
                  <c:v>-2.4049599999999973</c:v>
                </c:pt>
                <c:pt idx="5">
                  <c:v>0.60691999999999879</c:v>
                </c:pt>
                <c:pt idx="6">
                  <c:v>3.6188000000000002</c:v>
                </c:pt>
                <c:pt idx="7">
                  <c:v>6.6306800000000035</c:v>
                </c:pt>
                <c:pt idx="8">
                  <c:v>9.6425599999999996</c:v>
                </c:pt>
                <c:pt idx="9">
                  <c:v>12.654440000000001</c:v>
                </c:pt>
                <c:pt idx="10">
                  <c:v>15.666319999999997</c:v>
                </c:pt>
                <c:pt idx="11">
                  <c:v>18.6782</c:v>
                </c:pt>
                <c:pt idx="12">
                  <c:v>21.690080000000002</c:v>
                </c:pt>
                <c:pt idx="13">
                  <c:v>24.70196</c:v>
                </c:pt>
                <c:pt idx="14">
                  <c:v>27.713840000000001</c:v>
                </c:pt>
                <c:pt idx="15">
                  <c:v>30.725719999999995</c:v>
                </c:pt>
                <c:pt idx="16">
                  <c:v>33.7376</c:v>
                </c:pt>
              </c:numCache>
            </c:numRef>
          </c:yVal>
          <c:smooth val="1"/>
          <c:extLst>
            <c:ext xmlns:c16="http://schemas.microsoft.com/office/drawing/2014/chart" uri="{C3380CC4-5D6E-409C-BE32-E72D297353CC}">
              <c16:uniqueId val="{00000000-B3F8-C74B-BFF6-8D3D4FC4848D}"/>
            </c:ext>
          </c:extLst>
        </c:ser>
        <c:ser>
          <c:idx val="1"/>
          <c:order val="1"/>
          <c:tx>
            <c:strRef>
              <c:f>'Detail Model'!$AE$29</c:f>
              <c:strCache>
                <c:ptCount val="1"/>
                <c:pt idx="0">
                  <c:v>Settle</c:v>
                </c:pt>
              </c:strCache>
            </c:strRef>
          </c:tx>
          <c:spPr>
            <a:ln w="19050" cap="rnd">
              <a:solidFill>
                <a:schemeClr val="accent2"/>
              </a:solidFill>
              <a:round/>
            </a:ln>
            <a:effectLst/>
          </c:spPr>
          <c:marker>
            <c:symbol val="none"/>
          </c:marker>
          <c:xVal>
            <c:numRef>
              <c:f>'Detail Model'!$AC$30:$AC$46</c:f>
              <c:numCache>
                <c:formatCode>General</c:formatCode>
                <c:ptCount val="17"/>
                <c:pt idx="0">
                  <c:v>0.2</c:v>
                </c:pt>
                <c:pt idx="1">
                  <c:v>0.25</c:v>
                </c:pt>
                <c:pt idx="2">
                  <c:v>0.3</c:v>
                </c:pt>
                <c:pt idx="3">
                  <c:v>0.35</c:v>
                </c:pt>
                <c:pt idx="4">
                  <c:v>0.4</c:v>
                </c:pt>
                <c:pt idx="5">
                  <c:v>0.45</c:v>
                </c:pt>
                <c:pt idx="6">
                  <c:v>0.5</c:v>
                </c:pt>
                <c:pt idx="7">
                  <c:v>0.55000000000000004</c:v>
                </c:pt>
                <c:pt idx="8">
                  <c:v>0.6</c:v>
                </c:pt>
                <c:pt idx="9">
                  <c:v>0.65</c:v>
                </c:pt>
                <c:pt idx="10">
                  <c:v>0.7</c:v>
                </c:pt>
                <c:pt idx="11">
                  <c:v>0.75</c:v>
                </c:pt>
                <c:pt idx="12">
                  <c:v>0.8</c:v>
                </c:pt>
                <c:pt idx="13">
                  <c:v>0.85</c:v>
                </c:pt>
                <c:pt idx="14">
                  <c:v>0.9</c:v>
                </c:pt>
                <c:pt idx="15">
                  <c:v>0.95</c:v>
                </c:pt>
                <c:pt idx="16">
                  <c:v>1</c:v>
                </c:pt>
              </c:numCache>
            </c:numRef>
          </c:xVal>
          <c:yVal>
            <c:numRef>
              <c:f>'Detail Model'!$AE$30:$AE$46</c:f>
              <c:numCache>
                <c:formatCode>General</c:formatCode>
                <c:ptCount val="17"/>
                <c:pt idx="0">
                  <c:v>4.5</c:v>
                </c:pt>
                <c:pt idx="1">
                  <c:v>4.5</c:v>
                </c:pt>
                <c:pt idx="2">
                  <c:v>4.5</c:v>
                </c:pt>
                <c:pt idx="3">
                  <c:v>4.5</c:v>
                </c:pt>
                <c:pt idx="4">
                  <c:v>4.5</c:v>
                </c:pt>
                <c:pt idx="5">
                  <c:v>4.5</c:v>
                </c:pt>
                <c:pt idx="6">
                  <c:v>4.5</c:v>
                </c:pt>
                <c:pt idx="7">
                  <c:v>4.5</c:v>
                </c:pt>
                <c:pt idx="8">
                  <c:v>4.5</c:v>
                </c:pt>
                <c:pt idx="9">
                  <c:v>4.5</c:v>
                </c:pt>
                <c:pt idx="10">
                  <c:v>4.5</c:v>
                </c:pt>
                <c:pt idx="11">
                  <c:v>4.5</c:v>
                </c:pt>
                <c:pt idx="12">
                  <c:v>4.5</c:v>
                </c:pt>
                <c:pt idx="13">
                  <c:v>4.5</c:v>
                </c:pt>
                <c:pt idx="14">
                  <c:v>4.5</c:v>
                </c:pt>
                <c:pt idx="15">
                  <c:v>4.5</c:v>
                </c:pt>
                <c:pt idx="16">
                  <c:v>4.5</c:v>
                </c:pt>
              </c:numCache>
            </c:numRef>
          </c:yVal>
          <c:smooth val="1"/>
          <c:extLst>
            <c:ext xmlns:c16="http://schemas.microsoft.com/office/drawing/2014/chart" uri="{C3380CC4-5D6E-409C-BE32-E72D297353CC}">
              <c16:uniqueId val="{00000001-B3F8-C74B-BFF6-8D3D4FC4848D}"/>
            </c:ext>
          </c:extLst>
        </c:ser>
        <c:dLbls>
          <c:showLegendKey val="0"/>
          <c:showVal val="0"/>
          <c:showCatName val="0"/>
          <c:showSerName val="0"/>
          <c:showPercent val="0"/>
          <c:showBubbleSize val="0"/>
        </c:dLbls>
        <c:axId val="1967340592"/>
        <c:axId val="1967309248"/>
      </c:scatterChart>
      <c:valAx>
        <c:axId val="1967340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 of Patent</a:t>
                </a:r>
                <a:r>
                  <a:rPr lang="en-US" baseline="0"/>
                  <a:t> Valid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09248"/>
        <c:crosses val="autoZero"/>
        <c:crossBetween val="midCat"/>
      </c:valAx>
      <c:valAx>
        <c:axId val="19673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 Outcome</a:t>
                </a:r>
                <a:r>
                  <a:rPr lang="en-US" baseline="0"/>
                  <a:t> ($ in millions)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8</xdr:row>
      <xdr:rowOff>0</xdr:rowOff>
    </xdr:from>
    <xdr:to>
      <xdr:col>10</xdr:col>
      <xdr:colOff>0</xdr:colOff>
      <xdr:row>8</xdr:row>
      <xdr:rowOff>152400</xdr:rowOff>
    </xdr:to>
    <xdr:sp macro="" textlink="">
      <xdr:nvSpPr>
        <xdr:cNvPr id="31" name="Triangle 1">
          <a:extLst>
            <a:ext uri="{FF2B5EF4-FFF2-40B4-BE49-F238E27FC236}">
              <a16:creationId xmlns:a16="http://schemas.microsoft.com/office/drawing/2014/main" id="{00000000-0008-0000-0000-00001F000000}"/>
            </a:ext>
          </a:extLst>
        </xdr:cNvPr>
        <xdr:cNvSpPr/>
      </xdr:nvSpPr>
      <xdr:spPr>
        <a:xfrm rot="16200000">
          <a:off x="5505450" y="1524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8</xdr:row>
      <xdr:rowOff>76200</xdr:rowOff>
    </xdr:from>
    <xdr:to>
      <xdr:col>21</xdr:col>
      <xdr:colOff>0</xdr:colOff>
      <xdr:row>8</xdr:row>
      <xdr:rowOff>76200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657850" y="1600200"/>
          <a:ext cx="45910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8</xdr:row>
      <xdr:rowOff>76200</xdr:rowOff>
    </xdr:from>
    <xdr:to>
      <xdr:col>9</xdr:col>
      <xdr:colOff>0</xdr:colOff>
      <xdr:row>8</xdr:row>
      <xdr:rowOff>76200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a:off x="4324350" y="1600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8</xdr:row>
      <xdr:rowOff>76200</xdr:rowOff>
    </xdr:from>
    <xdr:to>
      <xdr:col>7</xdr:col>
      <xdr:colOff>0</xdr:colOff>
      <xdr:row>15</xdr:row>
      <xdr:rowOff>76200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flipV="1">
          <a:off x="4076700" y="1600200"/>
          <a:ext cx="247650" cy="1333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22</xdr:row>
      <xdr:rowOff>0</xdr:rowOff>
    </xdr:from>
    <xdr:to>
      <xdr:col>10</xdr:col>
      <xdr:colOff>0</xdr:colOff>
      <xdr:row>22</xdr:row>
      <xdr:rowOff>152400</xdr:rowOff>
    </xdr:to>
    <xdr:sp macro="" textlink="">
      <xdr:nvSpPr>
        <xdr:cNvPr id="1024" name="Circle 2">
          <a:extLst>
            <a:ext uri="{FF2B5EF4-FFF2-40B4-BE49-F238E27FC236}">
              <a16:creationId xmlns:a16="http://schemas.microsoft.com/office/drawing/2014/main" id="{00000000-0008-0000-0000-000000040000}"/>
            </a:ext>
          </a:extLst>
        </xdr:cNvPr>
        <xdr:cNvSpPr/>
      </xdr:nvSpPr>
      <xdr:spPr>
        <a:xfrm>
          <a:off x="5505450" y="4191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22</xdr:row>
      <xdr:rowOff>76200</xdr:rowOff>
    </xdr:from>
    <xdr:to>
      <xdr:col>9</xdr:col>
      <xdr:colOff>0</xdr:colOff>
      <xdr:row>22</xdr:row>
      <xdr:rowOff>76200</xdr:rowOff>
    </xdr:to>
    <xdr:sp macro="" textlink="">
      <xdr:nvSpPr>
        <xdr:cNvPr id="1028" name="Line 4">
          <a:extLst>
            <a:ext uri="{FF2B5EF4-FFF2-40B4-BE49-F238E27FC236}">
              <a16:creationId xmlns:a16="http://schemas.microsoft.com/office/drawing/2014/main" id="{00000000-0008-0000-0000-000004040000}"/>
            </a:ext>
          </a:extLst>
        </xdr:cNvPr>
        <xdr:cNvSpPr>
          <a:spLocks noChangeShapeType="1"/>
        </xdr:cNvSpPr>
      </xdr:nvSpPr>
      <xdr:spPr bwMode="auto">
        <a:xfrm>
          <a:off x="4324350" y="4267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15</xdr:row>
      <xdr:rowOff>76200</xdr:rowOff>
    </xdr:from>
    <xdr:to>
      <xdr:col>7</xdr:col>
      <xdr:colOff>0</xdr:colOff>
      <xdr:row>22</xdr:row>
      <xdr:rowOff>76200</xdr:rowOff>
    </xdr:to>
    <xdr:sp macro="" textlink="">
      <xdr:nvSpPr>
        <xdr:cNvPr id="1029" name="Line 5">
          <a:extLst>
            <a:ext uri="{FF2B5EF4-FFF2-40B4-BE49-F238E27FC236}">
              <a16:creationId xmlns:a16="http://schemas.microsoft.com/office/drawing/2014/main" id="{00000000-0008-0000-0000-000005040000}"/>
            </a:ext>
          </a:extLst>
        </xdr:cNvPr>
        <xdr:cNvSpPr>
          <a:spLocks noChangeShapeType="1"/>
        </xdr:cNvSpPr>
      </xdr:nvSpPr>
      <xdr:spPr bwMode="auto">
        <a:xfrm>
          <a:off x="4076700" y="2933700"/>
          <a:ext cx="247650" cy="1333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16</xdr:row>
      <xdr:rowOff>0</xdr:rowOff>
    </xdr:from>
    <xdr:to>
      <xdr:col>14</xdr:col>
      <xdr:colOff>0</xdr:colOff>
      <xdr:row>16</xdr:row>
      <xdr:rowOff>152400</xdr:rowOff>
    </xdr:to>
    <xdr:sp macro="" textlink="">
      <xdr:nvSpPr>
        <xdr:cNvPr id="1030" name="Circle 3">
          <a:extLst>
            <a:ext uri="{FF2B5EF4-FFF2-40B4-BE49-F238E27FC236}">
              <a16:creationId xmlns:a16="http://schemas.microsoft.com/office/drawing/2014/main" id="{00000000-0008-0000-0000-000006040000}"/>
            </a:ext>
          </a:extLst>
        </xdr:cNvPr>
        <xdr:cNvSpPr/>
      </xdr:nvSpPr>
      <xdr:spPr>
        <a:xfrm>
          <a:off x="7086600" y="3048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16</xdr:row>
      <xdr:rowOff>76200</xdr:rowOff>
    </xdr:from>
    <xdr:to>
      <xdr:col>13</xdr:col>
      <xdr:colOff>0</xdr:colOff>
      <xdr:row>16</xdr:row>
      <xdr:rowOff>76200</xdr:rowOff>
    </xdr:to>
    <xdr:sp macro="" textlink="">
      <xdr:nvSpPr>
        <xdr:cNvPr id="1031" name="Line 6">
          <a:extLst>
            <a:ext uri="{FF2B5EF4-FFF2-40B4-BE49-F238E27FC236}">
              <a16:creationId xmlns:a16="http://schemas.microsoft.com/office/drawing/2014/main" id="{00000000-0008-0000-0000-000007040000}"/>
            </a:ext>
          </a:extLst>
        </xdr:cNvPr>
        <xdr:cNvSpPr>
          <a:spLocks noChangeShapeType="1"/>
        </xdr:cNvSpPr>
      </xdr:nvSpPr>
      <xdr:spPr bwMode="auto">
        <a:xfrm>
          <a:off x="5905500" y="3124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16</xdr:row>
      <xdr:rowOff>76200</xdr:rowOff>
    </xdr:from>
    <xdr:to>
      <xdr:col>11</xdr:col>
      <xdr:colOff>0</xdr:colOff>
      <xdr:row>22</xdr:row>
      <xdr:rowOff>76200</xdr:rowOff>
    </xdr:to>
    <xdr:sp macro="" textlink="">
      <xdr:nvSpPr>
        <xdr:cNvPr id="1032" name="Line 7">
          <a:extLst>
            <a:ext uri="{FF2B5EF4-FFF2-40B4-BE49-F238E27FC236}">
              <a16:creationId xmlns:a16="http://schemas.microsoft.com/office/drawing/2014/main" id="{00000000-0008-0000-0000-000008040000}"/>
            </a:ext>
          </a:extLst>
        </xdr:cNvPr>
        <xdr:cNvSpPr>
          <a:spLocks noChangeShapeType="1"/>
        </xdr:cNvSpPr>
      </xdr:nvSpPr>
      <xdr:spPr bwMode="auto">
        <a:xfrm flipV="1">
          <a:off x="5657850" y="3124200"/>
          <a:ext cx="247650" cy="1143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28</xdr:row>
      <xdr:rowOff>0</xdr:rowOff>
    </xdr:from>
    <xdr:to>
      <xdr:col>14</xdr:col>
      <xdr:colOff>0</xdr:colOff>
      <xdr:row>28</xdr:row>
      <xdr:rowOff>152400</xdr:rowOff>
    </xdr:to>
    <xdr:sp macro="" textlink="">
      <xdr:nvSpPr>
        <xdr:cNvPr id="1033" name="Triangle 4">
          <a:extLst>
            <a:ext uri="{FF2B5EF4-FFF2-40B4-BE49-F238E27FC236}">
              <a16:creationId xmlns:a16="http://schemas.microsoft.com/office/drawing/2014/main" id="{00000000-0008-0000-0000-000009040000}"/>
            </a:ext>
          </a:extLst>
        </xdr:cNvPr>
        <xdr:cNvSpPr/>
      </xdr:nvSpPr>
      <xdr:spPr>
        <a:xfrm rot="16200000">
          <a:off x="7086600" y="5334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28</xdr:row>
      <xdr:rowOff>76200</xdr:rowOff>
    </xdr:from>
    <xdr:to>
      <xdr:col>21</xdr:col>
      <xdr:colOff>0</xdr:colOff>
      <xdr:row>28</xdr:row>
      <xdr:rowOff>76200</xdr:rowOff>
    </xdr:to>
    <xdr:sp macro="" textlink="">
      <xdr:nvSpPr>
        <xdr:cNvPr id="1034" name="Line 8">
          <a:extLst>
            <a:ext uri="{FF2B5EF4-FFF2-40B4-BE49-F238E27FC236}">
              <a16:creationId xmlns:a16="http://schemas.microsoft.com/office/drawing/2014/main" id="{00000000-0008-0000-0000-00000A040000}"/>
            </a:ext>
          </a:extLst>
        </xdr:cNvPr>
        <xdr:cNvSpPr>
          <a:spLocks noChangeShapeType="1"/>
        </xdr:cNvSpPr>
      </xdr:nvSpPr>
      <xdr:spPr bwMode="auto">
        <a:xfrm>
          <a:off x="7239000" y="5410200"/>
          <a:ext cx="30099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28</xdr:row>
      <xdr:rowOff>76200</xdr:rowOff>
    </xdr:from>
    <xdr:to>
      <xdr:col>13</xdr:col>
      <xdr:colOff>0</xdr:colOff>
      <xdr:row>28</xdr:row>
      <xdr:rowOff>76200</xdr:rowOff>
    </xdr:to>
    <xdr:sp macro="" textlink="">
      <xdr:nvSpPr>
        <xdr:cNvPr id="1035" name="Line 9">
          <a:extLst>
            <a:ext uri="{FF2B5EF4-FFF2-40B4-BE49-F238E27FC236}">
              <a16:creationId xmlns:a16="http://schemas.microsoft.com/office/drawing/2014/main" id="{00000000-0008-0000-0000-00000B040000}"/>
            </a:ext>
          </a:extLst>
        </xdr:cNvPr>
        <xdr:cNvSpPr>
          <a:spLocks noChangeShapeType="1"/>
        </xdr:cNvSpPr>
      </xdr:nvSpPr>
      <xdr:spPr bwMode="auto">
        <a:xfrm>
          <a:off x="5905500" y="5410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22</xdr:row>
      <xdr:rowOff>76200</xdr:rowOff>
    </xdr:from>
    <xdr:to>
      <xdr:col>11</xdr:col>
      <xdr:colOff>0</xdr:colOff>
      <xdr:row>28</xdr:row>
      <xdr:rowOff>76200</xdr:rowOff>
    </xdr:to>
    <xdr:sp macro="" textlink="">
      <xdr:nvSpPr>
        <xdr:cNvPr id="1036" name="Line 10">
          <a:extLst>
            <a:ext uri="{FF2B5EF4-FFF2-40B4-BE49-F238E27FC236}">
              <a16:creationId xmlns:a16="http://schemas.microsoft.com/office/drawing/2014/main" id="{00000000-0008-0000-0000-00000C040000}"/>
            </a:ext>
          </a:extLst>
        </xdr:cNvPr>
        <xdr:cNvSpPr>
          <a:spLocks noChangeShapeType="1"/>
        </xdr:cNvSpPr>
      </xdr:nvSpPr>
      <xdr:spPr bwMode="auto">
        <a:xfrm>
          <a:off x="5657850" y="4267200"/>
          <a:ext cx="247650" cy="1143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13</xdr:row>
      <xdr:rowOff>0</xdr:rowOff>
    </xdr:from>
    <xdr:to>
      <xdr:col>18</xdr:col>
      <xdr:colOff>0</xdr:colOff>
      <xdr:row>13</xdr:row>
      <xdr:rowOff>152400</xdr:rowOff>
    </xdr:to>
    <xdr:sp macro="" textlink="">
      <xdr:nvSpPr>
        <xdr:cNvPr id="1037" name="Triangle 5">
          <a:extLst>
            <a:ext uri="{FF2B5EF4-FFF2-40B4-BE49-F238E27FC236}">
              <a16:creationId xmlns:a16="http://schemas.microsoft.com/office/drawing/2014/main" id="{00000000-0008-0000-0000-00000D040000}"/>
            </a:ext>
          </a:extLst>
        </xdr:cNvPr>
        <xdr:cNvSpPr/>
      </xdr:nvSpPr>
      <xdr:spPr>
        <a:xfrm rot="16200000">
          <a:off x="8667750" y="2476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13</xdr:row>
      <xdr:rowOff>76200</xdr:rowOff>
    </xdr:from>
    <xdr:to>
      <xdr:col>21</xdr:col>
      <xdr:colOff>0</xdr:colOff>
      <xdr:row>13</xdr:row>
      <xdr:rowOff>76200</xdr:rowOff>
    </xdr:to>
    <xdr:sp macro="" textlink="">
      <xdr:nvSpPr>
        <xdr:cNvPr id="1038" name="Line 11">
          <a:extLst>
            <a:ext uri="{FF2B5EF4-FFF2-40B4-BE49-F238E27FC236}">
              <a16:creationId xmlns:a16="http://schemas.microsoft.com/office/drawing/2014/main" id="{00000000-0008-0000-0000-00000E040000}"/>
            </a:ext>
          </a:extLst>
        </xdr:cNvPr>
        <xdr:cNvSpPr>
          <a:spLocks noChangeShapeType="1"/>
        </xdr:cNvSpPr>
      </xdr:nvSpPr>
      <xdr:spPr bwMode="auto">
        <a:xfrm>
          <a:off x="8820150" y="2552700"/>
          <a:ext cx="14287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13</xdr:row>
      <xdr:rowOff>76200</xdr:rowOff>
    </xdr:from>
    <xdr:to>
      <xdr:col>17</xdr:col>
      <xdr:colOff>0</xdr:colOff>
      <xdr:row>13</xdr:row>
      <xdr:rowOff>76200</xdr:rowOff>
    </xdr:to>
    <xdr:sp macro="" textlink="">
      <xdr:nvSpPr>
        <xdr:cNvPr id="1039" name="Line 12">
          <a:extLst>
            <a:ext uri="{FF2B5EF4-FFF2-40B4-BE49-F238E27FC236}">
              <a16:creationId xmlns:a16="http://schemas.microsoft.com/office/drawing/2014/main" id="{00000000-0008-0000-0000-00000F040000}"/>
            </a:ext>
          </a:extLst>
        </xdr:cNvPr>
        <xdr:cNvSpPr>
          <a:spLocks noChangeShapeType="1"/>
        </xdr:cNvSpPr>
      </xdr:nvSpPr>
      <xdr:spPr bwMode="auto">
        <a:xfrm>
          <a:off x="7486650" y="25527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13</xdr:row>
      <xdr:rowOff>76200</xdr:rowOff>
    </xdr:from>
    <xdr:to>
      <xdr:col>15</xdr:col>
      <xdr:colOff>0</xdr:colOff>
      <xdr:row>16</xdr:row>
      <xdr:rowOff>76200</xdr:rowOff>
    </xdr:to>
    <xdr:sp macro="" textlink="">
      <xdr:nvSpPr>
        <xdr:cNvPr id="1040" name="Line 13">
          <a:extLst>
            <a:ext uri="{FF2B5EF4-FFF2-40B4-BE49-F238E27FC236}">
              <a16:creationId xmlns:a16="http://schemas.microsoft.com/office/drawing/2014/main" id="{00000000-0008-0000-0000-000010040000}"/>
            </a:ext>
          </a:extLst>
        </xdr:cNvPr>
        <xdr:cNvSpPr>
          <a:spLocks noChangeShapeType="1"/>
        </xdr:cNvSpPr>
      </xdr:nvSpPr>
      <xdr:spPr bwMode="auto">
        <a:xfrm flipV="1">
          <a:off x="7239000" y="25527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20</xdr:row>
      <xdr:rowOff>0</xdr:rowOff>
    </xdr:from>
    <xdr:to>
      <xdr:col>18</xdr:col>
      <xdr:colOff>0</xdr:colOff>
      <xdr:row>20</xdr:row>
      <xdr:rowOff>152400</xdr:rowOff>
    </xdr:to>
    <xdr:sp macro="" textlink="">
      <xdr:nvSpPr>
        <xdr:cNvPr id="1041" name="Circle 6">
          <a:extLst>
            <a:ext uri="{FF2B5EF4-FFF2-40B4-BE49-F238E27FC236}">
              <a16:creationId xmlns:a16="http://schemas.microsoft.com/office/drawing/2014/main" id="{00000000-0008-0000-0000-000011040000}"/>
            </a:ext>
          </a:extLst>
        </xdr:cNvPr>
        <xdr:cNvSpPr/>
      </xdr:nvSpPr>
      <xdr:spPr>
        <a:xfrm>
          <a:off x="8667750" y="3810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20</xdr:row>
      <xdr:rowOff>76200</xdr:rowOff>
    </xdr:from>
    <xdr:to>
      <xdr:col>17</xdr:col>
      <xdr:colOff>0</xdr:colOff>
      <xdr:row>20</xdr:row>
      <xdr:rowOff>76200</xdr:rowOff>
    </xdr:to>
    <xdr:sp macro="" textlink="">
      <xdr:nvSpPr>
        <xdr:cNvPr id="1042" name="Line 14">
          <a:extLst>
            <a:ext uri="{FF2B5EF4-FFF2-40B4-BE49-F238E27FC236}">
              <a16:creationId xmlns:a16="http://schemas.microsoft.com/office/drawing/2014/main" id="{00000000-0008-0000-0000-000012040000}"/>
            </a:ext>
          </a:extLst>
        </xdr:cNvPr>
        <xdr:cNvSpPr>
          <a:spLocks noChangeShapeType="1"/>
        </xdr:cNvSpPr>
      </xdr:nvSpPr>
      <xdr:spPr bwMode="auto">
        <a:xfrm>
          <a:off x="7486650" y="3886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16</xdr:row>
      <xdr:rowOff>76200</xdr:rowOff>
    </xdr:from>
    <xdr:to>
      <xdr:col>15</xdr:col>
      <xdr:colOff>0</xdr:colOff>
      <xdr:row>20</xdr:row>
      <xdr:rowOff>76200</xdr:rowOff>
    </xdr:to>
    <xdr:sp macro="" textlink="">
      <xdr:nvSpPr>
        <xdr:cNvPr id="1043" name="Line 15">
          <a:extLst>
            <a:ext uri="{FF2B5EF4-FFF2-40B4-BE49-F238E27FC236}">
              <a16:creationId xmlns:a16="http://schemas.microsoft.com/office/drawing/2014/main" id="{00000000-0008-0000-0000-000013040000}"/>
            </a:ext>
          </a:extLst>
        </xdr:cNvPr>
        <xdr:cNvSpPr>
          <a:spLocks noChangeShapeType="1"/>
        </xdr:cNvSpPr>
      </xdr:nvSpPr>
      <xdr:spPr bwMode="auto">
        <a:xfrm>
          <a:off x="7239000" y="3124200"/>
          <a:ext cx="247650" cy="762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18</xdr:row>
      <xdr:rowOff>0</xdr:rowOff>
    </xdr:from>
    <xdr:to>
      <xdr:col>22</xdr:col>
      <xdr:colOff>0</xdr:colOff>
      <xdr:row>18</xdr:row>
      <xdr:rowOff>152400</xdr:rowOff>
    </xdr:to>
    <xdr:sp macro="" textlink="">
      <xdr:nvSpPr>
        <xdr:cNvPr id="1044" name="Triangle 7">
          <a:extLst>
            <a:ext uri="{FF2B5EF4-FFF2-40B4-BE49-F238E27FC236}">
              <a16:creationId xmlns:a16="http://schemas.microsoft.com/office/drawing/2014/main" id="{00000000-0008-0000-0000-000014040000}"/>
            </a:ext>
          </a:extLst>
        </xdr:cNvPr>
        <xdr:cNvSpPr/>
      </xdr:nvSpPr>
      <xdr:spPr>
        <a:xfrm rot="16200000">
          <a:off x="10248900" y="3429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18</xdr:row>
      <xdr:rowOff>76200</xdr:rowOff>
    </xdr:from>
    <xdr:to>
      <xdr:col>21</xdr:col>
      <xdr:colOff>0</xdr:colOff>
      <xdr:row>18</xdr:row>
      <xdr:rowOff>76200</xdr:rowOff>
    </xdr:to>
    <xdr:sp macro="" textlink="">
      <xdr:nvSpPr>
        <xdr:cNvPr id="1045" name="Line 16">
          <a:extLst>
            <a:ext uri="{FF2B5EF4-FFF2-40B4-BE49-F238E27FC236}">
              <a16:creationId xmlns:a16="http://schemas.microsoft.com/office/drawing/2014/main" id="{00000000-0008-0000-0000-000015040000}"/>
            </a:ext>
          </a:extLst>
        </xdr:cNvPr>
        <xdr:cNvSpPr>
          <a:spLocks noChangeShapeType="1"/>
        </xdr:cNvSpPr>
      </xdr:nvSpPr>
      <xdr:spPr bwMode="auto">
        <a:xfrm>
          <a:off x="9067800" y="35052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18</xdr:row>
      <xdr:rowOff>76200</xdr:rowOff>
    </xdr:from>
    <xdr:to>
      <xdr:col>19</xdr:col>
      <xdr:colOff>0</xdr:colOff>
      <xdr:row>20</xdr:row>
      <xdr:rowOff>76200</xdr:rowOff>
    </xdr:to>
    <xdr:sp macro="" textlink="">
      <xdr:nvSpPr>
        <xdr:cNvPr id="1046" name="Line 17">
          <a:extLst>
            <a:ext uri="{FF2B5EF4-FFF2-40B4-BE49-F238E27FC236}">
              <a16:creationId xmlns:a16="http://schemas.microsoft.com/office/drawing/2014/main" id="{00000000-0008-0000-0000-000016040000}"/>
            </a:ext>
          </a:extLst>
        </xdr:cNvPr>
        <xdr:cNvSpPr>
          <a:spLocks noChangeShapeType="1"/>
        </xdr:cNvSpPr>
      </xdr:nvSpPr>
      <xdr:spPr bwMode="auto">
        <a:xfrm flipV="1">
          <a:off x="8820150" y="3505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23</xdr:row>
      <xdr:rowOff>0</xdr:rowOff>
    </xdr:from>
    <xdr:to>
      <xdr:col>22</xdr:col>
      <xdr:colOff>0</xdr:colOff>
      <xdr:row>23</xdr:row>
      <xdr:rowOff>152400</xdr:rowOff>
    </xdr:to>
    <xdr:sp macro="" textlink="">
      <xdr:nvSpPr>
        <xdr:cNvPr id="1047" name="Triangle 8">
          <a:extLst>
            <a:ext uri="{FF2B5EF4-FFF2-40B4-BE49-F238E27FC236}">
              <a16:creationId xmlns:a16="http://schemas.microsoft.com/office/drawing/2014/main" id="{00000000-0008-0000-0000-000017040000}"/>
            </a:ext>
          </a:extLst>
        </xdr:cNvPr>
        <xdr:cNvSpPr/>
      </xdr:nvSpPr>
      <xdr:spPr>
        <a:xfrm rot="16200000">
          <a:off x="10248900" y="4381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23</xdr:row>
      <xdr:rowOff>76200</xdr:rowOff>
    </xdr:from>
    <xdr:to>
      <xdr:col>21</xdr:col>
      <xdr:colOff>0</xdr:colOff>
      <xdr:row>23</xdr:row>
      <xdr:rowOff>76200</xdr:rowOff>
    </xdr:to>
    <xdr:sp macro="" textlink="">
      <xdr:nvSpPr>
        <xdr:cNvPr id="1048" name="Line 18">
          <a:extLst>
            <a:ext uri="{FF2B5EF4-FFF2-40B4-BE49-F238E27FC236}">
              <a16:creationId xmlns:a16="http://schemas.microsoft.com/office/drawing/2014/main" id="{00000000-0008-0000-0000-000018040000}"/>
            </a:ext>
          </a:extLst>
        </xdr:cNvPr>
        <xdr:cNvSpPr>
          <a:spLocks noChangeShapeType="1"/>
        </xdr:cNvSpPr>
      </xdr:nvSpPr>
      <xdr:spPr bwMode="auto">
        <a:xfrm>
          <a:off x="9067800" y="4457700"/>
          <a:ext cx="1181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20</xdr:row>
      <xdr:rowOff>76200</xdr:rowOff>
    </xdr:from>
    <xdr:to>
      <xdr:col>19</xdr:col>
      <xdr:colOff>0</xdr:colOff>
      <xdr:row>23</xdr:row>
      <xdr:rowOff>76200</xdr:rowOff>
    </xdr:to>
    <xdr:sp macro="" textlink="">
      <xdr:nvSpPr>
        <xdr:cNvPr id="1049" name="Line 19">
          <a:extLst>
            <a:ext uri="{FF2B5EF4-FFF2-40B4-BE49-F238E27FC236}">
              <a16:creationId xmlns:a16="http://schemas.microsoft.com/office/drawing/2014/main" id="{00000000-0008-0000-0000-000019040000}"/>
            </a:ext>
          </a:extLst>
        </xdr:cNvPr>
        <xdr:cNvSpPr>
          <a:spLocks noChangeShapeType="1"/>
        </xdr:cNvSpPr>
      </xdr:nvSpPr>
      <xdr:spPr bwMode="auto">
        <a:xfrm>
          <a:off x="8820150" y="3886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15</xdr:row>
      <xdr:rowOff>0</xdr:rowOff>
    </xdr:from>
    <xdr:to>
      <xdr:col>6</xdr:col>
      <xdr:colOff>0</xdr:colOff>
      <xdr:row>15</xdr:row>
      <xdr:rowOff>152400</xdr:rowOff>
    </xdr:to>
    <xdr:sp macro="" textlink="">
      <xdr:nvSpPr>
        <xdr:cNvPr id="1050" name="Square 0">
          <a:extLst>
            <a:ext uri="{FF2B5EF4-FFF2-40B4-BE49-F238E27FC236}">
              <a16:creationId xmlns:a16="http://schemas.microsoft.com/office/drawing/2014/main" id="{00000000-0008-0000-0000-00001A040000}"/>
            </a:ext>
          </a:extLst>
        </xdr:cNvPr>
        <xdr:cNvSpPr/>
      </xdr:nvSpPr>
      <xdr:spPr>
        <a:xfrm>
          <a:off x="3924300" y="28575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15</xdr:row>
      <xdr:rowOff>76200</xdr:rowOff>
    </xdr:from>
    <xdr:to>
      <xdr:col>5</xdr:col>
      <xdr:colOff>0</xdr:colOff>
      <xdr:row>15</xdr:row>
      <xdr:rowOff>76200</xdr:rowOff>
    </xdr:to>
    <xdr:sp macro="" textlink="">
      <xdr:nvSpPr>
        <xdr:cNvPr id="1051" name="Line 20">
          <a:extLst>
            <a:ext uri="{FF2B5EF4-FFF2-40B4-BE49-F238E27FC236}">
              <a16:creationId xmlns:a16="http://schemas.microsoft.com/office/drawing/2014/main" id="{00000000-0008-0000-0000-00001B040000}"/>
            </a:ext>
          </a:extLst>
        </xdr:cNvPr>
        <xdr:cNvSpPr>
          <a:spLocks noChangeShapeType="1"/>
        </xdr:cNvSpPr>
      </xdr:nvSpPr>
      <xdr:spPr bwMode="auto">
        <a:xfrm>
          <a:off x="3333750" y="2933700"/>
          <a:ext cx="59055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56</xdr:row>
      <xdr:rowOff>0</xdr:rowOff>
    </xdr:from>
    <xdr:to>
      <xdr:col>5</xdr:col>
      <xdr:colOff>177800</xdr:colOff>
      <xdr:row>56</xdr:row>
      <xdr:rowOff>152400</xdr:rowOff>
    </xdr:to>
    <xdr:sp macro="" textlink="">
      <xdr:nvSpPr>
        <xdr:cNvPr id="3642" name="Circle 1">
          <a:extLst>
            <a:ext uri="{FF2B5EF4-FFF2-40B4-BE49-F238E27FC236}">
              <a16:creationId xmlns:a16="http://schemas.microsoft.com/office/drawing/2014/main" id="{00000000-0008-0000-0100-00003A0E0000}"/>
            </a:ext>
          </a:extLst>
        </xdr:cNvPr>
        <xdr:cNvSpPr/>
      </xdr:nvSpPr>
      <xdr:spPr>
        <a:xfrm>
          <a:off x="2228850" y="10668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56</xdr:row>
      <xdr:rowOff>76200</xdr:rowOff>
    </xdr:from>
    <xdr:to>
      <xdr:col>5</xdr:col>
      <xdr:colOff>0</xdr:colOff>
      <xdr:row>56</xdr:row>
      <xdr:rowOff>76200</xdr:rowOff>
    </xdr:to>
    <xdr:sp macro="" textlink="">
      <xdr:nvSpPr>
        <xdr:cNvPr id="3643" name="Line 439">
          <a:extLst>
            <a:ext uri="{FF2B5EF4-FFF2-40B4-BE49-F238E27FC236}">
              <a16:creationId xmlns:a16="http://schemas.microsoft.com/office/drawing/2014/main" id="{00000000-0008-0000-0100-00003B0E0000}"/>
            </a:ext>
          </a:extLst>
        </xdr:cNvPr>
        <xdr:cNvSpPr>
          <a:spLocks noChangeShapeType="1"/>
        </xdr:cNvSpPr>
      </xdr:nvSpPr>
      <xdr:spPr bwMode="auto">
        <a:xfrm>
          <a:off x="1009650" y="10744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56</xdr:row>
      <xdr:rowOff>76200</xdr:rowOff>
    </xdr:from>
    <xdr:to>
      <xdr:col>3</xdr:col>
      <xdr:colOff>0</xdr:colOff>
      <xdr:row>69</xdr:row>
      <xdr:rowOff>76200</xdr:rowOff>
    </xdr:to>
    <xdr:sp macro="" textlink="">
      <xdr:nvSpPr>
        <xdr:cNvPr id="3644" name="Line 440">
          <a:extLst>
            <a:ext uri="{FF2B5EF4-FFF2-40B4-BE49-F238E27FC236}">
              <a16:creationId xmlns:a16="http://schemas.microsoft.com/office/drawing/2014/main" id="{00000000-0008-0000-0100-00003C0E0000}"/>
            </a:ext>
          </a:extLst>
        </xdr:cNvPr>
        <xdr:cNvSpPr>
          <a:spLocks noChangeShapeType="1"/>
        </xdr:cNvSpPr>
      </xdr:nvSpPr>
      <xdr:spPr bwMode="auto">
        <a:xfrm flipV="1">
          <a:off x="762000" y="10744200"/>
          <a:ext cx="24765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82</xdr:row>
      <xdr:rowOff>0</xdr:rowOff>
    </xdr:from>
    <xdr:to>
      <xdr:col>5</xdr:col>
      <xdr:colOff>177800</xdr:colOff>
      <xdr:row>82</xdr:row>
      <xdr:rowOff>152400</xdr:rowOff>
    </xdr:to>
    <xdr:sp macro="" textlink="">
      <xdr:nvSpPr>
        <xdr:cNvPr id="3645" name="Triangle 2">
          <a:extLst>
            <a:ext uri="{FF2B5EF4-FFF2-40B4-BE49-F238E27FC236}">
              <a16:creationId xmlns:a16="http://schemas.microsoft.com/office/drawing/2014/main" id="{00000000-0008-0000-0100-00003D0E0000}"/>
            </a:ext>
          </a:extLst>
        </xdr:cNvPr>
        <xdr:cNvSpPr/>
      </xdr:nvSpPr>
      <xdr:spPr>
        <a:xfrm rot="16200000">
          <a:off x="2228850" y="1562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82</xdr:row>
      <xdr:rowOff>76200</xdr:rowOff>
    </xdr:from>
    <xdr:to>
      <xdr:col>25</xdr:col>
      <xdr:colOff>0</xdr:colOff>
      <xdr:row>82</xdr:row>
      <xdr:rowOff>76200</xdr:rowOff>
    </xdr:to>
    <xdr:sp macro="" textlink="">
      <xdr:nvSpPr>
        <xdr:cNvPr id="3646" name="Line 441">
          <a:extLst>
            <a:ext uri="{FF2B5EF4-FFF2-40B4-BE49-F238E27FC236}">
              <a16:creationId xmlns:a16="http://schemas.microsoft.com/office/drawing/2014/main" id="{00000000-0008-0000-0100-00003E0E0000}"/>
            </a:ext>
          </a:extLst>
        </xdr:cNvPr>
        <xdr:cNvSpPr>
          <a:spLocks noChangeShapeType="1"/>
        </xdr:cNvSpPr>
      </xdr:nvSpPr>
      <xdr:spPr bwMode="auto">
        <a:xfrm>
          <a:off x="2381250" y="15697200"/>
          <a:ext cx="79438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82</xdr:row>
      <xdr:rowOff>76200</xdr:rowOff>
    </xdr:from>
    <xdr:to>
      <xdr:col>5</xdr:col>
      <xdr:colOff>0</xdr:colOff>
      <xdr:row>82</xdr:row>
      <xdr:rowOff>76200</xdr:rowOff>
    </xdr:to>
    <xdr:sp macro="" textlink="">
      <xdr:nvSpPr>
        <xdr:cNvPr id="3647" name="Line 442">
          <a:extLst>
            <a:ext uri="{FF2B5EF4-FFF2-40B4-BE49-F238E27FC236}">
              <a16:creationId xmlns:a16="http://schemas.microsoft.com/office/drawing/2014/main" id="{00000000-0008-0000-0100-00003F0E0000}"/>
            </a:ext>
          </a:extLst>
        </xdr:cNvPr>
        <xdr:cNvSpPr>
          <a:spLocks noChangeShapeType="1"/>
        </xdr:cNvSpPr>
      </xdr:nvSpPr>
      <xdr:spPr bwMode="auto">
        <a:xfrm>
          <a:off x="1009650" y="1569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0</xdr:colOff>
      <xdr:row>69</xdr:row>
      <xdr:rowOff>76200</xdr:rowOff>
    </xdr:from>
    <xdr:to>
      <xdr:col>3</xdr:col>
      <xdr:colOff>0</xdr:colOff>
      <xdr:row>82</xdr:row>
      <xdr:rowOff>76200</xdr:rowOff>
    </xdr:to>
    <xdr:sp macro="" textlink="">
      <xdr:nvSpPr>
        <xdr:cNvPr id="3648" name="Line 443">
          <a:extLst>
            <a:ext uri="{FF2B5EF4-FFF2-40B4-BE49-F238E27FC236}">
              <a16:creationId xmlns:a16="http://schemas.microsoft.com/office/drawing/2014/main" id="{00000000-0008-0000-0100-0000400E0000}"/>
            </a:ext>
          </a:extLst>
        </xdr:cNvPr>
        <xdr:cNvSpPr>
          <a:spLocks noChangeShapeType="1"/>
        </xdr:cNvSpPr>
      </xdr:nvSpPr>
      <xdr:spPr bwMode="auto">
        <a:xfrm>
          <a:off x="762000" y="13220700"/>
          <a:ext cx="24765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41</xdr:row>
      <xdr:rowOff>0</xdr:rowOff>
    </xdr:from>
    <xdr:to>
      <xdr:col>10</xdr:col>
      <xdr:colOff>0</xdr:colOff>
      <xdr:row>41</xdr:row>
      <xdr:rowOff>152400</xdr:rowOff>
    </xdr:to>
    <xdr:sp macro="" textlink="">
      <xdr:nvSpPr>
        <xdr:cNvPr id="3649" name="Circle 3">
          <a:extLst>
            <a:ext uri="{FF2B5EF4-FFF2-40B4-BE49-F238E27FC236}">
              <a16:creationId xmlns:a16="http://schemas.microsoft.com/office/drawing/2014/main" id="{00000000-0008-0000-0100-0000410E0000}"/>
            </a:ext>
          </a:extLst>
        </xdr:cNvPr>
        <xdr:cNvSpPr/>
      </xdr:nvSpPr>
      <xdr:spPr>
        <a:xfrm>
          <a:off x="3848100" y="7810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41</xdr:row>
      <xdr:rowOff>76200</xdr:rowOff>
    </xdr:from>
    <xdr:to>
      <xdr:col>9</xdr:col>
      <xdr:colOff>0</xdr:colOff>
      <xdr:row>41</xdr:row>
      <xdr:rowOff>76200</xdr:rowOff>
    </xdr:to>
    <xdr:sp macro="" textlink="">
      <xdr:nvSpPr>
        <xdr:cNvPr id="3650" name="Line 444">
          <a:extLst>
            <a:ext uri="{FF2B5EF4-FFF2-40B4-BE49-F238E27FC236}">
              <a16:creationId xmlns:a16="http://schemas.microsoft.com/office/drawing/2014/main" id="{00000000-0008-0000-0100-0000420E0000}"/>
            </a:ext>
          </a:extLst>
        </xdr:cNvPr>
        <xdr:cNvSpPr>
          <a:spLocks noChangeShapeType="1"/>
        </xdr:cNvSpPr>
      </xdr:nvSpPr>
      <xdr:spPr bwMode="auto">
        <a:xfrm>
          <a:off x="2628900" y="7886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41</xdr:row>
      <xdr:rowOff>76200</xdr:rowOff>
    </xdr:from>
    <xdr:to>
      <xdr:col>7</xdr:col>
      <xdr:colOff>0</xdr:colOff>
      <xdr:row>56</xdr:row>
      <xdr:rowOff>76200</xdr:rowOff>
    </xdr:to>
    <xdr:sp macro="" textlink="">
      <xdr:nvSpPr>
        <xdr:cNvPr id="3651" name="Line 445">
          <a:extLst>
            <a:ext uri="{FF2B5EF4-FFF2-40B4-BE49-F238E27FC236}">
              <a16:creationId xmlns:a16="http://schemas.microsoft.com/office/drawing/2014/main" id="{00000000-0008-0000-0100-0000430E0000}"/>
            </a:ext>
          </a:extLst>
        </xdr:cNvPr>
        <xdr:cNvSpPr>
          <a:spLocks noChangeShapeType="1"/>
        </xdr:cNvSpPr>
      </xdr:nvSpPr>
      <xdr:spPr bwMode="auto">
        <a:xfrm flipV="1">
          <a:off x="2381250" y="7886700"/>
          <a:ext cx="247650" cy="2857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72</xdr:row>
      <xdr:rowOff>0</xdr:rowOff>
    </xdr:from>
    <xdr:to>
      <xdr:col>10</xdr:col>
      <xdr:colOff>0</xdr:colOff>
      <xdr:row>72</xdr:row>
      <xdr:rowOff>152400</xdr:rowOff>
    </xdr:to>
    <xdr:sp macro="" textlink="">
      <xdr:nvSpPr>
        <xdr:cNvPr id="3652" name="Circle 4">
          <a:extLst>
            <a:ext uri="{FF2B5EF4-FFF2-40B4-BE49-F238E27FC236}">
              <a16:creationId xmlns:a16="http://schemas.microsoft.com/office/drawing/2014/main" id="{00000000-0008-0000-0100-0000440E0000}"/>
            </a:ext>
          </a:extLst>
        </xdr:cNvPr>
        <xdr:cNvSpPr/>
      </xdr:nvSpPr>
      <xdr:spPr>
        <a:xfrm>
          <a:off x="3848100" y="13716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72</xdr:row>
      <xdr:rowOff>76200</xdr:rowOff>
    </xdr:from>
    <xdr:to>
      <xdr:col>9</xdr:col>
      <xdr:colOff>0</xdr:colOff>
      <xdr:row>72</xdr:row>
      <xdr:rowOff>76200</xdr:rowOff>
    </xdr:to>
    <xdr:sp macro="" textlink="">
      <xdr:nvSpPr>
        <xdr:cNvPr id="3653" name="Line 446">
          <a:extLst>
            <a:ext uri="{FF2B5EF4-FFF2-40B4-BE49-F238E27FC236}">
              <a16:creationId xmlns:a16="http://schemas.microsoft.com/office/drawing/2014/main" id="{00000000-0008-0000-0100-0000450E0000}"/>
            </a:ext>
          </a:extLst>
        </xdr:cNvPr>
        <xdr:cNvSpPr>
          <a:spLocks noChangeShapeType="1"/>
        </xdr:cNvSpPr>
      </xdr:nvSpPr>
      <xdr:spPr bwMode="auto">
        <a:xfrm>
          <a:off x="2628900" y="1379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56</xdr:row>
      <xdr:rowOff>76200</xdr:rowOff>
    </xdr:from>
    <xdr:to>
      <xdr:col>7</xdr:col>
      <xdr:colOff>0</xdr:colOff>
      <xdr:row>72</xdr:row>
      <xdr:rowOff>76200</xdr:rowOff>
    </xdr:to>
    <xdr:sp macro="" textlink="">
      <xdr:nvSpPr>
        <xdr:cNvPr id="3654" name="Line 447">
          <a:extLst>
            <a:ext uri="{FF2B5EF4-FFF2-40B4-BE49-F238E27FC236}">
              <a16:creationId xmlns:a16="http://schemas.microsoft.com/office/drawing/2014/main" id="{00000000-0008-0000-0100-0000460E0000}"/>
            </a:ext>
          </a:extLst>
        </xdr:cNvPr>
        <xdr:cNvSpPr>
          <a:spLocks noChangeShapeType="1"/>
        </xdr:cNvSpPr>
      </xdr:nvSpPr>
      <xdr:spPr bwMode="auto">
        <a:xfrm>
          <a:off x="2381250" y="10744200"/>
          <a:ext cx="247650" cy="3048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67</xdr:row>
      <xdr:rowOff>0</xdr:rowOff>
    </xdr:from>
    <xdr:to>
      <xdr:col>14</xdr:col>
      <xdr:colOff>0</xdr:colOff>
      <xdr:row>67</xdr:row>
      <xdr:rowOff>152400</xdr:rowOff>
    </xdr:to>
    <xdr:sp macro="" textlink="">
      <xdr:nvSpPr>
        <xdr:cNvPr id="3655" name="Triangle 5">
          <a:extLst>
            <a:ext uri="{FF2B5EF4-FFF2-40B4-BE49-F238E27FC236}">
              <a16:creationId xmlns:a16="http://schemas.microsoft.com/office/drawing/2014/main" id="{00000000-0008-0000-0100-0000470E0000}"/>
            </a:ext>
          </a:extLst>
        </xdr:cNvPr>
        <xdr:cNvSpPr/>
      </xdr:nvSpPr>
      <xdr:spPr>
        <a:xfrm rot="16200000">
          <a:off x="5467350" y="1276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67</xdr:row>
      <xdr:rowOff>76200</xdr:rowOff>
    </xdr:from>
    <xdr:to>
      <xdr:col>25</xdr:col>
      <xdr:colOff>0</xdr:colOff>
      <xdr:row>67</xdr:row>
      <xdr:rowOff>76200</xdr:rowOff>
    </xdr:to>
    <xdr:sp macro="" textlink="">
      <xdr:nvSpPr>
        <xdr:cNvPr id="3656" name="Line 448">
          <a:extLst>
            <a:ext uri="{FF2B5EF4-FFF2-40B4-BE49-F238E27FC236}">
              <a16:creationId xmlns:a16="http://schemas.microsoft.com/office/drawing/2014/main" id="{00000000-0008-0000-0100-0000480E0000}"/>
            </a:ext>
          </a:extLst>
        </xdr:cNvPr>
        <xdr:cNvSpPr>
          <a:spLocks noChangeShapeType="1"/>
        </xdr:cNvSpPr>
      </xdr:nvSpPr>
      <xdr:spPr bwMode="auto">
        <a:xfrm>
          <a:off x="5619750" y="12839700"/>
          <a:ext cx="47053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67</xdr:row>
      <xdr:rowOff>76200</xdr:rowOff>
    </xdr:from>
    <xdr:to>
      <xdr:col>13</xdr:col>
      <xdr:colOff>0</xdr:colOff>
      <xdr:row>67</xdr:row>
      <xdr:rowOff>76200</xdr:rowOff>
    </xdr:to>
    <xdr:sp macro="" textlink="">
      <xdr:nvSpPr>
        <xdr:cNvPr id="3657" name="Line 449">
          <a:extLst>
            <a:ext uri="{FF2B5EF4-FFF2-40B4-BE49-F238E27FC236}">
              <a16:creationId xmlns:a16="http://schemas.microsoft.com/office/drawing/2014/main" id="{00000000-0008-0000-0100-0000490E0000}"/>
            </a:ext>
          </a:extLst>
        </xdr:cNvPr>
        <xdr:cNvSpPr>
          <a:spLocks noChangeShapeType="1"/>
        </xdr:cNvSpPr>
      </xdr:nvSpPr>
      <xdr:spPr bwMode="auto">
        <a:xfrm>
          <a:off x="4248150" y="1283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67</xdr:row>
      <xdr:rowOff>76200</xdr:rowOff>
    </xdr:from>
    <xdr:to>
      <xdr:col>11</xdr:col>
      <xdr:colOff>0</xdr:colOff>
      <xdr:row>72</xdr:row>
      <xdr:rowOff>76200</xdr:rowOff>
    </xdr:to>
    <xdr:sp macro="" textlink="">
      <xdr:nvSpPr>
        <xdr:cNvPr id="3658" name="Line 450">
          <a:extLst>
            <a:ext uri="{FF2B5EF4-FFF2-40B4-BE49-F238E27FC236}">
              <a16:creationId xmlns:a16="http://schemas.microsoft.com/office/drawing/2014/main" id="{00000000-0008-0000-0100-00004A0E0000}"/>
            </a:ext>
          </a:extLst>
        </xdr:cNvPr>
        <xdr:cNvSpPr>
          <a:spLocks noChangeShapeType="1"/>
        </xdr:cNvSpPr>
      </xdr:nvSpPr>
      <xdr:spPr bwMode="auto">
        <a:xfrm flipV="1">
          <a:off x="4000500" y="128397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72</xdr:row>
      <xdr:rowOff>0</xdr:rowOff>
    </xdr:from>
    <xdr:to>
      <xdr:col>14</xdr:col>
      <xdr:colOff>0</xdr:colOff>
      <xdr:row>72</xdr:row>
      <xdr:rowOff>152400</xdr:rowOff>
    </xdr:to>
    <xdr:sp macro="" textlink="">
      <xdr:nvSpPr>
        <xdr:cNvPr id="3659" name="Triangle 6">
          <a:extLst>
            <a:ext uri="{FF2B5EF4-FFF2-40B4-BE49-F238E27FC236}">
              <a16:creationId xmlns:a16="http://schemas.microsoft.com/office/drawing/2014/main" id="{00000000-0008-0000-0100-00004B0E0000}"/>
            </a:ext>
          </a:extLst>
        </xdr:cNvPr>
        <xdr:cNvSpPr/>
      </xdr:nvSpPr>
      <xdr:spPr>
        <a:xfrm rot="16200000">
          <a:off x="5467350" y="1371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72</xdr:row>
      <xdr:rowOff>76200</xdr:rowOff>
    </xdr:from>
    <xdr:to>
      <xdr:col>25</xdr:col>
      <xdr:colOff>0</xdr:colOff>
      <xdr:row>72</xdr:row>
      <xdr:rowOff>76200</xdr:rowOff>
    </xdr:to>
    <xdr:sp macro="" textlink="">
      <xdr:nvSpPr>
        <xdr:cNvPr id="3660" name="Line 451">
          <a:extLst>
            <a:ext uri="{FF2B5EF4-FFF2-40B4-BE49-F238E27FC236}">
              <a16:creationId xmlns:a16="http://schemas.microsoft.com/office/drawing/2014/main" id="{00000000-0008-0000-0100-00004C0E0000}"/>
            </a:ext>
          </a:extLst>
        </xdr:cNvPr>
        <xdr:cNvSpPr>
          <a:spLocks noChangeShapeType="1"/>
        </xdr:cNvSpPr>
      </xdr:nvSpPr>
      <xdr:spPr bwMode="auto">
        <a:xfrm>
          <a:off x="5619750" y="13792200"/>
          <a:ext cx="47053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72</xdr:row>
      <xdr:rowOff>76200</xdr:rowOff>
    </xdr:from>
    <xdr:to>
      <xdr:col>13</xdr:col>
      <xdr:colOff>0</xdr:colOff>
      <xdr:row>72</xdr:row>
      <xdr:rowOff>76200</xdr:rowOff>
    </xdr:to>
    <xdr:sp macro="" textlink="">
      <xdr:nvSpPr>
        <xdr:cNvPr id="3661" name="Line 452">
          <a:extLst>
            <a:ext uri="{FF2B5EF4-FFF2-40B4-BE49-F238E27FC236}">
              <a16:creationId xmlns:a16="http://schemas.microsoft.com/office/drawing/2014/main" id="{00000000-0008-0000-0100-00004D0E0000}"/>
            </a:ext>
          </a:extLst>
        </xdr:cNvPr>
        <xdr:cNvSpPr>
          <a:spLocks noChangeShapeType="1"/>
        </xdr:cNvSpPr>
      </xdr:nvSpPr>
      <xdr:spPr bwMode="auto">
        <a:xfrm>
          <a:off x="4248150" y="1379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72</xdr:row>
      <xdr:rowOff>76200</xdr:rowOff>
    </xdr:from>
    <xdr:to>
      <xdr:col>11</xdr:col>
      <xdr:colOff>0</xdr:colOff>
      <xdr:row>72</xdr:row>
      <xdr:rowOff>76200</xdr:rowOff>
    </xdr:to>
    <xdr:sp macro="" textlink="">
      <xdr:nvSpPr>
        <xdr:cNvPr id="3662" name="Line 453">
          <a:extLst>
            <a:ext uri="{FF2B5EF4-FFF2-40B4-BE49-F238E27FC236}">
              <a16:creationId xmlns:a16="http://schemas.microsoft.com/office/drawing/2014/main" id="{00000000-0008-0000-0100-00004E0E0000}"/>
            </a:ext>
          </a:extLst>
        </xdr:cNvPr>
        <xdr:cNvSpPr>
          <a:spLocks noChangeShapeType="1"/>
        </xdr:cNvSpPr>
      </xdr:nvSpPr>
      <xdr:spPr bwMode="auto">
        <a:xfrm>
          <a:off x="4000500" y="13792200"/>
          <a:ext cx="24765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77</xdr:row>
      <xdr:rowOff>0</xdr:rowOff>
    </xdr:from>
    <xdr:to>
      <xdr:col>14</xdr:col>
      <xdr:colOff>0</xdr:colOff>
      <xdr:row>77</xdr:row>
      <xdr:rowOff>152400</xdr:rowOff>
    </xdr:to>
    <xdr:sp macro="" textlink="">
      <xdr:nvSpPr>
        <xdr:cNvPr id="3663" name="Triangle 7">
          <a:extLst>
            <a:ext uri="{FF2B5EF4-FFF2-40B4-BE49-F238E27FC236}">
              <a16:creationId xmlns:a16="http://schemas.microsoft.com/office/drawing/2014/main" id="{00000000-0008-0000-0100-00004F0E0000}"/>
            </a:ext>
          </a:extLst>
        </xdr:cNvPr>
        <xdr:cNvSpPr/>
      </xdr:nvSpPr>
      <xdr:spPr>
        <a:xfrm rot="16200000">
          <a:off x="5467350" y="1466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77</xdr:row>
      <xdr:rowOff>76200</xdr:rowOff>
    </xdr:from>
    <xdr:to>
      <xdr:col>25</xdr:col>
      <xdr:colOff>0</xdr:colOff>
      <xdr:row>77</xdr:row>
      <xdr:rowOff>76200</xdr:rowOff>
    </xdr:to>
    <xdr:sp macro="" textlink="">
      <xdr:nvSpPr>
        <xdr:cNvPr id="3664" name="Line 454">
          <a:extLst>
            <a:ext uri="{FF2B5EF4-FFF2-40B4-BE49-F238E27FC236}">
              <a16:creationId xmlns:a16="http://schemas.microsoft.com/office/drawing/2014/main" id="{00000000-0008-0000-0100-0000500E0000}"/>
            </a:ext>
          </a:extLst>
        </xdr:cNvPr>
        <xdr:cNvSpPr>
          <a:spLocks noChangeShapeType="1"/>
        </xdr:cNvSpPr>
      </xdr:nvSpPr>
      <xdr:spPr bwMode="auto">
        <a:xfrm>
          <a:off x="5619750" y="14744700"/>
          <a:ext cx="47053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77</xdr:row>
      <xdr:rowOff>76200</xdr:rowOff>
    </xdr:from>
    <xdr:to>
      <xdr:col>13</xdr:col>
      <xdr:colOff>0</xdr:colOff>
      <xdr:row>77</xdr:row>
      <xdr:rowOff>76200</xdr:rowOff>
    </xdr:to>
    <xdr:sp macro="" textlink="">
      <xdr:nvSpPr>
        <xdr:cNvPr id="3665" name="Line 455">
          <a:extLst>
            <a:ext uri="{FF2B5EF4-FFF2-40B4-BE49-F238E27FC236}">
              <a16:creationId xmlns:a16="http://schemas.microsoft.com/office/drawing/2014/main" id="{00000000-0008-0000-0100-0000510E0000}"/>
            </a:ext>
          </a:extLst>
        </xdr:cNvPr>
        <xdr:cNvSpPr>
          <a:spLocks noChangeShapeType="1"/>
        </xdr:cNvSpPr>
      </xdr:nvSpPr>
      <xdr:spPr bwMode="auto">
        <a:xfrm>
          <a:off x="4248150" y="1474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72</xdr:row>
      <xdr:rowOff>76200</xdr:rowOff>
    </xdr:from>
    <xdr:to>
      <xdr:col>11</xdr:col>
      <xdr:colOff>0</xdr:colOff>
      <xdr:row>77</xdr:row>
      <xdr:rowOff>76200</xdr:rowOff>
    </xdr:to>
    <xdr:sp macro="" textlink="">
      <xdr:nvSpPr>
        <xdr:cNvPr id="3666" name="Line 456">
          <a:extLst>
            <a:ext uri="{FF2B5EF4-FFF2-40B4-BE49-F238E27FC236}">
              <a16:creationId xmlns:a16="http://schemas.microsoft.com/office/drawing/2014/main" id="{00000000-0008-0000-0100-0000520E0000}"/>
            </a:ext>
          </a:extLst>
        </xdr:cNvPr>
        <xdr:cNvSpPr>
          <a:spLocks noChangeShapeType="1"/>
        </xdr:cNvSpPr>
      </xdr:nvSpPr>
      <xdr:spPr bwMode="auto">
        <a:xfrm>
          <a:off x="4000500" y="137922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26</xdr:row>
      <xdr:rowOff>0</xdr:rowOff>
    </xdr:from>
    <xdr:to>
      <xdr:col>14</xdr:col>
      <xdr:colOff>0</xdr:colOff>
      <xdr:row>26</xdr:row>
      <xdr:rowOff>152400</xdr:rowOff>
    </xdr:to>
    <xdr:sp macro="" textlink="">
      <xdr:nvSpPr>
        <xdr:cNvPr id="3667" name="Circle 8">
          <a:extLst>
            <a:ext uri="{FF2B5EF4-FFF2-40B4-BE49-F238E27FC236}">
              <a16:creationId xmlns:a16="http://schemas.microsoft.com/office/drawing/2014/main" id="{00000000-0008-0000-0100-0000530E0000}"/>
            </a:ext>
          </a:extLst>
        </xdr:cNvPr>
        <xdr:cNvSpPr/>
      </xdr:nvSpPr>
      <xdr:spPr>
        <a:xfrm>
          <a:off x="5467350" y="4953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26</xdr:row>
      <xdr:rowOff>76200</xdr:rowOff>
    </xdr:from>
    <xdr:to>
      <xdr:col>13</xdr:col>
      <xdr:colOff>0</xdr:colOff>
      <xdr:row>26</xdr:row>
      <xdr:rowOff>76200</xdr:rowOff>
    </xdr:to>
    <xdr:sp macro="" textlink="">
      <xdr:nvSpPr>
        <xdr:cNvPr id="3668" name="Line 457">
          <a:extLst>
            <a:ext uri="{FF2B5EF4-FFF2-40B4-BE49-F238E27FC236}">
              <a16:creationId xmlns:a16="http://schemas.microsoft.com/office/drawing/2014/main" id="{00000000-0008-0000-0100-0000540E0000}"/>
            </a:ext>
          </a:extLst>
        </xdr:cNvPr>
        <xdr:cNvSpPr>
          <a:spLocks noChangeShapeType="1"/>
        </xdr:cNvSpPr>
      </xdr:nvSpPr>
      <xdr:spPr bwMode="auto">
        <a:xfrm>
          <a:off x="4248150" y="5029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26</xdr:row>
      <xdr:rowOff>76200</xdr:rowOff>
    </xdr:from>
    <xdr:to>
      <xdr:col>11</xdr:col>
      <xdr:colOff>0</xdr:colOff>
      <xdr:row>41</xdr:row>
      <xdr:rowOff>76200</xdr:rowOff>
    </xdr:to>
    <xdr:sp macro="" textlink="">
      <xdr:nvSpPr>
        <xdr:cNvPr id="3669" name="Line 458">
          <a:extLst>
            <a:ext uri="{FF2B5EF4-FFF2-40B4-BE49-F238E27FC236}">
              <a16:creationId xmlns:a16="http://schemas.microsoft.com/office/drawing/2014/main" id="{00000000-0008-0000-0100-0000550E0000}"/>
            </a:ext>
          </a:extLst>
        </xdr:cNvPr>
        <xdr:cNvSpPr>
          <a:spLocks noChangeShapeType="1"/>
        </xdr:cNvSpPr>
      </xdr:nvSpPr>
      <xdr:spPr bwMode="auto">
        <a:xfrm flipV="1">
          <a:off x="4000500" y="5029200"/>
          <a:ext cx="247650" cy="2857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57</xdr:row>
      <xdr:rowOff>0</xdr:rowOff>
    </xdr:from>
    <xdr:to>
      <xdr:col>14</xdr:col>
      <xdr:colOff>0</xdr:colOff>
      <xdr:row>57</xdr:row>
      <xdr:rowOff>152400</xdr:rowOff>
    </xdr:to>
    <xdr:sp macro="" textlink="">
      <xdr:nvSpPr>
        <xdr:cNvPr id="3670" name="Circle 9">
          <a:extLst>
            <a:ext uri="{FF2B5EF4-FFF2-40B4-BE49-F238E27FC236}">
              <a16:creationId xmlns:a16="http://schemas.microsoft.com/office/drawing/2014/main" id="{00000000-0008-0000-0100-0000560E0000}"/>
            </a:ext>
          </a:extLst>
        </xdr:cNvPr>
        <xdr:cNvSpPr/>
      </xdr:nvSpPr>
      <xdr:spPr>
        <a:xfrm>
          <a:off x="5467350" y="10858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57</xdr:row>
      <xdr:rowOff>76200</xdr:rowOff>
    </xdr:from>
    <xdr:to>
      <xdr:col>13</xdr:col>
      <xdr:colOff>0</xdr:colOff>
      <xdr:row>57</xdr:row>
      <xdr:rowOff>76200</xdr:rowOff>
    </xdr:to>
    <xdr:sp macro="" textlink="">
      <xdr:nvSpPr>
        <xdr:cNvPr id="3671" name="Line 459">
          <a:extLst>
            <a:ext uri="{FF2B5EF4-FFF2-40B4-BE49-F238E27FC236}">
              <a16:creationId xmlns:a16="http://schemas.microsoft.com/office/drawing/2014/main" id="{00000000-0008-0000-0100-0000570E0000}"/>
            </a:ext>
          </a:extLst>
        </xdr:cNvPr>
        <xdr:cNvSpPr>
          <a:spLocks noChangeShapeType="1"/>
        </xdr:cNvSpPr>
      </xdr:nvSpPr>
      <xdr:spPr bwMode="auto">
        <a:xfrm>
          <a:off x="4248150" y="1093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41</xdr:row>
      <xdr:rowOff>76200</xdr:rowOff>
    </xdr:from>
    <xdr:to>
      <xdr:col>11</xdr:col>
      <xdr:colOff>0</xdr:colOff>
      <xdr:row>57</xdr:row>
      <xdr:rowOff>76200</xdr:rowOff>
    </xdr:to>
    <xdr:sp macro="" textlink="">
      <xdr:nvSpPr>
        <xdr:cNvPr id="3672" name="Line 460">
          <a:extLst>
            <a:ext uri="{FF2B5EF4-FFF2-40B4-BE49-F238E27FC236}">
              <a16:creationId xmlns:a16="http://schemas.microsoft.com/office/drawing/2014/main" id="{00000000-0008-0000-0100-0000580E0000}"/>
            </a:ext>
          </a:extLst>
        </xdr:cNvPr>
        <xdr:cNvSpPr>
          <a:spLocks noChangeShapeType="1"/>
        </xdr:cNvSpPr>
      </xdr:nvSpPr>
      <xdr:spPr bwMode="auto">
        <a:xfrm>
          <a:off x="4000500" y="7886700"/>
          <a:ext cx="247650" cy="3048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52</xdr:row>
      <xdr:rowOff>0</xdr:rowOff>
    </xdr:from>
    <xdr:to>
      <xdr:col>18</xdr:col>
      <xdr:colOff>0</xdr:colOff>
      <xdr:row>52</xdr:row>
      <xdr:rowOff>152400</xdr:rowOff>
    </xdr:to>
    <xdr:sp macro="" textlink="">
      <xdr:nvSpPr>
        <xdr:cNvPr id="3673" name="Triangle 10">
          <a:extLst>
            <a:ext uri="{FF2B5EF4-FFF2-40B4-BE49-F238E27FC236}">
              <a16:creationId xmlns:a16="http://schemas.microsoft.com/office/drawing/2014/main" id="{00000000-0008-0000-0100-0000590E0000}"/>
            </a:ext>
          </a:extLst>
        </xdr:cNvPr>
        <xdr:cNvSpPr/>
      </xdr:nvSpPr>
      <xdr:spPr>
        <a:xfrm rot="16200000">
          <a:off x="7086600" y="990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52</xdr:row>
      <xdr:rowOff>76200</xdr:rowOff>
    </xdr:from>
    <xdr:to>
      <xdr:col>25</xdr:col>
      <xdr:colOff>0</xdr:colOff>
      <xdr:row>52</xdr:row>
      <xdr:rowOff>76200</xdr:rowOff>
    </xdr:to>
    <xdr:sp macro="" textlink="">
      <xdr:nvSpPr>
        <xdr:cNvPr id="3674" name="Line 461">
          <a:extLst>
            <a:ext uri="{FF2B5EF4-FFF2-40B4-BE49-F238E27FC236}">
              <a16:creationId xmlns:a16="http://schemas.microsoft.com/office/drawing/2014/main" id="{00000000-0008-0000-0100-00005A0E0000}"/>
            </a:ext>
          </a:extLst>
        </xdr:cNvPr>
        <xdr:cNvSpPr>
          <a:spLocks noChangeShapeType="1"/>
        </xdr:cNvSpPr>
      </xdr:nvSpPr>
      <xdr:spPr bwMode="auto">
        <a:xfrm>
          <a:off x="7239000" y="9982200"/>
          <a:ext cx="30861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52</xdr:row>
      <xdr:rowOff>76200</xdr:rowOff>
    </xdr:from>
    <xdr:to>
      <xdr:col>17</xdr:col>
      <xdr:colOff>0</xdr:colOff>
      <xdr:row>52</xdr:row>
      <xdr:rowOff>76200</xdr:rowOff>
    </xdr:to>
    <xdr:sp macro="" textlink="">
      <xdr:nvSpPr>
        <xdr:cNvPr id="3675" name="Line 462">
          <a:extLst>
            <a:ext uri="{FF2B5EF4-FFF2-40B4-BE49-F238E27FC236}">
              <a16:creationId xmlns:a16="http://schemas.microsoft.com/office/drawing/2014/main" id="{00000000-0008-0000-0100-00005B0E0000}"/>
            </a:ext>
          </a:extLst>
        </xdr:cNvPr>
        <xdr:cNvSpPr>
          <a:spLocks noChangeShapeType="1"/>
        </xdr:cNvSpPr>
      </xdr:nvSpPr>
      <xdr:spPr bwMode="auto">
        <a:xfrm>
          <a:off x="5867400" y="998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52</xdr:row>
      <xdr:rowOff>76200</xdr:rowOff>
    </xdr:from>
    <xdr:to>
      <xdr:col>15</xdr:col>
      <xdr:colOff>0</xdr:colOff>
      <xdr:row>57</xdr:row>
      <xdr:rowOff>76200</xdr:rowOff>
    </xdr:to>
    <xdr:sp macro="" textlink="">
      <xdr:nvSpPr>
        <xdr:cNvPr id="3676" name="Line 463">
          <a:extLst>
            <a:ext uri="{FF2B5EF4-FFF2-40B4-BE49-F238E27FC236}">
              <a16:creationId xmlns:a16="http://schemas.microsoft.com/office/drawing/2014/main" id="{00000000-0008-0000-0100-00005C0E0000}"/>
            </a:ext>
          </a:extLst>
        </xdr:cNvPr>
        <xdr:cNvSpPr>
          <a:spLocks noChangeShapeType="1"/>
        </xdr:cNvSpPr>
      </xdr:nvSpPr>
      <xdr:spPr bwMode="auto">
        <a:xfrm flipV="1">
          <a:off x="5619750" y="99822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57</xdr:row>
      <xdr:rowOff>0</xdr:rowOff>
    </xdr:from>
    <xdr:to>
      <xdr:col>18</xdr:col>
      <xdr:colOff>0</xdr:colOff>
      <xdr:row>57</xdr:row>
      <xdr:rowOff>152400</xdr:rowOff>
    </xdr:to>
    <xdr:sp macro="" textlink="">
      <xdr:nvSpPr>
        <xdr:cNvPr id="3677" name="Triangle 11">
          <a:extLst>
            <a:ext uri="{FF2B5EF4-FFF2-40B4-BE49-F238E27FC236}">
              <a16:creationId xmlns:a16="http://schemas.microsoft.com/office/drawing/2014/main" id="{00000000-0008-0000-0100-00005D0E0000}"/>
            </a:ext>
          </a:extLst>
        </xdr:cNvPr>
        <xdr:cNvSpPr/>
      </xdr:nvSpPr>
      <xdr:spPr>
        <a:xfrm rot="16200000">
          <a:off x="7086600" y="1085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57</xdr:row>
      <xdr:rowOff>76200</xdr:rowOff>
    </xdr:from>
    <xdr:to>
      <xdr:col>25</xdr:col>
      <xdr:colOff>0</xdr:colOff>
      <xdr:row>57</xdr:row>
      <xdr:rowOff>76200</xdr:rowOff>
    </xdr:to>
    <xdr:sp macro="" textlink="">
      <xdr:nvSpPr>
        <xdr:cNvPr id="3678" name="Line 464">
          <a:extLst>
            <a:ext uri="{FF2B5EF4-FFF2-40B4-BE49-F238E27FC236}">
              <a16:creationId xmlns:a16="http://schemas.microsoft.com/office/drawing/2014/main" id="{00000000-0008-0000-0100-00005E0E0000}"/>
            </a:ext>
          </a:extLst>
        </xdr:cNvPr>
        <xdr:cNvSpPr>
          <a:spLocks noChangeShapeType="1"/>
        </xdr:cNvSpPr>
      </xdr:nvSpPr>
      <xdr:spPr bwMode="auto">
        <a:xfrm>
          <a:off x="7239000" y="10934700"/>
          <a:ext cx="30861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57</xdr:row>
      <xdr:rowOff>76200</xdr:rowOff>
    </xdr:from>
    <xdr:to>
      <xdr:col>17</xdr:col>
      <xdr:colOff>0</xdr:colOff>
      <xdr:row>57</xdr:row>
      <xdr:rowOff>76200</xdr:rowOff>
    </xdr:to>
    <xdr:sp macro="" textlink="">
      <xdr:nvSpPr>
        <xdr:cNvPr id="3679" name="Line 465">
          <a:extLst>
            <a:ext uri="{FF2B5EF4-FFF2-40B4-BE49-F238E27FC236}">
              <a16:creationId xmlns:a16="http://schemas.microsoft.com/office/drawing/2014/main" id="{00000000-0008-0000-0100-00005F0E0000}"/>
            </a:ext>
          </a:extLst>
        </xdr:cNvPr>
        <xdr:cNvSpPr>
          <a:spLocks noChangeShapeType="1"/>
        </xdr:cNvSpPr>
      </xdr:nvSpPr>
      <xdr:spPr bwMode="auto">
        <a:xfrm>
          <a:off x="5867400" y="1093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57</xdr:row>
      <xdr:rowOff>76200</xdr:rowOff>
    </xdr:from>
    <xdr:to>
      <xdr:col>15</xdr:col>
      <xdr:colOff>0</xdr:colOff>
      <xdr:row>57</xdr:row>
      <xdr:rowOff>76200</xdr:rowOff>
    </xdr:to>
    <xdr:sp macro="" textlink="">
      <xdr:nvSpPr>
        <xdr:cNvPr id="3680" name="Line 466">
          <a:extLst>
            <a:ext uri="{FF2B5EF4-FFF2-40B4-BE49-F238E27FC236}">
              <a16:creationId xmlns:a16="http://schemas.microsoft.com/office/drawing/2014/main" id="{00000000-0008-0000-0100-0000600E0000}"/>
            </a:ext>
          </a:extLst>
        </xdr:cNvPr>
        <xdr:cNvSpPr>
          <a:spLocks noChangeShapeType="1"/>
        </xdr:cNvSpPr>
      </xdr:nvSpPr>
      <xdr:spPr bwMode="auto">
        <a:xfrm>
          <a:off x="5619750" y="10934700"/>
          <a:ext cx="24765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62</xdr:row>
      <xdr:rowOff>0</xdr:rowOff>
    </xdr:from>
    <xdr:to>
      <xdr:col>18</xdr:col>
      <xdr:colOff>0</xdr:colOff>
      <xdr:row>62</xdr:row>
      <xdr:rowOff>152400</xdr:rowOff>
    </xdr:to>
    <xdr:sp macro="" textlink="">
      <xdr:nvSpPr>
        <xdr:cNvPr id="3681" name="Triangle 12">
          <a:extLst>
            <a:ext uri="{FF2B5EF4-FFF2-40B4-BE49-F238E27FC236}">
              <a16:creationId xmlns:a16="http://schemas.microsoft.com/office/drawing/2014/main" id="{00000000-0008-0000-0100-0000610E0000}"/>
            </a:ext>
          </a:extLst>
        </xdr:cNvPr>
        <xdr:cNvSpPr/>
      </xdr:nvSpPr>
      <xdr:spPr>
        <a:xfrm rot="16200000">
          <a:off x="7086600" y="1181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62</xdr:row>
      <xdr:rowOff>76200</xdr:rowOff>
    </xdr:from>
    <xdr:to>
      <xdr:col>25</xdr:col>
      <xdr:colOff>0</xdr:colOff>
      <xdr:row>62</xdr:row>
      <xdr:rowOff>76200</xdr:rowOff>
    </xdr:to>
    <xdr:sp macro="" textlink="">
      <xdr:nvSpPr>
        <xdr:cNvPr id="3682" name="Line 467">
          <a:extLst>
            <a:ext uri="{FF2B5EF4-FFF2-40B4-BE49-F238E27FC236}">
              <a16:creationId xmlns:a16="http://schemas.microsoft.com/office/drawing/2014/main" id="{00000000-0008-0000-0100-0000620E0000}"/>
            </a:ext>
          </a:extLst>
        </xdr:cNvPr>
        <xdr:cNvSpPr>
          <a:spLocks noChangeShapeType="1"/>
        </xdr:cNvSpPr>
      </xdr:nvSpPr>
      <xdr:spPr bwMode="auto">
        <a:xfrm>
          <a:off x="7239000" y="11887200"/>
          <a:ext cx="30861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62</xdr:row>
      <xdr:rowOff>76200</xdr:rowOff>
    </xdr:from>
    <xdr:to>
      <xdr:col>17</xdr:col>
      <xdr:colOff>0</xdr:colOff>
      <xdr:row>62</xdr:row>
      <xdr:rowOff>76200</xdr:rowOff>
    </xdr:to>
    <xdr:sp macro="" textlink="">
      <xdr:nvSpPr>
        <xdr:cNvPr id="3683" name="Line 468">
          <a:extLst>
            <a:ext uri="{FF2B5EF4-FFF2-40B4-BE49-F238E27FC236}">
              <a16:creationId xmlns:a16="http://schemas.microsoft.com/office/drawing/2014/main" id="{00000000-0008-0000-0100-0000630E0000}"/>
            </a:ext>
          </a:extLst>
        </xdr:cNvPr>
        <xdr:cNvSpPr>
          <a:spLocks noChangeShapeType="1"/>
        </xdr:cNvSpPr>
      </xdr:nvSpPr>
      <xdr:spPr bwMode="auto">
        <a:xfrm>
          <a:off x="5867400" y="1188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57</xdr:row>
      <xdr:rowOff>76200</xdr:rowOff>
    </xdr:from>
    <xdr:to>
      <xdr:col>15</xdr:col>
      <xdr:colOff>0</xdr:colOff>
      <xdr:row>62</xdr:row>
      <xdr:rowOff>76200</xdr:rowOff>
    </xdr:to>
    <xdr:sp macro="" textlink="">
      <xdr:nvSpPr>
        <xdr:cNvPr id="3684" name="Line 469">
          <a:extLst>
            <a:ext uri="{FF2B5EF4-FFF2-40B4-BE49-F238E27FC236}">
              <a16:creationId xmlns:a16="http://schemas.microsoft.com/office/drawing/2014/main" id="{00000000-0008-0000-0100-0000640E0000}"/>
            </a:ext>
          </a:extLst>
        </xdr:cNvPr>
        <xdr:cNvSpPr>
          <a:spLocks noChangeShapeType="1"/>
        </xdr:cNvSpPr>
      </xdr:nvSpPr>
      <xdr:spPr bwMode="auto">
        <a:xfrm>
          <a:off x="5619750" y="109347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14</xdr:row>
      <xdr:rowOff>0</xdr:rowOff>
    </xdr:from>
    <xdr:to>
      <xdr:col>18</xdr:col>
      <xdr:colOff>0</xdr:colOff>
      <xdr:row>14</xdr:row>
      <xdr:rowOff>152400</xdr:rowOff>
    </xdr:to>
    <xdr:sp macro="" textlink="">
      <xdr:nvSpPr>
        <xdr:cNvPr id="3685" name="Circle 13">
          <a:extLst>
            <a:ext uri="{FF2B5EF4-FFF2-40B4-BE49-F238E27FC236}">
              <a16:creationId xmlns:a16="http://schemas.microsoft.com/office/drawing/2014/main" id="{00000000-0008-0000-0100-0000650E0000}"/>
            </a:ext>
          </a:extLst>
        </xdr:cNvPr>
        <xdr:cNvSpPr/>
      </xdr:nvSpPr>
      <xdr:spPr>
        <a:xfrm>
          <a:off x="7086600" y="2667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14</xdr:row>
      <xdr:rowOff>76200</xdr:rowOff>
    </xdr:from>
    <xdr:to>
      <xdr:col>17</xdr:col>
      <xdr:colOff>0</xdr:colOff>
      <xdr:row>14</xdr:row>
      <xdr:rowOff>76200</xdr:rowOff>
    </xdr:to>
    <xdr:sp macro="" textlink="">
      <xdr:nvSpPr>
        <xdr:cNvPr id="3686" name="Line 470">
          <a:extLst>
            <a:ext uri="{FF2B5EF4-FFF2-40B4-BE49-F238E27FC236}">
              <a16:creationId xmlns:a16="http://schemas.microsoft.com/office/drawing/2014/main" id="{00000000-0008-0000-0100-0000660E0000}"/>
            </a:ext>
          </a:extLst>
        </xdr:cNvPr>
        <xdr:cNvSpPr>
          <a:spLocks noChangeShapeType="1"/>
        </xdr:cNvSpPr>
      </xdr:nvSpPr>
      <xdr:spPr bwMode="auto">
        <a:xfrm>
          <a:off x="5867400" y="2743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14</xdr:row>
      <xdr:rowOff>76200</xdr:rowOff>
    </xdr:from>
    <xdr:to>
      <xdr:col>15</xdr:col>
      <xdr:colOff>0</xdr:colOff>
      <xdr:row>26</xdr:row>
      <xdr:rowOff>76200</xdr:rowOff>
    </xdr:to>
    <xdr:sp macro="" textlink="">
      <xdr:nvSpPr>
        <xdr:cNvPr id="3687" name="Line 471">
          <a:extLst>
            <a:ext uri="{FF2B5EF4-FFF2-40B4-BE49-F238E27FC236}">
              <a16:creationId xmlns:a16="http://schemas.microsoft.com/office/drawing/2014/main" id="{00000000-0008-0000-0100-0000670E0000}"/>
            </a:ext>
          </a:extLst>
        </xdr:cNvPr>
        <xdr:cNvSpPr>
          <a:spLocks noChangeShapeType="1"/>
        </xdr:cNvSpPr>
      </xdr:nvSpPr>
      <xdr:spPr bwMode="auto">
        <a:xfrm flipV="1">
          <a:off x="5619750" y="2743200"/>
          <a:ext cx="247650" cy="2286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17</xdr:col>
      <xdr:colOff>0</xdr:colOff>
      <xdr:row>39</xdr:row>
      <xdr:rowOff>0</xdr:rowOff>
    </xdr:from>
    <xdr:to>
      <xdr:col>18</xdr:col>
      <xdr:colOff>0</xdr:colOff>
      <xdr:row>39</xdr:row>
      <xdr:rowOff>152400</xdr:rowOff>
    </xdr:to>
    <xdr:sp macro="" textlink="">
      <xdr:nvSpPr>
        <xdr:cNvPr id="3688" name="Circle 14">
          <a:extLst>
            <a:ext uri="{FF2B5EF4-FFF2-40B4-BE49-F238E27FC236}">
              <a16:creationId xmlns:a16="http://schemas.microsoft.com/office/drawing/2014/main" id="{00000000-0008-0000-0100-0000680E0000}"/>
            </a:ext>
          </a:extLst>
        </xdr:cNvPr>
        <xdr:cNvSpPr/>
      </xdr:nvSpPr>
      <xdr:spPr>
        <a:xfrm>
          <a:off x="7086600" y="7429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39</xdr:row>
      <xdr:rowOff>76200</xdr:rowOff>
    </xdr:from>
    <xdr:to>
      <xdr:col>17</xdr:col>
      <xdr:colOff>0</xdr:colOff>
      <xdr:row>39</xdr:row>
      <xdr:rowOff>76200</xdr:rowOff>
    </xdr:to>
    <xdr:sp macro="" textlink="">
      <xdr:nvSpPr>
        <xdr:cNvPr id="3689" name="Line 472">
          <a:extLst>
            <a:ext uri="{FF2B5EF4-FFF2-40B4-BE49-F238E27FC236}">
              <a16:creationId xmlns:a16="http://schemas.microsoft.com/office/drawing/2014/main" id="{00000000-0008-0000-0100-0000690E0000}"/>
            </a:ext>
          </a:extLst>
        </xdr:cNvPr>
        <xdr:cNvSpPr>
          <a:spLocks noChangeShapeType="1"/>
        </xdr:cNvSpPr>
      </xdr:nvSpPr>
      <xdr:spPr bwMode="auto">
        <a:xfrm>
          <a:off x="5867400" y="7505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26</xdr:row>
      <xdr:rowOff>76200</xdr:rowOff>
    </xdr:from>
    <xdr:to>
      <xdr:col>15</xdr:col>
      <xdr:colOff>0</xdr:colOff>
      <xdr:row>39</xdr:row>
      <xdr:rowOff>76200</xdr:rowOff>
    </xdr:to>
    <xdr:sp macro="" textlink="">
      <xdr:nvSpPr>
        <xdr:cNvPr id="3690" name="Line 473">
          <a:extLst>
            <a:ext uri="{FF2B5EF4-FFF2-40B4-BE49-F238E27FC236}">
              <a16:creationId xmlns:a16="http://schemas.microsoft.com/office/drawing/2014/main" id="{00000000-0008-0000-0100-00006A0E0000}"/>
            </a:ext>
          </a:extLst>
        </xdr:cNvPr>
        <xdr:cNvSpPr>
          <a:spLocks noChangeShapeType="1"/>
        </xdr:cNvSpPr>
      </xdr:nvSpPr>
      <xdr:spPr bwMode="auto">
        <a:xfrm>
          <a:off x="5619750" y="5029200"/>
          <a:ext cx="24765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4</xdr:row>
      <xdr:rowOff>0</xdr:rowOff>
    </xdr:from>
    <xdr:to>
      <xdr:col>22</xdr:col>
      <xdr:colOff>0</xdr:colOff>
      <xdr:row>4</xdr:row>
      <xdr:rowOff>152400</xdr:rowOff>
    </xdr:to>
    <xdr:sp macro="" textlink="">
      <xdr:nvSpPr>
        <xdr:cNvPr id="3691" name="Circle 15">
          <a:extLst>
            <a:ext uri="{FF2B5EF4-FFF2-40B4-BE49-F238E27FC236}">
              <a16:creationId xmlns:a16="http://schemas.microsoft.com/office/drawing/2014/main" id="{00000000-0008-0000-0100-00006B0E0000}"/>
            </a:ext>
          </a:extLst>
        </xdr:cNvPr>
        <xdr:cNvSpPr/>
      </xdr:nvSpPr>
      <xdr:spPr>
        <a:xfrm>
          <a:off x="8705850" y="762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4</xdr:row>
      <xdr:rowOff>76200</xdr:rowOff>
    </xdr:from>
    <xdr:to>
      <xdr:col>21</xdr:col>
      <xdr:colOff>0</xdr:colOff>
      <xdr:row>4</xdr:row>
      <xdr:rowOff>76200</xdr:rowOff>
    </xdr:to>
    <xdr:sp macro="" textlink="">
      <xdr:nvSpPr>
        <xdr:cNvPr id="3692" name="Line 474">
          <a:extLst>
            <a:ext uri="{FF2B5EF4-FFF2-40B4-BE49-F238E27FC236}">
              <a16:creationId xmlns:a16="http://schemas.microsoft.com/office/drawing/2014/main" id="{00000000-0008-0000-0100-00006C0E0000}"/>
            </a:ext>
          </a:extLst>
        </xdr:cNvPr>
        <xdr:cNvSpPr>
          <a:spLocks noChangeShapeType="1"/>
        </xdr:cNvSpPr>
      </xdr:nvSpPr>
      <xdr:spPr bwMode="auto">
        <a:xfrm>
          <a:off x="7486650" y="838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4</xdr:row>
      <xdr:rowOff>76200</xdr:rowOff>
    </xdr:from>
    <xdr:to>
      <xdr:col>19</xdr:col>
      <xdr:colOff>0</xdr:colOff>
      <xdr:row>14</xdr:row>
      <xdr:rowOff>76200</xdr:rowOff>
    </xdr:to>
    <xdr:sp macro="" textlink="">
      <xdr:nvSpPr>
        <xdr:cNvPr id="3693" name="Line 475">
          <a:extLst>
            <a:ext uri="{FF2B5EF4-FFF2-40B4-BE49-F238E27FC236}">
              <a16:creationId xmlns:a16="http://schemas.microsoft.com/office/drawing/2014/main" id="{00000000-0008-0000-0100-00006D0E0000}"/>
            </a:ext>
          </a:extLst>
        </xdr:cNvPr>
        <xdr:cNvSpPr>
          <a:spLocks noChangeShapeType="1"/>
        </xdr:cNvSpPr>
      </xdr:nvSpPr>
      <xdr:spPr bwMode="auto">
        <a:xfrm flipV="1">
          <a:off x="7239000" y="838200"/>
          <a:ext cx="247650" cy="1905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14</xdr:row>
      <xdr:rowOff>0</xdr:rowOff>
    </xdr:from>
    <xdr:to>
      <xdr:col>22</xdr:col>
      <xdr:colOff>0</xdr:colOff>
      <xdr:row>14</xdr:row>
      <xdr:rowOff>152400</xdr:rowOff>
    </xdr:to>
    <xdr:sp macro="" textlink="">
      <xdr:nvSpPr>
        <xdr:cNvPr id="3694" name="Circle 16">
          <a:extLst>
            <a:ext uri="{FF2B5EF4-FFF2-40B4-BE49-F238E27FC236}">
              <a16:creationId xmlns:a16="http://schemas.microsoft.com/office/drawing/2014/main" id="{00000000-0008-0000-0100-00006E0E0000}"/>
            </a:ext>
          </a:extLst>
        </xdr:cNvPr>
        <xdr:cNvSpPr/>
      </xdr:nvSpPr>
      <xdr:spPr>
        <a:xfrm>
          <a:off x="8705850" y="2667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14</xdr:row>
      <xdr:rowOff>76200</xdr:rowOff>
    </xdr:from>
    <xdr:to>
      <xdr:col>21</xdr:col>
      <xdr:colOff>0</xdr:colOff>
      <xdr:row>14</xdr:row>
      <xdr:rowOff>76200</xdr:rowOff>
    </xdr:to>
    <xdr:sp macro="" textlink="">
      <xdr:nvSpPr>
        <xdr:cNvPr id="3695" name="Line 476">
          <a:extLst>
            <a:ext uri="{FF2B5EF4-FFF2-40B4-BE49-F238E27FC236}">
              <a16:creationId xmlns:a16="http://schemas.microsoft.com/office/drawing/2014/main" id="{00000000-0008-0000-0100-00006F0E0000}"/>
            </a:ext>
          </a:extLst>
        </xdr:cNvPr>
        <xdr:cNvSpPr>
          <a:spLocks noChangeShapeType="1"/>
        </xdr:cNvSpPr>
      </xdr:nvSpPr>
      <xdr:spPr bwMode="auto">
        <a:xfrm>
          <a:off x="7486650" y="2743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14</xdr:row>
      <xdr:rowOff>76200</xdr:rowOff>
    </xdr:from>
    <xdr:to>
      <xdr:col>19</xdr:col>
      <xdr:colOff>0</xdr:colOff>
      <xdr:row>14</xdr:row>
      <xdr:rowOff>76200</xdr:rowOff>
    </xdr:to>
    <xdr:sp macro="" textlink="">
      <xdr:nvSpPr>
        <xdr:cNvPr id="3696" name="Line 477">
          <a:extLst>
            <a:ext uri="{FF2B5EF4-FFF2-40B4-BE49-F238E27FC236}">
              <a16:creationId xmlns:a16="http://schemas.microsoft.com/office/drawing/2014/main" id="{00000000-0008-0000-0100-0000700E0000}"/>
            </a:ext>
          </a:extLst>
        </xdr:cNvPr>
        <xdr:cNvSpPr>
          <a:spLocks noChangeShapeType="1"/>
        </xdr:cNvSpPr>
      </xdr:nvSpPr>
      <xdr:spPr bwMode="auto">
        <a:xfrm>
          <a:off x="7239000" y="2743200"/>
          <a:ext cx="24765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24</xdr:row>
      <xdr:rowOff>0</xdr:rowOff>
    </xdr:from>
    <xdr:to>
      <xdr:col>22</xdr:col>
      <xdr:colOff>0</xdr:colOff>
      <xdr:row>24</xdr:row>
      <xdr:rowOff>152400</xdr:rowOff>
    </xdr:to>
    <xdr:sp macro="" textlink="">
      <xdr:nvSpPr>
        <xdr:cNvPr id="3697" name="Circle 17">
          <a:extLst>
            <a:ext uri="{FF2B5EF4-FFF2-40B4-BE49-F238E27FC236}">
              <a16:creationId xmlns:a16="http://schemas.microsoft.com/office/drawing/2014/main" id="{00000000-0008-0000-0100-0000710E0000}"/>
            </a:ext>
          </a:extLst>
        </xdr:cNvPr>
        <xdr:cNvSpPr/>
      </xdr:nvSpPr>
      <xdr:spPr>
        <a:xfrm>
          <a:off x="8705850" y="4572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24</xdr:row>
      <xdr:rowOff>76200</xdr:rowOff>
    </xdr:from>
    <xdr:to>
      <xdr:col>21</xdr:col>
      <xdr:colOff>0</xdr:colOff>
      <xdr:row>24</xdr:row>
      <xdr:rowOff>76200</xdr:rowOff>
    </xdr:to>
    <xdr:sp macro="" textlink="">
      <xdr:nvSpPr>
        <xdr:cNvPr id="3698" name="Line 478">
          <a:extLst>
            <a:ext uri="{FF2B5EF4-FFF2-40B4-BE49-F238E27FC236}">
              <a16:creationId xmlns:a16="http://schemas.microsoft.com/office/drawing/2014/main" id="{00000000-0008-0000-0100-0000720E0000}"/>
            </a:ext>
          </a:extLst>
        </xdr:cNvPr>
        <xdr:cNvSpPr>
          <a:spLocks noChangeShapeType="1"/>
        </xdr:cNvSpPr>
      </xdr:nvSpPr>
      <xdr:spPr bwMode="auto">
        <a:xfrm>
          <a:off x="7486650" y="4648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14</xdr:row>
      <xdr:rowOff>76200</xdr:rowOff>
    </xdr:from>
    <xdr:to>
      <xdr:col>19</xdr:col>
      <xdr:colOff>0</xdr:colOff>
      <xdr:row>24</xdr:row>
      <xdr:rowOff>76200</xdr:rowOff>
    </xdr:to>
    <xdr:sp macro="" textlink="">
      <xdr:nvSpPr>
        <xdr:cNvPr id="3699" name="Line 479">
          <a:extLst>
            <a:ext uri="{FF2B5EF4-FFF2-40B4-BE49-F238E27FC236}">
              <a16:creationId xmlns:a16="http://schemas.microsoft.com/office/drawing/2014/main" id="{00000000-0008-0000-0100-0000730E0000}"/>
            </a:ext>
          </a:extLst>
        </xdr:cNvPr>
        <xdr:cNvSpPr>
          <a:spLocks noChangeShapeType="1"/>
        </xdr:cNvSpPr>
      </xdr:nvSpPr>
      <xdr:spPr bwMode="auto">
        <a:xfrm>
          <a:off x="7239000" y="2743200"/>
          <a:ext cx="247650" cy="1905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34</xdr:row>
      <xdr:rowOff>0</xdr:rowOff>
    </xdr:from>
    <xdr:to>
      <xdr:col>22</xdr:col>
      <xdr:colOff>0</xdr:colOff>
      <xdr:row>34</xdr:row>
      <xdr:rowOff>152400</xdr:rowOff>
    </xdr:to>
    <xdr:sp macro="" textlink="">
      <xdr:nvSpPr>
        <xdr:cNvPr id="3700" name="Circle 18">
          <a:extLst>
            <a:ext uri="{FF2B5EF4-FFF2-40B4-BE49-F238E27FC236}">
              <a16:creationId xmlns:a16="http://schemas.microsoft.com/office/drawing/2014/main" id="{00000000-0008-0000-0100-0000740E0000}"/>
            </a:ext>
          </a:extLst>
        </xdr:cNvPr>
        <xdr:cNvSpPr/>
      </xdr:nvSpPr>
      <xdr:spPr>
        <a:xfrm>
          <a:off x="8705850" y="6477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34</xdr:row>
      <xdr:rowOff>76200</xdr:rowOff>
    </xdr:from>
    <xdr:to>
      <xdr:col>21</xdr:col>
      <xdr:colOff>0</xdr:colOff>
      <xdr:row>34</xdr:row>
      <xdr:rowOff>76200</xdr:rowOff>
    </xdr:to>
    <xdr:sp macro="" textlink="">
      <xdr:nvSpPr>
        <xdr:cNvPr id="3701" name="Line 480">
          <a:extLst>
            <a:ext uri="{FF2B5EF4-FFF2-40B4-BE49-F238E27FC236}">
              <a16:creationId xmlns:a16="http://schemas.microsoft.com/office/drawing/2014/main" id="{00000000-0008-0000-0100-0000750E0000}"/>
            </a:ext>
          </a:extLst>
        </xdr:cNvPr>
        <xdr:cNvSpPr>
          <a:spLocks noChangeShapeType="1"/>
        </xdr:cNvSpPr>
      </xdr:nvSpPr>
      <xdr:spPr bwMode="auto">
        <a:xfrm>
          <a:off x="7486650" y="6553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34</xdr:row>
      <xdr:rowOff>76200</xdr:rowOff>
    </xdr:from>
    <xdr:to>
      <xdr:col>19</xdr:col>
      <xdr:colOff>0</xdr:colOff>
      <xdr:row>39</xdr:row>
      <xdr:rowOff>76200</xdr:rowOff>
    </xdr:to>
    <xdr:sp macro="" textlink="">
      <xdr:nvSpPr>
        <xdr:cNvPr id="3702" name="Line 481">
          <a:extLst>
            <a:ext uri="{FF2B5EF4-FFF2-40B4-BE49-F238E27FC236}">
              <a16:creationId xmlns:a16="http://schemas.microsoft.com/office/drawing/2014/main" id="{00000000-0008-0000-0100-0000760E0000}"/>
            </a:ext>
          </a:extLst>
        </xdr:cNvPr>
        <xdr:cNvSpPr>
          <a:spLocks noChangeShapeType="1"/>
        </xdr:cNvSpPr>
      </xdr:nvSpPr>
      <xdr:spPr bwMode="auto">
        <a:xfrm flipV="1">
          <a:off x="7239000" y="65532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21</xdr:col>
      <xdr:colOff>0</xdr:colOff>
      <xdr:row>44</xdr:row>
      <xdr:rowOff>0</xdr:rowOff>
    </xdr:from>
    <xdr:to>
      <xdr:col>22</xdr:col>
      <xdr:colOff>0</xdr:colOff>
      <xdr:row>44</xdr:row>
      <xdr:rowOff>152400</xdr:rowOff>
    </xdr:to>
    <xdr:sp macro="" textlink="">
      <xdr:nvSpPr>
        <xdr:cNvPr id="3703" name="Circle 19">
          <a:extLst>
            <a:ext uri="{FF2B5EF4-FFF2-40B4-BE49-F238E27FC236}">
              <a16:creationId xmlns:a16="http://schemas.microsoft.com/office/drawing/2014/main" id="{00000000-0008-0000-0100-0000770E0000}"/>
            </a:ext>
          </a:extLst>
        </xdr:cNvPr>
        <xdr:cNvSpPr/>
      </xdr:nvSpPr>
      <xdr:spPr>
        <a:xfrm>
          <a:off x="8705850" y="8382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44</xdr:row>
      <xdr:rowOff>76200</xdr:rowOff>
    </xdr:from>
    <xdr:to>
      <xdr:col>21</xdr:col>
      <xdr:colOff>0</xdr:colOff>
      <xdr:row>44</xdr:row>
      <xdr:rowOff>76200</xdr:rowOff>
    </xdr:to>
    <xdr:sp macro="" textlink="">
      <xdr:nvSpPr>
        <xdr:cNvPr id="3704" name="Line 482">
          <a:extLst>
            <a:ext uri="{FF2B5EF4-FFF2-40B4-BE49-F238E27FC236}">
              <a16:creationId xmlns:a16="http://schemas.microsoft.com/office/drawing/2014/main" id="{00000000-0008-0000-0100-0000780E0000}"/>
            </a:ext>
          </a:extLst>
        </xdr:cNvPr>
        <xdr:cNvSpPr>
          <a:spLocks noChangeShapeType="1"/>
        </xdr:cNvSpPr>
      </xdr:nvSpPr>
      <xdr:spPr bwMode="auto">
        <a:xfrm>
          <a:off x="7486650" y="8458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39</xdr:row>
      <xdr:rowOff>76200</xdr:rowOff>
    </xdr:from>
    <xdr:to>
      <xdr:col>19</xdr:col>
      <xdr:colOff>0</xdr:colOff>
      <xdr:row>44</xdr:row>
      <xdr:rowOff>76200</xdr:rowOff>
    </xdr:to>
    <xdr:sp macro="" textlink="">
      <xdr:nvSpPr>
        <xdr:cNvPr id="3705" name="Line 483">
          <a:extLst>
            <a:ext uri="{FF2B5EF4-FFF2-40B4-BE49-F238E27FC236}">
              <a16:creationId xmlns:a16="http://schemas.microsoft.com/office/drawing/2014/main" id="{00000000-0008-0000-0100-0000790E0000}"/>
            </a:ext>
          </a:extLst>
        </xdr:cNvPr>
        <xdr:cNvSpPr>
          <a:spLocks noChangeShapeType="1"/>
        </xdr:cNvSpPr>
      </xdr:nvSpPr>
      <xdr:spPr bwMode="auto">
        <a:xfrm>
          <a:off x="7239000" y="75057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2</xdr:row>
      <xdr:rowOff>0</xdr:rowOff>
    </xdr:from>
    <xdr:to>
      <xdr:col>26</xdr:col>
      <xdr:colOff>0</xdr:colOff>
      <xdr:row>2</xdr:row>
      <xdr:rowOff>152400</xdr:rowOff>
    </xdr:to>
    <xdr:sp macro="" textlink="">
      <xdr:nvSpPr>
        <xdr:cNvPr id="3706" name="Triangle 20">
          <a:extLst>
            <a:ext uri="{FF2B5EF4-FFF2-40B4-BE49-F238E27FC236}">
              <a16:creationId xmlns:a16="http://schemas.microsoft.com/office/drawing/2014/main" id="{00000000-0008-0000-0100-00007A0E0000}"/>
            </a:ext>
          </a:extLst>
        </xdr:cNvPr>
        <xdr:cNvSpPr/>
      </xdr:nvSpPr>
      <xdr:spPr>
        <a:xfrm rot="16200000">
          <a:off x="10325100" y="38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2</xdr:row>
      <xdr:rowOff>76200</xdr:rowOff>
    </xdr:from>
    <xdr:to>
      <xdr:col>25</xdr:col>
      <xdr:colOff>0</xdr:colOff>
      <xdr:row>2</xdr:row>
      <xdr:rowOff>76200</xdr:rowOff>
    </xdr:to>
    <xdr:sp macro="" textlink="">
      <xdr:nvSpPr>
        <xdr:cNvPr id="3707" name="Line 484">
          <a:extLst>
            <a:ext uri="{FF2B5EF4-FFF2-40B4-BE49-F238E27FC236}">
              <a16:creationId xmlns:a16="http://schemas.microsoft.com/office/drawing/2014/main" id="{00000000-0008-0000-0100-00007B0E0000}"/>
            </a:ext>
          </a:extLst>
        </xdr:cNvPr>
        <xdr:cNvSpPr>
          <a:spLocks noChangeShapeType="1"/>
        </xdr:cNvSpPr>
      </xdr:nvSpPr>
      <xdr:spPr bwMode="auto">
        <a:xfrm>
          <a:off x="9105900" y="45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2</xdr:row>
      <xdr:rowOff>76200</xdr:rowOff>
    </xdr:from>
    <xdr:to>
      <xdr:col>23</xdr:col>
      <xdr:colOff>0</xdr:colOff>
      <xdr:row>4</xdr:row>
      <xdr:rowOff>76200</xdr:rowOff>
    </xdr:to>
    <xdr:sp macro="" textlink="">
      <xdr:nvSpPr>
        <xdr:cNvPr id="3708" name="Line 485">
          <a:extLst>
            <a:ext uri="{FF2B5EF4-FFF2-40B4-BE49-F238E27FC236}">
              <a16:creationId xmlns:a16="http://schemas.microsoft.com/office/drawing/2014/main" id="{00000000-0008-0000-0100-00007C0E0000}"/>
            </a:ext>
          </a:extLst>
        </xdr:cNvPr>
        <xdr:cNvSpPr>
          <a:spLocks noChangeShapeType="1"/>
        </xdr:cNvSpPr>
      </xdr:nvSpPr>
      <xdr:spPr bwMode="auto">
        <a:xfrm flipV="1">
          <a:off x="8858250" y="457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7</xdr:row>
      <xdr:rowOff>0</xdr:rowOff>
    </xdr:from>
    <xdr:to>
      <xdr:col>26</xdr:col>
      <xdr:colOff>0</xdr:colOff>
      <xdr:row>7</xdr:row>
      <xdr:rowOff>152400</xdr:rowOff>
    </xdr:to>
    <xdr:sp macro="" textlink="">
      <xdr:nvSpPr>
        <xdr:cNvPr id="3709" name="Triangle 21">
          <a:extLst>
            <a:ext uri="{FF2B5EF4-FFF2-40B4-BE49-F238E27FC236}">
              <a16:creationId xmlns:a16="http://schemas.microsoft.com/office/drawing/2014/main" id="{00000000-0008-0000-0100-00007D0E0000}"/>
            </a:ext>
          </a:extLst>
        </xdr:cNvPr>
        <xdr:cNvSpPr/>
      </xdr:nvSpPr>
      <xdr:spPr>
        <a:xfrm rot="16200000">
          <a:off x="10325100"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7</xdr:row>
      <xdr:rowOff>76200</xdr:rowOff>
    </xdr:from>
    <xdr:to>
      <xdr:col>25</xdr:col>
      <xdr:colOff>0</xdr:colOff>
      <xdr:row>7</xdr:row>
      <xdr:rowOff>76200</xdr:rowOff>
    </xdr:to>
    <xdr:sp macro="" textlink="">
      <xdr:nvSpPr>
        <xdr:cNvPr id="3710" name="Line 486">
          <a:extLst>
            <a:ext uri="{FF2B5EF4-FFF2-40B4-BE49-F238E27FC236}">
              <a16:creationId xmlns:a16="http://schemas.microsoft.com/office/drawing/2014/main" id="{00000000-0008-0000-0100-00007E0E0000}"/>
            </a:ext>
          </a:extLst>
        </xdr:cNvPr>
        <xdr:cNvSpPr>
          <a:spLocks noChangeShapeType="1"/>
        </xdr:cNvSpPr>
      </xdr:nvSpPr>
      <xdr:spPr bwMode="auto">
        <a:xfrm>
          <a:off x="9105900" y="140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4</xdr:row>
      <xdr:rowOff>76200</xdr:rowOff>
    </xdr:from>
    <xdr:to>
      <xdr:col>23</xdr:col>
      <xdr:colOff>0</xdr:colOff>
      <xdr:row>7</xdr:row>
      <xdr:rowOff>76200</xdr:rowOff>
    </xdr:to>
    <xdr:sp macro="" textlink="">
      <xdr:nvSpPr>
        <xdr:cNvPr id="3711" name="Line 487">
          <a:extLst>
            <a:ext uri="{FF2B5EF4-FFF2-40B4-BE49-F238E27FC236}">
              <a16:creationId xmlns:a16="http://schemas.microsoft.com/office/drawing/2014/main" id="{00000000-0008-0000-0100-00007F0E0000}"/>
            </a:ext>
          </a:extLst>
        </xdr:cNvPr>
        <xdr:cNvSpPr>
          <a:spLocks noChangeShapeType="1"/>
        </xdr:cNvSpPr>
      </xdr:nvSpPr>
      <xdr:spPr bwMode="auto">
        <a:xfrm>
          <a:off x="8858250" y="838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12</xdr:row>
      <xdr:rowOff>0</xdr:rowOff>
    </xdr:from>
    <xdr:to>
      <xdr:col>26</xdr:col>
      <xdr:colOff>0</xdr:colOff>
      <xdr:row>12</xdr:row>
      <xdr:rowOff>152400</xdr:rowOff>
    </xdr:to>
    <xdr:sp macro="" textlink="">
      <xdr:nvSpPr>
        <xdr:cNvPr id="3712" name="Triangle 22">
          <a:extLst>
            <a:ext uri="{FF2B5EF4-FFF2-40B4-BE49-F238E27FC236}">
              <a16:creationId xmlns:a16="http://schemas.microsoft.com/office/drawing/2014/main" id="{00000000-0008-0000-0100-0000800E0000}"/>
            </a:ext>
          </a:extLst>
        </xdr:cNvPr>
        <xdr:cNvSpPr/>
      </xdr:nvSpPr>
      <xdr:spPr>
        <a:xfrm rot="16200000">
          <a:off x="10325100" y="228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12</xdr:row>
      <xdr:rowOff>76200</xdr:rowOff>
    </xdr:from>
    <xdr:to>
      <xdr:col>25</xdr:col>
      <xdr:colOff>0</xdr:colOff>
      <xdr:row>12</xdr:row>
      <xdr:rowOff>76200</xdr:rowOff>
    </xdr:to>
    <xdr:sp macro="" textlink="">
      <xdr:nvSpPr>
        <xdr:cNvPr id="3713" name="Line 488">
          <a:extLst>
            <a:ext uri="{FF2B5EF4-FFF2-40B4-BE49-F238E27FC236}">
              <a16:creationId xmlns:a16="http://schemas.microsoft.com/office/drawing/2014/main" id="{00000000-0008-0000-0100-0000810E0000}"/>
            </a:ext>
          </a:extLst>
        </xdr:cNvPr>
        <xdr:cNvSpPr>
          <a:spLocks noChangeShapeType="1"/>
        </xdr:cNvSpPr>
      </xdr:nvSpPr>
      <xdr:spPr bwMode="auto">
        <a:xfrm>
          <a:off x="91059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12</xdr:row>
      <xdr:rowOff>76200</xdr:rowOff>
    </xdr:from>
    <xdr:to>
      <xdr:col>23</xdr:col>
      <xdr:colOff>0</xdr:colOff>
      <xdr:row>14</xdr:row>
      <xdr:rowOff>76200</xdr:rowOff>
    </xdr:to>
    <xdr:sp macro="" textlink="">
      <xdr:nvSpPr>
        <xdr:cNvPr id="3714" name="Line 489">
          <a:extLst>
            <a:ext uri="{FF2B5EF4-FFF2-40B4-BE49-F238E27FC236}">
              <a16:creationId xmlns:a16="http://schemas.microsoft.com/office/drawing/2014/main" id="{00000000-0008-0000-0100-0000820E0000}"/>
            </a:ext>
          </a:extLst>
        </xdr:cNvPr>
        <xdr:cNvSpPr>
          <a:spLocks noChangeShapeType="1"/>
        </xdr:cNvSpPr>
      </xdr:nvSpPr>
      <xdr:spPr bwMode="auto">
        <a:xfrm flipV="1">
          <a:off x="8858250" y="2362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17</xdr:row>
      <xdr:rowOff>0</xdr:rowOff>
    </xdr:from>
    <xdr:to>
      <xdr:col>26</xdr:col>
      <xdr:colOff>0</xdr:colOff>
      <xdr:row>17</xdr:row>
      <xdr:rowOff>152400</xdr:rowOff>
    </xdr:to>
    <xdr:sp macro="" textlink="">
      <xdr:nvSpPr>
        <xdr:cNvPr id="3715" name="Triangle 23">
          <a:extLst>
            <a:ext uri="{FF2B5EF4-FFF2-40B4-BE49-F238E27FC236}">
              <a16:creationId xmlns:a16="http://schemas.microsoft.com/office/drawing/2014/main" id="{00000000-0008-0000-0100-0000830E0000}"/>
            </a:ext>
          </a:extLst>
        </xdr:cNvPr>
        <xdr:cNvSpPr/>
      </xdr:nvSpPr>
      <xdr:spPr>
        <a:xfrm rot="16200000">
          <a:off x="10325100" y="323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17</xdr:row>
      <xdr:rowOff>76200</xdr:rowOff>
    </xdr:from>
    <xdr:to>
      <xdr:col>25</xdr:col>
      <xdr:colOff>0</xdr:colOff>
      <xdr:row>17</xdr:row>
      <xdr:rowOff>76200</xdr:rowOff>
    </xdr:to>
    <xdr:sp macro="" textlink="">
      <xdr:nvSpPr>
        <xdr:cNvPr id="3716" name="Line 490">
          <a:extLst>
            <a:ext uri="{FF2B5EF4-FFF2-40B4-BE49-F238E27FC236}">
              <a16:creationId xmlns:a16="http://schemas.microsoft.com/office/drawing/2014/main" id="{00000000-0008-0000-0100-0000840E0000}"/>
            </a:ext>
          </a:extLst>
        </xdr:cNvPr>
        <xdr:cNvSpPr>
          <a:spLocks noChangeShapeType="1"/>
        </xdr:cNvSpPr>
      </xdr:nvSpPr>
      <xdr:spPr bwMode="auto">
        <a:xfrm>
          <a:off x="91059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14</xdr:row>
      <xdr:rowOff>76200</xdr:rowOff>
    </xdr:from>
    <xdr:to>
      <xdr:col>23</xdr:col>
      <xdr:colOff>0</xdr:colOff>
      <xdr:row>17</xdr:row>
      <xdr:rowOff>76200</xdr:rowOff>
    </xdr:to>
    <xdr:sp macro="" textlink="">
      <xdr:nvSpPr>
        <xdr:cNvPr id="3717" name="Line 491">
          <a:extLst>
            <a:ext uri="{FF2B5EF4-FFF2-40B4-BE49-F238E27FC236}">
              <a16:creationId xmlns:a16="http://schemas.microsoft.com/office/drawing/2014/main" id="{00000000-0008-0000-0100-0000850E0000}"/>
            </a:ext>
          </a:extLst>
        </xdr:cNvPr>
        <xdr:cNvSpPr>
          <a:spLocks noChangeShapeType="1"/>
        </xdr:cNvSpPr>
      </xdr:nvSpPr>
      <xdr:spPr bwMode="auto">
        <a:xfrm>
          <a:off x="8858250" y="2743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22</xdr:row>
      <xdr:rowOff>0</xdr:rowOff>
    </xdr:from>
    <xdr:to>
      <xdr:col>26</xdr:col>
      <xdr:colOff>0</xdr:colOff>
      <xdr:row>22</xdr:row>
      <xdr:rowOff>152400</xdr:rowOff>
    </xdr:to>
    <xdr:sp macro="" textlink="">
      <xdr:nvSpPr>
        <xdr:cNvPr id="3718" name="Triangle 24">
          <a:extLst>
            <a:ext uri="{FF2B5EF4-FFF2-40B4-BE49-F238E27FC236}">
              <a16:creationId xmlns:a16="http://schemas.microsoft.com/office/drawing/2014/main" id="{00000000-0008-0000-0100-0000860E0000}"/>
            </a:ext>
          </a:extLst>
        </xdr:cNvPr>
        <xdr:cNvSpPr/>
      </xdr:nvSpPr>
      <xdr:spPr>
        <a:xfrm rot="16200000">
          <a:off x="10325100" y="419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22</xdr:row>
      <xdr:rowOff>76200</xdr:rowOff>
    </xdr:from>
    <xdr:to>
      <xdr:col>25</xdr:col>
      <xdr:colOff>0</xdr:colOff>
      <xdr:row>22</xdr:row>
      <xdr:rowOff>76200</xdr:rowOff>
    </xdr:to>
    <xdr:sp macro="" textlink="">
      <xdr:nvSpPr>
        <xdr:cNvPr id="3719" name="Line 492">
          <a:extLst>
            <a:ext uri="{FF2B5EF4-FFF2-40B4-BE49-F238E27FC236}">
              <a16:creationId xmlns:a16="http://schemas.microsoft.com/office/drawing/2014/main" id="{00000000-0008-0000-0100-0000870E0000}"/>
            </a:ext>
          </a:extLst>
        </xdr:cNvPr>
        <xdr:cNvSpPr>
          <a:spLocks noChangeShapeType="1"/>
        </xdr:cNvSpPr>
      </xdr:nvSpPr>
      <xdr:spPr bwMode="auto">
        <a:xfrm>
          <a:off x="9105900" y="426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22</xdr:row>
      <xdr:rowOff>76200</xdr:rowOff>
    </xdr:from>
    <xdr:to>
      <xdr:col>23</xdr:col>
      <xdr:colOff>0</xdr:colOff>
      <xdr:row>24</xdr:row>
      <xdr:rowOff>76200</xdr:rowOff>
    </xdr:to>
    <xdr:sp macro="" textlink="">
      <xdr:nvSpPr>
        <xdr:cNvPr id="3720" name="Line 493">
          <a:extLst>
            <a:ext uri="{FF2B5EF4-FFF2-40B4-BE49-F238E27FC236}">
              <a16:creationId xmlns:a16="http://schemas.microsoft.com/office/drawing/2014/main" id="{00000000-0008-0000-0100-0000880E0000}"/>
            </a:ext>
          </a:extLst>
        </xdr:cNvPr>
        <xdr:cNvSpPr>
          <a:spLocks noChangeShapeType="1"/>
        </xdr:cNvSpPr>
      </xdr:nvSpPr>
      <xdr:spPr bwMode="auto">
        <a:xfrm flipV="1">
          <a:off x="8858250" y="4267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27</xdr:row>
      <xdr:rowOff>0</xdr:rowOff>
    </xdr:from>
    <xdr:to>
      <xdr:col>26</xdr:col>
      <xdr:colOff>0</xdr:colOff>
      <xdr:row>27</xdr:row>
      <xdr:rowOff>152400</xdr:rowOff>
    </xdr:to>
    <xdr:sp macro="" textlink="">
      <xdr:nvSpPr>
        <xdr:cNvPr id="3721" name="Triangle 25">
          <a:extLst>
            <a:ext uri="{FF2B5EF4-FFF2-40B4-BE49-F238E27FC236}">
              <a16:creationId xmlns:a16="http://schemas.microsoft.com/office/drawing/2014/main" id="{00000000-0008-0000-0100-0000890E0000}"/>
            </a:ext>
          </a:extLst>
        </xdr:cNvPr>
        <xdr:cNvSpPr/>
      </xdr:nvSpPr>
      <xdr:spPr>
        <a:xfrm rot="16200000">
          <a:off x="10325100" y="514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27</xdr:row>
      <xdr:rowOff>76200</xdr:rowOff>
    </xdr:from>
    <xdr:to>
      <xdr:col>25</xdr:col>
      <xdr:colOff>0</xdr:colOff>
      <xdr:row>27</xdr:row>
      <xdr:rowOff>76200</xdr:rowOff>
    </xdr:to>
    <xdr:sp macro="" textlink="">
      <xdr:nvSpPr>
        <xdr:cNvPr id="3722" name="Line 494">
          <a:extLst>
            <a:ext uri="{FF2B5EF4-FFF2-40B4-BE49-F238E27FC236}">
              <a16:creationId xmlns:a16="http://schemas.microsoft.com/office/drawing/2014/main" id="{00000000-0008-0000-0100-00008A0E0000}"/>
            </a:ext>
          </a:extLst>
        </xdr:cNvPr>
        <xdr:cNvSpPr>
          <a:spLocks noChangeShapeType="1"/>
        </xdr:cNvSpPr>
      </xdr:nvSpPr>
      <xdr:spPr bwMode="auto">
        <a:xfrm>
          <a:off x="9105900" y="521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24</xdr:row>
      <xdr:rowOff>76200</xdr:rowOff>
    </xdr:from>
    <xdr:to>
      <xdr:col>23</xdr:col>
      <xdr:colOff>0</xdr:colOff>
      <xdr:row>27</xdr:row>
      <xdr:rowOff>76200</xdr:rowOff>
    </xdr:to>
    <xdr:sp macro="" textlink="">
      <xdr:nvSpPr>
        <xdr:cNvPr id="3723" name="Line 495">
          <a:extLst>
            <a:ext uri="{FF2B5EF4-FFF2-40B4-BE49-F238E27FC236}">
              <a16:creationId xmlns:a16="http://schemas.microsoft.com/office/drawing/2014/main" id="{00000000-0008-0000-0100-00008B0E0000}"/>
            </a:ext>
          </a:extLst>
        </xdr:cNvPr>
        <xdr:cNvSpPr>
          <a:spLocks noChangeShapeType="1"/>
        </xdr:cNvSpPr>
      </xdr:nvSpPr>
      <xdr:spPr bwMode="auto">
        <a:xfrm>
          <a:off x="8858250" y="4648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32</xdr:row>
      <xdr:rowOff>0</xdr:rowOff>
    </xdr:from>
    <xdr:to>
      <xdr:col>26</xdr:col>
      <xdr:colOff>0</xdr:colOff>
      <xdr:row>32</xdr:row>
      <xdr:rowOff>152400</xdr:rowOff>
    </xdr:to>
    <xdr:sp macro="" textlink="">
      <xdr:nvSpPr>
        <xdr:cNvPr id="3724" name="Triangle 26">
          <a:extLst>
            <a:ext uri="{FF2B5EF4-FFF2-40B4-BE49-F238E27FC236}">
              <a16:creationId xmlns:a16="http://schemas.microsoft.com/office/drawing/2014/main" id="{00000000-0008-0000-0100-00008C0E0000}"/>
            </a:ext>
          </a:extLst>
        </xdr:cNvPr>
        <xdr:cNvSpPr/>
      </xdr:nvSpPr>
      <xdr:spPr>
        <a:xfrm rot="16200000">
          <a:off x="10325100" y="609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32</xdr:row>
      <xdr:rowOff>76200</xdr:rowOff>
    </xdr:from>
    <xdr:to>
      <xdr:col>25</xdr:col>
      <xdr:colOff>0</xdr:colOff>
      <xdr:row>32</xdr:row>
      <xdr:rowOff>76200</xdr:rowOff>
    </xdr:to>
    <xdr:sp macro="" textlink="">
      <xdr:nvSpPr>
        <xdr:cNvPr id="3725" name="Line 496">
          <a:extLst>
            <a:ext uri="{FF2B5EF4-FFF2-40B4-BE49-F238E27FC236}">
              <a16:creationId xmlns:a16="http://schemas.microsoft.com/office/drawing/2014/main" id="{00000000-0008-0000-0100-00008D0E0000}"/>
            </a:ext>
          </a:extLst>
        </xdr:cNvPr>
        <xdr:cNvSpPr>
          <a:spLocks noChangeShapeType="1"/>
        </xdr:cNvSpPr>
      </xdr:nvSpPr>
      <xdr:spPr bwMode="auto">
        <a:xfrm>
          <a:off x="9105900" y="617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32</xdr:row>
      <xdr:rowOff>76200</xdr:rowOff>
    </xdr:from>
    <xdr:to>
      <xdr:col>23</xdr:col>
      <xdr:colOff>0</xdr:colOff>
      <xdr:row>34</xdr:row>
      <xdr:rowOff>76200</xdr:rowOff>
    </xdr:to>
    <xdr:sp macro="" textlink="">
      <xdr:nvSpPr>
        <xdr:cNvPr id="3726" name="Line 497">
          <a:extLst>
            <a:ext uri="{FF2B5EF4-FFF2-40B4-BE49-F238E27FC236}">
              <a16:creationId xmlns:a16="http://schemas.microsoft.com/office/drawing/2014/main" id="{00000000-0008-0000-0100-00008E0E0000}"/>
            </a:ext>
          </a:extLst>
        </xdr:cNvPr>
        <xdr:cNvSpPr>
          <a:spLocks noChangeShapeType="1"/>
        </xdr:cNvSpPr>
      </xdr:nvSpPr>
      <xdr:spPr bwMode="auto">
        <a:xfrm flipV="1">
          <a:off x="8858250" y="6172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37</xdr:row>
      <xdr:rowOff>0</xdr:rowOff>
    </xdr:from>
    <xdr:to>
      <xdr:col>26</xdr:col>
      <xdr:colOff>0</xdr:colOff>
      <xdr:row>37</xdr:row>
      <xdr:rowOff>152400</xdr:rowOff>
    </xdr:to>
    <xdr:sp macro="" textlink="">
      <xdr:nvSpPr>
        <xdr:cNvPr id="3727" name="Triangle 27">
          <a:extLst>
            <a:ext uri="{FF2B5EF4-FFF2-40B4-BE49-F238E27FC236}">
              <a16:creationId xmlns:a16="http://schemas.microsoft.com/office/drawing/2014/main" id="{00000000-0008-0000-0100-00008F0E0000}"/>
            </a:ext>
          </a:extLst>
        </xdr:cNvPr>
        <xdr:cNvSpPr/>
      </xdr:nvSpPr>
      <xdr:spPr>
        <a:xfrm rot="16200000">
          <a:off x="10325100" y="704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37</xdr:row>
      <xdr:rowOff>76200</xdr:rowOff>
    </xdr:from>
    <xdr:to>
      <xdr:col>25</xdr:col>
      <xdr:colOff>0</xdr:colOff>
      <xdr:row>37</xdr:row>
      <xdr:rowOff>76200</xdr:rowOff>
    </xdr:to>
    <xdr:sp macro="" textlink="">
      <xdr:nvSpPr>
        <xdr:cNvPr id="3728" name="Line 498">
          <a:extLst>
            <a:ext uri="{FF2B5EF4-FFF2-40B4-BE49-F238E27FC236}">
              <a16:creationId xmlns:a16="http://schemas.microsoft.com/office/drawing/2014/main" id="{00000000-0008-0000-0100-0000900E0000}"/>
            </a:ext>
          </a:extLst>
        </xdr:cNvPr>
        <xdr:cNvSpPr>
          <a:spLocks noChangeShapeType="1"/>
        </xdr:cNvSpPr>
      </xdr:nvSpPr>
      <xdr:spPr bwMode="auto">
        <a:xfrm>
          <a:off x="9105900" y="712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34</xdr:row>
      <xdr:rowOff>76200</xdr:rowOff>
    </xdr:from>
    <xdr:to>
      <xdr:col>23</xdr:col>
      <xdr:colOff>0</xdr:colOff>
      <xdr:row>37</xdr:row>
      <xdr:rowOff>76200</xdr:rowOff>
    </xdr:to>
    <xdr:sp macro="" textlink="">
      <xdr:nvSpPr>
        <xdr:cNvPr id="3729" name="Line 499">
          <a:extLst>
            <a:ext uri="{FF2B5EF4-FFF2-40B4-BE49-F238E27FC236}">
              <a16:creationId xmlns:a16="http://schemas.microsoft.com/office/drawing/2014/main" id="{00000000-0008-0000-0100-0000910E0000}"/>
            </a:ext>
          </a:extLst>
        </xdr:cNvPr>
        <xdr:cNvSpPr>
          <a:spLocks noChangeShapeType="1"/>
        </xdr:cNvSpPr>
      </xdr:nvSpPr>
      <xdr:spPr bwMode="auto">
        <a:xfrm>
          <a:off x="8858250" y="6553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42</xdr:row>
      <xdr:rowOff>0</xdr:rowOff>
    </xdr:from>
    <xdr:to>
      <xdr:col>26</xdr:col>
      <xdr:colOff>0</xdr:colOff>
      <xdr:row>42</xdr:row>
      <xdr:rowOff>152400</xdr:rowOff>
    </xdr:to>
    <xdr:sp macro="" textlink="">
      <xdr:nvSpPr>
        <xdr:cNvPr id="3730" name="Triangle 28">
          <a:extLst>
            <a:ext uri="{FF2B5EF4-FFF2-40B4-BE49-F238E27FC236}">
              <a16:creationId xmlns:a16="http://schemas.microsoft.com/office/drawing/2014/main" id="{00000000-0008-0000-0100-0000920E0000}"/>
            </a:ext>
          </a:extLst>
        </xdr:cNvPr>
        <xdr:cNvSpPr/>
      </xdr:nvSpPr>
      <xdr:spPr>
        <a:xfrm rot="16200000">
          <a:off x="10325100" y="800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42</xdr:row>
      <xdr:rowOff>76200</xdr:rowOff>
    </xdr:from>
    <xdr:to>
      <xdr:col>25</xdr:col>
      <xdr:colOff>0</xdr:colOff>
      <xdr:row>42</xdr:row>
      <xdr:rowOff>76200</xdr:rowOff>
    </xdr:to>
    <xdr:sp macro="" textlink="">
      <xdr:nvSpPr>
        <xdr:cNvPr id="3731" name="Line 500">
          <a:extLst>
            <a:ext uri="{FF2B5EF4-FFF2-40B4-BE49-F238E27FC236}">
              <a16:creationId xmlns:a16="http://schemas.microsoft.com/office/drawing/2014/main" id="{00000000-0008-0000-0100-0000930E0000}"/>
            </a:ext>
          </a:extLst>
        </xdr:cNvPr>
        <xdr:cNvSpPr>
          <a:spLocks noChangeShapeType="1"/>
        </xdr:cNvSpPr>
      </xdr:nvSpPr>
      <xdr:spPr bwMode="auto">
        <a:xfrm>
          <a:off x="9105900" y="807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42</xdr:row>
      <xdr:rowOff>76200</xdr:rowOff>
    </xdr:from>
    <xdr:to>
      <xdr:col>23</xdr:col>
      <xdr:colOff>0</xdr:colOff>
      <xdr:row>44</xdr:row>
      <xdr:rowOff>76200</xdr:rowOff>
    </xdr:to>
    <xdr:sp macro="" textlink="">
      <xdr:nvSpPr>
        <xdr:cNvPr id="3732" name="Line 501">
          <a:extLst>
            <a:ext uri="{FF2B5EF4-FFF2-40B4-BE49-F238E27FC236}">
              <a16:creationId xmlns:a16="http://schemas.microsoft.com/office/drawing/2014/main" id="{00000000-0008-0000-0100-0000940E0000}"/>
            </a:ext>
          </a:extLst>
        </xdr:cNvPr>
        <xdr:cNvSpPr>
          <a:spLocks noChangeShapeType="1"/>
        </xdr:cNvSpPr>
      </xdr:nvSpPr>
      <xdr:spPr bwMode="auto">
        <a:xfrm flipV="1">
          <a:off x="8858250" y="8077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25</xdr:col>
      <xdr:colOff>0</xdr:colOff>
      <xdr:row>47</xdr:row>
      <xdr:rowOff>0</xdr:rowOff>
    </xdr:from>
    <xdr:to>
      <xdr:col>26</xdr:col>
      <xdr:colOff>0</xdr:colOff>
      <xdr:row>47</xdr:row>
      <xdr:rowOff>152400</xdr:rowOff>
    </xdr:to>
    <xdr:sp macro="" textlink="">
      <xdr:nvSpPr>
        <xdr:cNvPr id="3733" name="Triangle 29">
          <a:extLst>
            <a:ext uri="{FF2B5EF4-FFF2-40B4-BE49-F238E27FC236}">
              <a16:creationId xmlns:a16="http://schemas.microsoft.com/office/drawing/2014/main" id="{00000000-0008-0000-0100-0000950E0000}"/>
            </a:ext>
          </a:extLst>
        </xdr:cNvPr>
        <xdr:cNvSpPr/>
      </xdr:nvSpPr>
      <xdr:spPr>
        <a:xfrm rot="16200000">
          <a:off x="10325100" y="895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47</xdr:row>
      <xdr:rowOff>76200</xdr:rowOff>
    </xdr:from>
    <xdr:to>
      <xdr:col>25</xdr:col>
      <xdr:colOff>0</xdr:colOff>
      <xdr:row>47</xdr:row>
      <xdr:rowOff>76200</xdr:rowOff>
    </xdr:to>
    <xdr:sp macro="" textlink="">
      <xdr:nvSpPr>
        <xdr:cNvPr id="3734" name="Line 502">
          <a:extLst>
            <a:ext uri="{FF2B5EF4-FFF2-40B4-BE49-F238E27FC236}">
              <a16:creationId xmlns:a16="http://schemas.microsoft.com/office/drawing/2014/main" id="{00000000-0008-0000-0100-0000960E0000}"/>
            </a:ext>
          </a:extLst>
        </xdr:cNvPr>
        <xdr:cNvSpPr>
          <a:spLocks noChangeShapeType="1"/>
        </xdr:cNvSpPr>
      </xdr:nvSpPr>
      <xdr:spPr bwMode="auto">
        <a:xfrm>
          <a:off x="9105900" y="902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0</xdr:colOff>
      <xdr:row>44</xdr:row>
      <xdr:rowOff>76200</xdr:rowOff>
    </xdr:from>
    <xdr:to>
      <xdr:col>23</xdr:col>
      <xdr:colOff>0</xdr:colOff>
      <xdr:row>47</xdr:row>
      <xdr:rowOff>76200</xdr:rowOff>
    </xdr:to>
    <xdr:sp macro="" textlink="">
      <xdr:nvSpPr>
        <xdr:cNvPr id="3735" name="Line 503">
          <a:extLst>
            <a:ext uri="{FF2B5EF4-FFF2-40B4-BE49-F238E27FC236}">
              <a16:creationId xmlns:a16="http://schemas.microsoft.com/office/drawing/2014/main" id="{00000000-0008-0000-0100-0000970E0000}"/>
            </a:ext>
          </a:extLst>
        </xdr:cNvPr>
        <xdr:cNvSpPr>
          <a:spLocks noChangeShapeType="1"/>
        </xdr:cNvSpPr>
      </xdr:nvSpPr>
      <xdr:spPr bwMode="auto">
        <a:xfrm>
          <a:off x="8858250" y="8458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69</xdr:row>
      <xdr:rowOff>0</xdr:rowOff>
    </xdr:from>
    <xdr:to>
      <xdr:col>2</xdr:col>
      <xdr:colOff>0</xdr:colOff>
      <xdr:row>69</xdr:row>
      <xdr:rowOff>152400</xdr:rowOff>
    </xdr:to>
    <xdr:sp macro="" textlink="">
      <xdr:nvSpPr>
        <xdr:cNvPr id="3736" name="Square 0">
          <a:extLst>
            <a:ext uri="{FF2B5EF4-FFF2-40B4-BE49-F238E27FC236}">
              <a16:creationId xmlns:a16="http://schemas.microsoft.com/office/drawing/2014/main" id="{00000000-0008-0000-0100-0000980E0000}"/>
            </a:ext>
          </a:extLst>
        </xdr:cNvPr>
        <xdr:cNvSpPr/>
      </xdr:nvSpPr>
      <xdr:spPr>
        <a:xfrm>
          <a:off x="609600" y="131445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69</xdr:row>
      <xdr:rowOff>76200</xdr:rowOff>
    </xdr:from>
    <xdr:to>
      <xdr:col>1</xdr:col>
      <xdr:colOff>0</xdr:colOff>
      <xdr:row>69</xdr:row>
      <xdr:rowOff>76200</xdr:rowOff>
    </xdr:to>
    <xdr:sp macro="" textlink="">
      <xdr:nvSpPr>
        <xdr:cNvPr id="3737" name="Line 504">
          <a:extLst>
            <a:ext uri="{FF2B5EF4-FFF2-40B4-BE49-F238E27FC236}">
              <a16:creationId xmlns:a16="http://schemas.microsoft.com/office/drawing/2014/main" id="{00000000-0008-0000-0100-0000990E0000}"/>
            </a:ext>
          </a:extLst>
        </xdr:cNvPr>
        <xdr:cNvSpPr>
          <a:spLocks noChangeShapeType="1"/>
        </xdr:cNvSpPr>
      </xdr:nvSpPr>
      <xdr:spPr bwMode="auto">
        <a:xfrm>
          <a:off x="0" y="13220700"/>
          <a:ext cx="6096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22</xdr:row>
      <xdr:rowOff>76200</xdr:rowOff>
    </xdr:from>
    <xdr:to>
      <xdr:col>25</xdr:col>
      <xdr:colOff>0</xdr:colOff>
      <xdr:row>22</xdr:row>
      <xdr:rowOff>76200</xdr:rowOff>
    </xdr:to>
    <xdr:sp macro="" textlink="">
      <xdr:nvSpPr>
        <xdr:cNvPr id="730" name="Line 488">
          <a:extLst>
            <a:ext uri="{FF2B5EF4-FFF2-40B4-BE49-F238E27FC236}">
              <a16:creationId xmlns:a16="http://schemas.microsoft.com/office/drawing/2014/main" id="{00000000-0008-0000-0100-0000DA020000}"/>
            </a:ext>
          </a:extLst>
        </xdr:cNvPr>
        <xdr:cNvSpPr>
          <a:spLocks noChangeShapeType="1"/>
        </xdr:cNvSpPr>
      </xdr:nvSpPr>
      <xdr:spPr bwMode="auto">
        <a:xfrm>
          <a:off x="91059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27</xdr:row>
      <xdr:rowOff>76200</xdr:rowOff>
    </xdr:from>
    <xdr:to>
      <xdr:col>25</xdr:col>
      <xdr:colOff>0</xdr:colOff>
      <xdr:row>27</xdr:row>
      <xdr:rowOff>76200</xdr:rowOff>
    </xdr:to>
    <xdr:sp macro="" textlink="">
      <xdr:nvSpPr>
        <xdr:cNvPr id="731" name="Line 490">
          <a:extLst>
            <a:ext uri="{FF2B5EF4-FFF2-40B4-BE49-F238E27FC236}">
              <a16:creationId xmlns:a16="http://schemas.microsoft.com/office/drawing/2014/main" id="{00000000-0008-0000-0100-0000DB020000}"/>
            </a:ext>
          </a:extLst>
        </xdr:cNvPr>
        <xdr:cNvSpPr>
          <a:spLocks noChangeShapeType="1"/>
        </xdr:cNvSpPr>
      </xdr:nvSpPr>
      <xdr:spPr bwMode="auto">
        <a:xfrm>
          <a:off x="91059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32</xdr:row>
      <xdr:rowOff>76200</xdr:rowOff>
    </xdr:from>
    <xdr:to>
      <xdr:col>25</xdr:col>
      <xdr:colOff>0</xdr:colOff>
      <xdr:row>32</xdr:row>
      <xdr:rowOff>76200</xdr:rowOff>
    </xdr:to>
    <xdr:sp macro="" textlink="">
      <xdr:nvSpPr>
        <xdr:cNvPr id="732" name="Line 488">
          <a:extLst>
            <a:ext uri="{FF2B5EF4-FFF2-40B4-BE49-F238E27FC236}">
              <a16:creationId xmlns:a16="http://schemas.microsoft.com/office/drawing/2014/main" id="{00000000-0008-0000-0100-0000DC020000}"/>
            </a:ext>
          </a:extLst>
        </xdr:cNvPr>
        <xdr:cNvSpPr>
          <a:spLocks noChangeShapeType="1"/>
        </xdr:cNvSpPr>
      </xdr:nvSpPr>
      <xdr:spPr bwMode="auto">
        <a:xfrm>
          <a:off x="91059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37</xdr:row>
      <xdr:rowOff>76200</xdr:rowOff>
    </xdr:from>
    <xdr:to>
      <xdr:col>25</xdr:col>
      <xdr:colOff>0</xdr:colOff>
      <xdr:row>37</xdr:row>
      <xdr:rowOff>76200</xdr:rowOff>
    </xdr:to>
    <xdr:sp macro="" textlink="">
      <xdr:nvSpPr>
        <xdr:cNvPr id="733" name="Line 490">
          <a:extLst>
            <a:ext uri="{FF2B5EF4-FFF2-40B4-BE49-F238E27FC236}">
              <a16:creationId xmlns:a16="http://schemas.microsoft.com/office/drawing/2014/main" id="{00000000-0008-0000-0100-0000DD020000}"/>
            </a:ext>
          </a:extLst>
        </xdr:cNvPr>
        <xdr:cNvSpPr>
          <a:spLocks noChangeShapeType="1"/>
        </xdr:cNvSpPr>
      </xdr:nvSpPr>
      <xdr:spPr bwMode="auto">
        <a:xfrm>
          <a:off x="91059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42</xdr:row>
      <xdr:rowOff>76200</xdr:rowOff>
    </xdr:from>
    <xdr:to>
      <xdr:col>25</xdr:col>
      <xdr:colOff>0</xdr:colOff>
      <xdr:row>42</xdr:row>
      <xdr:rowOff>76200</xdr:rowOff>
    </xdr:to>
    <xdr:sp macro="" textlink="">
      <xdr:nvSpPr>
        <xdr:cNvPr id="734" name="Line 488">
          <a:extLst>
            <a:ext uri="{FF2B5EF4-FFF2-40B4-BE49-F238E27FC236}">
              <a16:creationId xmlns:a16="http://schemas.microsoft.com/office/drawing/2014/main" id="{00000000-0008-0000-0100-0000DE020000}"/>
            </a:ext>
          </a:extLst>
        </xdr:cNvPr>
        <xdr:cNvSpPr>
          <a:spLocks noChangeShapeType="1"/>
        </xdr:cNvSpPr>
      </xdr:nvSpPr>
      <xdr:spPr bwMode="auto">
        <a:xfrm>
          <a:off x="91059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0</xdr:colOff>
      <xdr:row>47</xdr:row>
      <xdr:rowOff>76200</xdr:rowOff>
    </xdr:from>
    <xdr:to>
      <xdr:col>25</xdr:col>
      <xdr:colOff>0</xdr:colOff>
      <xdr:row>47</xdr:row>
      <xdr:rowOff>76200</xdr:rowOff>
    </xdr:to>
    <xdr:sp macro="" textlink="">
      <xdr:nvSpPr>
        <xdr:cNvPr id="735" name="Line 490">
          <a:extLst>
            <a:ext uri="{FF2B5EF4-FFF2-40B4-BE49-F238E27FC236}">
              <a16:creationId xmlns:a16="http://schemas.microsoft.com/office/drawing/2014/main" id="{00000000-0008-0000-0100-0000DF020000}"/>
            </a:ext>
          </a:extLst>
        </xdr:cNvPr>
        <xdr:cNvSpPr>
          <a:spLocks noChangeShapeType="1"/>
        </xdr:cNvSpPr>
      </xdr:nvSpPr>
      <xdr:spPr bwMode="auto">
        <a:xfrm>
          <a:off x="91059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32</xdr:col>
      <xdr:colOff>641350</xdr:colOff>
      <xdr:row>3</xdr:row>
      <xdr:rowOff>76200</xdr:rowOff>
    </xdr:from>
    <xdr:to>
      <xdr:col>39</xdr:col>
      <xdr:colOff>222250</xdr:colOff>
      <xdr:row>17</xdr:row>
      <xdr:rowOff>139700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69850</xdr:colOff>
      <xdr:row>28</xdr:row>
      <xdr:rowOff>38100</xdr:rowOff>
    </xdr:from>
    <xdr:to>
      <xdr:col>39</xdr:col>
      <xdr:colOff>323850</xdr:colOff>
      <xdr:row>42</xdr:row>
      <xdr:rowOff>114300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12</xdr:row>
      <xdr:rowOff>0</xdr:rowOff>
    </xdr:from>
    <xdr:to>
      <xdr:col>9</xdr:col>
      <xdr:colOff>0</xdr:colOff>
      <xdr:row>12</xdr:row>
      <xdr:rowOff>152400</xdr:rowOff>
    </xdr:to>
    <xdr:sp macro="" textlink="">
      <xdr:nvSpPr>
        <xdr:cNvPr id="29" name="Circle 1">
          <a:extLst>
            <a:ext uri="{FF2B5EF4-FFF2-40B4-BE49-F238E27FC236}">
              <a16:creationId xmlns:a16="http://schemas.microsoft.com/office/drawing/2014/main" id="{00000000-0008-0000-0200-00001D000000}"/>
            </a:ext>
          </a:extLst>
        </xdr:cNvPr>
        <xdr:cNvSpPr/>
      </xdr:nvSpPr>
      <xdr:spPr>
        <a:xfrm>
          <a:off x="4057650" y="2286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12</xdr:row>
      <xdr:rowOff>76200</xdr:rowOff>
    </xdr:from>
    <xdr:to>
      <xdr:col>8</xdr:col>
      <xdr:colOff>0</xdr:colOff>
      <xdr:row>12</xdr:row>
      <xdr:rowOff>76200</xdr:rowOff>
    </xdr:to>
    <xdr:sp macro="" textlink="">
      <xdr:nvSpPr>
        <xdr:cNvPr id="1078" name="Line 54">
          <a:extLst>
            <a:ext uri="{FF2B5EF4-FFF2-40B4-BE49-F238E27FC236}">
              <a16:creationId xmlns:a16="http://schemas.microsoft.com/office/drawing/2014/main" id="{00000000-0008-0000-0200-000036040000}"/>
            </a:ext>
          </a:extLst>
        </xdr:cNvPr>
        <xdr:cNvSpPr>
          <a:spLocks noChangeShapeType="1"/>
        </xdr:cNvSpPr>
      </xdr:nvSpPr>
      <xdr:spPr bwMode="auto">
        <a:xfrm>
          <a:off x="283845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0</xdr:colOff>
      <xdr:row>12</xdr:row>
      <xdr:rowOff>76200</xdr:rowOff>
    </xdr:from>
    <xdr:to>
      <xdr:col>6</xdr:col>
      <xdr:colOff>0</xdr:colOff>
      <xdr:row>19</xdr:row>
      <xdr:rowOff>76200</xdr:rowOff>
    </xdr:to>
    <xdr:sp macro="" textlink="">
      <xdr:nvSpPr>
        <xdr:cNvPr id="1079" name="Line 55">
          <a:extLst>
            <a:ext uri="{FF2B5EF4-FFF2-40B4-BE49-F238E27FC236}">
              <a16:creationId xmlns:a16="http://schemas.microsoft.com/office/drawing/2014/main" id="{00000000-0008-0000-0200-000037040000}"/>
            </a:ext>
          </a:extLst>
        </xdr:cNvPr>
        <xdr:cNvSpPr>
          <a:spLocks noChangeShapeType="1"/>
        </xdr:cNvSpPr>
      </xdr:nvSpPr>
      <xdr:spPr bwMode="auto">
        <a:xfrm flipV="1">
          <a:off x="2590800" y="2362200"/>
          <a:ext cx="247650" cy="1333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8</xdr:col>
      <xdr:colOff>0</xdr:colOff>
      <xdr:row>27</xdr:row>
      <xdr:rowOff>0</xdr:rowOff>
    </xdr:from>
    <xdr:to>
      <xdr:col>9</xdr:col>
      <xdr:colOff>0</xdr:colOff>
      <xdr:row>27</xdr:row>
      <xdr:rowOff>152400</xdr:rowOff>
    </xdr:to>
    <xdr:sp macro="" textlink="">
      <xdr:nvSpPr>
        <xdr:cNvPr id="30" name="Circle 2">
          <a:extLst>
            <a:ext uri="{FF2B5EF4-FFF2-40B4-BE49-F238E27FC236}">
              <a16:creationId xmlns:a16="http://schemas.microsoft.com/office/drawing/2014/main" id="{00000000-0008-0000-0200-00001E000000}"/>
            </a:ext>
          </a:extLst>
        </xdr:cNvPr>
        <xdr:cNvSpPr/>
      </xdr:nvSpPr>
      <xdr:spPr>
        <a:xfrm>
          <a:off x="4057650" y="5143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27</xdr:row>
      <xdr:rowOff>76200</xdr:rowOff>
    </xdr:from>
    <xdr:to>
      <xdr:col>8</xdr:col>
      <xdr:colOff>0</xdr:colOff>
      <xdr:row>27</xdr:row>
      <xdr:rowOff>76200</xdr:rowOff>
    </xdr:to>
    <xdr:sp macro="" textlink="">
      <xdr:nvSpPr>
        <xdr:cNvPr id="1080" name="Line 56">
          <a:extLst>
            <a:ext uri="{FF2B5EF4-FFF2-40B4-BE49-F238E27FC236}">
              <a16:creationId xmlns:a16="http://schemas.microsoft.com/office/drawing/2014/main" id="{00000000-0008-0000-0200-000038040000}"/>
            </a:ext>
          </a:extLst>
        </xdr:cNvPr>
        <xdr:cNvSpPr>
          <a:spLocks noChangeShapeType="1"/>
        </xdr:cNvSpPr>
      </xdr:nvSpPr>
      <xdr:spPr bwMode="auto">
        <a:xfrm>
          <a:off x="2838450" y="521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0</xdr:colOff>
      <xdr:row>19</xdr:row>
      <xdr:rowOff>76200</xdr:rowOff>
    </xdr:from>
    <xdr:to>
      <xdr:col>6</xdr:col>
      <xdr:colOff>0</xdr:colOff>
      <xdr:row>27</xdr:row>
      <xdr:rowOff>76200</xdr:rowOff>
    </xdr:to>
    <xdr:sp macro="" textlink="">
      <xdr:nvSpPr>
        <xdr:cNvPr id="1081" name="Line 57">
          <a:extLst>
            <a:ext uri="{FF2B5EF4-FFF2-40B4-BE49-F238E27FC236}">
              <a16:creationId xmlns:a16="http://schemas.microsoft.com/office/drawing/2014/main" id="{00000000-0008-0000-0200-000039040000}"/>
            </a:ext>
          </a:extLst>
        </xdr:cNvPr>
        <xdr:cNvSpPr>
          <a:spLocks noChangeShapeType="1"/>
        </xdr:cNvSpPr>
      </xdr:nvSpPr>
      <xdr:spPr bwMode="auto">
        <a:xfrm>
          <a:off x="2590800" y="3695700"/>
          <a:ext cx="247650" cy="1524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12</xdr:col>
      <xdr:colOff>0</xdr:colOff>
      <xdr:row>10</xdr:row>
      <xdr:rowOff>0</xdr:rowOff>
    </xdr:from>
    <xdr:to>
      <xdr:col>13</xdr:col>
      <xdr:colOff>0</xdr:colOff>
      <xdr:row>10</xdr:row>
      <xdr:rowOff>152400</xdr:rowOff>
    </xdr:to>
    <xdr:sp macro="" textlink="">
      <xdr:nvSpPr>
        <xdr:cNvPr id="31" name="Triangle 3">
          <a:extLst>
            <a:ext uri="{FF2B5EF4-FFF2-40B4-BE49-F238E27FC236}">
              <a16:creationId xmlns:a16="http://schemas.microsoft.com/office/drawing/2014/main" id="{00000000-0008-0000-0200-00001F000000}"/>
            </a:ext>
          </a:extLst>
        </xdr:cNvPr>
        <xdr:cNvSpPr/>
      </xdr:nvSpPr>
      <xdr:spPr>
        <a:xfrm rot="16200000">
          <a:off x="5676900" y="1905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10</xdr:row>
      <xdr:rowOff>76200</xdr:rowOff>
    </xdr:from>
    <xdr:to>
      <xdr:col>16</xdr:col>
      <xdr:colOff>0</xdr:colOff>
      <xdr:row>10</xdr:row>
      <xdr:rowOff>76200</xdr:rowOff>
    </xdr:to>
    <xdr:sp macro="" textlink="">
      <xdr:nvSpPr>
        <xdr:cNvPr id="1082" name="Line 58">
          <a:extLst>
            <a:ext uri="{FF2B5EF4-FFF2-40B4-BE49-F238E27FC236}">
              <a16:creationId xmlns:a16="http://schemas.microsoft.com/office/drawing/2014/main" id="{00000000-0008-0000-0200-00003A040000}"/>
            </a:ext>
          </a:extLst>
        </xdr:cNvPr>
        <xdr:cNvSpPr>
          <a:spLocks noChangeShapeType="1"/>
        </xdr:cNvSpPr>
      </xdr:nvSpPr>
      <xdr:spPr bwMode="auto">
        <a:xfrm>
          <a:off x="5829300" y="1981200"/>
          <a:ext cx="14668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10</xdr:row>
      <xdr:rowOff>76200</xdr:rowOff>
    </xdr:from>
    <xdr:to>
      <xdr:col>12</xdr:col>
      <xdr:colOff>0</xdr:colOff>
      <xdr:row>10</xdr:row>
      <xdr:rowOff>76200</xdr:rowOff>
    </xdr:to>
    <xdr:sp macro="" textlink="">
      <xdr:nvSpPr>
        <xdr:cNvPr id="1083" name="Line 59">
          <a:extLst>
            <a:ext uri="{FF2B5EF4-FFF2-40B4-BE49-F238E27FC236}">
              <a16:creationId xmlns:a16="http://schemas.microsoft.com/office/drawing/2014/main" id="{00000000-0008-0000-0200-00003B040000}"/>
            </a:ext>
          </a:extLst>
        </xdr:cNvPr>
        <xdr:cNvSpPr>
          <a:spLocks noChangeShapeType="1"/>
        </xdr:cNvSpPr>
      </xdr:nvSpPr>
      <xdr:spPr bwMode="auto">
        <a:xfrm>
          <a:off x="4457700" y="1981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10</xdr:row>
      <xdr:rowOff>76200</xdr:rowOff>
    </xdr:from>
    <xdr:to>
      <xdr:col>10</xdr:col>
      <xdr:colOff>0</xdr:colOff>
      <xdr:row>12</xdr:row>
      <xdr:rowOff>76200</xdr:rowOff>
    </xdr:to>
    <xdr:sp macro="" textlink="">
      <xdr:nvSpPr>
        <xdr:cNvPr id="1084" name="Line 60">
          <a:extLst>
            <a:ext uri="{FF2B5EF4-FFF2-40B4-BE49-F238E27FC236}">
              <a16:creationId xmlns:a16="http://schemas.microsoft.com/office/drawing/2014/main" id="{00000000-0008-0000-0200-00003C040000}"/>
            </a:ext>
          </a:extLst>
        </xdr:cNvPr>
        <xdr:cNvSpPr>
          <a:spLocks noChangeShapeType="1"/>
        </xdr:cNvSpPr>
      </xdr:nvSpPr>
      <xdr:spPr bwMode="auto">
        <a:xfrm flipV="1">
          <a:off x="4210050" y="1981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12</xdr:col>
      <xdr:colOff>0</xdr:colOff>
      <xdr:row>15</xdr:row>
      <xdr:rowOff>0</xdr:rowOff>
    </xdr:from>
    <xdr:to>
      <xdr:col>13</xdr:col>
      <xdr:colOff>0</xdr:colOff>
      <xdr:row>15</xdr:row>
      <xdr:rowOff>152400</xdr:rowOff>
    </xdr:to>
    <xdr:sp macro="" textlink="">
      <xdr:nvSpPr>
        <xdr:cNvPr id="32" name="Triangle 4">
          <a:extLst>
            <a:ext uri="{FF2B5EF4-FFF2-40B4-BE49-F238E27FC236}">
              <a16:creationId xmlns:a16="http://schemas.microsoft.com/office/drawing/2014/main" id="{00000000-0008-0000-0200-000020000000}"/>
            </a:ext>
          </a:extLst>
        </xdr:cNvPr>
        <xdr:cNvSpPr/>
      </xdr:nvSpPr>
      <xdr:spPr>
        <a:xfrm rot="16200000">
          <a:off x="5676900" y="2857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15</xdr:row>
      <xdr:rowOff>76200</xdr:rowOff>
    </xdr:from>
    <xdr:to>
      <xdr:col>16</xdr:col>
      <xdr:colOff>0</xdr:colOff>
      <xdr:row>15</xdr:row>
      <xdr:rowOff>76200</xdr:rowOff>
    </xdr:to>
    <xdr:sp macro="" textlink="">
      <xdr:nvSpPr>
        <xdr:cNvPr id="1085" name="Line 61">
          <a:extLst>
            <a:ext uri="{FF2B5EF4-FFF2-40B4-BE49-F238E27FC236}">
              <a16:creationId xmlns:a16="http://schemas.microsoft.com/office/drawing/2014/main" id="{00000000-0008-0000-0200-00003D040000}"/>
            </a:ext>
          </a:extLst>
        </xdr:cNvPr>
        <xdr:cNvSpPr>
          <a:spLocks noChangeShapeType="1"/>
        </xdr:cNvSpPr>
      </xdr:nvSpPr>
      <xdr:spPr bwMode="auto">
        <a:xfrm>
          <a:off x="5829300" y="2933700"/>
          <a:ext cx="14668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15</xdr:row>
      <xdr:rowOff>76200</xdr:rowOff>
    </xdr:from>
    <xdr:to>
      <xdr:col>12</xdr:col>
      <xdr:colOff>0</xdr:colOff>
      <xdr:row>15</xdr:row>
      <xdr:rowOff>76200</xdr:rowOff>
    </xdr:to>
    <xdr:sp macro="" textlink="">
      <xdr:nvSpPr>
        <xdr:cNvPr id="1086" name="Line 62">
          <a:extLst>
            <a:ext uri="{FF2B5EF4-FFF2-40B4-BE49-F238E27FC236}">
              <a16:creationId xmlns:a16="http://schemas.microsoft.com/office/drawing/2014/main" id="{00000000-0008-0000-0200-00003E040000}"/>
            </a:ext>
          </a:extLst>
        </xdr:cNvPr>
        <xdr:cNvSpPr>
          <a:spLocks noChangeShapeType="1"/>
        </xdr:cNvSpPr>
      </xdr:nvSpPr>
      <xdr:spPr bwMode="auto">
        <a:xfrm>
          <a:off x="4457700" y="2933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12</xdr:row>
      <xdr:rowOff>76200</xdr:rowOff>
    </xdr:from>
    <xdr:to>
      <xdr:col>10</xdr:col>
      <xdr:colOff>0</xdr:colOff>
      <xdr:row>15</xdr:row>
      <xdr:rowOff>76200</xdr:rowOff>
    </xdr:to>
    <xdr:sp macro="" textlink="">
      <xdr:nvSpPr>
        <xdr:cNvPr id="1087" name="Line 63">
          <a:extLst>
            <a:ext uri="{FF2B5EF4-FFF2-40B4-BE49-F238E27FC236}">
              <a16:creationId xmlns:a16="http://schemas.microsoft.com/office/drawing/2014/main" id="{00000000-0008-0000-0200-00003F040000}"/>
            </a:ext>
          </a:extLst>
        </xdr:cNvPr>
        <xdr:cNvSpPr>
          <a:spLocks noChangeShapeType="1"/>
        </xdr:cNvSpPr>
      </xdr:nvSpPr>
      <xdr:spPr bwMode="auto">
        <a:xfrm>
          <a:off x="4210050" y="2362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12</xdr:col>
      <xdr:colOff>0</xdr:colOff>
      <xdr:row>22</xdr:row>
      <xdr:rowOff>0</xdr:rowOff>
    </xdr:from>
    <xdr:to>
      <xdr:col>13</xdr:col>
      <xdr:colOff>0</xdr:colOff>
      <xdr:row>22</xdr:row>
      <xdr:rowOff>152400</xdr:rowOff>
    </xdr:to>
    <xdr:sp macro="" textlink="">
      <xdr:nvSpPr>
        <xdr:cNvPr id="41" name="Circle 5">
          <a:extLst>
            <a:ext uri="{FF2B5EF4-FFF2-40B4-BE49-F238E27FC236}">
              <a16:creationId xmlns:a16="http://schemas.microsoft.com/office/drawing/2014/main" id="{00000000-0008-0000-0200-000029000000}"/>
            </a:ext>
          </a:extLst>
        </xdr:cNvPr>
        <xdr:cNvSpPr/>
      </xdr:nvSpPr>
      <xdr:spPr>
        <a:xfrm>
          <a:off x="5676900" y="4191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22</xdr:row>
      <xdr:rowOff>76200</xdr:rowOff>
    </xdr:from>
    <xdr:to>
      <xdr:col>12</xdr:col>
      <xdr:colOff>0</xdr:colOff>
      <xdr:row>22</xdr:row>
      <xdr:rowOff>76200</xdr:rowOff>
    </xdr:to>
    <xdr:sp macro="" textlink="">
      <xdr:nvSpPr>
        <xdr:cNvPr id="1088" name="Line 64">
          <a:extLst>
            <a:ext uri="{FF2B5EF4-FFF2-40B4-BE49-F238E27FC236}">
              <a16:creationId xmlns:a16="http://schemas.microsoft.com/office/drawing/2014/main" id="{00000000-0008-0000-0200-000040040000}"/>
            </a:ext>
          </a:extLst>
        </xdr:cNvPr>
        <xdr:cNvSpPr>
          <a:spLocks noChangeShapeType="1"/>
        </xdr:cNvSpPr>
      </xdr:nvSpPr>
      <xdr:spPr bwMode="auto">
        <a:xfrm>
          <a:off x="4457700" y="426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22</xdr:row>
      <xdr:rowOff>76200</xdr:rowOff>
    </xdr:from>
    <xdr:to>
      <xdr:col>10</xdr:col>
      <xdr:colOff>0</xdr:colOff>
      <xdr:row>27</xdr:row>
      <xdr:rowOff>76200</xdr:rowOff>
    </xdr:to>
    <xdr:sp macro="" textlink="">
      <xdr:nvSpPr>
        <xdr:cNvPr id="1089" name="Line 65">
          <a:extLst>
            <a:ext uri="{FF2B5EF4-FFF2-40B4-BE49-F238E27FC236}">
              <a16:creationId xmlns:a16="http://schemas.microsoft.com/office/drawing/2014/main" id="{00000000-0008-0000-0200-000041040000}"/>
            </a:ext>
          </a:extLst>
        </xdr:cNvPr>
        <xdr:cNvSpPr>
          <a:spLocks noChangeShapeType="1"/>
        </xdr:cNvSpPr>
      </xdr:nvSpPr>
      <xdr:spPr bwMode="auto">
        <a:xfrm flipV="1">
          <a:off x="4210050" y="42672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12</xdr:col>
      <xdr:colOff>0</xdr:colOff>
      <xdr:row>32</xdr:row>
      <xdr:rowOff>0</xdr:rowOff>
    </xdr:from>
    <xdr:to>
      <xdr:col>13</xdr:col>
      <xdr:colOff>0</xdr:colOff>
      <xdr:row>32</xdr:row>
      <xdr:rowOff>152400</xdr:rowOff>
    </xdr:to>
    <xdr:sp macro="" textlink="">
      <xdr:nvSpPr>
        <xdr:cNvPr id="42" name="Circle 6">
          <a:extLst>
            <a:ext uri="{FF2B5EF4-FFF2-40B4-BE49-F238E27FC236}">
              <a16:creationId xmlns:a16="http://schemas.microsoft.com/office/drawing/2014/main" id="{00000000-0008-0000-0200-00002A000000}"/>
            </a:ext>
          </a:extLst>
        </xdr:cNvPr>
        <xdr:cNvSpPr/>
      </xdr:nvSpPr>
      <xdr:spPr>
        <a:xfrm>
          <a:off x="5676900" y="6096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32</xdr:row>
      <xdr:rowOff>76200</xdr:rowOff>
    </xdr:from>
    <xdr:to>
      <xdr:col>12</xdr:col>
      <xdr:colOff>0</xdr:colOff>
      <xdr:row>32</xdr:row>
      <xdr:rowOff>76200</xdr:rowOff>
    </xdr:to>
    <xdr:sp macro="" textlink="">
      <xdr:nvSpPr>
        <xdr:cNvPr id="1090" name="Line 66">
          <a:extLst>
            <a:ext uri="{FF2B5EF4-FFF2-40B4-BE49-F238E27FC236}">
              <a16:creationId xmlns:a16="http://schemas.microsoft.com/office/drawing/2014/main" id="{00000000-0008-0000-0200-000042040000}"/>
            </a:ext>
          </a:extLst>
        </xdr:cNvPr>
        <xdr:cNvSpPr>
          <a:spLocks noChangeShapeType="1"/>
        </xdr:cNvSpPr>
      </xdr:nvSpPr>
      <xdr:spPr bwMode="auto">
        <a:xfrm>
          <a:off x="4457700" y="617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27</xdr:row>
      <xdr:rowOff>76200</xdr:rowOff>
    </xdr:from>
    <xdr:to>
      <xdr:col>10</xdr:col>
      <xdr:colOff>0</xdr:colOff>
      <xdr:row>32</xdr:row>
      <xdr:rowOff>76200</xdr:rowOff>
    </xdr:to>
    <xdr:sp macro="" textlink="">
      <xdr:nvSpPr>
        <xdr:cNvPr id="1091" name="Line 67">
          <a:extLst>
            <a:ext uri="{FF2B5EF4-FFF2-40B4-BE49-F238E27FC236}">
              <a16:creationId xmlns:a16="http://schemas.microsoft.com/office/drawing/2014/main" id="{00000000-0008-0000-0200-000043040000}"/>
            </a:ext>
          </a:extLst>
        </xdr:cNvPr>
        <xdr:cNvSpPr>
          <a:spLocks noChangeShapeType="1"/>
        </xdr:cNvSpPr>
      </xdr:nvSpPr>
      <xdr:spPr bwMode="auto">
        <a:xfrm>
          <a:off x="4210050" y="52197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16</xdr:col>
      <xdr:colOff>0</xdr:colOff>
      <xdr:row>20</xdr:row>
      <xdr:rowOff>0</xdr:rowOff>
    </xdr:from>
    <xdr:to>
      <xdr:col>17</xdr:col>
      <xdr:colOff>0</xdr:colOff>
      <xdr:row>20</xdr:row>
      <xdr:rowOff>152400</xdr:rowOff>
    </xdr:to>
    <xdr:sp macro="" textlink="">
      <xdr:nvSpPr>
        <xdr:cNvPr id="43" name="Triangle 7">
          <a:extLst>
            <a:ext uri="{FF2B5EF4-FFF2-40B4-BE49-F238E27FC236}">
              <a16:creationId xmlns:a16="http://schemas.microsoft.com/office/drawing/2014/main" id="{00000000-0008-0000-0200-00002B000000}"/>
            </a:ext>
          </a:extLst>
        </xdr:cNvPr>
        <xdr:cNvSpPr/>
      </xdr:nvSpPr>
      <xdr:spPr>
        <a:xfrm rot="16200000">
          <a:off x="7296150" y="3810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20</xdr:row>
      <xdr:rowOff>76200</xdr:rowOff>
    </xdr:from>
    <xdr:to>
      <xdr:col>16</xdr:col>
      <xdr:colOff>0</xdr:colOff>
      <xdr:row>20</xdr:row>
      <xdr:rowOff>76200</xdr:rowOff>
    </xdr:to>
    <xdr:sp macro="" textlink="">
      <xdr:nvSpPr>
        <xdr:cNvPr id="1092" name="Line 68">
          <a:extLst>
            <a:ext uri="{FF2B5EF4-FFF2-40B4-BE49-F238E27FC236}">
              <a16:creationId xmlns:a16="http://schemas.microsoft.com/office/drawing/2014/main" id="{00000000-0008-0000-0200-000044040000}"/>
            </a:ext>
          </a:extLst>
        </xdr:cNvPr>
        <xdr:cNvSpPr>
          <a:spLocks noChangeShapeType="1"/>
        </xdr:cNvSpPr>
      </xdr:nvSpPr>
      <xdr:spPr bwMode="auto">
        <a:xfrm>
          <a:off x="6076950" y="3886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20</xdr:row>
      <xdr:rowOff>76200</xdr:rowOff>
    </xdr:from>
    <xdr:to>
      <xdr:col>14</xdr:col>
      <xdr:colOff>0</xdr:colOff>
      <xdr:row>22</xdr:row>
      <xdr:rowOff>76200</xdr:rowOff>
    </xdr:to>
    <xdr:sp macro="" textlink="">
      <xdr:nvSpPr>
        <xdr:cNvPr id="1093" name="Line 69">
          <a:extLst>
            <a:ext uri="{FF2B5EF4-FFF2-40B4-BE49-F238E27FC236}">
              <a16:creationId xmlns:a16="http://schemas.microsoft.com/office/drawing/2014/main" id="{00000000-0008-0000-0200-000045040000}"/>
            </a:ext>
          </a:extLst>
        </xdr:cNvPr>
        <xdr:cNvSpPr>
          <a:spLocks noChangeShapeType="1"/>
        </xdr:cNvSpPr>
      </xdr:nvSpPr>
      <xdr:spPr bwMode="auto">
        <a:xfrm flipV="1">
          <a:off x="5829300" y="3886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16</xdr:col>
      <xdr:colOff>0</xdr:colOff>
      <xdr:row>25</xdr:row>
      <xdr:rowOff>0</xdr:rowOff>
    </xdr:from>
    <xdr:to>
      <xdr:col>17</xdr:col>
      <xdr:colOff>0</xdr:colOff>
      <xdr:row>25</xdr:row>
      <xdr:rowOff>152400</xdr:rowOff>
    </xdr:to>
    <xdr:sp macro="" textlink="">
      <xdr:nvSpPr>
        <xdr:cNvPr id="44" name="Triangle 8">
          <a:extLst>
            <a:ext uri="{FF2B5EF4-FFF2-40B4-BE49-F238E27FC236}">
              <a16:creationId xmlns:a16="http://schemas.microsoft.com/office/drawing/2014/main" id="{00000000-0008-0000-0200-00002C000000}"/>
            </a:ext>
          </a:extLst>
        </xdr:cNvPr>
        <xdr:cNvSpPr/>
      </xdr:nvSpPr>
      <xdr:spPr>
        <a:xfrm rot="16200000">
          <a:off x="7296150" y="4762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25</xdr:row>
      <xdr:rowOff>76200</xdr:rowOff>
    </xdr:from>
    <xdr:to>
      <xdr:col>16</xdr:col>
      <xdr:colOff>0</xdr:colOff>
      <xdr:row>25</xdr:row>
      <xdr:rowOff>76200</xdr:rowOff>
    </xdr:to>
    <xdr:sp macro="" textlink="">
      <xdr:nvSpPr>
        <xdr:cNvPr id="1094" name="Line 70">
          <a:extLst>
            <a:ext uri="{FF2B5EF4-FFF2-40B4-BE49-F238E27FC236}">
              <a16:creationId xmlns:a16="http://schemas.microsoft.com/office/drawing/2014/main" id="{00000000-0008-0000-0200-000046040000}"/>
            </a:ext>
          </a:extLst>
        </xdr:cNvPr>
        <xdr:cNvSpPr>
          <a:spLocks noChangeShapeType="1"/>
        </xdr:cNvSpPr>
      </xdr:nvSpPr>
      <xdr:spPr bwMode="auto">
        <a:xfrm>
          <a:off x="6076950" y="4838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22</xdr:row>
      <xdr:rowOff>76200</xdr:rowOff>
    </xdr:from>
    <xdr:to>
      <xdr:col>14</xdr:col>
      <xdr:colOff>0</xdr:colOff>
      <xdr:row>25</xdr:row>
      <xdr:rowOff>76200</xdr:rowOff>
    </xdr:to>
    <xdr:sp macro="" textlink="">
      <xdr:nvSpPr>
        <xdr:cNvPr id="1095" name="Line 71">
          <a:extLst>
            <a:ext uri="{FF2B5EF4-FFF2-40B4-BE49-F238E27FC236}">
              <a16:creationId xmlns:a16="http://schemas.microsoft.com/office/drawing/2014/main" id="{00000000-0008-0000-0200-000047040000}"/>
            </a:ext>
          </a:extLst>
        </xdr:cNvPr>
        <xdr:cNvSpPr>
          <a:spLocks noChangeShapeType="1"/>
        </xdr:cNvSpPr>
      </xdr:nvSpPr>
      <xdr:spPr bwMode="auto">
        <a:xfrm>
          <a:off x="5829300" y="4267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16</xdr:col>
      <xdr:colOff>0</xdr:colOff>
      <xdr:row>30</xdr:row>
      <xdr:rowOff>0</xdr:rowOff>
    </xdr:from>
    <xdr:to>
      <xdr:col>17</xdr:col>
      <xdr:colOff>0</xdr:colOff>
      <xdr:row>30</xdr:row>
      <xdr:rowOff>152400</xdr:rowOff>
    </xdr:to>
    <xdr:sp macro="" textlink="">
      <xdr:nvSpPr>
        <xdr:cNvPr id="45" name="Triangle 9">
          <a:extLst>
            <a:ext uri="{FF2B5EF4-FFF2-40B4-BE49-F238E27FC236}">
              <a16:creationId xmlns:a16="http://schemas.microsoft.com/office/drawing/2014/main" id="{00000000-0008-0000-0200-00002D000000}"/>
            </a:ext>
          </a:extLst>
        </xdr:cNvPr>
        <xdr:cNvSpPr/>
      </xdr:nvSpPr>
      <xdr:spPr>
        <a:xfrm rot="16200000">
          <a:off x="7296150" y="5715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30</xdr:row>
      <xdr:rowOff>76200</xdr:rowOff>
    </xdr:from>
    <xdr:to>
      <xdr:col>16</xdr:col>
      <xdr:colOff>0</xdr:colOff>
      <xdr:row>30</xdr:row>
      <xdr:rowOff>76200</xdr:rowOff>
    </xdr:to>
    <xdr:sp macro="" textlink="">
      <xdr:nvSpPr>
        <xdr:cNvPr id="1096" name="Line 72">
          <a:extLst>
            <a:ext uri="{FF2B5EF4-FFF2-40B4-BE49-F238E27FC236}">
              <a16:creationId xmlns:a16="http://schemas.microsoft.com/office/drawing/2014/main" id="{00000000-0008-0000-0200-000048040000}"/>
            </a:ext>
          </a:extLst>
        </xdr:cNvPr>
        <xdr:cNvSpPr>
          <a:spLocks noChangeShapeType="1"/>
        </xdr:cNvSpPr>
      </xdr:nvSpPr>
      <xdr:spPr bwMode="auto">
        <a:xfrm>
          <a:off x="6076950" y="5791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30</xdr:row>
      <xdr:rowOff>76200</xdr:rowOff>
    </xdr:from>
    <xdr:to>
      <xdr:col>14</xdr:col>
      <xdr:colOff>0</xdr:colOff>
      <xdr:row>32</xdr:row>
      <xdr:rowOff>76200</xdr:rowOff>
    </xdr:to>
    <xdr:sp macro="" textlink="">
      <xdr:nvSpPr>
        <xdr:cNvPr id="1097" name="Line 73">
          <a:extLst>
            <a:ext uri="{FF2B5EF4-FFF2-40B4-BE49-F238E27FC236}">
              <a16:creationId xmlns:a16="http://schemas.microsoft.com/office/drawing/2014/main" id="{00000000-0008-0000-0200-000049040000}"/>
            </a:ext>
          </a:extLst>
        </xdr:cNvPr>
        <xdr:cNvSpPr>
          <a:spLocks noChangeShapeType="1"/>
        </xdr:cNvSpPr>
      </xdr:nvSpPr>
      <xdr:spPr bwMode="auto">
        <a:xfrm flipV="1">
          <a:off x="5829300" y="5791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16</xdr:col>
      <xdr:colOff>0</xdr:colOff>
      <xdr:row>35</xdr:row>
      <xdr:rowOff>0</xdr:rowOff>
    </xdr:from>
    <xdr:to>
      <xdr:col>17</xdr:col>
      <xdr:colOff>0</xdr:colOff>
      <xdr:row>35</xdr:row>
      <xdr:rowOff>152400</xdr:rowOff>
    </xdr:to>
    <xdr:sp macro="" textlink="">
      <xdr:nvSpPr>
        <xdr:cNvPr id="46" name="Triangle 10">
          <a:extLst>
            <a:ext uri="{FF2B5EF4-FFF2-40B4-BE49-F238E27FC236}">
              <a16:creationId xmlns:a16="http://schemas.microsoft.com/office/drawing/2014/main" id="{00000000-0008-0000-0200-00002E000000}"/>
            </a:ext>
          </a:extLst>
        </xdr:cNvPr>
        <xdr:cNvSpPr/>
      </xdr:nvSpPr>
      <xdr:spPr>
        <a:xfrm rot="16200000">
          <a:off x="7296150" y="6667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35</xdr:row>
      <xdr:rowOff>76200</xdr:rowOff>
    </xdr:from>
    <xdr:to>
      <xdr:col>16</xdr:col>
      <xdr:colOff>0</xdr:colOff>
      <xdr:row>35</xdr:row>
      <xdr:rowOff>76200</xdr:rowOff>
    </xdr:to>
    <xdr:sp macro="" textlink="">
      <xdr:nvSpPr>
        <xdr:cNvPr id="1098" name="Line 74">
          <a:extLst>
            <a:ext uri="{FF2B5EF4-FFF2-40B4-BE49-F238E27FC236}">
              <a16:creationId xmlns:a16="http://schemas.microsoft.com/office/drawing/2014/main" id="{00000000-0008-0000-0200-00004A040000}"/>
            </a:ext>
          </a:extLst>
        </xdr:cNvPr>
        <xdr:cNvSpPr>
          <a:spLocks noChangeShapeType="1"/>
        </xdr:cNvSpPr>
      </xdr:nvSpPr>
      <xdr:spPr bwMode="auto">
        <a:xfrm>
          <a:off x="6076950" y="6743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32</xdr:row>
      <xdr:rowOff>76200</xdr:rowOff>
    </xdr:from>
    <xdr:to>
      <xdr:col>14</xdr:col>
      <xdr:colOff>0</xdr:colOff>
      <xdr:row>35</xdr:row>
      <xdr:rowOff>76200</xdr:rowOff>
    </xdr:to>
    <xdr:sp macro="" textlink="">
      <xdr:nvSpPr>
        <xdr:cNvPr id="1099" name="Line 75">
          <a:extLst>
            <a:ext uri="{FF2B5EF4-FFF2-40B4-BE49-F238E27FC236}">
              <a16:creationId xmlns:a16="http://schemas.microsoft.com/office/drawing/2014/main" id="{00000000-0008-0000-0200-00004B040000}"/>
            </a:ext>
          </a:extLst>
        </xdr:cNvPr>
        <xdr:cNvSpPr>
          <a:spLocks noChangeShapeType="1"/>
        </xdr:cNvSpPr>
      </xdr:nvSpPr>
      <xdr:spPr bwMode="auto">
        <a:xfrm>
          <a:off x="5829300" y="6172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4</xdr:col>
      <xdr:colOff>0</xdr:colOff>
      <xdr:row>19</xdr:row>
      <xdr:rowOff>0</xdr:rowOff>
    </xdr:from>
    <xdr:to>
      <xdr:col>5</xdr:col>
      <xdr:colOff>0</xdr:colOff>
      <xdr:row>19</xdr:row>
      <xdr:rowOff>152400</xdr:rowOff>
    </xdr:to>
    <xdr:sp macro="" textlink="">
      <xdr:nvSpPr>
        <xdr:cNvPr id="47" name="Circle 0">
          <a:extLst>
            <a:ext uri="{FF2B5EF4-FFF2-40B4-BE49-F238E27FC236}">
              <a16:creationId xmlns:a16="http://schemas.microsoft.com/office/drawing/2014/main" id="{00000000-0008-0000-0200-00002F000000}"/>
            </a:ext>
          </a:extLst>
        </xdr:cNvPr>
        <xdr:cNvSpPr/>
      </xdr:nvSpPr>
      <xdr:spPr>
        <a:xfrm>
          <a:off x="2438400" y="3619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19</xdr:row>
      <xdr:rowOff>76200</xdr:rowOff>
    </xdr:from>
    <xdr:to>
      <xdr:col>4</xdr:col>
      <xdr:colOff>0</xdr:colOff>
      <xdr:row>19</xdr:row>
      <xdr:rowOff>76200</xdr:rowOff>
    </xdr:to>
    <xdr:sp macro="" textlink="">
      <xdr:nvSpPr>
        <xdr:cNvPr id="1100" name="Line 76">
          <a:extLst>
            <a:ext uri="{FF2B5EF4-FFF2-40B4-BE49-F238E27FC236}">
              <a16:creationId xmlns:a16="http://schemas.microsoft.com/office/drawing/2014/main" id="{00000000-0008-0000-0200-00004C040000}"/>
            </a:ext>
          </a:extLst>
        </xdr:cNvPr>
        <xdr:cNvSpPr>
          <a:spLocks noChangeShapeType="1"/>
        </xdr:cNvSpPr>
      </xdr:nvSpPr>
      <xdr:spPr bwMode="auto">
        <a:xfrm>
          <a:off x="1828800" y="3695700"/>
          <a:ext cx="6096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7</xdr:col>
      <xdr:colOff>0</xdr:colOff>
      <xdr:row>7</xdr:row>
      <xdr:rowOff>152400</xdr:rowOff>
    </xdr:to>
    <xdr:sp macro="" textlink="">
      <xdr:nvSpPr>
        <xdr:cNvPr id="30" name="Triangle 1">
          <a:extLst>
            <a:ext uri="{FF2B5EF4-FFF2-40B4-BE49-F238E27FC236}">
              <a16:creationId xmlns:a16="http://schemas.microsoft.com/office/drawing/2014/main" id="{00000000-0008-0000-0300-00001E000000}"/>
            </a:ext>
          </a:extLst>
        </xdr:cNvPr>
        <xdr:cNvSpPr/>
      </xdr:nvSpPr>
      <xdr:spPr>
        <a:xfrm rot="16200000">
          <a:off x="2838450"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xdr:row>
      <xdr:rowOff>76200</xdr:rowOff>
    </xdr:from>
    <xdr:to>
      <xdr:col>18</xdr:col>
      <xdr:colOff>0</xdr:colOff>
      <xdr:row>7</xdr:row>
      <xdr:rowOff>76200</xdr:rowOff>
    </xdr:to>
    <xdr:sp macro="" textlink="">
      <xdr:nvSpPr>
        <xdr:cNvPr id="2101" name="Line 53">
          <a:extLst>
            <a:ext uri="{FF2B5EF4-FFF2-40B4-BE49-F238E27FC236}">
              <a16:creationId xmlns:a16="http://schemas.microsoft.com/office/drawing/2014/main" id="{00000000-0008-0000-0300-000035080000}"/>
            </a:ext>
          </a:extLst>
        </xdr:cNvPr>
        <xdr:cNvSpPr>
          <a:spLocks noChangeShapeType="1"/>
        </xdr:cNvSpPr>
      </xdr:nvSpPr>
      <xdr:spPr bwMode="auto">
        <a:xfrm>
          <a:off x="2990850" y="1409700"/>
          <a:ext cx="47053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0</xdr:colOff>
      <xdr:row>7</xdr:row>
      <xdr:rowOff>76200</xdr:rowOff>
    </xdr:from>
    <xdr:to>
      <xdr:col>6</xdr:col>
      <xdr:colOff>0</xdr:colOff>
      <xdr:row>7</xdr:row>
      <xdr:rowOff>76200</xdr:rowOff>
    </xdr:to>
    <xdr:sp macro="" textlink="">
      <xdr:nvSpPr>
        <xdr:cNvPr id="2102" name="Line 54">
          <a:extLst>
            <a:ext uri="{FF2B5EF4-FFF2-40B4-BE49-F238E27FC236}">
              <a16:creationId xmlns:a16="http://schemas.microsoft.com/office/drawing/2014/main" id="{00000000-0008-0000-0300-000036080000}"/>
            </a:ext>
          </a:extLst>
        </xdr:cNvPr>
        <xdr:cNvSpPr>
          <a:spLocks noChangeShapeType="1"/>
        </xdr:cNvSpPr>
      </xdr:nvSpPr>
      <xdr:spPr bwMode="auto">
        <a:xfrm>
          <a:off x="1619250" y="1409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7</xdr:row>
      <xdr:rowOff>76200</xdr:rowOff>
    </xdr:from>
    <xdr:to>
      <xdr:col>4</xdr:col>
      <xdr:colOff>0</xdr:colOff>
      <xdr:row>12</xdr:row>
      <xdr:rowOff>76200</xdr:rowOff>
    </xdr:to>
    <xdr:sp macro="" textlink="">
      <xdr:nvSpPr>
        <xdr:cNvPr id="2103" name="Line 55">
          <a:extLst>
            <a:ext uri="{FF2B5EF4-FFF2-40B4-BE49-F238E27FC236}">
              <a16:creationId xmlns:a16="http://schemas.microsoft.com/office/drawing/2014/main" id="{00000000-0008-0000-0300-000037080000}"/>
            </a:ext>
          </a:extLst>
        </xdr:cNvPr>
        <xdr:cNvSpPr>
          <a:spLocks noChangeShapeType="1"/>
        </xdr:cNvSpPr>
      </xdr:nvSpPr>
      <xdr:spPr bwMode="auto">
        <a:xfrm flipV="1">
          <a:off x="1371600" y="1409700"/>
          <a:ext cx="24765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6</xdr:col>
      <xdr:colOff>0</xdr:colOff>
      <xdr:row>18</xdr:row>
      <xdr:rowOff>0</xdr:rowOff>
    </xdr:from>
    <xdr:to>
      <xdr:col>7</xdr:col>
      <xdr:colOff>0</xdr:colOff>
      <xdr:row>18</xdr:row>
      <xdr:rowOff>152400</xdr:rowOff>
    </xdr:to>
    <xdr:sp macro="" textlink="">
      <xdr:nvSpPr>
        <xdr:cNvPr id="31" name="Circle 2">
          <a:extLst>
            <a:ext uri="{FF2B5EF4-FFF2-40B4-BE49-F238E27FC236}">
              <a16:creationId xmlns:a16="http://schemas.microsoft.com/office/drawing/2014/main" id="{00000000-0008-0000-0300-00001F000000}"/>
            </a:ext>
          </a:extLst>
        </xdr:cNvPr>
        <xdr:cNvSpPr/>
      </xdr:nvSpPr>
      <xdr:spPr>
        <a:xfrm>
          <a:off x="2838450" y="3429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18</xdr:row>
      <xdr:rowOff>76200</xdr:rowOff>
    </xdr:from>
    <xdr:to>
      <xdr:col>6</xdr:col>
      <xdr:colOff>0</xdr:colOff>
      <xdr:row>18</xdr:row>
      <xdr:rowOff>76200</xdr:rowOff>
    </xdr:to>
    <xdr:sp macro="" textlink="">
      <xdr:nvSpPr>
        <xdr:cNvPr id="2104" name="Line 56">
          <a:extLst>
            <a:ext uri="{FF2B5EF4-FFF2-40B4-BE49-F238E27FC236}">
              <a16:creationId xmlns:a16="http://schemas.microsoft.com/office/drawing/2014/main" id="{00000000-0008-0000-0300-000038080000}"/>
            </a:ext>
          </a:extLst>
        </xdr:cNvPr>
        <xdr:cNvSpPr>
          <a:spLocks noChangeShapeType="1"/>
        </xdr:cNvSpPr>
      </xdr:nvSpPr>
      <xdr:spPr bwMode="auto">
        <a:xfrm>
          <a:off x="1619250" y="3505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12</xdr:row>
      <xdr:rowOff>76200</xdr:rowOff>
    </xdr:from>
    <xdr:to>
      <xdr:col>4</xdr:col>
      <xdr:colOff>0</xdr:colOff>
      <xdr:row>18</xdr:row>
      <xdr:rowOff>76200</xdr:rowOff>
    </xdr:to>
    <xdr:sp macro="" textlink="">
      <xdr:nvSpPr>
        <xdr:cNvPr id="2105" name="Line 57">
          <a:extLst>
            <a:ext uri="{FF2B5EF4-FFF2-40B4-BE49-F238E27FC236}">
              <a16:creationId xmlns:a16="http://schemas.microsoft.com/office/drawing/2014/main" id="{00000000-0008-0000-0300-000039080000}"/>
            </a:ext>
          </a:extLst>
        </xdr:cNvPr>
        <xdr:cNvSpPr>
          <a:spLocks noChangeShapeType="1"/>
        </xdr:cNvSpPr>
      </xdr:nvSpPr>
      <xdr:spPr bwMode="auto">
        <a:xfrm>
          <a:off x="1371600" y="2362200"/>
          <a:ext cx="247650" cy="1143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10</xdr:col>
      <xdr:colOff>0</xdr:colOff>
      <xdr:row>18</xdr:row>
      <xdr:rowOff>0</xdr:rowOff>
    </xdr:from>
    <xdr:to>
      <xdr:col>11</xdr:col>
      <xdr:colOff>0</xdr:colOff>
      <xdr:row>18</xdr:row>
      <xdr:rowOff>152400</xdr:rowOff>
    </xdr:to>
    <xdr:sp macro="" textlink="">
      <xdr:nvSpPr>
        <xdr:cNvPr id="2048" name="Circle 3">
          <a:extLst>
            <a:ext uri="{FF2B5EF4-FFF2-40B4-BE49-F238E27FC236}">
              <a16:creationId xmlns:a16="http://schemas.microsoft.com/office/drawing/2014/main" id="{00000000-0008-0000-0300-000000080000}"/>
            </a:ext>
          </a:extLst>
        </xdr:cNvPr>
        <xdr:cNvSpPr/>
      </xdr:nvSpPr>
      <xdr:spPr>
        <a:xfrm>
          <a:off x="4457700" y="3429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18</xdr:row>
      <xdr:rowOff>76200</xdr:rowOff>
    </xdr:from>
    <xdr:to>
      <xdr:col>10</xdr:col>
      <xdr:colOff>0</xdr:colOff>
      <xdr:row>18</xdr:row>
      <xdr:rowOff>76200</xdr:rowOff>
    </xdr:to>
    <xdr:sp macro="" textlink="">
      <xdr:nvSpPr>
        <xdr:cNvPr id="2106" name="Line 58">
          <a:extLst>
            <a:ext uri="{FF2B5EF4-FFF2-40B4-BE49-F238E27FC236}">
              <a16:creationId xmlns:a16="http://schemas.microsoft.com/office/drawing/2014/main" id="{00000000-0008-0000-0300-00003A080000}"/>
            </a:ext>
          </a:extLst>
        </xdr:cNvPr>
        <xdr:cNvSpPr>
          <a:spLocks noChangeShapeType="1"/>
        </xdr:cNvSpPr>
      </xdr:nvSpPr>
      <xdr:spPr bwMode="auto">
        <a:xfrm>
          <a:off x="3238500" y="3505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18</xdr:row>
      <xdr:rowOff>76200</xdr:rowOff>
    </xdr:from>
    <xdr:to>
      <xdr:col>8</xdr:col>
      <xdr:colOff>0</xdr:colOff>
      <xdr:row>18</xdr:row>
      <xdr:rowOff>76200</xdr:rowOff>
    </xdr:to>
    <xdr:sp macro="" textlink="">
      <xdr:nvSpPr>
        <xdr:cNvPr id="2107" name="Line 59">
          <a:extLst>
            <a:ext uri="{FF2B5EF4-FFF2-40B4-BE49-F238E27FC236}">
              <a16:creationId xmlns:a16="http://schemas.microsoft.com/office/drawing/2014/main" id="{00000000-0008-0000-0300-00003B080000}"/>
            </a:ext>
          </a:extLst>
        </xdr:cNvPr>
        <xdr:cNvSpPr>
          <a:spLocks noChangeShapeType="1"/>
        </xdr:cNvSpPr>
      </xdr:nvSpPr>
      <xdr:spPr bwMode="auto">
        <a:xfrm>
          <a:off x="2990850" y="3505200"/>
          <a:ext cx="24765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14</xdr:col>
      <xdr:colOff>0</xdr:colOff>
      <xdr:row>14</xdr:row>
      <xdr:rowOff>0</xdr:rowOff>
    </xdr:from>
    <xdr:to>
      <xdr:col>15</xdr:col>
      <xdr:colOff>0</xdr:colOff>
      <xdr:row>14</xdr:row>
      <xdr:rowOff>152400</xdr:rowOff>
    </xdr:to>
    <xdr:sp macro="" textlink="">
      <xdr:nvSpPr>
        <xdr:cNvPr id="2108" name="Circle 4">
          <a:extLst>
            <a:ext uri="{FF2B5EF4-FFF2-40B4-BE49-F238E27FC236}">
              <a16:creationId xmlns:a16="http://schemas.microsoft.com/office/drawing/2014/main" id="{00000000-0008-0000-0300-00003C080000}"/>
            </a:ext>
          </a:extLst>
        </xdr:cNvPr>
        <xdr:cNvSpPr/>
      </xdr:nvSpPr>
      <xdr:spPr>
        <a:xfrm>
          <a:off x="6076950" y="2667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14</xdr:row>
      <xdr:rowOff>76200</xdr:rowOff>
    </xdr:from>
    <xdr:to>
      <xdr:col>14</xdr:col>
      <xdr:colOff>0</xdr:colOff>
      <xdr:row>14</xdr:row>
      <xdr:rowOff>76200</xdr:rowOff>
    </xdr:to>
    <xdr:sp macro="" textlink="">
      <xdr:nvSpPr>
        <xdr:cNvPr id="2109" name="Line 60">
          <a:extLst>
            <a:ext uri="{FF2B5EF4-FFF2-40B4-BE49-F238E27FC236}">
              <a16:creationId xmlns:a16="http://schemas.microsoft.com/office/drawing/2014/main" id="{00000000-0008-0000-0300-00003D080000}"/>
            </a:ext>
          </a:extLst>
        </xdr:cNvPr>
        <xdr:cNvSpPr>
          <a:spLocks noChangeShapeType="1"/>
        </xdr:cNvSpPr>
      </xdr:nvSpPr>
      <xdr:spPr bwMode="auto">
        <a:xfrm>
          <a:off x="4857750" y="2743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14</xdr:row>
      <xdr:rowOff>76200</xdr:rowOff>
    </xdr:from>
    <xdr:to>
      <xdr:col>12</xdr:col>
      <xdr:colOff>0</xdr:colOff>
      <xdr:row>18</xdr:row>
      <xdr:rowOff>76200</xdr:rowOff>
    </xdr:to>
    <xdr:sp macro="" textlink="">
      <xdr:nvSpPr>
        <xdr:cNvPr id="2110" name="Line 61">
          <a:extLst>
            <a:ext uri="{FF2B5EF4-FFF2-40B4-BE49-F238E27FC236}">
              <a16:creationId xmlns:a16="http://schemas.microsoft.com/office/drawing/2014/main" id="{00000000-0008-0000-0300-00003E080000}"/>
            </a:ext>
          </a:extLst>
        </xdr:cNvPr>
        <xdr:cNvSpPr>
          <a:spLocks noChangeShapeType="1"/>
        </xdr:cNvSpPr>
      </xdr:nvSpPr>
      <xdr:spPr bwMode="auto">
        <a:xfrm flipV="1">
          <a:off x="4610100" y="2743200"/>
          <a:ext cx="247650" cy="762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14</xdr:col>
      <xdr:colOff>0</xdr:colOff>
      <xdr:row>22</xdr:row>
      <xdr:rowOff>0</xdr:rowOff>
    </xdr:from>
    <xdr:to>
      <xdr:col>15</xdr:col>
      <xdr:colOff>0</xdr:colOff>
      <xdr:row>22</xdr:row>
      <xdr:rowOff>152400</xdr:rowOff>
    </xdr:to>
    <xdr:sp macro="" textlink="">
      <xdr:nvSpPr>
        <xdr:cNvPr id="2111" name="Triangle 5">
          <a:extLst>
            <a:ext uri="{FF2B5EF4-FFF2-40B4-BE49-F238E27FC236}">
              <a16:creationId xmlns:a16="http://schemas.microsoft.com/office/drawing/2014/main" id="{00000000-0008-0000-0300-00003F080000}"/>
            </a:ext>
          </a:extLst>
        </xdr:cNvPr>
        <xdr:cNvSpPr/>
      </xdr:nvSpPr>
      <xdr:spPr>
        <a:xfrm rot="16200000">
          <a:off x="6076950" y="419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22</xdr:row>
      <xdr:rowOff>76200</xdr:rowOff>
    </xdr:from>
    <xdr:to>
      <xdr:col>18</xdr:col>
      <xdr:colOff>0</xdr:colOff>
      <xdr:row>22</xdr:row>
      <xdr:rowOff>76200</xdr:rowOff>
    </xdr:to>
    <xdr:sp macro="" textlink="">
      <xdr:nvSpPr>
        <xdr:cNvPr id="2112" name="Line 62">
          <a:extLst>
            <a:ext uri="{FF2B5EF4-FFF2-40B4-BE49-F238E27FC236}">
              <a16:creationId xmlns:a16="http://schemas.microsoft.com/office/drawing/2014/main" id="{00000000-0008-0000-0300-000040080000}"/>
            </a:ext>
          </a:extLst>
        </xdr:cNvPr>
        <xdr:cNvSpPr>
          <a:spLocks noChangeShapeType="1"/>
        </xdr:cNvSpPr>
      </xdr:nvSpPr>
      <xdr:spPr bwMode="auto">
        <a:xfrm>
          <a:off x="6229350" y="4267200"/>
          <a:ext cx="14668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0</xdr:colOff>
      <xdr:row>22</xdr:row>
      <xdr:rowOff>76200</xdr:rowOff>
    </xdr:from>
    <xdr:to>
      <xdr:col>14</xdr:col>
      <xdr:colOff>0</xdr:colOff>
      <xdr:row>22</xdr:row>
      <xdr:rowOff>76200</xdr:rowOff>
    </xdr:to>
    <xdr:sp macro="" textlink="">
      <xdr:nvSpPr>
        <xdr:cNvPr id="2113" name="Line 63">
          <a:extLst>
            <a:ext uri="{FF2B5EF4-FFF2-40B4-BE49-F238E27FC236}">
              <a16:creationId xmlns:a16="http://schemas.microsoft.com/office/drawing/2014/main" id="{00000000-0008-0000-0300-000041080000}"/>
            </a:ext>
          </a:extLst>
        </xdr:cNvPr>
        <xdr:cNvSpPr>
          <a:spLocks noChangeShapeType="1"/>
        </xdr:cNvSpPr>
      </xdr:nvSpPr>
      <xdr:spPr bwMode="auto">
        <a:xfrm>
          <a:off x="4857750" y="4267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18</xdr:row>
      <xdr:rowOff>76200</xdr:rowOff>
    </xdr:from>
    <xdr:to>
      <xdr:col>12</xdr:col>
      <xdr:colOff>0</xdr:colOff>
      <xdr:row>22</xdr:row>
      <xdr:rowOff>76200</xdr:rowOff>
    </xdr:to>
    <xdr:sp macro="" textlink="">
      <xdr:nvSpPr>
        <xdr:cNvPr id="2114" name="Line 64">
          <a:extLst>
            <a:ext uri="{FF2B5EF4-FFF2-40B4-BE49-F238E27FC236}">
              <a16:creationId xmlns:a16="http://schemas.microsoft.com/office/drawing/2014/main" id="{00000000-0008-0000-0300-000042080000}"/>
            </a:ext>
          </a:extLst>
        </xdr:cNvPr>
        <xdr:cNvSpPr>
          <a:spLocks noChangeShapeType="1"/>
        </xdr:cNvSpPr>
      </xdr:nvSpPr>
      <xdr:spPr bwMode="auto">
        <a:xfrm>
          <a:off x="4610100" y="3505200"/>
          <a:ext cx="247650" cy="762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18</xdr:col>
      <xdr:colOff>0</xdr:colOff>
      <xdr:row>12</xdr:row>
      <xdr:rowOff>0</xdr:rowOff>
    </xdr:from>
    <xdr:to>
      <xdr:col>19</xdr:col>
      <xdr:colOff>0</xdr:colOff>
      <xdr:row>12</xdr:row>
      <xdr:rowOff>152400</xdr:rowOff>
    </xdr:to>
    <xdr:sp macro="" textlink="">
      <xdr:nvSpPr>
        <xdr:cNvPr id="2115" name="Triangle 6">
          <a:extLst>
            <a:ext uri="{FF2B5EF4-FFF2-40B4-BE49-F238E27FC236}">
              <a16:creationId xmlns:a16="http://schemas.microsoft.com/office/drawing/2014/main" id="{00000000-0008-0000-0300-000043080000}"/>
            </a:ext>
          </a:extLst>
        </xdr:cNvPr>
        <xdr:cNvSpPr/>
      </xdr:nvSpPr>
      <xdr:spPr>
        <a:xfrm rot="16200000">
          <a:off x="7696200" y="228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12</xdr:row>
      <xdr:rowOff>76200</xdr:rowOff>
    </xdr:from>
    <xdr:to>
      <xdr:col>18</xdr:col>
      <xdr:colOff>0</xdr:colOff>
      <xdr:row>12</xdr:row>
      <xdr:rowOff>76200</xdr:rowOff>
    </xdr:to>
    <xdr:sp macro="" textlink="">
      <xdr:nvSpPr>
        <xdr:cNvPr id="2116" name="Line 65">
          <a:extLst>
            <a:ext uri="{FF2B5EF4-FFF2-40B4-BE49-F238E27FC236}">
              <a16:creationId xmlns:a16="http://schemas.microsoft.com/office/drawing/2014/main" id="{00000000-0008-0000-0300-000044080000}"/>
            </a:ext>
          </a:extLst>
        </xdr:cNvPr>
        <xdr:cNvSpPr>
          <a:spLocks noChangeShapeType="1"/>
        </xdr:cNvSpPr>
      </xdr:nvSpPr>
      <xdr:spPr bwMode="auto">
        <a:xfrm>
          <a:off x="6477000" y="23622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12</xdr:row>
      <xdr:rowOff>76200</xdr:rowOff>
    </xdr:from>
    <xdr:to>
      <xdr:col>16</xdr:col>
      <xdr:colOff>0</xdr:colOff>
      <xdr:row>14</xdr:row>
      <xdr:rowOff>76200</xdr:rowOff>
    </xdr:to>
    <xdr:sp macro="" textlink="">
      <xdr:nvSpPr>
        <xdr:cNvPr id="2117" name="Line 66">
          <a:extLst>
            <a:ext uri="{FF2B5EF4-FFF2-40B4-BE49-F238E27FC236}">
              <a16:creationId xmlns:a16="http://schemas.microsoft.com/office/drawing/2014/main" id="{00000000-0008-0000-0300-000045080000}"/>
            </a:ext>
          </a:extLst>
        </xdr:cNvPr>
        <xdr:cNvSpPr>
          <a:spLocks noChangeShapeType="1"/>
        </xdr:cNvSpPr>
      </xdr:nvSpPr>
      <xdr:spPr bwMode="auto">
        <a:xfrm flipV="1">
          <a:off x="6229350" y="2362200"/>
          <a:ext cx="24765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18</xdr:col>
      <xdr:colOff>0</xdr:colOff>
      <xdr:row>17</xdr:row>
      <xdr:rowOff>0</xdr:rowOff>
    </xdr:from>
    <xdr:to>
      <xdr:col>19</xdr:col>
      <xdr:colOff>0</xdr:colOff>
      <xdr:row>17</xdr:row>
      <xdr:rowOff>152400</xdr:rowOff>
    </xdr:to>
    <xdr:sp macro="" textlink="">
      <xdr:nvSpPr>
        <xdr:cNvPr id="2118" name="Triangle 7">
          <a:extLst>
            <a:ext uri="{FF2B5EF4-FFF2-40B4-BE49-F238E27FC236}">
              <a16:creationId xmlns:a16="http://schemas.microsoft.com/office/drawing/2014/main" id="{00000000-0008-0000-0300-000046080000}"/>
            </a:ext>
          </a:extLst>
        </xdr:cNvPr>
        <xdr:cNvSpPr/>
      </xdr:nvSpPr>
      <xdr:spPr>
        <a:xfrm rot="16200000">
          <a:off x="7696200" y="3238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17</xdr:row>
      <xdr:rowOff>76200</xdr:rowOff>
    </xdr:from>
    <xdr:to>
      <xdr:col>18</xdr:col>
      <xdr:colOff>0</xdr:colOff>
      <xdr:row>17</xdr:row>
      <xdr:rowOff>76200</xdr:rowOff>
    </xdr:to>
    <xdr:sp macro="" textlink="">
      <xdr:nvSpPr>
        <xdr:cNvPr id="2119" name="Line 67">
          <a:extLst>
            <a:ext uri="{FF2B5EF4-FFF2-40B4-BE49-F238E27FC236}">
              <a16:creationId xmlns:a16="http://schemas.microsoft.com/office/drawing/2014/main" id="{00000000-0008-0000-0300-000047080000}"/>
            </a:ext>
          </a:extLst>
        </xdr:cNvPr>
        <xdr:cNvSpPr>
          <a:spLocks noChangeShapeType="1"/>
        </xdr:cNvSpPr>
      </xdr:nvSpPr>
      <xdr:spPr bwMode="auto">
        <a:xfrm>
          <a:off x="6477000" y="3314700"/>
          <a:ext cx="1219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0</xdr:colOff>
      <xdr:row>14</xdr:row>
      <xdr:rowOff>76200</xdr:rowOff>
    </xdr:from>
    <xdr:to>
      <xdr:col>16</xdr:col>
      <xdr:colOff>0</xdr:colOff>
      <xdr:row>17</xdr:row>
      <xdr:rowOff>76200</xdr:rowOff>
    </xdr:to>
    <xdr:sp macro="" textlink="">
      <xdr:nvSpPr>
        <xdr:cNvPr id="2120" name="Line 68">
          <a:extLst>
            <a:ext uri="{FF2B5EF4-FFF2-40B4-BE49-F238E27FC236}">
              <a16:creationId xmlns:a16="http://schemas.microsoft.com/office/drawing/2014/main" id="{00000000-0008-0000-0300-000048080000}"/>
            </a:ext>
          </a:extLst>
        </xdr:cNvPr>
        <xdr:cNvSpPr>
          <a:spLocks noChangeShapeType="1"/>
        </xdr:cNvSpPr>
      </xdr:nvSpPr>
      <xdr:spPr bwMode="auto">
        <a:xfrm>
          <a:off x="6229350" y="2743200"/>
          <a:ext cx="24765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xdr:col>
      <xdr:colOff>0</xdr:colOff>
      <xdr:row>12</xdr:row>
      <xdr:rowOff>0</xdr:rowOff>
    </xdr:from>
    <xdr:to>
      <xdr:col>3</xdr:col>
      <xdr:colOff>0</xdr:colOff>
      <xdr:row>12</xdr:row>
      <xdr:rowOff>152400</xdr:rowOff>
    </xdr:to>
    <xdr:sp macro="" textlink="">
      <xdr:nvSpPr>
        <xdr:cNvPr id="2121" name="Circle 0">
          <a:extLst>
            <a:ext uri="{FF2B5EF4-FFF2-40B4-BE49-F238E27FC236}">
              <a16:creationId xmlns:a16="http://schemas.microsoft.com/office/drawing/2014/main" id="{00000000-0008-0000-0300-000049080000}"/>
            </a:ext>
          </a:extLst>
        </xdr:cNvPr>
        <xdr:cNvSpPr/>
      </xdr:nvSpPr>
      <xdr:spPr>
        <a:xfrm>
          <a:off x="1219200" y="2286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12</xdr:row>
      <xdr:rowOff>76200</xdr:rowOff>
    </xdr:from>
    <xdr:to>
      <xdr:col>2</xdr:col>
      <xdr:colOff>0</xdr:colOff>
      <xdr:row>12</xdr:row>
      <xdr:rowOff>76200</xdr:rowOff>
    </xdr:to>
    <xdr:sp macro="" textlink="">
      <xdr:nvSpPr>
        <xdr:cNvPr id="2122" name="Line 69">
          <a:extLst>
            <a:ext uri="{FF2B5EF4-FFF2-40B4-BE49-F238E27FC236}">
              <a16:creationId xmlns:a16="http://schemas.microsoft.com/office/drawing/2014/main" id="{00000000-0008-0000-0300-00004A080000}"/>
            </a:ext>
          </a:extLst>
        </xdr:cNvPr>
        <xdr:cNvSpPr>
          <a:spLocks noChangeShapeType="1"/>
        </xdr:cNvSpPr>
      </xdr:nvSpPr>
      <xdr:spPr bwMode="auto">
        <a:xfrm>
          <a:off x="609600" y="2362200"/>
          <a:ext cx="6096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5.xml><?xml version="1.0" encoding="utf-8"?>
<xdr:wsDr xmlns:xdr="http://schemas.openxmlformats.org/drawingml/2006/spreadsheetDrawing" xmlns:a="http://schemas.openxmlformats.org/drawingml/2006/main">
  <xdr:oneCellAnchor>
    <xdr:from>
      <xdr:col>7</xdr:col>
      <xdr:colOff>606425</xdr:colOff>
      <xdr:row>58</xdr:row>
      <xdr:rowOff>164305</xdr:rowOff>
    </xdr:from>
    <xdr:ext cx="215900" cy="170657"/>
    <xdr:sp macro="" textlink="">
      <xdr:nvSpPr>
        <xdr:cNvPr id="2" name="Square 1">
          <a:extLst>
            <a:ext uri="{FF2B5EF4-FFF2-40B4-BE49-F238E27FC236}">
              <a16:creationId xmlns:a16="http://schemas.microsoft.com/office/drawing/2014/main" id="{00000000-0008-0000-0400-000002000000}"/>
            </a:ext>
          </a:extLst>
        </xdr:cNvPr>
        <xdr:cNvSpPr/>
      </xdr:nvSpPr>
      <xdr:spPr>
        <a:xfrm>
          <a:off x="5318125" y="11213305"/>
          <a:ext cx="215900" cy="170657"/>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6</xdr:col>
      <xdr:colOff>0</xdr:colOff>
      <xdr:row>59</xdr:row>
      <xdr:rowOff>76200</xdr:rowOff>
    </xdr:from>
    <xdr:to>
      <xdr:col>8</xdr:col>
      <xdr:colOff>0</xdr:colOff>
      <xdr:row>59</xdr:row>
      <xdr:rowOff>76200</xdr:rowOff>
    </xdr:to>
    <xdr:sp macro="" textlink="">
      <xdr:nvSpPr>
        <xdr:cNvPr id="3" name="Line 390">
          <a:extLst>
            <a:ext uri="{FF2B5EF4-FFF2-40B4-BE49-F238E27FC236}">
              <a16:creationId xmlns:a16="http://schemas.microsoft.com/office/drawing/2014/main" id="{00000000-0008-0000-0400-000003000000}"/>
            </a:ext>
          </a:extLst>
        </xdr:cNvPr>
        <xdr:cNvSpPr>
          <a:spLocks noChangeShapeType="1"/>
        </xdr:cNvSpPr>
      </xdr:nvSpPr>
      <xdr:spPr bwMode="auto">
        <a:xfrm>
          <a:off x="4038600" y="11315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0</xdr:colOff>
      <xdr:row>59</xdr:row>
      <xdr:rowOff>76200</xdr:rowOff>
    </xdr:from>
    <xdr:to>
      <xdr:col>6</xdr:col>
      <xdr:colOff>0</xdr:colOff>
      <xdr:row>68</xdr:row>
      <xdr:rowOff>76200</xdr:rowOff>
    </xdr:to>
    <xdr:sp macro="" textlink="">
      <xdr:nvSpPr>
        <xdr:cNvPr id="4" name="Line 391">
          <a:extLst>
            <a:ext uri="{FF2B5EF4-FFF2-40B4-BE49-F238E27FC236}">
              <a16:creationId xmlns:a16="http://schemas.microsoft.com/office/drawing/2014/main" id="{00000000-0008-0000-0400-000004000000}"/>
            </a:ext>
          </a:extLst>
        </xdr:cNvPr>
        <xdr:cNvSpPr>
          <a:spLocks noChangeShapeType="1"/>
        </xdr:cNvSpPr>
      </xdr:nvSpPr>
      <xdr:spPr bwMode="auto">
        <a:xfrm flipV="1">
          <a:off x="3365500" y="11315700"/>
          <a:ext cx="673100" cy="1714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8</xdr:col>
      <xdr:colOff>11113</xdr:colOff>
      <xdr:row>77</xdr:row>
      <xdr:rowOff>19050</xdr:rowOff>
    </xdr:from>
    <xdr:ext cx="163511" cy="143668"/>
    <xdr:sp macro="" textlink="">
      <xdr:nvSpPr>
        <xdr:cNvPr id="5" name="Square 2">
          <a:extLst>
            <a:ext uri="{FF2B5EF4-FFF2-40B4-BE49-F238E27FC236}">
              <a16:creationId xmlns:a16="http://schemas.microsoft.com/office/drawing/2014/main" id="{00000000-0008-0000-0400-000005000000}"/>
            </a:ext>
          </a:extLst>
        </xdr:cNvPr>
        <xdr:cNvSpPr/>
      </xdr:nvSpPr>
      <xdr:spPr>
        <a:xfrm>
          <a:off x="5395913" y="14687550"/>
          <a:ext cx="163511" cy="143668"/>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6</xdr:col>
      <xdr:colOff>0</xdr:colOff>
      <xdr:row>77</xdr:row>
      <xdr:rowOff>76200</xdr:rowOff>
    </xdr:from>
    <xdr:to>
      <xdr:col>8</xdr:col>
      <xdr:colOff>0</xdr:colOff>
      <xdr:row>77</xdr:row>
      <xdr:rowOff>76200</xdr:rowOff>
    </xdr:to>
    <xdr:sp macro="" textlink="">
      <xdr:nvSpPr>
        <xdr:cNvPr id="6" name="Line 392">
          <a:extLst>
            <a:ext uri="{FF2B5EF4-FFF2-40B4-BE49-F238E27FC236}">
              <a16:creationId xmlns:a16="http://schemas.microsoft.com/office/drawing/2014/main" id="{00000000-0008-0000-0400-000006000000}"/>
            </a:ext>
          </a:extLst>
        </xdr:cNvPr>
        <xdr:cNvSpPr>
          <a:spLocks noChangeShapeType="1"/>
        </xdr:cNvSpPr>
      </xdr:nvSpPr>
      <xdr:spPr bwMode="auto">
        <a:xfrm>
          <a:off x="4038600" y="14744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0</xdr:colOff>
      <xdr:row>68</xdr:row>
      <xdr:rowOff>76200</xdr:rowOff>
    </xdr:from>
    <xdr:to>
      <xdr:col>6</xdr:col>
      <xdr:colOff>0</xdr:colOff>
      <xdr:row>77</xdr:row>
      <xdr:rowOff>76200</xdr:rowOff>
    </xdr:to>
    <xdr:sp macro="" textlink="">
      <xdr:nvSpPr>
        <xdr:cNvPr id="7" name="Line 393">
          <a:extLst>
            <a:ext uri="{FF2B5EF4-FFF2-40B4-BE49-F238E27FC236}">
              <a16:creationId xmlns:a16="http://schemas.microsoft.com/office/drawing/2014/main" id="{00000000-0008-0000-0400-000007000000}"/>
            </a:ext>
          </a:extLst>
        </xdr:cNvPr>
        <xdr:cNvSpPr>
          <a:spLocks noChangeShapeType="1"/>
        </xdr:cNvSpPr>
      </xdr:nvSpPr>
      <xdr:spPr bwMode="auto">
        <a:xfrm>
          <a:off x="3365500" y="13030200"/>
          <a:ext cx="673100" cy="1714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11</xdr:col>
      <xdr:colOff>600075</xdr:colOff>
      <xdr:row>46</xdr:row>
      <xdr:rowOff>35719</xdr:rowOff>
    </xdr:from>
    <xdr:ext cx="215900" cy="161925"/>
    <xdr:sp macro="" textlink="">
      <xdr:nvSpPr>
        <xdr:cNvPr id="8" name="Circle 3">
          <a:extLst>
            <a:ext uri="{FF2B5EF4-FFF2-40B4-BE49-F238E27FC236}">
              <a16:creationId xmlns:a16="http://schemas.microsoft.com/office/drawing/2014/main" id="{00000000-0008-0000-0400-000008000000}"/>
            </a:ext>
          </a:extLst>
        </xdr:cNvPr>
        <xdr:cNvSpPr/>
      </xdr:nvSpPr>
      <xdr:spPr>
        <a:xfrm>
          <a:off x="8004175" y="8798719"/>
          <a:ext cx="215900" cy="161925"/>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10</xdr:col>
      <xdr:colOff>0</xdr:colOff>
      <xdr:row>46</xdr:row>
      <xdr:rowOff>76200</xdr:rowOff>
    </xdr:from>
    <xdr:to>
      <xdr:col>12</xdr:col>
      <xdr:colOff>0</xdr:colOff>
      <xdr:row>46</xdr:row>
      <xdr:rowOff>76200</xdr:rowOff>
    </xdr:to>
    <xdr:sp macro="" textlink="">
      <xdr:nvSpPr>
        <xdr:cNvPr id="9" name="Line 394">
          <a:extLst>
            <a:ext uri="{FF2B5EF4-FFF2-40B4-BE49-F238E27FC236}">
              <a16:creationId xmlns:a16="http://schemas.microsoft.com/office/drawing/2014/main" id="{00000000-0008-0000-0400-000009000000}"/>
            </a:ext>
          </a:extLst>
        </xdr:cNvPr>
        <xdr:cNvSpPr>
          <a:spLocks noChangeShapeType="1"/>
        </xdr:cNvSpPr>
      </xdr:nvSpPr>
      <xdr:spPr bwMode="auto">
        <a:xfrm>
          <a:off x="6731000" y="8839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46</xdr:row>
      <xdr:rowOff>76200</xdr:rowOff>
    </xdr:from>
    <xdr:to>
      <xdr:col>10</xdr:col>
      <xdr:colOff>0</xdr:colOff>
      <xdr:row>59</xdr:row>
      <xdr:rowOff>76200</xdr:rowOff>
    </xdr:to>
    <xdr:sp macro="" textlink="">
      <xdr:nvSpPr>
        <xdr:cNvPr id="10" name="Line 395">
          <a:extLst>
            <a:ext uri="{FF2B5EF4-FFF2-40B4-BE49-F238E27FC236}">
              <a16:creationId xmlns:a16="http://schemas.microsoft.com/office/drawing/2014/main" id="{00000000-0008-0000-0400-00000A000000}"/>
            </a:ext>
          </a:extLst>
        </xdr:cNvPr>
        <xdr:cNvSpPr>
          <a:spLocks noChangeShapeType="1"/>
        </xdr:cNvSpPr>
      </xdr:nvSpPr>
      <xdr:spPr bwMode="auto">
        <a:xfrm flipV="1">
          <a:off x="6057900" y="8839200"/>
          <a:ext cx="67310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11</xdr:col>
      <xdr:colOff>601662</xdr:colOff>
      <xdr:row>72</xdr:row>
      <xdr:rowOff>37307</xdr:rowOff>
    </xdr:from>
    <xdr:ext cx="212725" cy="165100"/>
    <xdr:sp macro="" textlink="">
      <xdr:nvSpPr>
        <xdr:cNvPr id="11" name="Triangle 4">
          <a:extLst>
            <a:ext uri="{FF2B5EF4-FFF2-40B4-BE49-F238E27FC236}">
              <a16:creationId xmlns:a16="http://schemas.microsoft.com/office/drawing/2014/main" id="{00000000-0008-0000-0400-00000B000000}"/>
            </a:ext>
          </a:extLst>
        </xdr:cNvPr>
        <xdr:cNvSpPr/>
      </xdr:nvSpPr>
      <xdr:spPr>
        <a:xfrm rot="16200000">
          <a:off x="8029575" y="13729494"/>
          <a:ext cx="165100" cy="2127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13</xdr:col>
      <xdr:colOff>0</xdr:colOff>
      <xdr:row>72</xdr:row>
      <xdr:rowOff>76200</xdr:rowOff>
    </xdr:from>
    <xdr:to>
      <xdr:col>28</xdr:col>
      <xdr:colOff>0</xdr:colOff>
      <xdr:row>72</xdr:row>
      <xdr:rowOff>76200</xdr:rowOff>
    </xdr:to>
    <xdr:sp macro="" textlink="">
      <xdr:nvSpPr>
        <xdr:cNvPr id="12" name="Line 396">
          <a:extLst>
            <a:ext uri="{FF2B5EF4-FFF2-40B4-BE49-F238E27FC236}">
              <a16:creationId xmlns:a16="http://schemas.microsoft.com/office/drawing/2014/main" id="{00000000-0008-0000-0400-00000C000000}"/>
            </a:ext>
          </a:extLst>
        </xdr:cNvPr>
        <xdr:cNvSpPr>
          <a:spLocks noChangeShapeType="1"/>
        </xdr:cNvSpPr>
      </xdr:nvSpPr>
      <xdr:spPr bwMode="auto">
        <a:xfrm>
          <a:off x="8750300" y="13792200"/>
          <a:ext cx="10096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72</xdr:row>
      <xdr:rowOff>76200</xdr:rowOff>
    </xdr:from>
    <xdr:to>
      <xdr:col>12</xdr:col>
      <xdr:colOff>0</xdr:colOff>
      <xdr:row>72</xdr:row>
      <xdr:rowOff>76200</xdr:rowOff>
    </xdr:to>
    <xdr:sp macro="" textlink="">
      <xdr:nvSpPr>
        <xdr:cNvPr id="13" name="Line 397">
          <a:extLst>
            <a:ext uri="{FF2B5EF4-FFF2-40B4-BE49-F238E27FC236}">
              <a16:creationId xmlns:a16="http://schemas.microsoft.com/office/drawing/2014/main" id="{00000000-0008-0000-0400-00000D000000}"/>
            </a:ext>
          </a:extLst>
        </xdr:cNvPr>
        <xdr:cNvSpPr>
          <a:spLocks noChangeShapeType="1"/>
        </xdr:cNvSpPr>
      </xdr:nvSpPr>
      <xdr:spPr bwMode="auto">
        <a:xfrm>
          <a:off x="6731000" y="13792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59</xdr:row>
      <xdr:rowOff>76200</xdr:rowOff>
    </xdr:from>
    <xdr:to>
      <xdr:col>10</xdr:col>
      <xdr:colOff>0</xdr:colOff>
      <xdr:row>72</xdr:row>
      <xdr:rowOff>76200</xdr:rowOff>
    </xdr:to>
    <xdr:sp macro="" textlink="">
      <xdr:nvSpPr>
        <xdr:cNvPr id="14" name="Line 398">
          <a:extLst>
            <a:ext uri="{FF2B5EF4-FFF2-40B4-BE49-F238E27FC236}">
              <a16:creationId xmlns:a16="http://schemas.microsoft.com/office/drawing/2014/main" id="{00000000-0008-0000-0400-00000E000000}"/>
            </a:ext>
          </a:extLst>
        </xdr:cNvPr>
        <xdr:cNvSpPr>
          <a:spLocks noChangeShapeType="1"/>
        </xdr:cNvSpPr>
      </xdr:nvSpPr>
      <xdr:spPr bwMode="auto">
        <a:xfrm>
          <a:off x="6057900" y="11315700"/>
          <a:ext cx="67310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15</xdr:col>
      <xdr:colOff>596900</xdr:colOff>
      <xdr:row>31</xdr:row>
      <xdr:rowOff>30163</xdr:rowOff>
    </xdr:from>
    <xdr:ext cx="215900" cy="143669"/>
    <xdr:sp macro="" textlink="">
      <xdr:nvSpPr>
        <xdr:cNvPr id="15" name="Circle 5">
          <a:extLst>
            <a:ext uri="{FF2B5EF4-FFF2-40B4-BE49-F238E27FC236}">
              <a16:creationId xmlns:a16="http://schemas.microsoft.com/office/drawing/2014/main" id="{00000000-0008-0000-0400-00000F000000}"/>
            </a:ext>
          </a:extLst>
        </xdr:cNvPr>
        <xdr:cNvSpPr/>
      </xdr:nvSpPr>
      <xdr:spPr>
        <a:xfrm>
          <a:off x="10693400" y="5935663"/>
          <a:ext cx="215900" cy="143669"/>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14</xdr:col>
      <xdr:colOff>0</xdr:colOff>
      <xdr:row>31</xdr:row>
      <xdr:rowOff>76200</xdr:rowOff>
    </xdr:from>
    <xdr:to>
      <xdr:col>16</xdr:col>
      <xdr:colOff>0</xdr:colOff>
      <xdr:row>31</xdr:row>
      <xdr:rowOff>76200</xdr:rowOff>
    </xdr:to>
    <xdr:sp macro="" textlink="">
      <xdr:nvSpPr>
        <xdr:cNvPr id="16" name="Line 399">
          <a:extLst>
            <a:ext uri="{FF2B5EF4-FFF2-40B4-BE49-F238E27FC236}">
              <a16:creationId xmlns:a16="http://schemas.microsoft.com/office/drawing/2014/main" id="{00000000-0008-0000-0400-000010000000}"/>
            </a:ext>
          </a:extLst>
        </xdr:cNvPr>
        <xdr:cNvSpPr>
          <a:spLocks noChangeShapeType="1"/>
        </xdr:cNvSpPr>
      </xdr:nvSpPr>
      <xdr:spPr bwMode="auto">
        <a:xfrm>
          <a:off x="9423400" y="5981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31</xdr:row>
      <xdr:rowOff>76200</xdr:rowOff>
    </xdr:from>
    <xdr:to>
      <xdr:col>14</xdr:col>
      <xdr:colOff>0</xdr:colOff>
      <xdr:row>46</xdr:row>
      <xdr:rowOff>76200</xdr:rowOff>
    </xdr:to>
    <xdr:sp macro="" textlink="">
      <xdr:nvSpPr>
        <xdr:cNvPr id="17" name="Line 400">
          <a:extLst>
            <a:ext uri="{FF2B5EF4-FFF2-40B4-BE49-F238E27FC236}">
              <a16:creationId xmlns:a16="http://schemas.microsoft.com/office/drawing/2014/main" id="{00000000-0008-0000-0400-000011000000}"/>
            </a:ext>
          </a:extLst>
        </xdr:cNvPr>
        <xdr:cNvSpPr>
          <a:spLocks noChangeShapeType="1"/>
        </xdr:cNvSpPr>
      </xdr:nvSpPr>
      <xdr:spPr bwMode="auto">
        <a:xfrm flipV="1">
          <a:off x="8750300" y="5981700"/>
          <a:ext cx="673100" cy="2857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16</xdr:col>
      <xdr:colOff>1587</xdr:colOff>
      <xdr:row>62</xdr:row>
      <xdr:rowOff>15874</xdr:rowOff>
    </xdr:from>
    <xdr:ext cx="163513" cy="146050"/>
    <xdr:sp macro="" textlink="">
      <xdr:nvSpPr>
        <xdr:cNvPr id="18" name="Circle 6">
          <a:extLst>
            <a:ext uri="{FF2B5EF4-FFF2-40B4-BE49-F238E27FC236}">
              <a16:creationId xmlns:a16="http://schemas.microsoft.com/office/drawing/2014/main" id="{00000000-0008-0000-0400-000012000000}"/>
            </a:ext>
          </a:extLst>
        </xdr:cNvPr>
        <xdr:cNvSpPr/>
      </xdr:nvSpPr>
      <xdr:spPr>
        <a:xfrm>
          <a:off x="10771187" y="11826874"/>
          <a:ext cx="163513" cy="14605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14</xdr:col>
      <xdr:colOff>0</xdr:colOff>
      <xdr:row>62</xdr:row>
      <xdr:rowOff>76200</xdr:rowOff>
    </xdr:from>
    <xdr:to>
      <xdr:col>16</xdr:col>
      <xdr:colOff>0</xdr:colOff>
      <xdr:row>62</xdr:row>
      <xdr:rowOff>76200</xdr:rowOff>
    </xdr:to>
    <xdr:sp macro="" textlink="">
      <xdr:nvSpPr>
        <xdr:cNvPr id="19" name="Line 401">
          <a:extLst>
            <a:ext uri="{FF2B5EF4-FFF2-40B4-BE49-F238E27FC236}">
              <a16:creationId xmlns:a16="http://schemas.microsoft.com/office/drawing/2014/main" id="{00000000-0008-0000-0400-000013000000}"/>
            </a:ext>
          </a:extLst>
        </xdr:cNvPr>
        <xdr:cNvSpPr>
          <a:spLocks noChangeShapeType="1"/>
        </xdr:cNvSpPr>
      </xdr:nvSpPr>
      <xdr:spPr bwMode="auto">
        <a:xfrm>
          <a:off x="9423400" y="11887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46</xdr:row>
      <xdr:rowOff>76200</xdr:rowOff>
    </xdr:from>
    <xdr:to>
      <xdr:col>14</xdr:col>
      <xdr:colOff>0</xdr:colOff>
      <xdr:row>62</xdr:row>
      <xdr:rowOff>76200</xdr:rowOff>
    </xdr:to>
    <xdr:sp macro="" textlink="">
      <xdr:nvSpPr>
        <xdr:cNvPr id="20" name="Line 402">
          <a:extLst>
            <a:ext uri="{FF2B5EF4-FFF2-40B4-BE49-F238E27FC236}">
              <a16:creationId xmlns:a16="http://schemas.microsoft.com/office/drawing/2014/main" id="{00000000-0008-0000-0400-000014000000}"/>
            </a:ext>
          </a:extLst>
        </xdr:cNvPr>
        <xdr:cNvSpPr>
          <a:spLocks noChangeShapeType="1"/>
        </xdr:cNvSpPr>
      </xdr:nvSpPr>
      <xdr:spPr bwMode="auto">
        <a:xfrm>
          <a:off x="8750300" y="8839200"/>
          <a:ext cx="673100" cy="3048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19</xdr:col>
      <xdr:colOff>596900</xdr:colOff>
      <xdr:row>19</xdr:row>
      <xdr:rowOff>60325</xdr:rowOff>
    </xdr:from>
    <xdr:ext cx="215900" cy="155575"/>
    <xdr:sp macro="" textlink="">
      <xdr:nvSpPr>
        <xdr:cNvPr id="21" name="Circle 7">
          <a:extLst>
            <a:ext uri="{FF2B5EF4-FFF2-40B4-BE49-F238E27FC236}">
              <a16:creationId xmlns:a16="http://schemas.microsoft.com/office/drawing/2014/main" id="{00000000-0008-0000-0400-000015000000}"/>
            </a:ext>
          </a:extLst>
        </xdr:cNvPr>
        <xdr:cNvSpPr/>
      </xdr:nvSpPr>
      <xdr:spPr>
        <a:xfrm>
          <a:off x="13385800" y="3679825"/>
          <a:ext cx="215900" cy="155575"/>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18</xdr:col>
      <xdr:colOff>0</xdr:colOff>
      <xdr:row>19</xdr:row>
      <xdr:rowOff>76200</xdr:rowOff>
    </xdr:from>
    <xdr:to>
      <xdr:col>20</xdr:col>
      <xdr:colOff>0</xdr:colOff>
      <xdr:row>19</xdr:row>
      <xdr:rowOff>76200</xdr:rowOff>
    </xdr:to>
    <xdr:sp macro="" textlink="">
      <xdr:nvSpPr>
        <xdr:cNvPr id="22" name="Line 403">
          <a:extLst>
            <a:ext uri="{FF2B5EF4-FFF2-40B4-BE49-F238E27FC236}">
              <a16:creationId xmlns:a16="http://schemas.microsoft.com/office/drawing/2014/main" id="{00000000-0008-0000-0400-000016000000}"/>
            </a:ext>
          </a:extLst>
        </xdr:cNvPr>
        <xdr:cNvSpPr>
          <a:spLocks noChangeShapeType="1"/>
        </xdr:cNvSpPr>
      </xdr:nvSpPr>
      <xdr:spPr bwMode="auto">
        <a:xfrm>
          <a:off x="12115800" y="3695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0</xdr:colOff>
      <xdr:row>19</xdr:row>
      <xdr:rowOff>76200</xdr:rowOff>
    </xdr:from>
    <xdr:to>
      <xdr:col>18</xdr:col>
      <xdr:colOff>0</xdr:colOff>
      <xdr:row>31</xdr:row>
      <xdr:rowOff>76200</xdr:rowOff>
    </xdr:to>
    <xdr:sp macro="" textlink="">
      <xdr:nvSpPr>
        <xdr:cNvPr id="23" name="Line 404">
          <a:extLst>
            <a:ext uri="{FF2B5EF4-FFF2-40B4-BE49-F238E27FC236}">
              <a16:creationId xmlns:a16="http://schemas.microsoft.com/office/drawing/2014/main" id="{00000000-0008-0000-0400-000017000000}"/>
            </a:ext>
          </a:extLst>
        </xdr:cNvPr>
        <xdr:cNvSpPr>
          <a:spLocks noChangeShapeType="1"/>
        </xdr:cNvSpPr>
      </xdr:nvSpPr>
      <xdr:spPr bwMode="auto">
        <a:xfrm flipV="1">
          <a:off x="11442700" y="3695700"/>
          <a:ext cx="673100" cy="2286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19</xdr:col>
      <xdr:colOff>600075</xdr:colOff>
      <xdr:row>44</xdr:row>
      <xdr:rowOff>38100</xdr:rowOff>
    </xdr:from>
    <xdr:ext cx="212725" cy="161925"/>
    <xdr:sp macro="" textlink="">
      <xdr:nvSpPr>
        <xdr:cNvPr id="24" name="Circle 8">
          <a:extLst>
            <a:ext uri="{FF2B5EF4-FFF2-40B4-BE49-F238E27FC236}">
              <a16:creationId xmlns:a16="http://schemas.microsoft.com/office/drawing/2014/main" id="{00000000-0008-0000-0400-000018000000}"/>
            </a:ext>
          </a:extLst>
        </xdr:cNvPr>
        <xdr:cNvSpPr/>
      </xdr:nvSpPr>
      <xdr:spPr>
        <a:xfrm>
          <a:off x="13388975" y="8420100"/>
          <a:ext cx="212725" cy="161925"/>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18</xdr:col>
      <xdr:colOff>0</xdr:colOff>
      <xdr:row>44</xdr:row>
      <xdr:rowOff>76200</xdr:rowOff>
    </xdr:from>
    <xdr:to>
      <xdr:col>20</xdr:col>
      <xdr:colOff>0</xdr:colOff>
      <xdr:row>44</xdr:row>
      <xdr:rowOff>76200</xdr:rowOff>
    </xdr:to>
    <xdr:sp macro="" textlink="">
      <xdr:nvSpPr>
        <xdr:cNvPr id="25" name="Line 405">
          <a:extLst>
            <a:ext uri="{FF2B5EF4-FFF2-40B4-BE49-F238E27FC236}">
              <a16:creationId xmlns:a16="http://schemas.microsoft.com/office/drawing/2014/main" id="{00000000-0008-0000-0400-000019000000}"/>
            </a:ext>
          </a:extLst>
        </xdr:cNvPr>
        <xdr:cNvSpPr>
          <a:spLocks noChangeShapeType="1"/>
        </xdr:cNvSpPr>
      </xdr:nvSpPr>
      <xdr:spPr bwMode="auto">
        <a:xfrm>
          <a:off x="12115800" y="8458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0</xdr:colOff>
      <xdr:row>31</xdr:row>
      <xdr:rowOff>76200</xdr:rowOff>
    </xdr:from>
    <xdr:to>
      <xdr:col>18</xdr:col>
      <xdr:colOff>0</xdr:colOff>
      <xdr:row>44</xdr:row>
      <xdr:rowOff>76200</xdr:rowOff>
    </xdr:to>
    <xdr:sp macro="" textlink="">
      <xdr:nvSpPr>
        <xdr:cNvPr id="26" name="Line 406">
          <a:extLst>
            <a:ext uri="{FF2B5EF4-FFF2-40B4-BE49-F238E27FC236}">
              <a16:creationId xmlns:a16="http://schemas.microsoft.com/office/drawing/2014/main" id="{00000000-0008-0000-0400-00001A000000}"/>
            </a:ext>
          </a:extLst>
        </xdr:cNvPr>
        <xdr:cNvSpPr>
          <a:spLocks noChangeShapeType="1"/>
        </xdr:cNvSpPr>
      </xdr:nvSpPr>
      <xdr:spPr bwMode="auto">
        <a:xfrm>
          <a:off x="11442700" y="5981700"/>
          <a:ext cx="673100" cy="2476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23</xdr:col>
      <xdr:colOff>593725</xdr:colOff>
      <xdr:row>9</xdr:row>
      <xdr:rowOff>28575</xdr:rowOff>
    </xdr:from>
    <xdr:ext cx="222250" cy="161925"/>
    <xdr:sp macro="" textlink="">
      <xdr:nvSpPr>
        <xdr:cNvPr id="27" name="Circle 9">
          <a:extLst>
            <a:ext uri="{FF2B5EF4-FFF2-40B4-BE49-F238E27FC236}">
              <a16:creationId xmlns:a16="http://schemas.microsoft.com/office/drawing/2014/main" id="{00000000-0008-0000-0400-00001B000000}"/>
            </a:ext>
          </a:extLst>
        </xdr:cNvPr>
        <xdr:cNvSpPr/>
      </xdr:nvSpPr>
      <xdr:spPr>
        <a:xfrm>
          <a:off x="16075025" y="1743075"/>
          <a:ext cx="222250" cy="161925"/>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22</xdr:col>
      <xdr:colOff>0</xdr:colOff>
      <xdr:row>9</xdr:row>
      <xdr:rowOff>76200</xdr:rowOff>
    </xdr:from>
    <xdr:to>
      <xdr:col>24</xdr:col>
      <xdr:colOff>0</xdr:colOff>
      <xdr:row>9</xdr:row>
      <xdr:rowOff>76200</xdr:rowOff>
    </xdr:to>
    <xdr:sp macro="" textlink="">
      <xdr:nvSpPr>
        <xdr:cNvPr id="28" name="Line 407">
          <a:extLst>
            <a:ext uri="{FF2B5EF4-FFF2-40B4-BE49-F238E27FC236}">
              <a16:creationId xmlns:a16="http://schemas.microsoft.com/office/drawing/2014/main" id="{00000000-0008-0000-0400-00001C000000}"/>
            </a:ext>
          </a:extLst>
        </xdr:cNvPr>
        <xdr:cNvSpPr>
          <a:spLocks noChangeShapeType="1"/>
        </xdr:cNvSpPr>
      </xdr:nvSpPr>
      <xdr:spPr bwMode="auto">
        <a:xfrm>
          <a:off x="14808200" y="1790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0</xdr:colOff>
      <xdr:row>9</xdr:row>
      <xdr:rowOff>76200</xdr:rowOff>
    </xdr:from>
    <xdr:to>
      <xdr:col>22</xdr:col>
      <xdr:colOff>0</xdr:colOff>
      <xdr:row>19</xdr:row>
      <xdr:rowOff>76200</xdr:rowOff>
    </xdr:to>
    <xdr:sp macro="" textlink="">
      <xdr:nvSpPr>
        <xdr:cNvPr id="29" name="Line 408">
          <a:extLst>
            <a:ext uri="{FF2B5EF4-FFF2-40B4-BE49-F238E27FC236}">
              <a16:creationId xmlns:a16="http://schemas.microsoft.com/office/drawing/2014/main" id="{00000000-0008-0000-0400-00001D000000}"/>
            </a:ext>
          </a:extLst>
        </xdr:cNvPr>
        <xdr:cNvSpPr>
          <a:spLocks noChangeShapeType="1"/>
        </xdr:cNvSpPr>
      </xdr:nvSpPr>
      <xdr:spPr bwMode="auto">
        <a:xfrm flipV="1">
          <a:off x="14135100" y="1790700"/>
          <a:ext cx="673100" cy="1905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23</xdr:col>
      <xdr:colOff>593725</xdr:colOff>
      <xdr:row>19</xdr:row>
      <xdr:rowOff>60325</xdr:rowOff>
    </xdr:from>
    <xdr:ext cx="219075" cy="158750"/>
    <xdr:sp macro="" textlink="">
      <xdr:nvSpPr>
        <xdr:cNvPr id="30" name="Circle 10">
          <a:extLst>
            <a:ext uri="{FF2B5EF4-FFF2-40B4-BE49-F238E27FC236}">
              <a16:creationId xmlns:a16="http://schemas.microsoft.com/office/drawing/2014/main" id="{00000000-0008-0000-0400-00001E000000}"/>
            </a:ext>
          </a:extLst>
        </xdr:cNvPr>
        <xdr:cNvSpPr/>
      </xdr:nvSpPr>
      <xdr:spPr>
        <a:xfrm>
          <a:off x="16075025" y="3679825"/>
          <a:ext cx="219075" cy="15875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22</xdr:col>
      <xdr:colOff>0</xdr:colOff>
      <xdr:row>19</xdr:row>
      <xdr:rowOff>76200</xdr:rowOff>
    </xdr:from>
    <xdr:to>
      <xdr:col>24</xdr:col>
      <xdr:colOff>0</xdr:colOff>
      <xdr:row>19</xdr:row>
      <xdr:rowOff>76200</xdr:rowOff>
    </xdr:to>
    <xdr:sp macro="" textlink="">
      <xdr:nvSpPr>
        <xdr:cNvPr id="31" name="Line 409">
          <a:extLst>
            <a:ext uri="{FF2B5EF4-FFF2-40B4-BE49-F238E27FC236}">
              <a16:creationId xmlns:a16="http://schemas.microsoft.com/office/drawing/2014/main" id="{00000000-0008-0000-0400-00001F000000}"/>
            </a:ext>
          </a:extLst>
        </xdr:cNvPr>
        <xdr:cNvSpPr>
          <a:spLocks noChangeShapeType="1"/>
        </xdr:cNvSpPr>
      </xdr:nvSpPr>
      <xdr:spPr bwMode="auto">
        <a:xfrm>
          <a:off x="14808200" y="3695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0</xdr:colOff>
      <xdr:row>19</xdr:row>
      <xdr:rowOff>76200</xdr:rowOff>
    </xdr:from>
    <xdr:to>
      <xdr:col>22</xdr:col>
      <xdr:colOff>0</xdr:colOff>
      <xdr:row>19</xdr:row>
      <xdr:rowOff>76200</xdr:rowOff>
    </xdr:to>
    <xdr:sp macro="" textlink="">
      <xdr:nvSpPr>
        <xdr:cNvPr id="32" name="Line 410">
          <a:extLst>
            <a:ext uri="{FF2B5EF4-FFF2-40B4-BE49-F238E27FC236}">
              <a16:creationId xmlns:a16="http://schemas.microsoft.com/office/drawing/2014/main" id="{00000000-0008-0000-0400-000020000000}"/>
            </a:ext>
          </a:extLst>
        </xdr:cNvPr>
        <xdr:cNvSpPr>
          <a:spLocks noChangeShapeType="1"/>
        </xdr:cNvSpPr>
      </xdr:nvSpPr>
      <xdr:spPr bwMode="auto">
        <a:xfrm>
          <a:off x="14135100" y="3695700"/>
          <a:ext cx="673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23</xdr:col>
      <xdr:colOff>596900</xdr:colOff>
      <xdr:row>29</xdr:row>
      <xdr:rowOff>25400</xdr:rowOff>
    </xdr:from>
    <xdr:ext cx="215900" cy="165100"/>
    <xdr:sp macro="" textlink="">
      <xdr:nvSpPr>
        <xdr:cNvPr id="33" name="Circle 11">
          <a:extLst>
            <a:ext uri="{FF2B5EF4-FFF2-40B4-BE49-F238E27FC236}">
              <a16:creationId xmlns:a16="http://schemas.microsoft.com/office/drawing/2014/main" id="{00000000-0008-0000-0400-000021000000}"/>
            </a:ext>
          </a:extLst>
        </xdr:cNvPr>
        <xdr:cNvSpPr/>
      </xdr:nvSpPr>
      <xdr:spPr>
        <a:xfrm>
          <a:off x="16078200" y="5549900"/>
          <a:ext cx="215900" cy="1651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22</xdr:col>
      <xdr:colOff>0</xdr:colOff>
      <xdr:row>29</xdr:row>
      <xdr:rowOff>76200</xdr:rowOff>
    </xdr:from>
    <xdr:to>
      <xdr:col>24</xdr:col>
      <xdr:colOff>0</xdr:colOff>
      <xdr:row>29</xdr:row>
      <xdr:rowOff>76200</xdr:rowOff>
    </xdr:to>
    <xdr:sp macro="" textlink="">
      <xdr:nvSpPr>
        <xdr:cNvPr id="34" name="Line 411">
          <a:extLst>
            <a:ext uri="{FF2B5EF4-FFF2-40B4-BE49-F238E27FC236}">
              <a16:creationId xmlns:a16="http://schemas.microsoft.com/office/drawing/2014/main" id="{00000000-0008-0000-0400-000022000000}"/>
            </a:ext>
          </a:extLst>
        </xdr:cNvPr>
        <xdr:cNvSpPr>
          <a:spLocks noChangeShapeType="1"/>
        </xdr:cNvSpPr>
      </xdr:nvSpPr>
      <xdr:spPr bwMode="auto">
        <a:xfrm>
          <a:off x="14808200" y="5600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0</xdr:colOff>
      <xdr:row>19</xdr:row>
      <xdr:rowOff>76200</xdr:rowOff>
    </xdr:from>
    <xdr:to>
      <xdr:col>22</xdr:col>
      <xdr:colOff>0</xdr:colOff>
      <xdr:row>29</xdr:row>
      <xdr:rowOff>76200</xdr:rowOff>
    </xdr:to>
    <xdr:sp macro="" textlink="">
      <xdr:nvSpPr>
        <xdr:cNvPr id="35" name="Line 412">
          <a:extLst>
            <a:ext uri="{FF2B5EF4-FFF2-40B4-BE49-F238E27FC236}">
              <a16:creationId xmlns:a16="http://schemas.microsoft.com/office/drawing/2014/main" id="{00000000-0008-0000-0400-000023000000}"/>
            </a:ext>
          </a:extLst>
        </xdr:cNvPr>
        <xdr:cNvSpPr>
          <a:spLocks noChangeShapeType="1"/>
        </xdr:cNvSpPr>
      </xdr:nvSpPr>
      <xdr:spPr bwMode="auto">
        <a:xfrm>
          <a:off x="14135100" y="3695700"/>
          <a:ext cx="673100" cy="1905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590550</xdr:colOff>
      <xdr:row>7</xdr:row>
      <xdr:rowOff>25400</xdr:rowOff>
    </xdr:from>
    <xdr:ext cx="215900" cy="165100"/>
    <xdr:sp macro="" textlink="">
      <xdr:nvSpPr>
        <xdr:cNvPr id="36" name="Triangle 12">
          <a:extLst>
            <a:ext uri="{FF2B5EF4-FFF2-40B4-BE49-F238E27FC236}">
              <a16:creationId xmlns:a16="http://schemas.microsoft.com/office/drawing/2014/main" id="{00000000-0008-0000-0400-000024000000}"/>
            </a:ext>
          </a:extLst>
        </xdr:cNvPr>
        <xdr:cNvSpPr/>
      </xdr:nvSpPr>
      <xdr:spPr>
        <a:xfrm rot="16200000">
          <a:off x="18789650" y="1333500"/>
          <a:ext cx="165100" cy="2159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7</xdr:row>
      <xdr:rowOff>76200</xdr:rowOff>
    </xdr:from>
    <xdr:to>
      <xdr:col>28</xdr:col>
      <xdr:colOff>0</xdr:colOff>
      <xdr:row>7</xdr:row>
      <xdr:rowOff>76200</xdr:rowOff>
    </xdr:to>
    <xdr:sp macro="" textlink="">
      <xdr:nvSpPr>
        <xdr:cNvPr id="37" name="Line 413">
          <a:extLst>
            <a:ext uri="{FF2B5EF4-FFF2-40B4-BE49-F238E27FC236}">
              <a16:creationId xmlns:a16="http://schemas.microsoft.com/office/drawing/2014/main" id="{00000000-0008-0000-0400-000025000000}"/>
            </a:ext>
          </a:extLst>
        </xdr:cNvPr>
        <xdr:cNvSpPr>
          <a:spLocks noChangeShapeType="1"/>
        </xdr:cNvSpPr>
      </xdr:nvSpPr>
      <xdr:spPr bwMode="auto">
        <a:xfrm>
          <a:off x="17500600" y="1409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7</xdr:row>
      <xdr:rowOff>76200</xdr:rowOff>
    </xdr:from>
    <xdr:to>
      <xdr:col>26</xdr:col>
      <xdr:colOff>0</xdr:colOff>
      <xdr:row>9</xdr:row>
      <xdr:rowOff>76200</xdr:rowOff>
    </xdr:to>
    <xdr:sp macro="" textlink="">
      <xdr:nvSpPr>
        <xdr:cNvPr id="38" name="Line 414">
          <a:extLst>
            <a:ext uri="{FF2B5EF4-FFF2-40B4-BE49-F238E27FC236}">
              <a16:creationId xmlns:a16="http://schemas.microsoft.com/office/drawing/2014/main" id="{00000000-0008-0000-0400-000026000000}"/>
            </a:ext>
          </a:extLst>
        </xdr:cNvPr>
        <xdr:cNvSpPr>
          <a:spLocks noChangeShapeType="1"/>
        </xdr:cNvSpPr>
      </xdr:nvSpPr>
      <xdr:spPr bwMode="auto">
        <a:xfrm flipV="1">
          <a:off x="16827500" y="1409700"/>
          <a:ext cx="67310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592137</xdr:colOff>
      <xdr:row>12</xdr:row>
      <xdr:rowOff>36513</xdr:rowOff>
    </xdr:from>
    <xdr:ext cx="212725" cy="161925"/>
    <xdr:sp macro="" textlink="">
      <xdr:nvSpPr>
        <xdr:cNvPr id="39" name="Triangle 13">
          <a:extLst>
            <a:ext uri="{FF2B5EF4-FFF2-40B4-BE49-F238E27FC236}">
              <a16:creationId xmlns:a16="http://schemas.microsoft.com/office/drawing/2014/main" id="{00000000-0008-0000-0400-000027000000}"/>
            </a:ext>
          </a:extLst>
        </xdr:cNvPr>
        <xdr:cNvSpPr/>
      </xdr:nvSpPr>
      <xdr:spPr>
        <a:xfrm rot="16200000">
          <a:off x="18791237" y="2297113"/>
          <a:ext cx="161925" cy="2127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12</xdr:row>
      <xdr:rowOff>76200</xdr:rowOff>
    </xdr:from>
    <xdr:to>
      <xdr:col>28</xdr:col>
      <xdr:colOff>0</xdr:colOff>
      <xdr:row>12</xdr:row>
      <xdr:rowOff>76200</xdr:rowOff>
    </xdr:to>
    <xdr:sp macro="" textlink="">
      <xdr:nvSpPr>
        <xdr:cNvPr id="40" name="Line 415">
          <a:extLst>
            <a:ext uri="{FF2B5EF4-FFF2-40B4-BE49-F238E27FC236}">
              <a16:creationId xmlns:a16="http://schemas.microsoft.com/office/drawing/2014/main" id="{00000000-0008-0000-0400-000028000000}"/>
            </a:ext>
          </a:extLst>
        </xdr:cNvPr>
        <xdr:cNvSpPr>
          <a:spLocks noChangeShapeType="1"/>
        </xdr:cNvSpPr>
      </xdr:nvSpPr>
      <xdr:spPr bwMode="auto">
        <a:xfrm>
          <a:off x="17500600" y="2362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9</xdr:row>
      <xdr:rowOff>76200</xdr:rowOff>
    </xdr:from>
    <xdr:to>
      <xdr:col>26</xdr:col>
      <xdr:colOff>0</xdr:colOff>
      <xdr:row>12</xdr:row>
      <xdr:rowOff>76200</xdr:rowOff>
    </xdr:to>
    <xdr:sp macro="" textlink="">
      <xdr:nvSpPr>
        <xdr:cNvPr id="41" name="Line 416">
          <a:extLst>
            <a:ext uri="{FF2B5EF4-FFF2-40B4-BE49-F238E27FC236}">
              <a16:creationId xmlns:a16="http://schemas.microsoft.com/office/drawing/2014/main" id="{00000000-0008-0000-0400-000029000000}"/>
            </a:ext>
          </a:extLst>
        </xdr:cNvPr>
        <xdr:cNvSpPr>
          <a:spLocks noChangeShapeType="1"/>
        </xdr:cNvSpPr>
      </xdr:nvSpPr>
      <xdr:spPr bwMode="auto">
        <a:xfrm>
          <a:off x="16827500" y="1790700"/>
          <a:ext cx="67310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577057</xdr:colOff>
      <xdr:row>16</xdr:row>
      <xdr:rowOff>174626</xdr:rowOff>
    </xdr:from>
    <xdr:ext cx="219075" cy="155575"/>
    <xdr:sp macro="" textlink="">
      <xdr:nvSpPr>
        <xdr:cNvPr id="42" name="Triangle 14">
          <a:extLst>
            <a:ext uri="{FF2B5EF4-FFF2-40B4-BE49-F238E27FC236}">
              <a16:creationId xmlns:a16="http://schemas.microsoft.com/office/drawing/2014/main" id="{00000000-0008-0000-0400-00002A000000}"/>
            </a:ext>
          </a:extLst>
        </xdr:cNvPr>
        <xdr:cNvSpPr/>
      </xdr:nvSpPr>
      <xdr:spPr>
        <a:xfrm rot="16200000">
          <a:off x="18782507" y="3190876"/>
          <a:ext cx="155575" cy="21907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17</xdr:row>
      <xdr:rowOff>76200</xdr:rowOff>
    </xdr:from>
    <xdr:to>
      <xdr:col>28</xdr:col>
      <xdr:colOff>0</xdr:colOff>
      <xdr:row>17</xdr:row>
      <xdr:rowOff>76200</xdr:rowOff>
    </xdr:to>
    <xdr:sp macro="" textlink="">
      <xdr:nvSpPr>
        <xdr:cNvPr id="43" name="Line 417">
          <a:extLst>
            <a:ext uri="{FF2B5EF4-FFF2-40B4-BE49-F238E27FC236}">
              <a16:creationId xmlns:a16="http://schemas.microsoft.com/office/drawing/2014/main" id="{00000000-0008-0000-0400-00002B000000}"/>
            </a:ext>
          </a:extLst>
        </xdr:cNvPr>
        <xdr:cNvSpPr>
          <a:spLocks noChangeShapeType="1"/>
        </xdr:cNvSpPr>
      </xdr:nvSpPr>
      <xdr:spPr bwMode="auto">
        <a:xfrm>
          <a:off x="17500600" y="3314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17</xdr:row>
      <xdr:rowOff>76200</xdr:rowOff>
    </xdr:from>
    <xdr:to>
      <xdr:col>26</xdr:col>
      <xdr:colOff>0</xdr:colOff>
      <xdr:row>19</xdr:row>
      <xdr:rowOff>76200</xdr:rowOff>
    </xdr:to>
    <xdr:sp macro="" textlink="">
      <xdr:nvSpPr>
        <xdr:cNvPr id="44" name="Line 418">
          <a:extLst>
            <a:ext uri="{FF2B5EF4-FFF2-40B4-BE49-F238E27FC236}">
              <a16:creationId xmlns:a16="http://schemas.microsoft.com/office/drawing/2014/main" id="{00000000-0008-0000-0400-00002C000000}"/>
            </a:ext>
          </a:extLst>
        </xdr:cNvPr>
        <xdr:cNvSpPr>
          <a:spLocks noChangeShapeType="1"/>
        </xdr:cNvSpPr>
      </xdr:nvSpPr>
      <xdr:spPr bwMode="auto">
        <a:xfrm flipV="1">
          <a:off x="16827500" y="3314700"/>
          <a:ext cx="67310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587375</xdr:colOff>
      <xdr:row>21</xdr:row>
      <xdr:rowOff>173831</xdr:rowOff>
    </xdr:from>
    <xdr:ext cx="225425" cy="168274"/>
    <xdr:sp macro="" textlink="">
      <xdr:nvSpPr>
        <xdr:cNvPr id="45" name="Triangle 15">
          <a:extLst>
            <a:ext uri="{FF2B5EF4-FFF2-40B4-BE49-F238E27FC236}">
              <a16:creationId xmlns:a16="http://schemas.microsoft.com/office/drawing/2014/main" id="{00000000-0008-0000-0400-00002D000000}"/>
            </a:ext>
          </a:extLst>
        </xdr:cNvPr>
        <xdr:cNvSpPr/>
      </xdr:nvSpPr>
      <xdr:spPr>
        <a:xfrm rot="16200000">
          <a:off x="18789651" y="4145755"/>
          <a:ext cx="168274" cy="2254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22</xdr:row>
      <xdr:rowOff>76200</xdr:rowOff>
    </xdr:from>
    <xdr:to>
      <xdr:col>28</xdr:col>
      <xdr:colOff>0</xdr:colOff>
      <xdr:row>22</xdr:row>
      <xdr:rowOff>76200</xdr:rowOff>
    </xdr:to>
    <xdr:sp macro="" textlink="">
      <xdr:nvSpPr>
        <xdr:cNvPr id="46" name="Line 419">
          <a:extLst>
            <a:ext uri="{FF2B5EF4-FFF2-40B4-BE49-F238E27FC236}">
              <a16:creationId xmlns:a16="http://schemas.microsoft.com/office/drawing/2014/main" id="{00000000-0008-0000-0400-00002E000000}"/>
            </a:ext>
          </a:extLst>
        </xdr:cNvPr>
        <xdr:cNvSpPr>
          <a:spLocks noChangeShapeType="1"/>
        </xdr:cNvSpPr>
      </xdr:nvSpPr>
      <xdr:spPr bwMode="auto">
        <a:xfrm>
          <a:off x="17500600" y="4267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19</xdr:row>
      <xdr:rowOff>76200</xdr:rowOff>
    </xdr:from>
    <xdr:to>
      <xdr:col>26</xdr:col>
      <xdr:colOff>0</xdr:colOff>
      <xdr:row>22</xdr:row>
      <xdr:rowOff>76200</xdr:rowOff>
    </xdr:to>
    <xdr:sp macro="" textlink="">
      <xdr:nvSpPr>
        <xdr:cNvPr id="47" name="Line 420">
          <a:extLst>
            <a:ext uri="{FF2B5EF4-FFF2-40B4-BE49-F238E27FC236}">
              <a16:creationId xmlns:a16="http://schemas.microsoft.com/office/drawing/2014/main" id="{00000000-0008-0000-0400-00002F000000}"/>
            </a:ext>
          </a:extLst>
        </xdr:cNvPr>
        <xdr:cNvSpPr>
          <a:spLocks noChangeShapeType="1"/>
        </xdr:cNvSpPr>
      </xdr:nvSpPr>
      <xdr:spPr bwMode="auto">
        <a:xfrm>
          <a:off x="16827500" y="3695700"/>
          <a:ext cx="67310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588962</xdr:colOff>
      <xdr:row>26</xdr:row>
      <xdr:rowOff>170656</xdr:rowOff>
    </xdr:from>
    <xdr:ext cx="219075" cy="165101"/>
    <xdr:sp macro="" textlink="">
      <xdr:nvSpPr>
        <xdr:cNvPr id="48" name="Triangle 16">
          <a:extLst>
            <a:ext uri="{FF2B5EF4-FFF2-40B4-BE49-F238E27FC236}">
              <a16:creationId xmlns:a16="http://schemas.microsoft.com/office/drawing/2014/main" id="{00000000-0008-0000-0400-000030000000}"/>
            </a:ext>
          </a:extLst>
        </xdr:cNvPr>
        <xdr:cNvSpPr/>
      </xdr:nvSpPr>
      <xdr:spPr>
        <a:xfrm rot="16200000">
          <a:off x="18789649" y="5096669"/>
          <a:ext cx="165101" cy="21907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27</xdr:row>
      <xdr:rowOff>76200</xdr:rowOff>
    </xdr:from>
    <xdr:to>
      <xdr:col>28</xdr:col>
      <xdr:colOff>0</xdr:colOff>
      <xdr:row>27</xdr:row>
      <xdr:rowOff>76200</xdr:rowOff>
    </xdr:to>
    <xdr:sp macro="" textlink="">
      <xdr:nvSpPr>
        <xdr:cNvPr id="49" name="Line 421">
          <a:extLst>
            <a:ext uri="{FF2B5EF4-FFF2-40B4-BE49-F238E27FC236}">
              <a16:creationId xmlns:a16="http://schemas.microsoft.com/office/drawing/2014/main" id="{00000000-0008-0000-0400-000031000000}"/>
            </a:ext>
          </a:extLst>
        </xdr:cNvPr>
        <xdr:cNvSpPr>
          <a:spLocks noChangeShapeType="1"/>
        </xdr:cNvSpPr>
      </xdr:nvSpPr>
      <xdr:spPr bwMode="auto">
        <a:xfrm>
          <a:off x="17500600" y="5219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27</xdr:row>
      <xdr:rowOff>76200</xdr:rowOff>
    </xdr:from>
    <xdr:to>
      <xdr:col>26</xdr:col>
      <xdr:colOff>0</xdr:colOff>
      <xdr:row>29</xdr:row>
      <xdr:rowOff>76200</xdr:rowOff>
    </xdr:to>
    <xdr:sp macro="" textlink="">
      <xdr:nvSpPr>
        <xdr:cNvPr id="50" name="Line 422">
          <a:extLst>
            <a:ext uri="{FF2B5EF4-FFF2-40B4-BE49-F238E27FC236}">
              <a16:creationId xmlns:a16="http://schemas.microsoft.com/office/drawing/2014/main" id="{00000000-0008-0000-0400-000032000000}"/>
            </a:ext>
          </a:extLst>
        </xdr:cNvPr>
        <xdr:cNvSpPr>
          <a:spLocks noChangeShapeType="1"/>
        </xdr:cNvSpPr>
      </xdr:nvSpPr>
      <xdr:spPr bwMode="auto">
        <a:xfrm flipV="1">
          <a:off x="16827500" y="5219700"/>
          <a:ext cx="67310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592137</xdr:colOff>
      <xdr:row>31</xdr:row>
      <xdr:rowOff>177801</xdr:rowOff>
    </xdr:from>
    <xdr:ext cx="212725" cy="152400"/>
    <xdr:sp macro="" textlink="">
      <xdr:nvSpPr>
        <xdr:cNvPr id="51" name="Triangle 17">
          <a:extLst>
            <a:ext uri="{FF2B5EF4-FFF2-40B4-BE49-F238E27FC236}">
              <a16:creationId xmlns:a16="http://schemas.microsoft.com/office/drawing/2014/main" id="{00000000-0008-0000-0400-000033000000}"/>
            </a:ext>
          </a:extLst>
        </xdr:cNvPr>
        <xdr:cNvSpPr/>
      </xdr:nvSpPr>
      <xdr:spPr>
        <a:xfrm rot="16200000">
          <a:off x="18796000" y="6053138"/>
          <a:ext cx="152400" cy="2127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32</xdr:row>
      <xdr:rowOff>76200</xdr:rowOff>
    </xdr:from>
    <xdr:to>
      <xdr:col>28</xdr:col>
      <xdr:colOff>0</xdr:colOff>
      <xdr:row>32</xdr:row>
      <xdr:rowOff>76200</xdr:rowOff>
    </xdr:to>
    <xdr:sp macro="" textlink="">
      <xdr:nvSpPr>
        <xdr:cNvPr id="52" name="Line 423">
          <a:extLst>
            <a:ext uri="{FF2B5EF4-FFF2-40B4-BE49-F238E27FC236}">
              <a16:creationId xmlns:a16="http://schemas.microsoft.com/office/drawing/2014/main" id="{00000000-0008-0000-0400-000034000000}"/>
            </a:ext>
          </a:extLst>
        </xdr:cNvPr>
        <xdr:cNvSpPr>
          <a:spLocks noChangeShapeType="1"/>
        </xdr:cNvSpPr>
      </xdr:nvSpPr>
      <xdr:spPr bwMode="auto">
        <a:xfrm>
          <a:off x="17500600" y="6172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29</xdr:row>
      <xdr:rowOff>76200</xdr:rowOff>
    </xdr:from>
    <xdr:to>
      <xdr:col>26</xdr:col>
      <xdr:colOff>0</xdr:colOff>
      <xdr:row>32</xdr:row>
      <xdr:rowOff>76200</xdr:rowOff>
    </xdr:to>
    <xdr:sp macro="" textlink="">
      <xdr:nvSpPr>
        <xdr:cNvPr id="53" name="Line 424">
          <a:extLst>
            <a:ext uri="{FF2B5EF4-FFF2-40B4-BE49-F238E27FC236}">
              <a16:creationId xmlns:a16="http://schemas.microsoft.com/office/drawing/2014/main" id="{00000000-0008-0000-0400-000035000000}"/>
            </a:ext>
          </a:extLst>
        </xdr:cNvPr>
        <xdr:cNvSpPr>
          <a:spLocks noChangeShapeType="1"/>
        </xdr:cNvSpPr>
      </xdr:nvSpPr>
      <xdr:spPr bwMode="auto">
        <a:xfrm>
          <a:off x="16827500" y="5600700"/>
          <a:ext cx="67310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23</xdr:col>
      <xdr:colOff>596900</xdr:colOff>
      <xdr:row>39</xdr:row>
      <xdr:rowOff>25400</xdr:rowOff>
    </xdr:from>
    <xdr:ext cx="219075" cy="165100"/>
    <xdr:sp macro="" textlink="">
      <xdr:nvSpPr>
        <xdr:cNvPr id="54" name="Circle 18">
          <a:extLst>
            <a:ext uri="{FF2B5EF4-FFF2-40B4-BE49-F238E27FC236}">
              <a16:creationId xmlns:a16="http://schemas.microsoft.com/office/drawing/2014/main" id="{00000000-0008-0000-0400-000036000000}"/>
            </a:ext>
          </a:extLst>
        </xdr:cNvPr>
        <xdr:cNvSpPr/>
      </xdr:nvSpPr>
      <xdr:spPr>
        <a:xfrm>
          <a:off x="16078200" y="7454900"/>
          <a:ext cx="219075" cy="1651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22</xdr:col>
      <xdr:colOff>0</xdr:colOff>
      <xdr:row>39</xdr:row>
      <xdr:rowOff>76200</xdr:rowOff>
    </xdr:from>
    <xdr:to>
      <xdr:col>24</xdr:col>
      <xdr:colOff>0</xdr:colOff>
      <xdr:row>39</xdr:row>
      <xdr:rowOff>76200</xdr:rowOff>
    </xdr:to>
    <xdr:sp macro="" textlink="">
      <xdr:nvSpPr>
        <xdr:cNvPr id="55" name="Line 425">
          <a:extLst>
            <a:ext uri="{FF2B5EF4-FFF2-40B4-BE49-F238E27FC236}">
              <a16:creationId xmlns:a16="http://schemas.microsoft.com/office/drawing/2014/main" id="{00000000-0008-0000-0400-000037000000}"/>
            </a:ext>
          </a:extLst>
        </xdr:cNvPr>
        <xdr:cNvSpPr>
          <a:spLocks noChangeShapeType="1"/>
        </xdr:cNvSpPr>
      </xdr:nvSpPr>
      <xdr:spPr bwMode="auto">
        <a:xfrm>
          <a:off x="14808200" y="7505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0</xdr:colOff>
      <xdr:row>39</xdr:row>
      <xdr:rowOff>76200</xdr:rowOff>
    </xdr:from>
    <xdr:to>
      <xdr:col>22</xdr:col>
      <xdr:colOff>0</xdr:colOff>
      <xdr:row>44</xdr:row>
      <xdr:rowOff>76200</xdr:rowOff>
    </xdr:to>
    <xdr:sp macro="" textlink="">
      <xdr:nvSpPr>
        <xdr:cNvPr id="56" name="Line 426">
          <a:extLst>
            <a:ext uri="{FF2B5EF4-FFF2-40B4-BE49-F238E27FC236}">
              <a16:creationId xmlns:a16="http://schemas.microsoft.com/office/drawing/2014/main" id="{00000000-0008-0000-0400-000038000000}"/>
            </a:ext>
          </a:extLst>
        </xdr:cNvPr>
        <xdr:cNvSpPr>
          <a:spLocks noChangeShapeType="1"/>
        </xdr:cNvSpPr>
      </xdr:nvSpPr>
      <xdr:spPr bwMode="auto">
        <a:xfrm flipV="1">
          <a:off x="14135100" y="7505700"/>
          <a:ext cx="67310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23</xdr:col>
      <xdr:colOff>596900</xdr:colOff>
      <xdr:row>49</xdr:row>
      <xdr:rowOff>25400</xdr:rowOff>
    </xdr:from>
    <xdr:ext cx="215900" cy="146050"/>
    <xdr:sp macro="" textlink="">
      <xdr:nvSpPr>
        <xdr:cNvPr id="57" name="Circle 19">
          <a:extLst>
            <a:ext uri="{FF2B5EF4-FFF2-40B4-BE49-F238E27FC236}">
              <a16:creationId xmlns:a16="http://schemas.microsoft.com/office/drawing/2014/main" id="{00000000-0008-0000-0400-000039000000}"/>
            </a:ext>
          </a:extLst>
        </xdr:cNvPr>
        <xdr:cNvSpPr/>
      </xdr:nvSpPr>
      <xdr:spPr>
        <a:xfrm>
          <a:off x="16078200" y="9359900"/>
          <a:ext cx="215900" cy="14605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22</xdr:col>
      <xdr:colOff>0</xdr:colOff>
      <xdr:row>49</xdr:row>
      <xdr:rowOff>76200</xdr:rowOff>
    </xdr:from>
    <xdr:to>
      <xdr:col>24</xdr:col>
      <xdr:colOff>0</xdr:colOff>
      <xdr:row>49</xdr:row>
      <xdr:rowOff>76200</xdr:rowOff>
    </xdr:to>
    <xdr:sp macro="" textlink="">
      <xdr:nvSpPr>
        <xdr:cNvPr id="58" name="Line 427">
          <a:extLst>
            <a:ext uri="{FF2B5EF4-FFF2-40B4-BE49-F238E27FC236}">
              <a16:creationId xmlns:a16="http://schemas.microsoft.com/office/drawing/2014/main" id="{00000000-0008-0000-0400-00003A000000}"/>
            </a:ext>
          </a:extLst>
        </xdr:cNvPr>
        <xdr:cNvSpPr>
          <a:spLocks noChangeShapeType="1"/>
        </xdr:cNvSpPr>
      </xdr:nvSpPr>
      <xdr:spPr bwMode="auto">
        <a:xfrm>
          <a:off x="14808200" y="9410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0</xdr:colOff>
      <xdr:row>44</xdr:row>
      <xdr:rowOff>76200</xdr:rowOff>
    </xdr:from>
    <xdr:to>
      <xdr:col>22</xdr:col>
      <xdr:colOff>0</xdr:colOff>
      <xdr:row>49</xdr:row>
      <xdr:rowOff>76200</xdr:rowOff>
    </xdr:to>
    <xdr:sp macro="" textlink="">
      <xdr:nvSpPr>
        <xdr:cNvPr id="59" name="Line 428">
          <a:extLst>
            <a:ext uri="{FF2B5EF4-FFF2-40B4-BE49-F238E27FC236}">
              <a16:creationId xmlns:a16="http://schemas.microsoft.com/office/drawing/2014/main" id="{00000000-0008-0000-0400-00003B000000}"/>
            </a:ext>
          </a:extLst>
        </xdr:cNvPr>
        <xdr:cNvSpPr>
          <a:spLocks noChangeShapeType="1"/>
        </xdr:cNvSpPr>
      </xdr:nvSpPr>
      <xdr:spPr bwMode="auto">
        <a:xfrm>
          <a:off x="14135100" y="8458200"/>
          <a:ext cx="67310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596900</xdr:colOff>
      <xdr:row>37</xdr:row>
      <xdr:rowOff>13494</xdr:rowOff>
    </xdr:from>
    <xdr:ext cx="206375" cy="140494"/>
    <xdr:sp macro="" textlink="">
      <xdr:nvSpPr>
        <xdr:cNvPr id="60" name="Triangle 20">
          <a:extLst>
            <a:ext uri="{FF2B5EF4-FFF2-40B4-BE49-F238E27FC236}">
              <a16:creationId xmlns:a16="http://schemas.microsoft.com/office/drawing/2014/main" id="{00000000-0008-0000-0400-00003C000000}"/>
            </a:ext>
          </a:extLst>
        </xdr:cNvPr>
        <xdr:cNvSpPr/>
      </xdr:nvSpPr>
      <xdr:spPr>
        <a:xfrm rot="16200000">
          <a:off x="18803541" y="7029053"/>
          <a:ext cx="140494" cy="20637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37</xdr:row>
      <xdr:rowOff>76200</xdr:rowOff>
    </xdr:from>
    <xdr:to>
      <xdr:col>28</xdr:col>
      <xdr:colOff>0</xdr:colOff>
      <xdr:row>37</xdr:row>
      <xdr:rowOff>76200</xdr:rowOff>
    </xdr:to>
    <xdr:sp macro="" textlink="">
      <xdr:nvSpPr>
        <xdr:cNvPr id="61" name="Line 429">
          <a:extLst>
            <a:ext uri="{FF2B5EF4-FFF2-40B4-BE49-F238E27FC236}">
              <a16:creationId xmlns:a16="http://schemas.microsoft.com/office/drawing/2014/main" id="{00000000-0008-0000-0400-00003D000000}"/>
            </a:ext>
          </a:extLst>
        </xdr:cNvPr>
        <xdr:cNvSpPr>
          <a:spLocks noChangeShapeType="1"/>
        </xdr:cNvSpPr>
      </xdr:nvSpPr>
      <xdr:spPr bwMode="auto">
        <a:xfrm>
          <a:off x="17500600" y="7124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37</xdr:row>
      <xdr:rowOff>76200</xdr:rowOff>
    </xdr:from>
    <xdr:to>
      <xdr:col>26</xdr:col>
      <xdr:colOff>0</xdr:colOff>
      <xdr:row>39</xdr:row>
      <xdr:rowOff>76200</xdr:rowOff>
    </xdr:to>
    <xdr:sp macro="" textlink="">
      <xdr:nvSpPr>
        <xdr:cNvPr id="62" name="Line 430">
          <a:extLst>
            <a:ext uri="{FF2B5EF4-FFF2-40B4-BE49-F238E27FC236}">
              <a16:creationId xmlns:a16="http://schemas.microsoft.com/office/drawing/2014/main" id="{00000000-0008-0000-0400-00003E000000}"/>
            </a:ext>
          </a:extLst>
        </xdr:cNvPr>
        <xdr:cNvSpPr>
          <a:spLocks noChangeShapeType="1"/>
        </xdr:cNvSpPr>
      </xdr:nvSpPr>
      <xdr:spPr bwMode="auto">
        <a:xfrm flipV="1">
          <a:off x="16827500" y="7124700"/>
          <a:ext cx="67310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592138</xdr:colOff>
      <xdr:row>42</xdr:row>
      <xdr:rowOff>794</xdr:rowOff>
    </xdr:from>
    <xdr:ext cx="212725" cy="153193"/>
    <xdr:sp macro="" textlink="">
      <xdr:nvSpPr>
        <xdr:cNvPr id="63" name="Triangle 21">
          <a:extLst>
            <a:ext uri="{FF2B5EF4-FFF2-40B4-BE49-F238E27FC236}">
              <a16:creationId xmlns:a16="http://schemas.microsoft.com/office/drawing/2014/main" id="{00000000-0008-0000-0400-00003F000000}"/>
            </a:ext>
          </a:extLst>
        </xdr:cNvPr>
        <xdr:cNvSpPr/>
      </xdr:nvSpPr>
      <xdr:spPr>
        <a:xfrm rot="16200000">
          <a:off x="18795604" y="7972028"/>
          <a:ext cx="153193" cy="2127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42</xdr:row>
      <xdr:rowOff>76200</xdr:rowOff>
    </xdr:from>
    <xdr:to>
      <xdr:col>28</xdr:col>
      <xdr:colOff>0</xdr:colOff>
      <xdr:row>42</xdr:row>
      <xdr:rowOff>76200</xdr:rowOff>
    </xdr:to>
    <xdr:sp macro="" textlink="">
      <xdr:nvSpPr>
        <xdr:cNvPr id="64" name="Line 431">
          <a:extLst>
            <a:ext uri="{FF2B5EF4-FFF2-40B4-BE49-F238E27FC236}">
              <a16:creationId xmlns:a16="http://schemas.microsoft.com/office/drawing/2014/main" id="{00000000-0008-0000-0400-000040000000}"/>
            </a:ext>
          </a:extLst>
        </xdr:cNvPr>
        <xdr:cNvSpPr>
          <a:spLocks noChangeShapeType="1"/>
        </xdr:cNvSpPr>
      </xdr:nvSpPr>
      <xdr:spPr bwMode="auto">
        <a:xfrm>
          <a:off x="17500600" y="8077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39</xdr:row>
      <xdr:rowOff>76200</xdr:rowOff>
    </xdr:from>
    <xdr:to>
      <xdr:col>26</xdr:col>
      <xdr:colOff>0</xdr:colOff>
      <xdr:row>42</xdr:row>
      <xdr:rowOff>76200</xdr:rowOff>
    </xdr:to>
    <xdr:sp macro="" textlink="">
      <xdr:nvSpPr>
        <xdr:cNvPr id="65" name="Line 432">
          <a:extLst>
            <a:ext uri="{FF2B5EF4-FFF2-40B4-BE49-F238E27FC236}">
              <a16:creationId xmlns:a16="http://schemas.microsoft.com/office/drawing/2014/main" id="{00000000-0008-0000-0400-000041000000}"/>
            </a:ext>
          </a:extLst>
        </xdr:cNvPr>
        <xdr:cNvSpPr>
          <a:spLocks noChangeShapeType="1"/>
        </xdr:cNvSpPr>
      </xdr:nvSpPr>
      <xdr:spPr bwMode="auto">
        <a:xfrm>
          <a:off x="16827500" y="7505700"/>
          <a:ext cx="67310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28</xdr:col>
      <xdr:colOff>5557</xdr:colOff>
      <xdr:row>46</xdr:row>
      <xdr:rowOff>174625</xdr:rowOff>
    </xdr:from>
    <xdr:ext cx="169863" cy="155576"/>
    <xdr:sp macro="" textlink="">
      <xdr:nvSpPr>
        <xdr:cNvPr id="66" name="Triangle 22">
          <a:extLst>
            <a:ext uri="{FF2B5EF4-FFF2-40B4-BE49-F238E27FC236}">
              <a16:creationId xmlns:a16="http://schemas.microsoft.com/office/drawing/2014/main" id="{00000000-0008-0000-0400-000042000000}"/>
            </a:ext>
          </a:extLst>
        </xdr:cNvPr>
        <xdr:cNvSpPr/>
      </xdr:nvSpPr>
      <xdr:spPr>
        <a:xfrm rot="16200000">
          <a:off x="18859501" y="8930481"/>
          <a:ext cx="155576" cy="169863"/>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47</xdr:row>
      <xdr:rowOff>76200</xdr:rowOff>
    </xdr:from>
    <xdr:to>
      <xdr:col>28</xdr:col>
      <xdr:colOff>0</xdr:colOff>
      <xdr:row>47</xdr:row>
      <xdr:rowOff>76200</xdr:rowOff>
    </xdr:to>
    <xdr:sp macro="" textlink="">
      <xdr:nvSpPr>
        <xdr:cNvPr id="67" name="Line 433">
          <a:extLst>
            <a:ext uri="{FF2B5EF4-FFF2-40B4-BE49-F238E27FC236}">
              <a16:creationId xmlns:a16="http://schemas.microsoft.com/office/drawing/2014/main" id="{00000000-0008-0000-0400-000043000000}"/>
            </a:ext>
          </a:extLst>
        </xdr:cNvPr>
        <xdr:cNvSpPr>
          <a:spLocks noChangeShapeType="1"/>
        </xdr:cNvSpPr>
      </xdr:nvSpPr>
      <xdr:spPr bwMode="auto">
        <a:xfrm>
          <a:off x="17500600" y="9029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47</xdr:row>
      <xdr:rowOff>76200</xdr:rowOff>
    </xdr:from>
    <xdr:to>
      <xdr:col>26</xdr:col>
      <xdr:colOff>0</xdr:colOff>
      <xdr:row>49</xdr:row>
      <xdr:rowOff>76200</xdr:rowOff>
    </xdr:to>
    <xdr:sp macro="" textlink="">
      <xdr:nvSpPr>
        <xdr:cNvPr id="68" name="Line 434">
          <a:extLst>
            <a:ext uri="{FF2B5EF4-FFF2-40B4-BE49-F238E27FC236}">
              <a16:creationId xmlns:a16="http://schemas.microsoft.com/office/drawing/2014/main" id="{00000000-0008-0000-0400-000044000000}"/>
            </a:ext>
          </a:extLst>
        </xdr:cNvPr>
        <xdr:cNvSpPr>
          <a:spLocks noChangeShapeType="1"/>
        </xdr:cNvSpPr>
      </xdr:nvSpPr>
      <xdr:spPr bwMode="auto">
        <a:xfrm flipV="1">
          <a:off x="16827500" y="9029700"/>
          <a:ext cx="673100" cy="3810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27</xdr:col>
      <xdr:colOff>587376</xdr:colOff>
      <xdr:row>51</xdr:row>
      <xdr:rowOff>173831</xdr:rowOff>
    </xdr:from>
    <xdr:ext cx="225425" cy="168275"/>
    <xdr:sp macro="" textlink="">
      <xdr:nvSpPr>
        <xdr:cNvPr id="69" name="Triangle 23">
          <a:extLst>
            <a:ext uri="{FF2B5EF4-FFF2-40B4-BE49-F238E27FC236}">
              <a16:creationId xmlns:a16="http://schemas.microsoft.com/office/drawing/2014/main" id="{00000000-0008-0000-0400-000045000000}"/>
            </a:ext>
          </a:extLst>
        </xdr:cNvPr>
        <xdr:cNvSpPr/>
      </xdr:nvSpPr>
      <xdr:spPr>
        <a:xfrm rot="16200000">
          <a:off x="18789651" y="9860756"/>
          <a:ext cx="168275" cy="22542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26</xdr:col>
      <xdr:colOff>0</xdr:colOff>
      <xdr:row>52</xdr:row>
      <xdr:rowOff>76200</xdr:rowOff>
    </xdr:from>
    <xdr:to>
      <xdr:col>28</xdr:col>
      <xdr:colOff>0</xdr:colOff>
      <xdr:row>52</xdr:row>
      <xdr:rowOff>76200</xdr:rowOff>
    </xdr:to>
    <xdr:sp macro="" textlink="">
      <xdr:nvSpPr>
        <xdr:cNvPr id="70" name="Line 435">
          <a:extLst>
            <a:ext uri="{FF2B5EF4-FFF2-40B4-BE49-F238E27FC236}">
              <a16:creationId xmlns:a16="http://schemas.microsoft.com/office/drawing/2014/main" id="{00000000-0008-0000-0400-000046000000}"/>
            </a:ext>
          </a:extLst>
        </xdr:cNvPr>
        <xdr:cNvSpPr>
          <a:spLocks noChangeShapeType="1"/>
        </xdr:cNvSpPr>
      </xdr:nvSpPr>
      <xdr:spPr bwMode="auto">
        <a:xfrm>
          <a:off x="17500600" y="9982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0</xdr:colOff>
      <xdr:row>49</xdr:row>
      <xdr:rowOff>76200</xdr:rowOff>
    </xdr:from>
    <xdr:to>
      <xdr:col>26</xdr:col>
      <xdr:colOff>0</xdr:colOff>
      <xdr:row>52</xdr:row>
      <xdr:rowOff>76200</xdr:rowOff>
    </xdr:to>
    <xdr:sp macro="" textlink="">
      <xdr:nvSpPr>
        <xdr:cNvPr id="71" name="Line 436">
          <a:extLst>
            <a:ext uri="{FF2B5EF4-FFF2-40B4-BE49-F238E27FC236}">
              <a16:creationId xmlns:a16="http://schemas.microsoft.com/office/drawing/2014/main" id="{00000000-0008-0000-0400-000047000000}"/>
            </a:ext>
          </a:extLst>
        </xdr:cNvPr>
        <xdr:cNvSpPr>
          <a:spLocks noChangeShapeType="1"/>
        </xdr:cNvSpPr>
      </xdr:nvSpPr>
      <xdr:spPr bwMode="auto">
        <a:xfrm>
          <a:off x="16827500" y="9410700"/>
          <a:ext cx="673100" cy="571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19</xdr:col>
      <xdr:colOff>596900</xdr:colOff>
      <xdr:row>57</xdr:row>
      <xdr:rowOff>0</xdr:rowOff>
    </xdr:from>
    <xdr:ext cx="219075" cy="152400"/>
    <xdr:sp macro="" textlink="">
      <xdr:nvSpPr>
        <xdr:cNvPr id="72" name="Triangle 24">
          <a:extLst>
            <a:ext uri="{FF2B5EF4-FFF2-40B4-BE49-F238E27FC236}">
              <a16:creationId xmlns:a16="http://schemas.microsoft.com/office/drawing/2014/main" id="{00000000-0008-0000-0400-000048000000}"/>
            </a:ext>
          </a:extLst>
        </xdr:cNvPr>
        <xdr:cNvSpPr/>
      </xdr:nvSpPr>
      <xdr:spPr>
        <a:xfrm rot="16200000">
          <a:off x="13419138" y="10825162"/>
          <a:ext cx="152400" cy="21907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21</xdr:col>
      <xdr:colOff>0</xdr:colOff>
      <xdr:row>57</xdr:row>
      <xdr:rowOff>76200</xdr:rowOff>
    </xdr:from>
    <xdr:to>
      <xdr:col>28</xdr:col>
      <xdr:colOff>0</xdr:colOff>
      <xdr:row>57</xdr:row>
      <xdr:rowOff>76200</xdr:rowOff>
    </xdr:to>
    <xdr:sp macro="" textlink="">
      <xdr:nvSpPr>
        <xdr:cNvPr id="73" name="Line 437">
          <a:extLst>
            <a:ext uri="{FF2B5EF4-FFF2-40B4-BE49-F238E27FC236}">
              <a16:creationId xmlns:a16="http://schemas.microsoft.com/office/drawing/2014/main" id="{00000000-0008-0000-0400-000049000000}"/>
            </a:ext>
          </a:extLst>
        </xdr:cNvPr>
        <xdr:cNvSpPr>
          <a:spLocks noChangeShapeType="1"/>
        </xdr:cNvSpPr>
      </xdr:nvSpPr>
      <xdr:spPr bwMode="auto">
        <a:xfrm>
          <a:off x="14135100" y="10934700"/>
          <a:ext cx="4711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57</xdr:row>
      <xdr:rowOff>76200</xdr:rowOff>
    </xdr:from>
    <xdr:to>
      <xdr:col>20</xdr:col>
      <xdr:colOff>0</xdr:colOff>
      <xdr:row>57</xdr:row>
      <xdr:rowOff>76200</xdr:rowOff>
    </xdr:to>
    <xdr:sp macro="" textlink="">
      <xdr:nvSpPr>
        <xdr:cNvPr id="74" name="Line 438">
          <a:extLst>
            <a:ext uri="{FF2B5EF4-FFF2-40B4-BE49-F238E27FC236}">
              <a16:creationId xmlns:a16="http://schemas.microsoft.com/office/drawing/2014/main" id="{00000000-0008-0000-0400-00004A000000}"/>
            </a:ext>
          </a:extLst>
        </xdr:cNvPr>
        <xdr:cNvSpPr>
          <a:spLocks noChangeShapeType="1"/>
        </xdr:cNvSpPr>
      </xdr:nvSpPr>
      <xdr:spPr bwMode="auto">
        <a:xfrm>
          <a:off x="12115800" y="10934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0</xdr:colOff>
      <xdr:row>57</xdr:row>
      <xdr:rowOff>76200</xdr:rowOff>
    </xdr:from>
    <xdr:to>
      <xdr:col>18</xdr:col>
      <xdr:colOff>0</xdr:colOff>
      <xdr:row>62</xdr:row>
      <xdr:rowOff>76200</xdr:rowOff>
    </xdr:to>
    <xdr:sp macro="" textlink="">
      <xdr:nvSpPr>
        <xdr:cNvPr id="75" name="Line 439">
          <a:extLst>
            <a:ext uri="{FF2B5EF4-FFF2-40B4-BE49-F238E27FC236}">
              <a16:creationId xmlns:a16="http://schemas.microsoft.com/office/drawing/2014/main" id="{00000000-0008-0000-0400-00004B000000}"/>
            </a:ext>
          </a:extLst>
        </xdr:cNvPr>
        <xdr:cNvSpPr>
          <a:spLocks noChangeShapeType="1"/>
        </xdr:cNvSpPr>
      </xdr:nvSpPr>
      <xdr:spPr bwMode="auto">
        <a:xfrm flipV="1">
          <a:off x="11442700" y="10934700"/>
          <a:ext cx="67310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19</xdr:col>
      <xdr:colOff>596901</xdr:colOff>
      <xdr:row>62</xdr:row>
      <xdr:rowOff>6350</xdr:rowOff>
    </xdr:from>
    <xdr:ext cx="215900" cy="155575"/>
    <xdr:sp macro="" textlink="">
      <xdr:nvSpPr>
        <xdr:cNvPr id="76" name="Triangle 25">
          <a:extLst>
            <a:ext uri="{FF2B5EF4-FFF2-40B4-BE49-F238E27FC236}">
              <a16:creationId xmlns:a16="http://schemas.microsoft.com/office/drawing/2014/main" id="{00000000-0008-0000-0400-00004C000000}"/>
            </a:ext>
          </a:extLst>
        </xdr:cNvPr>
        <xdr:cNvSpPr/>
      </xdr:nvSpPr>
      <xdr:spPr>
        <a:xfrm rot="16200000">
          <a:off x="13415963" y="11787188"/>
          <a:ext cx="155575" cy="2159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21</xdr:col>
      <xdr:colOff>0</xdr:colOff>
      <xdr:row>62</xdr:row>
      <xdr:rowOff>76200</xdr:rowOff>
    </xdr:from>
    <xdr:to>
      <xdr:col>28</xdr:col>
      <xdr:colOff>0</xdr:colOff>
      <xdr:row>62</xdr:row>
      <xdr:rowOff>76200</xdr:rowOff>
    </xdr:to>
    <xdr:sp macro="" textlink="">
      <xdr:nvSpPr>
        <xdr:cNvPr id="77" name="Line 440">
          <a:extLst>
            <a:ext uri="{FF2B5EF4-FFF2-40B4-BE49-F238E27FC236}">
              <a16:creationId xmlns:a16="http://schemas.microsoft.com/office/drawing/2014/main" id="{00000000-0008-0000-0400-00004D000000}"/>
            </a:ext>
          </a:extLst>
        </xdr:cNvPr>
        <xdr:cNvSpPr>
          <a:spLocks noChangeShapeType="1"/>
        </xdr:cNvSpPr>
      </xdr:nvSpPr>
      <xdr:spPr bwMode="auto">
        <a:xfrm>
          <a:off x="14135100" y="11887200"/>
          <a:ext cx="4711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62</xdr:row>
      <xdr:rowOff>76200</xdr:rowOff>
    </xdr:from>
    <xdr:to>
      <xdr:col>20</xdr:col>
      <xdr:colOff>0</xdr:colOff>
      <xdr:row>62</xdr:row>
      <xdr:rowOff>76200</xdr:rowOff>
    </xdr:to>
    <xdr:sp macro="" textlink="">
      <xdr:nvSpPr>
        <xdr:cNvPr id="78" name="Line 441">
          <a:extLst>
            <a:ext uri="{FF2B5EF4-FFF2-40B4-BE49-F238E27FC236}">
              <a16:creationId xmlns:a16="http://schemas.microsoft.com/office/drawing/2014/main" id="{00000000-0008-0000-0400-00004E000000}"/>
            </a:ext>
          </a:extLst>
        </xdr:cNvPr>
        <xdr:cNvSpPr>
          <a:spLocks noChangeShapeType="1"/>
        </xdr:cNvSpPr>
      </xdr:nvSpPr>
      <xdr:spPr bwMode="auto">
        <a:xfrm>
          <a:off x="12115800" y="118872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0</xdr:colOff>
      <xdr:row>62</xdr:row>
      <xdr:rowOff>76200</xdr:rowOff>
    </xdr:from>
    <xdr:to>
      <xdr:col>18</xdr:col>
      <xdr:colOff>0</xdr:colOff>
      <xdr:row>62</xdr:row>
      <xdr:rowOff>76200</xdr:rowOff>
    </xdr:to>
    <xdr:sp macro="" textlink="">
      <xdr:nvSpPr>
        <xdr:cNvPr id="79" name="Line 442">
          <a:extLst>
            <a:ext uri="{FF2B5EF4-FFF2-40B4-BE49-F238E27FC236}">
              <a16:creationId xmlns:a16="http://schemas.microsoft.com/office/drawing/2014/main" id="{00000000-0008-0000-0400-00004F000000}"/>
            </a:ext>
          </a:extLst>
        </xdr:cNvPr>
        <xdr:cNvSpPr>
          <a:spLocks noChangeShapeType="1"/>
        </xdr:cNvSpPr>
      </xdr:nvSpPr>
      <xdr:spPr bwMode="auto">
        <a:xfrm>
          <a:off x="11442700" y="11887200"/>
          <a:ext cx="673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20</xdr:col>
      <xdr:colOff>0</xdr:colOff>
      <xdr:row>67</xdr:row>
      <xdr:rowOff>0</xdr:rowOff>
    </xdr:from>
    <xdr:ext cx="165100" cy="161925"/>
    <xdr:sp macro="" textlink="">
      <xdr:nvSpPr>
        <xdr:cNvPr id="80" name="Triangle 26">
          <a:extLst>
            <a:ext uri="{FF2B5EF4-FFF2-40B4-BE49-F238E27FC236}">
              <a16:creationId xmlns:a16="http://schemas.microsoft.com/office/drawing/2014/main" id="{00000000-0008-0000-0400-000050000000}"/>
            </a:ext>
          </a:extLst>
        </xdr:cNvPr>
        <xdr:cNvSpPr/>
      </xdr:nvSpPr>
      <xdr:spPr>
        <a:xfrm rot="16200000">
          <a:off x="13463587" y="12761913"/>
          <a:ext cx="161925" cy="1651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21</xdr:col>
      <xdr:colOff>0</xdr:colOff>
      <xdr:row>67</xdr:row>
      <xdr:rowOff>76200</xdr:rowOff>
    </xdr:from>
    <xdr:to>
      <xdr:col>28</xdr:col>
      <xdr:colOff>0</xdr:colOff>
      <xdr:row>67</xdr:row>
      <xdr:rowOff>76200</xdr:rowOff>
    </xdr:to>
    <xdr:sp macro="" textlink="">
      <xdr:nvSpPr>
        <xdr:cNvPr id="81" name="Line 443">
          <a:extLst>
            <a:ext uri="{FF2B5EF4-FFF2-40B4-BE49-F238E27FC236}">
              <a16:creationId xmlns:a16="http://schemas.microsoft.com/office/drawing/2014/main" id="{00000000-0008-0000-0400-000051000000}"/>
            </a:ext>
          </a:extLst>
        </xdr:cNvPr>
        <xdr:cNvSpPr>
          <a:spLocks noChangeShapeType="1"/>
        </xdr:cNvSpPr>
      </xdr:nvSpPr>
      <xdr:spPr bwMode="auto">
        <a:xfrm>
          <a:off x="14135100" y="12839700"/>
          <a:ext cx="4711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0</xdr:colOff>
      <xdr:row>67</xdr:row>
      <xdr:rowOff>76200</xdr:rowOff>
    </xdr:from>
    <xdr:to>
      <xdr:col>20</xdr:col>
      <xdr:colOff>0</xdr:colOff>
      <xdr:row>67</xdr:row>
      <xdr:rowOff>76200</xdr:rowOff>
    </xdr:to>
    <xdr:sp macro="" textlink="">
      <xdr:nvSpPr>
        <xdr:cNvPr id="82" name="Line 444">
          <a:extLst>
            <a:ext uri="{FF2B5EF4-FFF2-40B4-BE49-F238E27FC236}">
              <a16:creationId xmlns:a16="http://schemas.microsoft.com/office/drawing/2014/main" id="{00000000-0008-0000-0400-000052000000}"/>
            </a:ext>
          </a:extLst>
        </xdr:cNvPr>
        <xdr:cNvSpPr>
          <a:spLocks noChangeShapeType="1"/>
        </xdr:cNvSpPr>
      </xdr:nvSpPr>
      <xdr:spPr bwMode="auto">
        <a:xfrm>
          <a:off x="12115800" y="12839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0</xdr:colOff>
      <xdr:row>62</xdr:row>
      <xdr:rowOff>76200</xdr:rowOff>
    </xdr:from>
    <xdr:to>
      <xdr:col>18</xdr:col>
      <xdr:colOff>0</xdr:colOff>
      <xdr:row>67</xdr:row>
      <xdr:rowOff>76200</xdr:rowOff>
    </xdr:to>
    <xdr:sp macro="" textlink="">
      <xdr:nvSpPr>
        <xdr:cNvPr id="83" name="Line 445">
          <a:extLst>
            <a:ext uri="{FF2B5EF4-FFF2-40B4-BE49-F238E27FC236}">
              <a16:creationId xmlns:a16="http://schemas.microsoft.com/office/drawing/2014/main" id="{00000000-0008-0000-0400-000053000000}"/>
            </a:ext>
          </a:extLst>
        </xdr:cNvPr>
        <xdr:cNvSpPr>
          <a:spLocks noChangeShapeType="1"/>
        </xdr:cNvSpPr>
      </xdr:nvSpPr>
      <xdr:spPr bwMode="auto">
        <a:xfrm>
          <a:off x="11442700" y="11887200"/>
          <a:ext cx="673100" cy="95250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11</xdr:col>
      <xdr:colOff>586581</xdr:colOff>
      <xdr:row>77</xdr:row>
      <xdr:rowOff>32545</xdr:rowOff>
    </xdr:from>
    <xdr:ext cx="219075" cy="158749"/>
    <xdr:sp macro="" textlink="">
      <xdr:nvSpPr>
        <xdr:cNvPr id="84" name="Triangle 27">
          <a:extLst>
            <a:ext uri="{FF2B5EF4-FFF2-40B4-BE49-F238E27FC236}">
              <a16:creationId xmlns:a16="http://schemas.microsoft.com/office/drawing/2014/main" id="{00000000-0008-0000-0400-000054000000}"/>
            </a:ext>
          </a:extLst>
        </xdr:cNvPr>
        <xdr:cNvSpPr/>
      </xdr:nvSpPr>
      <xdr:spPr>
        <a:xfrm rot="16200000">
          <a:off x="8020844" y="14670882"/>
          <a:ext cx="158749" cy="219075"/>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13</xdr:col>
      <xdr:colOff>0</xdr:colOff>
      <xdr:row>77</xdr:row>
      <xdr:rowOff>76200</xdr:rowOff>
    </xdr:from>
    <xdr:to>
      <xdr:col>28</xdr:col>
      <xdr:colOff>0</xdr:colOff>
      <xdr:row>77</xdr:row>
      <xdr:rowOff>76200</xdr:rowOff>
    </xdr:to>
    <xdr:sp macro="" textlink="">
      <xdr:nvSpPr>
        <xdr:cNvPr id="85" name="Line 446">
          <a:extLst>
            <a:ext uri="{FF2B5EF4-FFF2-40B4-BE49-F238E27FC236}">
              <a16:creationId xmlns:a16="http://schemas.microsoft.com/office/drawing/2014/main" id="{00000000-0008-0000-0400-000055000000}"/>
            </a:ext>
          </a:extLst>
        </xdr:cNvPr>
        <xdr:cNvSpPr>
          <a:spLocks noChangeShapeType="1"/>
        </xdr:cNvSpPr>
      </xdr:nvSpPr>
      <xdr:spPr bwMode="auto">
        <a:xfrm>
          <a:off x="8750300" y="14744700"/>
          <a:ext cx="10096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77</xdr:row>
      <xdr:rowOff>76200</xdr:rowOff>
    </xdr:from>
    <xdr:to>
      <xdr:col>12</xdr:col>
      <xdr:colOff>0</xdr:colOff>
      <xdr:row>77</xdr:row>
      <xdr:rowOff>76200</xdr:rowOff>
    </xdr:to>
    <xdr:sp macro="" textlink="">
      <xdr:nvSpPr>
        <xdr:cNvPr id="86" name="Line 447">
          <a:extLst>
            <a:ext uri="{FF2B5EF4-FFF2-40B4-BE49-F238E27FC236}">
              <a16:creationId xmlns:a16="http://schemas.microsoft.com/office/drawing/2014/main" id="{00000000-0008-0000-0400-000056000000}"/>
            </a:ext>
          </a:extLst>
        </xdr:cNvPr>
        <xdr:cNvSpPr>
          <a:spLocks noChangeShapeType="1"/>
        </xdr:cNvSpPr>
      </xdr:nvSpPr>
      <xdr:spPr bwMode="auto">
        <a:xfrm>
          <a:off x="6731000" y="14744700"/>
          <a:ext cx="13462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77</xdr:row>
      <xdr:rowOff>76200</xdr:rowOff>
    </xdr:from>
    <xdr:to>
      <xdr:col>10</xdr:col>
      <xdr:colOff>0</xdr:colOff>
      <xdr:row>77</xdr:row>
      <xdr:rowOff>76200</xdr:rowOff>
    </xdr:to>
    <xdr:sp macro="" textlink="">
      <xdr:nvSpPr>
        <xdr:cNvPr id="87" name="Line 448">
          <a:extLst>
            <a:ext uri="{FF2B5EF4-FFF2-40B4-BE49-F238E27FC236}">
              <a16:creationId xmlns:a16="http://schemas.microsoft.com/office/drawing/2014/main" id="{00000000-0008-0000-0400-000057000000}"/>
            </a:ext>
          </a:extLst>
        </xdr:cNvPr>
        <xdr:cNvSpPr>
          <a:spLocks noChangeShapeType="1"/>
        </xdr:cNvSpPr>
      </xdr:nvSpPr>
      <xdr:spPr bwMode="auto">
        <a:xfrm>
          <a:off x="6057900" y="14744700"/>
          <a:ext cx="673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4</xdr:col>
      <xdr:colOff>11907</xdr:colOff>
      <xdr:row>67</xdr:row>
      <xdr:rowOff>165894</xdr:rowOff>
    </xdr:from>
    <xdr:ext cx="165100" cy="165100"/>
    <xdr:sp macro="" textlink="">
      <xdr:nvSpPr>
        <xdr:cNvPr id="88" name="Circle 0">
          <a:extLst>
            <a:ext uri="{FF2B5EF4-FFF2-40B4-BE49-F238E27FC236}">
              <a16:creationId xmlns:a16="http://schemas.microsoft.com/office/drawing/2014/main" id="{00000000-0008-0000-0400-000058000000}"/>
            </a:ext>
          </a:extLst>
        </xdr:cNvPr>
        <xdr:cNvSpPr/>
      </xdr:nvSpPr>
      <xdr:spPr>
        <a:xfrm>
          <a:off x="2704307" y="12929394"/>
          <a:ext cx="165100" cy="1651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oneCellAnchor>
  <xdr:twoCellAnchor>
    <xdr:from>
      <xdr:col>3</xdr:col>
      <xdr:colOff>0</xdr:colOff>
      <xdr:row>68</xdr:row>
      <xdr:rowOff>76200</xdr:rowOff>
    </xdr:from>
    <xdr:to>
      <xdr:col>4</xdr:col>
      <xdr:colOff>0</xdr:colOff>
      <xdr:row>68</xdr:row>
      <xdr:rowOff>76200</xdr:rowOff>
    </xdr:to>
    <xdr:sp macro="" textlink="">
      <xdr:nvSpPr>
        <xdr:cNvPr id="89" name="Line 449">
          <a:extLst>
            <a:ext uri="{FF2B5EF4-FFF2-40B4-BE49-F238E27FC236}">
              <a16:creationId xmlns:a16="http://schemas.microsoft.com/office/drawing/2014/main" id="{00000000-0008-0000-0400-000059000000}"/>
            </a:ext>
          </a:extLst>
        </xdr:cNvPr>
        <xdr:cNvSpPr>
          <a:spLocks noChangeShapeType="1"/>
        </xdr:cNvSpPr>
      </xdr:nvSpPr>
      <xdr:spPr bwMode="auto">
        <a:xfrm>
          <a:off x="2019300" y="13030200"/>
          <a:ext cx="673100" cy="0"/>
        </a:xfrm>
        <a:prstGeom prst="line">
          <a:avLst/>
        </a:prstGeom>
        <a:noFill/>
        <a:ln w="12700">
          <a:solidFill>
            <a:srgbClr val="000000"/>
          </a:solidFill>
          <a:prstDash val="solid"/>
          <a:round/>
          <a:headEnd type="none" w="med" len="me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594518</xdr:colOff>
      <xdr:row>5</xdr:row>
      <xdr:rowOff>32544</xdr:rowOff>
    </xdr:from>
    <xdr:to>
      <xdr:col>14</xdr:col>
      <xdr:colOff>243681</xdr:colOff>
      <xdr:row>26</xdr:row>
      <xdr:rowOff>44450</xdr:rowOff>
    </xdr:to>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594518" y="985044"/>
          <a:ext cx="6367463" cy="4012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Value</a:t>
          </a:r>
          <a:r>
            <a:rPr lang="en-CA" sz="1100" b="1" baseline="0"/>
            <a:t> of information Analysis (Patent Validity)</a:t>
          </a:r>
        </a:p>
        <a:p>
          <a:endParaRPr lang="en-CA" sz="1100" b="1" baseline="0"/>
        </a:p>
        <a:p>
          <a:r>
            <a:rPr lang="en-CA" sz="1100" b="0" baseline="0"/>
            <a:t>We believe the most important uncertainty in this case is the validity of the patent. Only by establishing patent validity can infringement be reached, so it is the first step in the case. Validity of the patent is also based on facts that Gilette obtains or can seek to obtain, whereas other uncertanties in the analysis, such as which types of infringement will be established and which damage awards will be given, are subject to the judge and jury's decision. </a:t>
          </a:r>
        </a:p>
        <a:p>
          <a:endParaRPr lang="en-CA" sz="1100" b="0" baseline="0"/>
        </a:p>
        <a:p>
          <a:r>
            <a:rPr lang="en-CA" sz="1100" b="0" baseline="0"/>
            <a:t>The expected value of knowing whether the patent is valid or not before deciding whether to continue with the trial is 20.21 million, which is 14.33 million higher than the expected value of not knowing this (5.88). Equivalently, knowing that information upfront results in 3.5x the expected value. The difference, 14.33, is what Gilette should be willing to spend in order to acquire this information. They can do so through additional research with patent lawyers, industry experts, or officials in government agencies. </a:t>
          </a:r>
        </a:p>
        <a:p>
          <a:endParaRPr lang="en-CA" sz="1100" b="0" baseline="0"/>
        </a:p>
        <a:p>
          <a:r>
            <a:rPr lang="en-CA" sz="1100" b="0" baseline="0"/>
            <a:t>Compared to results in the original tree, this tree has the same upside but limited downside. The best outcome is still 133.5, while the worst outcome is -18.5 vs -36.5.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V1009"/>
  <sheetViews>
    <sheetView tabSelected="1" zoomScale="107" zoomScaleNormal="107" workbookViewId="0"/>
  </sheetViews>
  <sheetFormatPr baseColWidth="10" defaultColWidth="8.83203125" defaultRowHeight="15"/>
  <cols>
    <col min="1" max="1" width="23.5" customWidth="1"/>
    <col min="6" max="6" width="2.33203125" customWidth="1"/>
    <col min="7" max="7" width="3.6640625" customWidth="1"/>
    <col min="10" max="10" width="2.33203125" customWidth="1"/>
    <col min="11" max="11" width="3.6640625" customWidth="1"/>
    <col min="14" max="14" width="2.33203125" customWidth="1"/>
    <col min="15" max="15" width="3.6640625" customWidth="1"/>
    <col min="18" max="18" width="2.33203125" customWidth="1"/>
    <col min="19" max="19" width="3.6640625" customWidth="1"/>
    <col min="22" max="22" width="2.33203125" customWidth="1"/>
  </cols>
  <sheetData>
    <row r="2" spans="1:23">
      <c r="A2" t="s">
        <v>70</v>
      </c>
      <c r="B2">
        <v>4.5</v>
      </c>
    </row>
    <row r="3" spans="1:23">
      <c r="A3" t="s">
        <v>75</v>
      </c>
      <c r="B3">
        <v>-6.5</v>
      </c>
    </row>
    <row r="4" spans="1:23">
      <c r="I4" t="s">
        <v>74</v>
      </c>
    </row>
    <row r="5" spans="1:23">
      <c r="A5" t="s">
        <v>65</v>
      </c>
      <c r="C5">
        <f>(31.25+4.5+18)*0.01</f>
        <v>0.53749999999999998</v>
      </c>
    </row>
    <row r="6" spans="1:23">
      <c r="A6" t="s">
        <v>73</v>
      </c>
      <c r="B6">
        <f>B16+B13</f>
        <v>87.52000000000001</v>
      </c>
      <c r="C6">
        <v>0.1</v>
      </c>
    </row>
    <row r="7" spans="1:23">
      <c r="A7" t="s">
        <v>72</v>
      </c>
      <c r="C7">
        <f>1-C6</f>
        <v>0.9</v>
      </c>
      <c r="E7" s="4"/>
      <c r="W7" s="5"/>
    </row>
    <row r="8" spans="1:23">
      <c r="A8" t="s">
        <v>71</v>
      </c>
      <c r="B8">
        <f>B16+B13</f>
        <v>87.52000000000001</v>
      </c>
      <c r="C8">
        <f>0.5*0.9</f>
        <v>0.45</v>
      </c>
      <c r="H8" t="s">
        <v>70</v>
      </c>
    </row>
    <row r="9" spans="1:23">
      <c r="A9" t="s">
        <v>69</v>
      </c>
      <c r="B9">
        <f>B18</f>
        <v>-8</v>
      </c>
      <c r="C9">
        <f>1-C8</f>
        <v>0.55000000000000004</v>
      </c>
      <c r="W9">
        <f>SUM(H10)</f>
        <v>4.5</v>
      </c>
    </row>
    <row r="10" spans="1:23">
      <c r="A10" t="s">
        <v>57</v>
      </c>
      <c r="B10">
        <f>B17</f>
        <v>-20</v>
      </c>
      <c r="C10">
        <f>1-C5</f>
        <v>0.46250000000000002</v>
      </c>
      <c r="H10" s="3">
        <v>4.5</v>
      </c>
      <c r="I10">
        <f>W9</f>
        <v>4.5</v>
      </c>
    </row>
    <row r="11" spans="1:23">
      <c r="I11">
        <f>A-B*EXP(-I10/RT)</f>
        <v>5.9302989783256432E-3</v>
      </c>
    </row>
    <row r="12" spans="1:23">
      <c r="P12" s="3">
        <f>C6</f>
        <v>0.1</v>
      </c>
    </row>
    <row r="13" spans="1:23">
      <c r="A13" t="s">
        <v>68</v>
      </c>
      <c r="B13">
        <f>0.4*26+0.6*(0.8*27+0.2*18)</f>
        <v>25.520000000000003</v>
      </c>
      <c r="P13" t="s">
        <v>27</v>
      </c>
    </row>
    <row r="14" spans="1:23">
      <c r="A14" t="s">
        <v>67</v>
      </c>
      <c r="B14">
        <v>0</v>
      </c>
      <c r="W14">
        <f>SUM(H24,L18,P15)</f>
        <v>81.02000000000001</v>
      </c>
    </row>
    <row r="15" spans="1:23">
      <c r="L15" s="3">
        <f>C5</f>
        <v>0.53749999999999998</v>
      </c>
      <c r="P15" s="3">
        <f>B6</f>
        <v>87.52000000000001</v>
      </c>
      <c r="Q15">
        <f>W14</f>
        <v>81.02000000000001</v>
      </c>
    </row>
    <row r="16" spans="1:23">
      <c r="A16" t="s">
        <v>66</v>
      </c>
      <c r="B16">
        <f>0.3*90+0.7*50</f>
        <v>62</v>
      </c>
      <c r="F16">
        <f>IF(E17=I10,1,IF(E17=I24,2))</f>
        <v>2</v>
      </c>
      <c r="L16" t="s">
        <v>65</v>
      </c>
      <c r="Q16">
        <f>A-B*EXP(-Q15/RT)</f>
        <v>0.10155482224615753</v>
      </c>
    </row>
    <row r="17" spans="1:23">
      <c r="A17" t="s">
        <v>64</v>
      </c>
      <c r="B17">
        <f>(0.3*10+0.4*20+0.3*30)*-1</f>
        <v>-20</v>
      </c>
      <c r="E17">
        <f>MAX(I10,I24)</f>
        <v>4.5000655943706507</v>
      </c>
      <c r="T17" s="3">
        <f>C8</f>
        <v>0.45</v>
      </c>
    </row>
    <row r="18" spans="1:23">
      <c r="A18" t="s">
        <v>63</v>
      </c>
      <c r="B18">
        <f>(0.3*4+0.4*8+0.3*12)*-1</f>
        <v>-8</v>
      </c>
      <c r="E18">
        <f>A-B*EXP(-E17/RT)</f>
        <v>5.9303851646588246E-3</v>
      </c>
      <c r="L18" s="3">
        <v>0</v>
      </c>
      <c r="M18">
        <f>-LN((A-M19)/B)*RT</f>
        <v>32.230629895558017</v>
      </c>
      <c r="T18" t="s">
        <v>28</v>
      </c>
    </row>
    <row r="19" spans="1:23">
      <c r="M19">
        <f>IF(ABS(1-(P12+P19))&lt;=0.00001,P12*Q16+P19*Q23,NA())</f>
        <v>4.1706704553817073E-2</v>
      </c>
      <c r="P19" s="3">
        <f>1-P12</f>
        <v>0.9</v>
      </c>
      <c r="W19">
        <f>SUM(H24,L18,P22,T20)</f>
        <v>81.02000000000001</v>
      </c>
    </row>
    <row r="20" spans="1:23">
      <c r="P20" t="s">
        <v>62</v>
      </c>
      <c r="T20" s="3">
        <f>B8</f>
        <v>87.52000000000001</v>
      </c>
      <c r="U20">
        <f>W19</f>
        <v>81.02000000000001</v>
      </c>
    </row>
    <row r="21" spans="1:23">
      <c r="A21" t="s">
        <v>61</v>
      </c>
      <c r="B21">
        <v>756.56280000000004</v>
      </c>
      <c r="U21">
        <f>A-B*EXP(-U20/RT)</f>
        <v>0.10155482224615753</v>
      </c>
    </row>
    <row r="22" spans="1:23">
      <c r="A22" t="s">
        <v>60</v>
      </c>
      <c r="B22">
        <f>1-EXP(-I10/RT)</f>
        <v>5.9302989783256432E-3</v>
      </c>
      <c r="H22" t="s">
        <v>59</v>
      </c>
      <c r="P22" s="3">
        <v>0</v>
      </c>
      <c r="Q22">
        <f>-LN((A-Q23)/B)*RT</f>
        <v>26.998819094906445</v>
      </c>
      <c r="T22" s="3">
        <f>1-T17</f>
        <v>0.55000000000000004</v>
      </c>
    </row>
    <row r="23" spans="1:23">
      <c r="Q23">
        <f>IF(ABS(1-(T17+T22))&lt;=0.00001,T17*U21+T22*U26,NA())</f>
        <v>3.5056913699112568E-2</v>
      </c>
      <c r="T23" t="s">
        <v>58</v>
      </c>
    </row>
    <row r="24" spans="1:23">
      <c r="H24" s="3">
        <v>-6.5</v>
      </c>
      <c r="I24">
        <f>-LN((A-I25)/B)*RT</f>
        <v>4.5000655943706507</v>
      </c>
      <c r="W24">
        <f>SUM(H24,L18,P22,T25)</f>
        <v>-14.5</v>
      </c>
    </row>
    <row r="25" spans="1:23">
      <c r="I25">
        <f>IF(ABS(1-(L15+L27))&lt;=0.00001,L15*M19+L27*M31,NA())</f>
        <v>5.9303851646588558E-3</v>
      </c>
      <c r="T25" s="3">
        <f>B9</f>
        <v>-8</v>
      </c>
      <c r="U25">
        <f>W24</f>
        <v>-14.5</v>
      </c>
    </row>
    <row r="26" spans="1:23">
      <c r="U26">
        <f>A-B*EXP(-U25/RT)</f>
        <v>-1.9350466021196944E-2</v>
      </c>
    </row>
    <row r="27" spans="1:23">
      <c r="L27" s="3">
        <f>1-L15</f>
        <v>0.46250000000000002</v>
      </c>
    </row>
    <row r="28" spans="1:23">
      <c r="L28" t="s">
        <v>57</v>
      </c>
    </row>
    <row r="29" spans="1:23">
      <c r="W29">
        <f>SUM(H24,L30)</f>
        <v>-26.5</v>
      </c>
    </row>
    <row r="30" spans="1:23">
      <c r="L30" s="3">
        <f>B10</f>
        <v>-20</v>
      </c>
      <c r="M30">
        <f>W29</f>
        <v>-26.5</v>
      </c>
    </row>
    <row r="31" spans="1:23">
      <c r="M31">
        <f>A-B*EXP(-M30/RT)</f>
        <v>-3.5647499530849336E-2</v>
      </c>
    </row>
    <row r="1000" spans="190:204">
      <c r="GH1000" s="12" t="s">
        <v>0</v>
      </c>
      <c r="GI1000" s="12" t="s">
        <v>1</v>
      </c>
      <c r="GJ1000" s="12" t="s">
        <v>2</v>
      </c>
      <c r="GK1000" s="12" t="s">
        <v>3</v>
      </c>
      <c r="GL1000" s="12" t="s">
        <v>5</v>
      </c>
      <c r="GM1000" s="12" t="s">
        <v>6</v>
      </c>
      <c r="GN1000" s="12" t="s">
        <v>7</v>
      </c>
      <c r="GO1000" s="12" t="s">
        <v>8</v>
      </c>
      <c r="GP1000" s="12" t="s">
        <v>9</v>
      </c>
      <c r="GQ1000" s="12" t="s">
        <v>10</v>
      </c>
      <c r="GR1000" s="12" t="s">
        <v>11</v>
      </c>
      <c r="GS1000" s="12" t="s">
        <v>12</v>
      </c>
      <c r="GT1000" s="12" t="s">
        <v>13</v>
      </c>
      <c r="GU1000" s="12" t="s">
        <v>14</v>
      </c>
      <c r="GV1000" s="12" t="s">
        <v>15</v>
      </c>
    </row>
    <row r="1001" spans="190:204">
      <c r="GH1001" s="12">
        <v>0</v>
      </c>
      <c r="GI1001" s="12" t="s">
        <v>4</v>
      </c>
      <c r="GJ1001" s="12">
        <v>0</v>
      </c>
      <c r="GK1001" s="12">
        <v>0</v>
      </c>
      <c r="GL1001" s="12">
        <v>0</v>
      </c>
      <c r="GM1001" s="12" t="s">
        <v>16</v>
      </c>
      <c r="GN1001" s="12">
        <v>2</v>
      </c>
      <c r="GO1001" s="12">
        <v>1</v>
      </c>
      <c r="GP1001" s="12">
        <v>2</v>
      </c>
      <c r="GQ1001" s="12">
        <v>0</v>
      </c>
      <c r="GR1001" s="12">
        <v>0</v>
      </c>
      <c r="GS1001" s="12">
        <v>0</v>
      </c>
      <c r="GT1001" s="2">
        <v>9</v>
      </c>
      <c r="GU1001" s="2">
        <v>1</v>
      </c>
      <c r="GV1001" s="2" t="b">
        <v>1</v>
      </c>
    </row>
    <row r="1002" spans="190:204">
      <c r="GH1002" s="12">
        <v>1</v>
      </c>
      <c r="GK1002">
        <v>0</v>
      </c>
      <c r="GL1002" s="12">
        <v>0</v>
      </c>
      <c r="GM1002" s="12" t="s">
        <v>17</v>
      </c>
      <c r="GN1002" s="12">
        <v>0</v>
      </c>
      <c r="GO1002" s="12">
        <v>0</v>
      </c>
      <c r="GP1002" s="12">
        <v>0</v>
      </c>
      <c r="GQ1002" s="12">
        <v>0</v>
      </c>
      <c r="GR1002" s="12">
        <v>0</v>
      </c>
      <c r="GS1002" s="12">
        <v>0</v>
      </c>
      <c r="GT1002" s="2">
        <v>2</v>
      </c>
      <c r="GU1002" s="2">
        <v>5</v>
      </c>
      <c r="GV1002" s="2" t="b">
        <v>1</v>
      </c>
    </row>
    <row r="1003" spans="190:204">
      <c r="GH1003" s="12">
        <v>2</v>
      </c>
      <c r="GK1003">
        <v>0</v>
      </c>
      <c r="GL1003" s="12">
        <v>0</v>
      </c>
      <c r="GM1003" s="12" t="s">
        <v>20</v>
      </c>
      <c r="GN1003" s="12">
        <v>2</v>
      </c>
      <c r="GO1003" s="12">
        <v>3</v>
      </c>
      <c r="GP1003" s="12">
        <v>4</v>
      </c>
      <c r="GQ1003" s="12">
        <v>0</v>
      </c>
      <c r="GR1003" s="12">
        <v>0</v>
      </c>
      <c r="GS1003" s="12">
        <v>0</v>
      </c>
      <c r="GT1003" s="2">
        <v>16</v>
      </c>
      <c r="GU1003" s="2">
        <v>5</v>
      </c>
      <c r="GV1003" s="2" t="b">
        <v>1</v>
      </c>
    </row>
    <row r="1004" spans="190:204">
      <c r="GH1004">
        <v>3</v>
      </c>
      <c r="GL1004">
        <v>2</v>
      </c>
      <c r="GM1004" t="s">
        <v>20</v>
      </c>
      <c r="GN1004">
        <v>2</v>
      </c>
      <c r="GO1004">
        <v>5</v>
      </c>
      <c r="GP1004">
        <v>6</v>
      </c>
      <c r="GQ1004">
        <v>0</v>
      </c>
      <c r="GR1004">
        <v>0</v>
      </c>
      <c r="GS1004">
        <v>0</v>
      </c>
      <c r="GT1004">
        <v>10</v>
      </c>
      <c r="GU1004">
        <v>9</v>
      </c>
      <c r="GV1004" t="b">
        <v>1</v>
      </c>
    </row>
    <row r="1005" spans="190:204">
      <c r="GH1005">
        <v>4</v>
      </c>
      <c r="GL1005">
        <v>2</v>
      </c>
      <c r="GM1005" t="s">
        <v>17</v>
      </c>
      <c r="GN1005">
        <v>0</v>
      </c>
      <c r="GO1005">
        <v>0</v>
      </c>
      <c r="GP1005">
        <v>0</v>
      </c>
      <c r="GQ1005">
        <v>0</v>
      </c>
      <c r="GR1005">
        <v>0</v>
      </c>
      <c r="GS1005">
        <v>0</v>
      </c>
      <c r="GT1005">
        <v>22</v>
      </c>
      <c r="GU1005">
        <v>9</v>
      </c>
      <c r="GV1005" t="b">
        <v>1</v>
      </c>
    </row>
    <row r="1006" spans="190:204">
      <c r="GH1006">
        <v>5</v>
      </c>
      <c r="GL1006">
        <v>3</v>
      </c>
      <c r="GM1006" t="s">
        <v>17</v>
      </c>
      <c r="GN1006">
        <v>0</v>
      </c>
      <c r="GO1006">
        <v>0</v>
      </c>
      <c r="GP1006">
        <v>0</v>
      </c>
      <c r="GQ1006">
        <v>0</v>
      </c>
      <c r="GR1006">
        <v>0</v>
      </c>
      <c r="GS1006">
        <v>0</v>
      </c>
      <c r="GT1006">
        <v>7</v>
      </c>
      <c r="GU1006">
        <v>13</v>
      </c>
      <c r="GV1006" t="b">
        <v>1</v>
      </c>
    </row>
    <row r="1007" spans="190:204">
      <c r="GH1007">
        <v>6</v>
      </c>
      <c r="GL1007">
        <v>3</v>
      </c>
      <c r="GM1007" t="s">
        <v>20</v>
      </c>
      <c r="GN1007">
        <v>2</v>
      </c>
      <c r="GO1007">
        <v>7</v>
      </c>
      <c r="GP1007">
        <v>8</v>
      </c>
      <c r="GQ1007">
        <v>0</v>
      </c>
      <c r="GR1007">
        <v>0</v>
      </c>
      <c r="GS1007">
        <v>0</v>
      </c>
      <c r="GT1007">
        <v>14</v>
      </c>
      <c r="GU1007">
        <v>13</v>
      </c>
      <c r="GV1007" t="b">
        <v>1</v>
      </c>
    </row>
    <row r="1008" spans="190:204">
      <c r="GH1008">
        <v>7</v>
      </c>
      <c r="GL1008">
        <v>6</v>
      </c>
      <c r="GM1008" t="s">
        <v>17</v>
      </c>
      <c r="GN1008">
        <v>0</v>
      </c>
      <c r="GO1008">
        <v>0</v>
      </c>
      <c r="GP1008">
        <v>0</v>
      </c>
      <c r="GQ1008">
        <v>0</v>
      </c>
      <c r="GR1008">
        <v>0</v>
      </c>
      <c r="GS1008">
        <v>0</v>
      </c>
      <c r="GT1008">
        <v>12</v>
      </c>
      <c r="GU1008">
        <v>17</v>
      </c>
      <c r="GV1008" t="b">
        <v>1</v>
      </c>
    </row>
    <row r="1009" spans="190:204">
      <c r="GH1009">
        <v>8</v>
      </c>
      <c r="GL1009">
        <v>6</v>
      </c>
      <c r="GM1009" t="s">
        <v>17</v>
      </c>
      <c r="GN1009">
        <v>0</v>
      </c>
      <c r="GO1009">
        <v>0</v>
      </c>
      <c r="GP1009">
        <v>0</v>
      </c>
      <c r="GQ1009">
        <v>0</v>
      </c>
      <c r="GR1009">
        <v>0</v>
      </c>
      <c r="GS1009">
        <v>0</v>
      </c>
      <c r="GT1009">
        <v>17</v>
      </c>
      <c r="GU1009">
        <v>17</v>
      </c>
      <c r="GV1009" t="b">
        <v>1</v>
      </c>
    </row>
  </sheetData>
  <dataConsolidate/>
  <pageMargins left="0.7" right="0.7" top="0.75" bottom="0.75" header="0.3" footer="0.3"/>
  <pageSetup orientation="portrait" r:id="rId1"/>
  <headerFooter>
    <oddFooter>&amp;l&amp;bTreePlan Student License, For Education Only&amp;r&amp;bTreePlan.com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1030"/>
  <sheetViews>
    <sheetView zoomScaleNormal="100" workbookViewId="0"/>
  </sheetViews>
  <sheetFormatPr baseColWidth="10" defaultColWidth="8.83203125" defaultRowHeight="15"/>
  <cols>
    <col min="2" max="2" width="2.33203125" customWidth="1"/>
    <col min="3" max="3" width="3.6640625" customWidth="1"/>
    <col min="6" max="6" width="3.5" customWidth="1"/>
    <col min="7" max="7" width="3.6640625" customWidth="1"/>
    <col min="10" max="10" width="2.33203125" customWidth="1"/>
    <col min="11" max="11" width="3.6640625" customWidth="1"/>
    <col min="14" max="14" width="2.33203125" customWidth="1"/>
    <col min="15" max="15" width="3.6640625" customWidth="1"/>
    <col min="18" max="18" width="2.33203125" customWidth="1"/>
    <col min="19" max="19" width="3.6640625" customWidth="1"/>
    <col min="22" max="22" width="2.33203125" customWidth="1"/>
    <col min="23" max="23" width="3.6640625" customWidth="1"/>
    <col min="26" max="26" width="2.33203125" customWidth="1"/>
    <col min="29" max="29" width="10.83203125" bestFit="1" customWidth="1"/>
    <col min="30" max="30" width="15.1640625" bestFit="1" customWidth="1"/>
    <col min="31" max="31" width="12.83203125" bestFit="1" customWidth="1"/>
    <col min="36" max="36" width="9" bestFit="1" customWidth="1"/>
    <col min="37" max="37" width="12.1640625" bestFit="1" customWidth="1"/>
    <col min="38" max="38" width="11.83203125" bestFit="1" customWidth="1"/>
    <col min="39" max="39" width="6" customWidth="1"/>
    <col min="40" max="40" width="13" bestFit="1" customWidth="1"/>
  </cols>
  <sheetData>
    <row r="1" spans="1:32">
      <c r="A1" s="4"/>
      <c r="X1" s="3">
        <v>0.3</v>
      </c>
      <c r="AA1" s="5" t="s">
        <v>19</v>
      </c>
    </row>
    <row r="2" spans="1:32" ht="16" thickBot="1">
      <c r="X2" t="s">
        <v>50</v>
      </c>
    </row>
    <row r="3" spans="1:32" ht="16" thickBot="1">
      <c r="T3" s="3">
        <v>0.1</v>
      </c>
      <c r="AA3">
        <f>SUM(D58,H43,L28,P16,T6,X4)</f>
        <v>133.5</v>
      </c>
      <c r="AC3" s="9" t="s">
        <v>54</v>
      </c>
      <c r="AD3" s="9" t="s">
        <v>52</v>
      </c>
      <c r="AE3" s="9" t="s">
        <v>36</v>
      </c>
      <c r="AF3" s="9" t="s">
        <v>53</v>
      </c>
    </row>
    <row r="4" spans="1:32">
      <c r="T4" t="s">
        <v>45</v>
      </c>
      <c r="X4" s="3">
        <f>F21</f>
        <v>90</v>
      </c>
      <c r="Y4">
        <f>AA3</f>
        <v>133.5</v>
      </c>
      <c r="AC4" s="10">
        <v>50</v>
      </c>
      <c r="AD4" s="10">
        <v>2.6204599999999978</v>
      </c>
      <c r="AE4" s="10">
        <v>4.5</v>
      </c>
      <c r="AF4" s="10" t="s">
        <v>36</v>
      </c>
    </row>
    <row r="5" spans="1:32">
      <c r="AC5" s="10">
        <v>55</v>
      </c>
      <c r="AD5" s="10">
        <v>3.0276162499999977</v>
      </c>
      <c r="AE5" s="10">
        <v>4.5</v>
      </c>
      <c r="AF5" s="10" t="s">
        <v>36</v>
      </c>
    </row>
    <row r="6" spans="1:32">
      <c r="T6" s="3">
        <v>50</v>
      </c>
      <c r="U6">
        <f>IF(ABS(1-(X1+X6))&lt;=0.00001,X1*Y4+X6*Y9,NA())</f>
        <v>105.5</v>
      </c>
      <c r="X6" s="3">
        <v>0.7</v>
      </c>
      <c r="AC6" s="10">
        <v>60</v>
      </c>
      <c r="AD6" s="10">
        <v>3.4347725000000011</v>
      </c>
      <c r="AE6" s="10">
        <v>4.5</v>
      </c>
      <c r="AF6" s="10" t="s">
        <v>36</v>
      </c>
    </row>
    <row r="7" spans="1:32">
      <c r="X7" t="s">
        <v>51</v>
      </c>
      <c r="AC7" s="10">
        <v>65</v>
      </c>
      <c r="AD7" s="10">
        <v>3.841928750000001</v>
      </c>
      <c r="AE7" s="10">
        <v>4.5</v>
      </c>
      <c r="AF7" s="10" t="s">
        <v>36</v>
      </c>
    </row>
    <row r="8" spans="1:32">
      <c r="AA8">
        <f>SUM(D58,H43,L28,P16,T6,X9)</f>
        <v>93.5</v>
      </c>
      <c r="AC8" s="10">
        <v>70</v>
      </c>
      <c r="AD8" s="10">
        <v>4.2490850000000009</v>
      </c>
      <c r="AE8" s="10">
        <v>4.5</v>
      </c>
      <c r="AF8" s="10" t="s">
        <v>36</v>
      </c>
    </row>
    <row r="9" spans="1:32">
      <c r="X9" s="3">
        <v>50</v>
      </c>
      <c r="Y9">
        <f>AA8</f>
        <v>93.5</v>
      </c>
      <c r="AC9" s="10">
        <v>75</v>
      </c>
      <c r="AD9" s="10">
        <v>4.6562412499999972</v>
      </c>
      <c r="AE9" s="10">
        <v>4.5</v>
      </c>
      <c r="AF9" s="10" t="s">
        <v>35</v>
      </c>
    </row>
    <row r="10" spans="1:32">
      <c r="AC10" s="10">
        <v>80</v>
      </c>
      <c r="AD10" s="10">
        <v>5.0633974999999936</v>
      </c>
      <c r="AE10" s="10">
        <v>4.5</v>
      </c>
      <c r="AF10" s="10" t="s">
        <v>35</v>
      </c>
    </row>
    <row r="11" spans="1:32">
      <c r="X11" s="3">
        <v>0.3</v>
      </c>
      <c r="AC11" s="10">
        <v>85</v>
      </c>
      <c r="AD11" s="10">
        <v>5.470553749999997</v>
      </c>
      <c r="AE11" s="10">
        <v>4.5</v>
      </c>
      <c r="AF11" s="10" t="s">
        <v>35</v>
      </c>
    </row>
    <row r="12" spans="1:32">
      <c r="X12" t="s">
        <v>50</v>
      </c>
      <c r="AC12" s="10">
        <v>90</v>
      </c>
      <c r="AD12" s="10">
        <v>5.8777099999999969</v>
      </c>
      <c r="AE12" s="10">
        <v>4.5</v>
      </c>
      <c r="AF12" s="10" t="s">
        <v>35</v>
      </c>
    </row>
    <row r="13" spans="1:32">
      <c r="P13" s="3">
        <v>0.4</v>
      </c>
      <c r="T13" s="3">
        <v>0.6</v>
      </c>
      <c r="AA13">
        <f>SUM(D58,H43,L28,P16,T16,X14)</f>
        <v>113.5</v>
      </c>
      <c r="AC13" s="10">
        <v>95</v>
      </c>
      <c r="AD13" s="10">
        <v>6.2848662499999968</v>
      </c>
      <c r="AE13" s="10">
        <v>4.5</v>
      </c>
      <c r="AF13" s="10" t="s">
        <v>35</v>
      </c>
    </row>
    <row r="14" spans="1:32">
      <c r="P14" t="s">
        <v>43</v>
      </c>
      <c r="T14" t="s">
        <v>46</v>
      </c>
      <c r="X14" s="3">
        <f>F21</f>
        <v>90</v>
      </c>
      <c r="Y14">
        <f>AA13</f>
        <v>113.5</v>
      </c>
      <c r="AC14" s="10">
        <v>100</v>
      </c>
      <c r="AD14" s="10">
        <v>6.6920224999999967</v>
      </c>
      <c r="AE14" s="10">
        <v>4.5</v>
      </c>
      <c r="AF14" s="10" t="s">
        <v>35</v>
      </c>
    </row>
    <row r="15" spans="1:32">
      <c r="AC15" s="10">
        <v>105</v>
      </c>
      <c r="AD15" s="10">
        <v>7.0991787500000001</v>
      </c>
      <c r="AE15" s="10">
        <v>4.5</v>
      </c>
      <c r="AF15" s="10" t="s">
        <v>35</v>
      </c>
    </row>
    <row r="16" spans="1:32">
      <c r="P16" s="3">
        <v>0</v>
      </c>
      <c r="Q16">
        <f>IF(ABS(1-(T3+T13+T23))&lt;=0.00001,T3*U6+T13*U16+T23*U26,NA())</f>
        <v>81.5</v>
      </c>
      <c r="T16" s="3">
        <v>30</v>
      </c>
      <c r="U16">
        <f>IF(ABS(1-(X11+X16))&lt;=0.00001,X11*Y14+X16*Y19,NA())</f>
        <v>85.5</v>
      </c>
      <c r="X16" s="3">
        <v>0.7</v>
      </c>
      <c r="AC16" s="10">
        <v>110</v>
      </c>
      <c r="AD16" s="10">
        <v>7.506335</v>
      </c>
      <c r="AE16" s="10">
        <v>4.5</v>
      </c>
      <c r="AF16" s="10" t="s">
        <v>35</v>
      </c>
    </row>
    <row r="17" spans="5:32">
      <c r="X17" t="s">
        <v>51</v>
      </c>
      <c r="AC17" s="10">
        <v>115</v>
      </c>
      <c r="AD17" s="10">
        <v>7.9134912499999999</v>
      </c>
      <c r="AE17" s="10">
        <v>4.5</v>
      </c>
      <c r="AF17" s="10" t="s">
        <v>35</v>
      </c>
    </row>
    <row r="18" spans="5:32">
      <c r="AA18">
        <f>SUM(D58,H43,L28,P16,T16,X19)</f>
        <v>73.5</v>
      </c>
      <c r="AC18" s="10">
        <v>120</v>
      </c>
      <c r="AD18" s="10">
        <v>8.3206474999999962</v>
      </c>
      <c r="AE18" s="10">
        <v>4.5</v>
      </c>
      <c r="AF18" s="10" t="s">
        <v>35</v>
      </c>
    </row>
    <row r="19" spans="5:32">
      <c r="X19" s="3">
        <v>50</v>
      </c>
      <c r="Y19">
        <f>AA18</f>
        <v>73.5</v>
      </c>
      <c r="AC19" s="10">
        <v>125</v>
      </c>
      <c r="AD19" s="10">
        <v>8.7278037499999961</v>
      </c>
      <c r="AE19" s="10">
        <v>4.5</v>
      </c>
      <c r="AF19" s="10" t="s">
        <v>35</v>
      </c>
    </row>
    <row r="20" spans="5:32">
      <c r="AC20" s="10">
        <v>130</v>
      </c>
      <c r="AD20" s="10">
        <v>9.1349599999999995</v>
      </c>
      <c r="AE20" s="10">
        <v>4.5</v>
      </c>
      <c r="AF20" s="10" t="s">
        <v>35</v>
      </c>
    </row>
    <row r="21" spans="5:32">
      <c r="E21" t="s">
        <v>50</v>
      </c>
      <c r="F21">
        <v>90</v>
      </c>
      <c r="X21" s="3">
        <v>0.3</v>
      </c>
      <c r="AC21" s="10">
        <v>135</v>
      </c>
      <c r="AD21" s="10">
        <v>9.5421162499999994</v>
      </c>
      <c r="AE21" s="10">
        <v>4.5</v>
      </c>
      <c r="AF21" s="10" t="s">
        <v>35</v>
      </c>
    </row>
    <row r="22" spans="5:32">
      <c r="X22" t="s">
        <v>50</v>
      </c>
      <c r="AC22" s="10">
        <v>140</v>
      </c>
      <c r="AD22" s="10">
        <v>9.9492724999999993</v>
      </c>
      <c r="AE22" s="10">
        <v>4.5</v>
      </c>
      <c r="AF22" s="10" t="s">
        <v>35</v>
      </c>
    </row>
    <row r="23" spans="5:32">
      <c r="T23" s="3">
        <v>0.3</v>
      </c>
      <c r="AA23">
        <f>SUM(D58,H43,L28,P16,T26,X24)</f>
        <v>93.5</v>
      </c>
      <c r="AC23" s="10">
        <v>145</v>
      </c>
      <c r="AD23" s="10">
        <v>10.356428749999996</v>
      </c>
      <c r="AE23" s="10">
        <v>4.5</v>
      </c>
      <c r="AF23" s="10" t="s">
        <v>35</v>
      </c>
    </row>
    <row r="24" spans="5:32" ht="16" thickBot="1">
      <c r="T24" t="s">
        <v>47</v>
      </c>
      <c r="X24" s="3">
        <f>F21</f>
        <v>90</v>
      </c>
      <c r="Y24">
        <f>AA23</f>
        <v>93.5</v>
      </c>
      <c r="AC24" s="11">
        <v>150</v>
      </c>
      <c r="AD24" s="11">
        <v>10.763584999999996</v>
      </c>
      <c r="AE24" s="11">
        <v>4.5</v>
      </c>
      <c r="AF24" s="11" t="s">
        <v>35</v>
      </c>
    </row>
    <row r="25" spans="5:32">
      <c r="L25" s="3">
        <v>0.505</v>
      </c>
    </row>
    <row r="26" spans="5:32">
      <c r="L26" t="s">
        <v>41</v>
      </c>
      <c r="T26" s="3">
        <v>10</v>
      </c>
      <c r="U26">
        <f>IF(ABS(1-(X21+X26))&lt;=0.00001,X21*Y24+X26*Y29,NA())</f>
        <v>65.5</v>
      </c>
      <c r="X26" s="3">
        <v>0.7</v>
      </c>
    </row>
    <row r="27" spans="5:32">
      <c r="X27" t="s">
        <v>51</v>
      </c>
    </row>
    <row r="28" spans="5:32" ht="16" thickBot="1">
      <c r="L28" s="3">
        <v>0</v>
      </c>
      <c r="M28">
        <f>IF(ABS(1-(P13+P38))&lt;=0.00001,P13*Q16+P38*Q41,NA())</f>
        <v>81.02000000000001</v>
      </c>
      <c r="AA28">
        <f>SUM(D58,H43,L28,P16,T26,X29)</f>
        <v>53.5</v>
      </c>
    </row>
    <row r="29" spans="5:32" ht="16" thickBot="1">
      <c r="X29" s="3">
        <v>50</v>
      </c>
      <c r="Y29">
        <f>AA28</f>
        <v>53.5</v>
      </c>
      <c r="AC29" s="9" t="s">
        <v>55</v>
      </c>
      <c r="AD29" s="9" t="s">
        <v>52</v>
      </c>
      <c r="AE29" s="9" t="s">
        <v>36</v>
      </c>
      <c r="AF29" s="8" t="s">
        <v>53</v>
      </c>
    </row>
    <row r="30" spans="5:32">
      <c r="AC30" s="10">
        <v>0.2</v>
      </c>
      <c r="AD30" s="10">
        <v>-14.452480000000001</v>
      </c>
      <c r="AE30" s="10">
        <v>4.5</v>
      </c>
      <c r="AF30" s="6" t="s">
        <v>36</v>
      </c>
    </row>
    <row r="31" spans="5:32">
      <c r="X31" s="3">
        <v>0.3</v>
      </c>
      <c r="AC31" s="10">
        <v>0.25</v>
      </c>
      <c r="AD31" s="10">
        <v>-11.4406</v>
      </c>
      <c r="AE31" s="10">
        <v>4.5</v>
      </c>
      <c r="AF31" s="6" t="s">
        <v>36</v>
      </c>
    </row>
    <row r="32" spans="5:32">
      <c r="X32" t="s">
        <v>50</v>
      </c>
      <c r="AC32" s="10">
        <v>0.3</v>
      </c>
      <c r="AD32" s="10">
        <v>-8.4287199999999967</v>
      </c>
      <c r="AE32" s="10">
        <v>4.5</v>
      </c>
      <c r="AF32" s="6" t="s">
        <v>36</v>
      </c>
    </row>
    <row r="33" spans="8:32">
      <c r="T33" s="3">
        <v>0.8</v>
      </c>
      <c r="AA33">
        <f>SUM(D58,H43,L28,P41,T36,X34)</f>
        <v>110.5</v>
      </c>
      <c r="AC33" s="10">
        <v>0.35</v>
      </c>
      <c r="AD33" s="10">
        <v>-5.4168400000000023</v>
      </c>
      <c r="AE33" s="10">
        <v>4.5</v>
      </c>
      <c r="AF33" s="6" t="s">
        <v>36</v>
      </c>
    </row>
    <row r="34" spans="8:32">
      <c r="T34" t="s">
        <v>48</v>
      </c>
      <c r="X34" s="3">
        <f>F21</f>
        <v>90</v>
      </c>
      <c r="Y34">
        <f>AA33</f>
        <v>110.5</v>
      </c>
      <c r="AC34" s="10">
        <v>0.4</v>
      </c>
      <c r="AD34" s="10">
        <v>-2.4049599999999973</v>
      </c>
      <c r="AE34" s="10">
        <v>4.5</v>
      </c>
      <c r="AF34" s="6" t="s">
        <v>36</v>
      </c>
    </row>
    <row r="35" spans="8:32">
      <c r="AC35" s="10">
        <v>0.45</v>
      </c>
      <c r="AD35" s="10">
        <v>0.60691999999999879</v>
      </c>
      <c r="AE35" s="10">
        <v>4.5</v>
      </c>
      <c r="AF35" s="6" t="s">
        <v>36</v>
      </c>
    </row>
    <row r="36" spans="8:32">
      <c r="T36" s="3">
        <v>27</v>
      </c>
      <c r="U36">
        <f>IF(ABS(1-(X31+X36))&lt;=0.00001,X31*Y34+X36*Y39,NA())</f>
        <v>82.5</v>
      </c>
      <c r="X36" s="3">
        <v>0.7</v>
      </c>
      <c r="AC36" s="10">
        <v>0.5</v>
      </c>
      <c r="AD36" s="10">
        <v>3.6188000000000002</v>
      </c>
      <c r="AE36" s="10">
        <v>4.5</v>
      </c>
      <c r="AF36" s="6" t="s">
        <v>36</v>
      </c>
    </row>
    <row r="37" spans="8:32">
      <c r="X37" t="s">
        <v>51</v>
      </c>
      <c r="AC37" s="10">
        <v>0.55000000000000004</v>
      </c>
      <c r="AD37" s="10">
        <v>6.6306800000000035</v>
      </c>
      <c r="AE37" s="10">
        <v>4.5</v>
      </c>
      <c r="AF37" s="6" t="s">
        <v>35</v>
      </c>
    </row>
    <row r="38" spans="8:32">
      <c r="P38" s="3">
        <v>0.6</v>
      </c>
      <c r="AA38">
        <f>SUM(D58,H43,L28,P41,T36,X39)</f>
        <v>70.5</v>
      </c>
      <c r="AC38" s="10">
        <v>0.6</v>
      </c>
      <c r="AD38" s="10">
        <v>9.6425599999999996</v>
      </c>
      <c r="AE38" s="10">
        <v>4.5</v>
      </c>
      <c r="AF38" s="6" t="s">
        <v>35</v>
      </c>
    </row>
    <row r="39" spans="8:32">
      <c r="P39" t="s">
        <v>44</v>
      </c>
      <c r="X39" s="3">
        <v>50</v>
      </c>
      <c r="Y39">
        <f>AA38</f>
        <v>70.5</v>
      </c>
      <c r="AC39" s="10">
        <v>0.65</v>
      </c>
      <c r="AD39" s="10">
        <v>12.654440000000001</v>
      </c>
      <c r="AE39" s="10">
        <v>4.5</v>
      </c>
      <c r="AF39" s="6" t="s">
        <v>35</v>
      </c>
    </row>
    <row r="40" spans="8:32">
      <c r="H40" s="3">
        <v>0.53749999999999998</v>
      </c>
      <c r="AC40" s="10">
        <v>0.7</v>
      </c>
      <c r="AD40" s="10">
        <v>15.666319999999997</v>
      </c>
      <c r="AE40" s="10">
        <v>4.5</v>
      </c>
      <c r="AF40" s="6" t="s">
        <v>35</v>
      </c>
    </row>
    <row r="41" spans="8:32">
      <c r="H41" t="s">
        <v>23</v>
      </c>
      <c r="P41" s="3">
        <v>0</v>
      </c>
      <c r="Q41">
        <f>IF(ABS(1-(T33+T43))&lt;=0.00001,T33*U36+T43*U46,NA())</f>
        <v>80.7</v>
      </c>
      <c r="X41" s="3">
        <v>0.3</v>
      </c>
      <c r="AC41" s="10">
        <v>0.75</v>
      </c>
      <c r="AD41" s="10">
        <v>18.6782</v>
      </c>
      <c r="AE41" s="10">
        <v>4.5</v>
      </c>
      <c r="AF41" s="6" t="s">
        <v>35</v>
      </c>
    </row>
    <row r="42" spans="8:32">
      <c r="X42" t="s">
        <v>50</v>
      </c>
      <c r="AC42" s="10">
        <v>0.8</v>
      </c>
      <c r="AD42" s="10">
        <v>21.690080000000002</v>
      </c>
      <c r="AE42" s="10">
        <v>4.5</v>
      </c>
      <c r="AF42" s="6" t="s">
        <v>35</v>
      </c>
    </row>
    <row r="43" spans="8:32">
      <c r="H43" s="3">
        <v>0</v>
      </c>
      <c r="I43">
        <f>IF(ABS(1-(L25+L56))&lt;=0.00001,L25*M28+L56*M59,NA())</f>
        <v>33.7376</v>
      </c>
      <c r="T43" s="3">
        <v>0.2</v>
      </c>
      <c r="AA43">
        <f>SUM(D58,H43,L28,P41,T46,X44)</f>
        <v>101.5</v>
      </c>
      <c r="AC43" s="10">
        <v>0.85</v>
      </c>
      <c r="AD43" s="10">
        <v>24.70196</v>
      </c>
      <c r="AE43" s="10">
        <v>4.5</v>
      </c>
      <c r="AF43" s="6" t="s">
        <v>35</v>
      </c>
    </row>
    <row r="44" spans="8:32">
      <c r="T44" t="s">
        <v>49</v>
      </c>
      <c r="X44" s="3">
        <f>F21</f>
        <v>90</v>
      </c>
      <c r="Y44">
        <f>AA43</f>
        <v>101.5</v>
      </c>
      <c r="AC44" s="10">
        <v>0.9</v>
      </c>
      <c r="AD44" s="10">
        <v>27.713840000000001</v>
      </c>
      <c r="AE44" s="10">
        <v>4.5</v>
      </c>
      <c r="AF44" s="6" t="s">
        <v>35</v>
      </c>
    </row>
    <row r="45" spans="8:32">
      <c r="AC45" s="10">
        <v>0.95</v>
      </c>
      <c r="AD45" s="10">
        <v>30.725719999999995</v>
      </c>
      <c r="AE45" s="10">
        <v>4.5</v>
      </c>
      <c r="AF45" s="6" t="s">
        <v>35</v>
      </c>
    </row>
    <row r="46" spans="8:32" ht="16" thickBot="1">
      <c r="T46" s="3">
        <v>18</v>
      </c>
      <c r="U46">
        <f>IF(ABS(1-(X41+X46))&lt;=0.00001,X41*Y44+X46*Y49,NA())</f>
        <v>73.5</v>
      </c>
      <c r="X46" s="3">
        <v>0.7</v>
      </c>
      <c r="AC46" s="11">
        <v>1</v>
      </c>
      <c r="AD46" s="11">
        <v>33.7376</v>
      </c>
      <c r="AE46" s="11">
        <v>4.5</v>
      </c>
      <c r="AF46" s="7" t="s">
        <v>35</v>
      </c>
    </row>
    <row r="47" spans="8:32">
      <c r="X47" t="s">
        <v>51</v>
      </c>
    </row>
    <row r="48" spans="8:32">
      <c r="AA48">
        <f>SUM(D58,H43,L28,P41,T46,X49)</f>
        <v>61.5</v>
      </c>
    </row>
    <row r="49" spans="4:38" ht="16" thickBot="1">
      <c r="X49" s="3">
        <v>50</v>
      </c>
      <c r="Y49">
        <f>AA48</f>
        <v>61.5</v>
      </c>
    </row>
    <row r="50" spans="4:38">
      <c r="AC50" s="13" t="str">
        <f>D52</f>
        <v>Trial</v>
      </c>
      <c r="AD50" s="14">
        <v>0.47499999999999998</v>
      </c>
      <c r="AE50" s="14">
        <v>0.48</v>
      </c>
      <c r="AF50" s="14">
        <v>0.48499999999999999</v>
      </c>
      <c r="AG50" s="14">
        <v>0.49</v>
      </c>
      <c r="AH50" s="14">
        <v>0.495</v>
      </c>
      <c r="AI50" s="14">
        <v>0.5</v>
      </c>
      <c r="AJ50" s="14">
        <v>0.505</v>
      </c>
      <c r="AK50" s="14">
        <v>0.51</v>
      </c>
      <c r="AL50" s="15">
        <v>0.51500000000000001</v>
      </c>
    </row>
    <row r="51" spans="4:38" ht="16">
      <c r="P51" s="3">
        <v>0.3</v>
      </c>
      <c r="AC51" s="16">
        <v>-5</v>
      </c>
      <c r="AD51" s="18" t="str">
        <f t="dataTable" ref="AD51:AL66" dt2D="1" dtr="1" r1="L25" r2="D58"/>
        <v>Trial</v>
      </c>
      <c r="AE51" s="18" t="str">
        <v>Trial</v>
      </c>
      <c r="AF51" s="18" t="str">
        <v>Trial</v>
      </c>
      <c r="AG51" s="18" t="str">
        <v>Trial</v>
      </c>
      <c r="AH51" s="18" t="str">
        <v>Trial</v>
      </c>
      <c r="AI51" s="18" t="str">
        <v>Trial</v>
      </c>
      <c r="AJ51" s="18" t="str">
        <v>Trial</v>
      </c>
      <c r="AK51" s="18" t="str">
        <v>Trial</v>
      </c>
      <c r="AL51" s="19" t="str">
        <v>Trial</v>
      </c>
    </row>
    <row r="52" spans="4:38" ht="16">
      <c r="D52" t="str">
        <f>IF(E58&gt;E84,D56,D82)</f>
        <v>Trial</v>
      </c>
      <c r="P52" t="s">
        <v>38</v>
      </c>
      <c r="AC52" s="16">
        <v>-5.25</v>
      </c>
      <c r="AD52" s="18" t="str">
        <v>Trial</v>
      </c>
      <c r="AE52" s="18" t="str">
        <v>Trial</v>
      </c>
      <c r="AF52" s="18" t="str">
        <v>Trial</v>
      </c>
      <c r="AG52" s="18" t="str">
        <v>Trial</v>
      </c>
      <c r="AH52" s="18" t="str">
        <v>Trial</v>
      </c>
      <c r="AI52" s="18" t="str">
        <v>Trial</v>
      </c>
      <c r="AJ52" s="18" t="str">
        <v>Trial</v>
      </c>
      <c r="AK52" s="18" t="str">
        <v>Trial</v>
      </c>
      <c r="AL52" s="19" t="str">
        <v>Trial</v>
      </c>
    </row>
    <row r="53" spans="4:38" ht="16">
      <c r="AA53">
        <f>SUM(D58,H43,L59,P54)</f>
        <v>-10.5</v>
      </c>
      <c r="AC53" s="16">
        <v>-5.5</v>
      </c>
      <c r="AD53" s="18" t="str">
        <v>Trial</v>
      </c>
      <c r="AE53" s="18" t="str">
        <v>Trial</v>
      </c>
      <c r="AF53" s="18" t="str">
        <v>Trial</v>
      </c>
      <c r="AG53" s="18" t="str">
        <v>Trial</v>
      </c>
      <c r="AH53" s="18" t="str">
        <v>Trial</v>
      </c>
      <c r="AI53" s="18" t="str">
        <v>Trial</v>
      </c>
      <c r="AJ53" s="18" t="str">
        <v>Trial</v>
      </c>
      <c r="AK53" s="18" t="str">
        <v>Trial</v>
      </c>
      <c r="AL53" s="19" t="str">
        <v>Trial</v>
      </c>
    </row>
    <row r="54" spans="4:38" ht="16">
      <c r="P54" s="3">
        <v>-4</v>
      </c>
      <c r="Q54">
        <f>AA53</f>
        <v>-10.5</v>
      </c>
      <c r="AC54" s="16">
        <v>-5.75</v>
      </c>
      <c r="AD54" s="18" t="str">
        <v>Trial</v>
      </c>
      <c r="AE54" s="18" t="str">
        <v>Trial</v>
      </c>
      <c r="AF54" s="18" t="str">
        <v>Trial</v>
      </c>
      <c r="AG54" s="18" t="str">
        <v>Trial</v>
      </c>
      <c r="AH54" s="18" t="str">
        <v>Trial</v>
      </c>
      <c r="AI54" s="18" t="str">
        <v>Trial</v>
      </c>
      <c r="AJ54" s="18" t="str">
        <v>Trial</v>
      </c>
      <c r="AK54" s="18" t="str">
        <v>Trial</v>
      </c>
      <c r="AL54" s="19" t="str">
        <v>Trial</v>
      </c>
    </row>
    <row r="55" spans="4:38" ht="16">
      <c r="AC55" s="16">
        <v>-6</v>
      </c>
      <c r="AD55" s="18" t="str">
        <v>Trial</v>
      </c>
      <c r="AE55" s="18" t="str">
        <v>Trial</v>
      </c>
      <c r="AF55" s="18" t="str">
        <v>Trial</v>
      </c>
      <c r="AG55" s="18" t="str">
        <v>Trial</v>
      </c>
      <c r="AH55" s="18" t="str">
        <v>Trial</v>
      </c>
      <c r="AI55" s="18" t="str">
        <v>Trial</v>
      </c>
      <c r="AJ55" s="18" t="str">
        <v>Trial</v>
      </c>
      <c r="AK55" s="18" t="str">
        <v>Trial</v>
      </c>
      <c r="AL55" s="19" t="str">
        <v>Trial</v>
      </c>
    </row>
    <row r="56" spans="4:38" ht="16">
      <c r="D56" t="s">
        <v>35</v>
      </c>
      <c r="L56" s="3">
        <f>1-L25</f>
        <v>0.495</v>
      </c>
      <c r="P56" s="3">
        <v>0.4</v>
      </c>
      <c r="AC56" s="16">
        <v>-6.25</v>
      </c>
      <c r="AD56" s="18" t="str">
        <v>Trial</v>
      </c>
      <c r="AE56" s="18" t="str">
        <v>Trial</v>
      </c>
      <c r="AF56" s="18" t="str">
        <v>Trial</v>
      </c>
      <c r="AG56" s="18" t="str">
        <v>Trial</v>
      </c>
      <c r="AH56" s="18" t="str">
        <v>Trial</v>
      </c>
      <c r="AI56" s="18" t="str">
        <v>Trial</v>
      </c>
      <c r="AJ56" s="18" t="str">
        <v>Trial</v>
      </c>
      <c r="AK56" s="18" t="str">
        <v>Trial</v>
      </c>
      <c r="AL56" s="19" t="str">
        <v>Trial</v>
      </c>
    </row>
    <row r="57" spans="4:38" ht="16">
      <c r="L57" t="s">
        <v>42</v>
      </c>
      <c r="P57" t="s">
        <v>39</v>
      </c>
      <c r="AC57" s="16">
        <v>-6.5</v>
      </c>
      <c r="AD57" s="20" t="str">
        <v>Settle</v>
      </c>
      <c r="AE57" s="18" t="str">
        <v>Trial</v>
      </c>
      <c r="AF57" s="18" t="str">
        <v>Trial</v>
      </c>
      <c r="AG57" s="18" t="str">
        <v>Trial</v>
      </c>
      <c r="AH57" s="18" t="str">
        <v>Trial</v>
      </c>
      <c r="AI57" s="18" t="str">
        <v>Trial</v>
      </c>
      <c r="AJ57" s="18" t="str">
        <v>Trial</v>
      </c>
      <c r="AK57" s="18" t="str">
        <v>Trial</v>
      </c>
      <c r="AL57" s="19" t="str">
        <v>Trial</v>
      </c>
    </row>
    <row r="58" spans="4:38" ht="16">
      <c r="D58" s="3">
        <v>-6.5</v>
      </c>
      <c r="E58">
        <f>IF(ABS(1-(H40+H71))&lt;=0.00001,H40*I43+H71*I74,NA())</f>
        <v>5.8777099999999969</v>
      </c>
      <c r="AA58">
        <f>SUM(D58,H43,L59,P59)</f>
        <v>-14.5</v>
      </c>
      <c r="AC58" s="16">
        <v>-6.75</v>
      </c>
      <c r="AD58" s="20" t="str">
        <v>Settle</v>
      </c>
      <c r="AE58" s="20" t="str">
        <v>Settle</v>
      </c>
      <c r="AF58" s="18" t="str">
        <v>Trial</v>
      </c>
      <c r="AG58" s="18" t="str">
        <v>Trial</v>
      </c>
      <c r="AH58" s="18" t="str">
        <v>Trial</v>
      </c>
      <c r="AI58" s="18" t="str">
        <v>Trial</v>
      </c>
      <c r="AJ58" s="18" t="str">
        <v>Trial</v>
      </c>
      <c r="AK58" s="18" t="str">
        <v>Trial</v>
      </c>
      <c r="AL58" s="19" t="str">
        <v>Trial</v>
      </c>
    </row>
    <row r="59" spans="4:38" ht="16">
      <c r="L59" s="3">
        <v>0</v>
      </c>
      <c r="M59">
        <f>IF(ABS(1-(P51+P56+P61))&lt;=0.00001,P51*Q54+P56*Q59+P61*Q64,NA())</f>
        <v>-14.5</v>
      </c>
      <c r="P59" s="3">
        <v>-8</v>
      </c>
      <c r="Q59">
        <f>AA58</f>
        <v>-14.5</v>
      </c>
      <c r="AC59" s="16">
        <v>-7</v>
      </c>
      <c r="AD59" s="20" t="str">
        <v>Settle</v>
      </c>
      <c r="AE59" s="20" t="str">
        <v>Settle</v>
      </c>
      <c r="AF59" s="20" t="str">
        <v>Settle</v>
      </c>
      <c r="AG59" s="18" t="str">
        <v>Trial</v>
      </c>
      <c r="AH59" s="18" t="str">
        <v>Trial</v>
      </c>
      <c r="AI59" s="18" t="str">
        <v>Trial</v>
      </c>
      <c r="AJ59" s="18" t="str">
        <v>Trial</v>
      </c>
      <c r="AK59" s="18" t="str">
        <v>Trial</v>
      </c>
      <c r="AL59" s="19" t="str">
        <v>Trial</v>
      </c>
    </row>
    <row r="60" spans="4:38" ht="16">
      <c r="AC60" s="16">
        <v>-7.25</v>
      </c>
      <c r="AD60" s="20" t="str">
        <v>Settle</v>
      </c>
      <c r="AE60" s="20" t="str">
        <v>Settle</v>
      </c>
      <c r="AF60" s="20" t="str">
        <v>Settle</v>
      </c>
      <c r="AG60" s="20" t="str">
        <v>Settle</v>
      </c>
      <c r="AH60" s="18" t="str">
        <v>Trial</v>
      </c>
      <c r="AI60" s="18" t="str">
        <v>Trial</v>
      </c>
      <c r="AJ60" s="18" t="str">
        <v>Trial</v>
      </c>
      <c r="AK60" s="18" t="str">
        <v>Trial</v>
      </c>
      <c r="AL60" s="19" t="str">
        <v>Trial</v>
      </c>
    </row>
    <row r="61" spans="4:38" ht="16">
      <c r="P61" s="3">
        <v>0.3</v>
      </c>
      <c r="AC61" s="16">
        <v>-7.5</v>
      </c>
      <c r="AD61" s="20" t="str">
        <v>Settle</v>
      </c>
      <c r="AE61" s="20" t="str">
        <v>Settle</v>
      </c>
      <c r="AF61" s="20" t="str">
        <v>Settle</v>
      </c>
      <c r="AG61" s="20" t="str">
        <v>Settle</v>
      </c>
      <c r="AH61" s="20" t="str">
        <v>Settle</v>
      </c>
      <c r="AI61" s="18" t="str">
        <v>Trial</v>
      </c>
      <c r="AJ61" s="18" t="str">
        <v>Trial</v>
      </c>
      <c r="AK61" s="18" t="str">
        <v>Trial</v>
      </c>
      <c r="AL61" s="19" t="str">
        <v>Trial</v>
      </c>
    </row>
    <row r="62" spans="4:38" ht="16">
      <c r="P62" t="s">
        <v>40</v>
      </c>
      <c r="AC62" s="16">
        <v>-7.75</v>
      </c>
      <c r="AD62" s="20" t="str">
        <v>Settle</v>
      </c>
      <c r="AE62" s="20" t="str">
        <v>Settle</v>
      </c>
      <c r="AF62" s="20" t="str">
        <v>Settle</v>
      </c>
      <c r="AG62" s="20" t="str">
        <v>Settle</v>
      </c>
      <c r="AH62" s="20" t="str">
        <v>Settle</v>
      </c>
      <c r="AI62" s="20" t="str">
        <v>Settle</v>
      </c>
      <c r="AJ62" s="18" t="str">
        <v>Trial</v>
      </c>
      <c r="AK62" s="18" t="str">
        <v>Trial</v>
      </c>
      <c r="AL62" s="19" t="str">
        <v>Trial</v>
      </c>
    </row>
    <row r="63" spans="4:38" ht="16">
      <c r="AA63">
        <f>SUM(D58,H43,L59,P64)</f>
        <v>-18.5</v>
      </c>
      <c r="AC63" s="16">
        <v>-8</v>
      </c>
      <c r="AD63" s="20" t="str">
        <v>Settle</v>
      </c>
      <c r="AE63" s="20" t="str">
        <v>Settle</v>
      </c>
      <c r="AF63" s="20" t="str">
        <v>Settle</v>
      </c>
      <c r="AG63" s="20" t="str">
        <v>Settle</v>
      </c>
      <c r="AH63" s="20" t="str">
        <v>Settle</v>
      </c>
      <c r="AI63" s="20" t="str">
        <v>Settle</v>
      </c>
      <c r="AJ63" s="20" t="str">
        <v>Settle</v>
      </c>
      <c r="AK63" s="18" t="str">
        <v>Trial</v>
      </c>
      <c r="AL63" s="19" t="str">
        <v>Trial</v>
      </c>
    </row>
    <row r="64" spans="4:38" ht="16">
      <c r="P64" s="3">
        <v>-12</v>
      </c>
      <c r="Q64">
        <f>AA63</f>
        <v>-18.5</v>
      </c>
      <c r="AC64" s="16">
        <v>-8.25</v>
      </c>
      <c r="AD64" s="20" t="str">
        <v>Settle</v>
      </c>
      <c r="AE64" s="20" t="str">
        <v>Settle</v>
      </c>
      <c r="AF64" s="20" t="str">
        <v>Settle</v>
      </c>
      <c r="AG64" s="20" t="str">
        <v>Settle</v>
      </c>
      <c r="AH64" s="20" t="str">
        <v>Settle</v>
      </c>
      <c r="AI64" s="20" t="str">
        <v>Settle</v>
      </c>
      <c r="AJ64" s="20" t="str">
        <v>Settle</v>
      </c>
      <c r="AK64" s="20" t="str">
        <v>Settle</v>
      </c>
      <c r="AL64" s="19" t="str">
        <v>Trial</v>
      </c>
    </row>
    <row r="65" spans="1:38" ht="16">
      <c r="AC65" s="16">
        <v>-8.5</v>
      </c>
      <c r="AD65" s="20" t="str">
        <v>Settle</v>
      </c>
      <c r="AE65" s="20" t="str">
        <v>Settle</v>
      </c>
      <c r="AF65" s="20" t="str">
        <v>Settle</v>
      </c>
      <c r="AG65" s="20" t="str">
        <v>Settle</v>
      </c>
      <c r="AH65" s="20" t="str">
        <v>Settle</v>
      </c>
      <c r="AI65" s="20" t="str">
        <v>Settle</v>
      </c>
      <c r="AJ65" s="20" t="str">
        <v>Settle</v>
      </c>
      <c r="AK65" s="20" t="str">
        <v>Settle</v>
      </c>
      <c r="AL65" s="22" t="str">
        <v>Settle</v>
      </c>
    </row>
    <row r="66" spans="1:38" ht="17" thickBot="1">
      <c r="L66" s="3">
        <v>0.3</v>
      </c>
      <c r="AC66" s="17">
        <v>-8.75</v>
      </c>
      <c r="AD66" s="21" t="str">
        <v>Settle</v>
      </c>
      <c r="AE66" s="21" t="str">
        <v>Settle</v>
      </c>
      <c r="AF66" s="21" t="str">
        <v>Settle</v>
      </c>
      <c r="AG66" s="21" t="str">
        <v>Settle</v>
      </c>
      <c r="AH66" s="21" t="str">
        <v>Settle</v>
      </c>
      <c r="AI66" s="21" t="str">
        <v>Settle</v>
      </c>
      <c r="AJ66" s="21" t="str">
        <v>Settle</v>
      </c>
      <c r="AK66" s="21" t="str">
        <v>Settle</v>
      </c>
      <c r="AL66" s="23" t="str">
        <v>Settle</v>
      </c>
    </row>
    <row r="67" spans="1:38">
      <c r="L67" t="s">
        <v>38</v>
      </c>
    </row>
    <row r="68" spans="1:38">
      <c r="AA68">
        <f>SUM(D58,H74,L69)</f>
        <v>-16.5</v>
      </c>
    </row>
    <row r="69" spans="1:38">
      <c r="L69" s="3">
        <v>-10</v>
      </c>
      <c r="M69">
        <f>AA68</f>
        <v>-16.5</v>
      </c>
    </row>
    <row r="70" spans="1:38">
      <c r="B70">
        <f>IF(A71=E58,1,IF(A71=E84,2))</f>
        <v>1</v>
      </c>
    </row>
    <row r="71" spans="1:38">
      <c r="A71">
        <f>MAX(E58,E84)</f>
        <v>5.8777099999999969</v>
      </c>
      <c r="H71" s="3">
        <f>1-H40</f>
        <v>0.46250000000000002</v>
      </c>
      <c r="L71" s="3">
        <v>0.4</v>
      </c>
    </row>
    <row r="72" spans="1:38">
      <c r="H72" t="s">
        <v>37</v>
      </c>
      <c r="L72" t="s">
        <v>39</v>
      </c>
    </row>
    <row r="73" spans="1:38">
      <c r="AA73">
        <f>SUM(D58,H74,L74)</f>
        <v>-26.5</v>
      </c>
    </row>
    <row r="74" spans="1:38">
      <c r="H74" s="3">
        <v>0</v>
      </c>
      <c r="I74">
        <f>IF(ABS(1-(L66+L71+L76))&lt;=0.00001,L66*M69+L71*M74+L76*M79,NA())</f>
        <v>-26.5</v>
      </c>
      <c r="L74" s="3">
        <v>-20</v>
      </c>
      <c r="M74">
        <f>AA73</f>
        <v>-26.5</v>
      </c>
    </row>
    <row r="76" spans="1:38">
      <c r="L76" s="3">
        <v>0.3</v>
      </c>
    </row>
    <row r="77" spans="1:38">
      <c r="L77" t="s">
        <v>40</v>
      </c>
    </row>
    <row r="78" spans="1:38">
      <c r="AA78">
        <f>SUM(D58,H74,L79)</f>
        <v>-36.5</v>
      </c>
    </row>
    <row r="79" spans="1:38">
      <c r="L79" s="3">
        <v>-30</v>
      </c>
      <c r="M79">
        <f>AA78</f>
        <v>-36.5</v>
      </c>
    </row>
    <row r="82" spans="4:27">
      <c r="D82" t="s">
        <v>36</v>
      </c>
    </row>
    <row r="83" spans="4:27">
      <c r="AA83">
        <f>SUM(D84)</f>
        <v>4.5</v>
      </c>
    </row>
    <row r="84" spans="4:27">
      <c r="D84" s="3">
        <v>4.5</v>
      </c>
      <c r="E84">
        <f>AA83</f>
        <v>4.5</v>
      </c>
    </row>
    <row r="1000" spans="190:204">
      <c r="GH1000" s="1" t="s">
        <v>0</v>
      </c>
      <c r="GI1000" s="1" t="s">
        <v>1</v>
      </c>
      <c r="GJ1000" s="1" t="s">
        <v>2</v>
      </c>
      <c r="GK1000" s="1" t="s">
        <v>3</v>
      </c>
      <c r="GL1000" s="1" t="s">
        <v>5</v>
      </c>
      <c r="GM1000" s="1" t="s">
        <v>6</v>
      </c>
      <c r="GN1000" s="1" t="s">
        <v>7</v>
      </c>
      <c r="GO1000" s="1" t="s">
        <v>8</v>
      </c>
      <c r="GP1000" s="1" t="s">
        <v>9</v>
      </c>
      <c r="GQ1000" s="1" t="s">
        <v>10</v>
      </c>
      <c r="GR1000" s="1" t="s">
        <v>11</v>
      </c>
      <c r="GS1000" s="1" t="s">
        <v>12</v>
      </c>
      <c r="GT1000" s="1" t="s">
        <v>13</v>
      </c>
      <c r="GU1000" s="1" t="s">
        <v>14</v>
      </c>
      <c r="GV1000" s="1" t="s">
        <v>15</v>
      </c>
    </row>
    <row r="1001" spans="190:204">
      <c r="GH1001" s="1">
        <v>0</v>
      </c>
      <c r="GI1001" s="1" t="s">
        <v>4</v>
      </c>
      <c r="GJ1001" s="1">
        <v>0</v>
      </c>
      <c r="GK1001" s="1">
        <v>0</v>
      </c>
      <c r="GL1001" s="1">
        <v>0</v>
      </c>
      <c r="GM1001" s="1" t="s">
        <v>16</v>
      </c>
      <c r="GN1001" s="1">
        <v>2</v>
      </c>
      <c r="GO1001" s="1">
        <v>1</v>
      </c>
      <c r="GP1001" s="1">
        <v>2</v>
      </c>
      <c r="GQ1001" s="1">
        <v>0</v>
      </c>
      <c r="GR1001" s="1">
        <v>0</v>
      </c>
      <c r="GS1001" s="1">
        <v>0</v>
      </c>
      <c r="GT1001" s="2">
        <v>69</v>
      </c>
      <c r="GU1001" s="2">
        <v>1</v>
      </c>
      <c r="GV1001" s="2" t="b">
        <v>1</v>
      </c>
    </row>
    <row r="1002" spans="190:204">
      <c r="GH1002" s="1">
        <v>1</v>
      </c>
      <c r="GK1002">
        <v>0</v>
      </c>
      <c r="GL1002" s="1">
        <v>0</v>
      </c>
      <c r="GM1002" s="1" t="s">
        <v>20</v>
      </c>
      <c r="GN1002" s="1">
        <v>2</v>
      </c>
      <c r="GO1002" s="1">
        <v>3</v>
      </c>
      <c r="GP1002" s="1">
        <v>4</v>
      </c>
      <c r="GQ1002" s="1">
        <v>0</v>
      </c>
      <c r="GR1002" s="1">
        <v>0</v>
      </c>
      <c r="GS1002" s="1">
        <v>0</v>
      </c>
      <c r="GT1002" s="2">
        <v>56</v>
      </c>
      <c r="GU1002" s="2">
        <v>5</v>
      </c>
      <c r="GV1002" s="2" t="b">
        <v>1</v>
      </c>
    </row>
    <row r="1003" spans="190:204">
      <c r="GH1003" s="1">
        <v>2</v>
      </c>
      <c r="GK1003">
        <v>0</v>
      </c>
      <c r="GL1003" s="1">
        <v>0</v>
      </c>
      <c r="GM1003" s="1" t="s">
        <v>17</v>
      </c>
      <c r="GN1003" s="1">
        <v>0</v>
      </c>
      <c r="GO1003" s="1">
        <v>0</v>
      </c>
      <c r="GP1003" s="1">
        <v>0</v>
      </c>
      <c r="GQ1003" s="1">
        <v>0</v>
      </c>
      <c r="GR1003" s="1">
        <v>0</v>
      </c>
      <c r="GS1003" s="1">
        <v>0</v>
      </c>
      <c r="GT1003" s="2">
        <v>82</v>
      </c>
      <c r="GU1003" s="2">
        <v>5</v>
      </c>
      <c r="GV1003" s="2" t="b">
        <v>1</v>
      </c>
    </row>
    <row r="1004" spans="190:204">
      <c r="GH1004">
        <v>3</v>
      </c>
      <c r="GL1004">
        <v>1</v>
      </c>
      <c r="GM1004" t="s">
        <v>20</v>
      </c>
      <c r="GN1004">
        <v>2</v>
      </c>
      <c r="GO1004">
        <v>8</v>
      </c>
      <c r="GP1004">
        <v>9</v>
      </c>
      <c r="GQ1004">
        <v>0</v>
      </c>
      <c r="GR1004">
        <v>0</v>
      </c>
      <c r="GS1004">
        <v>0</v>
      </c>
      <c r="GT1004">
        <v>41</v>
      </c>
      <c r="GU1004">
        <v>9</v>
      </c>
      <c r="GV1004" t="b">
        <v>1</v>
      </c>
    </row>
    <row r="1005" spans="190:204">
      <c r="GH1005">
        <v>4</v>
      </c>
      <c r="GL1005">
        <v>1</v>
      </c>
      <c r="GM1005" t="s">
        <v>20</v>
      </c>
      <c r="GN1005">
        <v>3</v>
      </c>
      <c r="GO1005">
        <v>5</v>
      </c>
      <c r="GP1005">
        <v>6</v>
      </c>
      <c r="GQ1005">
        <v>7</v>
      </c>
      <c r="GR1005">
        <v>0</v>
      </c>
      <c r="GS1005">
        <v>0</v>
      </c>
      <c r="GT1005">
        <v>72</v>
      </c>
      <c r="GU1005">
        <v>9</v>
      </c>
      <c r="GV1005" t="b">
        <v>1</v>
      </c>
    </row>
    <row r="1006" spans="190:204">
      <c r="GH1006">
        <v>5</v>
      </c>
      <c r="GL1006">
        <v>4</v>
      </c>
      <c r="GM1006" t="s">
        <v>17</v>
      </c>
      <c r="GN1006">
        <v>0</v>
      </c>
      <c r="GO1006">
        <v>0</v>
      </c>
      <c r="GP1006">
        <v>0</v>
      </c>
      <c r="GQ1006">
        <v>0</v>
      </c>
      <c r="GR1006">
        <v>0</v>
      </c>
      <c r="GS1006">
        <v>0</v>
      </c>
      <c r="GT1006">
        <v>67</v>
      </c>
      <c r="GU1006">
        <v>13</v>
      </c>
      <c r="GV1006" t="b">
        <v>1</v>
      </c>
    </row>
    <row r="1007" spans="190:204">
      <c r="GH1007">
        <v>6</v>
      </c>
      <c r="GL1007">
        <v>4</v>
      </c>
      <c r="GM1007" t="s">
        <v>17</v>
      </c>
      <c r="GN1007">
        <v>0</v>
      </c>
      <c r="GO1007">
        <v>0</v>
      </c>
      <c r="GP1007">
        <v>0</v>
      </c>
      <c r="GQ1007">
        <v>0</v>
      </c>
      <c r="GR1007">
        <v>0</v>
      </c>
      <c r="GS1007">
        <v>0</v>
      </c>
      <c r="GT1007">
        <v>72</v>
      </c>
      <c r="GU1007">
        <v>13</v>
      </c>
      <c r="GV1007" t="b">
        <v>1</v>
      </c>
    </row>
    <row r="1008" spans="190:204">
      <c r="GH1008">
        <v>7</v>
      </c>
      <c r="GL1008">
        <v>4</v>
      </c>
      <c r="GM1008" t="s">
        <v>17</v>
      </c>
      <c r="GN1008">
        <v>0</v>
      </c>
      <c r="GO1008">
        <v>0</v>
      </c>
      <c r="GP1008">
        <v>0</v>
      </c>
      <c r="GQ1008">
        <v>0</v>
      </c>
      <c r="GR1008">
        <v>0</v>
      </c>
      <c r="GS1008">
        <v>0</v>
      </c>
      <c r="GT1008">
        <v>77</v>
      </c>
      <c r="GU1008">
        <v>13</v>
      </c>
      <c r="GV1008" t="b">
        <v>1</v>
      </c>
    </row>
    <row r="1009" spans="190:204">
      <c r="GH1009">
        <v>8</v>
      </c>
      <c r="GL1009">
        <v>3</v>
      </c>
      <c r="GM1009" t="s">
        <v>20</v>
      </c>
      <c r="GN1009">
        <v>2</v>
      </c>
      <c r="GO1009">
        <v>13</v>
      </c>
      <c r="GP1009">
        <v>14</v>
      </c>
      <c r="GQ1009">
        <v>0</v>
      </c>
      <c r="GR1009">
        <v>0</v>
      </c>
      <c r="GS1009">
        <v>0</v>
      </c>
      <c r="GT1009">
        <v>26</v>
      </c>
      <c r="GU1009">
        <v>13</v>
      </c>
      <c r="GV1009" t="b">
        <v>1</v>
      </c>
    </row>
    <row r="1010" spans="190:204">
      <c r="GH1010">
        <v>9</v>
      </c>
      <c r="GL1010">
        <v>3</v>
      </c>
      <c r="GM1010" t="s">
        <v>20</v>
      </c>
      <c r="GN1010">
        <v>3</v>
      </c>
      <c r="GO1010">
        <v>10</v>
      </c>
      <c r="GP1010">
        <v>11</v>
      </c>
      <c r="GQ1010">
        <v>12</v>
      </c>
      <c r="GR1010">
        <v>0</v>
      </c>
      <c r="GS1010">
        <v>0</v>
      </c>
      <c r="GT1010">
        <v>57</v>
      </c>
      <c r="GU1010">
        <v>13</v>
      </c>
      <c r="GV1010" t="b">
        <v>1</v>
      </c>
    </row>
    <row r="1011" spans="190:204">
      <c r="GH1011">
        <v>10</v>
      </c>
      <c r="GL1011">
        <v>9</v>
      </c>
      <c r="GM1011" t="s">
        <v>17</v>
      </c>
      <c r="GN1011">
        <v>0</v>
      </c>
      <c r="GO1011">
        <v>0</v>
      </c>
      <c r="GP1011">
        <v>0</v>
      </c>
      <c r="GQ1011">
        <v>0</v>
      </c>
      <c r="GR1011">
        <v>0</v>
      </c>
      <c r="GS1011">
        <v>0</v>
      </c>
      <c r="GT1011">
        <v>52</v>
      </c>
      <c r="GU1011">
        <v>17</v>
      </c>
      <c r="GV1011" t="b">
        <v>1</v>
      </c>
    </row>
    <row r="1012" spans="190:204">
      <c r="GH1012">
        <v>11</v>
      </c>
      <c r="GL1012">
        <v>9</v>
      </c>
      <c r="GM1012" t="s">
        <v>17</v>
      </c>
      <c r="GN1012">
        <v>0</v>
      </c>
      <c r="GO1012">
        <v>0</v>
      </c>
      <c r="GP1012">
        <v>0</v>
      </c>
      <c r="GQ1012">
        <v>0</v>
      </c>
      <c r="GR1012">
        <v>0</v>
      </c>
      <c r="GS1012">
        <v>0</v>
      </c>
      <c r="GT1012">
        <v>57</v>
      </c>
      <c r="GU1012">
        <v>17</v>
      </c>
      <c r="GV1012" t="b">
        <v>1</v>
      </c>
    </row>
    <row r="1013" spans="190:204">
      <c r="GH1013">
        <v>12</v>
      </c>
      <c r="GL1013">
        <v>9</v>
      </c>
      <c r="GM1013" t="s">
        <v>17</v>
      </c>
      <c r="GN1013">
        <v>0</v>
      </c>
      <c r="GO1013">
        <v>0</v>
      </c>
      <c r="GP1013">
        <v>0</v>
      </c>
      <c r="GQ1013">
        <v>0</v>
      </c>
      <c r="GR1013">
        <v>0</v>
      </c>
      <c r="GS1013">
        <v>0</v>
      </c>
      <c r="GT1013">
        <v>62</v>
      </c>
      <c r="GU1013">
        <v>17</v>
      </c>
      <c r="GV1013" t="b">
        <v>1</v>
      </c>
    </row>
    <row r="1014" spans="190:204">
      <c r="GH1014">
        <v>13</v>
      </c>
      <c r="GL1014">
        <v>8</v>
      </c>
      <c r="GM1014" t="s">
        <v>20</v>
      </c>
      <c r="GN1014">
        <v>3</v>
      </c>
      <c r="GO1014">
        <v>15</v>
      </c>
      <c r="GP1014">
        <v>16</v>
      </c>
      <c r="GQ1014">
        <v>17</v>
      </c>
      <c r="GR1014">
        <v>0</v>
      </c>
      <c r="GS1014">
        <v>0</v>
      </c>
      <c r="GT1014">
        <v>14</v>
      </c>
      <c r="GU1014">
        <v>17</v>
      </c>
      <c r="GV1014" t="b">
        <v>1</v>
      </c>
    </row>
    <row r="1015" spans="190:204">
      <c r="GH1015">
        <v>14</v>
      </c>
      <c r="GL1015">
        <v>8</v>
      </c>
      <c r="GM1015" t="s">
        <v>20</v>
      </c>
      <c r="GN1015">
        <v>2</v>
      </c>
      <c r="GO1015">
        <v>18</v>
      </c>
      <c r="GP1015">
        <v>19</v>
      </c>
      <c r="GQ1015">
        <v>0</v>
      </c>
      <c r="GR1015">
        <v>0</v>
      </c>
      <c r="GS1015">
        <v>0</v>
      </c>
      <c r="GT1015">
        <v>39</v>
      </c>
      <c r="GU1015">
        <v>17</v>
      </c>
      <c r="GV1015" t="b">
        <v>1</v>
      </c>
    </row>
    <row r="1016" spans="190:204">
      <c r="GH1016">
        <v>15</v>
      </c>
      <c r="GL1016">
        <v>13</v>
      </c>
      <c r="GM1016" t="s">
        <v>20</v>
      </c>
      <c r="GN1016">
        <v>2</v>
      </c>
      <c r="GO1016">
        <v>20</v>
      </c>
      <c r="GP1016">
        <v>21</v>
      </c>
      <c r="GQ1016">
        <v>0</v>
      </c>
      <c r="GR1016">
        <v>0</v>
      </c>
      <c r="GS1016">
        <v>0</v>
      </c>
      <c r="GT1016">
        <v>4</v>
      </c>
      <c r="GU1016">
        <v>21</v>
      </c>
      <c r="GV1016" t="b">
        <v>1</v>
      </c>
    </row>
    <row r="1017" spans="190:204">
      <c r="GH1017">
        <v>16</v>
      </c>
      <c r="GL1017">
        <v>13</v>
      </c>
      <c r="GM1017" t="s">
        <v>20</v>
      </c>
      <c r="GN1017">
        <v>2</v>
      </c>
      <c r="GO1017">
        <v>22</v>
      </c>
      <c r="GP1017">
        <v>23</v>
      </c>
      <c r="GQ1017">
        <v>0</v>
      </c>
      <c r="GR1017">
        <v>0</v>
      </c>
      <c r="GS1017">
        <v>0</v>
      </c>
      <c r="GT1017">
        <v>14</v>
      </c>
      <c r="GU1017">
        <v>21</v>
      </c>
      <c r="GV1017" t="b">
        <v>1</v>
      </c>
    </row>
    <row r="1018" spans="190:204">
      <c r="GH1018">
        <v>17</v>
      </c>
      <c r="GL1018">
        <v>13</v>
      </c>
      <c r="GM1018" t="s">
        <v>20</v>
      </c>
      <c r="GN1018">
        <v>2</v>
      </c>
      <c r="GO1018">
        <v>24</v>
      </c>
      <c r="GP1018">
        <v>25</v>
      </c>
      <c r="GQ1018">
        <v>0</v>
      </c>
      <c r="GR1018">
        <v>0</v>
      </c>
      <c r="GS1018">
        <v>0</v>
      </c>
      <c r="GT1018">
        <v>24</v>
      </c>
      <c r="GU1018">
        <v>21</v>
      </c>
      <c r="GV1018" t="b">
        <v>1</v>
      </c>
    </row>
    <row r="1019" spans="190:204">
      <c r="GH1019">
        <v>18</v>
      </c>
      <c r="GL1019">
        <v>14</v>
      </c>
      <c r="GM1019" t="s">
        <v>20</v>
      </c>
      <c r="GN1019">
        <v>2</v>
      </c>
      <c r="GO1019">
        <v>26</v>
      </c>
      <c r="GP1019">
        <v>27</v>
      </c>
      <c r="GQ1019">
        <v>0</v>
      </c>
      <c r="GR1019">
        <v>0</v>
      </c>
      <c r="GS1019">
        <v>0</v>
      </c>
      <c r="GT1019">
        <v>34</v>
      </c>
      <c r="GU1019">
        <v>21</v>
      </c>
      <c r="GV1019" t="b">
        <v>1</v>
      </c>
    </row>
    <row r="1020" spans="190:204">
      <c r="GH1020">
        <v>19</v>
      </c>
      <c r="GL1020">
        <v>14</v>
      </c>
      <c r="GM1020" t="s">
        <v>20</v>
      </c>
      <c r="GN1020">
        <v>2</v>
      </c>
      <c r="GO1020">
        <v>28</v>
      </c>
      <c r="GP1020">
        <v>29</v>
      </c>
      <c r="GQ1020">
        <v>0</v>
      </c>
      <c r="GR1020">
        <v>0</v>
      </c>
      <c r="GS1020">
        <v>0</v>
      </c>
      <c r="GT1020">
        <v>44</v>
      </c>
      <c r="GU1020">
        <v>21</v>
      </c>
      <c r="GV1020" t="b">
        <v>1</v>
      </c>
    </row>
    <row r="1021" spans="190:204">
      <c r="GH1021">
        <v>20</v>
      </c>
      <c r="GL1021">
        <v>15</v>
      </c>
      <c r="GM1021" t="s">
        <v>17</v>
      </c>
      <c r="GN1021">
        <v>0</v>
      </c>
      <c r="GO1021">
        <v>0</v>
      </c>
      <c r="GP1021">
        <v>0</v>
      </c>
      <c r="GQ1021">
        <v>0</v>
      </c>
      <c r="GR1021">
        <v>0</v>
      </c>
      <c r="GS1021">
        <v>0</v>
      </c>
      <c r="GT1021">
        <v>2</v>
      </c>
      <c r="GU1021">
        <v>25</v>
      </c>
      <c r="GV1021" t="b">
        <v>1</v>
      </c>
    </row>
    <row r="1022" spans="190:204">
      <c r="GH1022">
        <v>21</v>
      </c>
      <c r="GL1022">
        <v>15</v>
      </c>
      <c r="GM1022" t="s">
        <v>17</v>
      </c>
      <c r="GN1022">
        <v>0</v>
      </c>
      <c r="GO1022">
        <v>0</v>
      </c>
      <c r="GP1022">
        <v>0</v>
      </c>
      <c r="GQ1022">
        <v>0</v>
      </c>
      <c r="GR1022">
        <v>0</v>
      </c>
      <c r="GS1022">
        <v>0</v>
      </c>
      <c r="GT1022">
        <v>7</v>
      </c>
      <c r="GU1022">
        <v>25</v>
      </c>
      <c r="GV1022" t="b">
        <v>1</v>
      </c>
    </row>
    <row r="1023" spans="190:204">
      <c r="GH1023">
        <v>22</v>
      </c>
      <c r="GL1023">
        <v>16</v>
      </c>
      <c r="GM1023" t="s">
        <v>17</v>
      </c>
      <c r="GN1023">
        <v>0</v>
      </c>
      <c r="GO1023">
        <v>0</v>
      </c>
      <c r="GP1023">
        <v>0</v>
      </c>
      <c r="GQ1023">
        <v>0</v>
      </c>
      <c r="GR1023">
        <v>0</v>
      </c>
      <c r="GS1023">
        <v>0</v>
      </c>
      <c r="GT1023">
        <v>12</v>
      </c>
      <c r="GU1023">
        <v>25</v>
      </c>
      <c r="GV1023" t="b">
        <v>1</v>
      </c>
    </row>
    <row r="1024" spans="190:204">
      <c r="GH1024">
        <v>23</v>
      </c>
      <c r="GL1024">
        <v>16</v>
      </c>
      <c r="GM1024" t="s">
        <v>17</v>
      </c>
      <c r="GN1024">
        <v>0</v>
      </c>
      <c r="GO1024">
        <v>0</v>
      </c>
      <c r="GP1024">
        <v>0</v>
      </c>
      <c r="GQ1024">
        <v>0</v>
      </c>
      <c r="GR1024">
        <v>0</v>
      </c>
      <c r="GS1024">
        <v>0</v>
      </c>
      <c r="GT1024">
        <v>17</v>
      </c>
      <c r="GU1024">
        <v>25</v>
      </c>
      <c r="GV1024" t="b">
        <v>1</v>
      </c>
    </row>
    <row r="1025" spans="190:204">
      <c r="GH1025">
        <v>24</v>
      </c>
      <c r="GL1025">
        <v>17</v>
      </c>
      <c r="GM1025" t="s">
        <v>17</v>
      </c>
      <c r="GN1025">
        <v>0</v>
      </c>
      <c r="GO1025">
        <v>0</v>
      </c>
      <c r="GP1025">
        <v>0</v>
      </c>
      <c r="GQ1025">
        <v>0</v>
      </c>
      <c r="GR1025">
        <v>0</v>
      </c>
      <c r="GS1025">
        <v>0</v>
      </c>
      <c r="GT1025">
        <v>22</v>
      </c>
      <c r="GU1025">
        <v>25</v>
      </c>
      <c r="GV1025" t="b">
        <v>1</v>
      </c>
    </row>
    <row r="1026" spans="190:204">
      <c r="GH1026">
        <v>25</v>
      </c>
      <c r="GL1026">
        <v>17</v>
      </c>
      <c r="GM1026" t="s">
        <v>17</v>
      </c>
      <c r="GN1026">
        <v>0</v>
      </c>
      <c r="GO1026">
        <v>0</v>
      </c>
      <c r="GP1026">
        <v>0</v>
      </c>
      <c r="GQ1026">
        <v>0</v>
      </c>
      <c r="GR1026">
        <v>0</v>
      </c>
      <c r="GS1026">
        <v>0</v>
      </c>
      <c r="GT1026">
        <v>27</v>
      </c>
      <c r="GU1026">
        <v>25</v>
      </c>
      <c r="GV1026" t="b">
        <v>1</v>
      </c>
    </row>
    <row r="1027" spans="190:204">
      <c r="GH1027">
        <v>26</v>
      </c>
      <c r="GL1027">
        <v>18</v>
      </c>
      <c r="GM1027" t="s">
        <v>17</v>
      </c>
      <c r="GN1027">
        <v>0</v>
      </c>
      <c r="GO1027">
        <v>0</v>
      </c>
      <c r="GP1027">
        <v>0</v>
      </c>
      <c r="GQ1027">
        <v>0</v>
      </c>
      <c r="GR1027">
        <v>0</v>
      </c>
      <c r="GS1027">
        <v>0</v>
      </c>
      <c r="GT1027">
        <v>32</v>
      </c>
      <c r="GU1027">
        <v>25</v>
      </c>
      <c r="GV1027" t="b">
        <v>1</v>
      </c>
    </row>
    <row r="1028" spans="190:204">
      <c r="GH1028">
        <v>27</v>
      </c>
      <c r="GL1028">
        <v>18</v>
      </c>
      <c r="GM1028" t="s">
        <v>17</v>
      </c>
      <c r="GN1028">
        <v>0</v>
      </c>
      <c r="GO1028">
        <v>0</v>
      </c>
      <c r="GP1028">
        <v>0</v>
      </c>
      <c r="GQ1028">
        <v>0</v>
      </c>
      <c r="GR1028">
        <v>0</v>
      </c>
      <c r="GS1028">
        <v>0</v>
      </c>
      <c r="GT1028">
        <v>37</v>
      </c>
      <c r="GU1028">
        <v>25</v>
      </c>
      <c r="GV1028" t="b">
        <v>1</v>
      </c>
    </row>
    <row r="1029" spans="190:204">
      <c r="GH1029">
        <v>28</v>
      </c>
      <c r="GL1029">
        <v>19</v>
      </c>
      <c r="GM1029" t="s">
        <v>17</v>
      </c>
      <c r="GN1029">
        <v>0</v>
      </c>
      <c r="GO1029">
        <v>0</v>
      </c>
      <c r="GP1029">
        <v>0</v>
      </c>
      <c r="GQ1029">
        <v>0</v>
      </c>
      <c r="GR1029">
        <v>0</v>
      </c>
      <c r="GS1029">
        <v>0</v>
      </c>
      <c r="GT1029">
        <v>42</v>
      </c>
      <c r="GU1029">
        <v>25</v>
      </c>
      <c r="GV1029" t="b">
        <v>1</v>
      </c>
    </row>
    <row r="1030" spans="190:204">
      <c r="GH1030">
        <v>29</v>
      </c>
      <c r="GL1030">
        <v>19</v>
      </c>
      <c r="GM1030" t="s">
        <v>17</v>
      </c>
      <c r="GN1030">
        <v>0</v>
      </c>
      <c r="GO1030">
        <v>0</v>
      </c>
      <c r="GP1030">
        <v>0</v>
      </c>
      <c r="GQ1030">
        <v>0</v>
      </c>
      <c r="GR1030">
        <v>0</v>
      </c>
      <c r="GS1030">
        <v>0</v>
      </c>
      <c r="GT1030">
        <v>47</v>
      </c>
      <c r="GU1030">
        <v>25</v>
      </c>
      <c r="GV1030" t="b">
        <v>1</v>
      </c>
    </row>
  </sheetData>
  <conditionalFormatting sqref="AA1:AA1048576">
    <cfRule type="top10" dxfId="1" priority="1" bottom="1" rank="1"/>
    <cfRule type="top10" dxfId="0" priority="2" rank="1"/>
  </conditionalFormatting>
  <pageMargins left="0.7" right="0.7" top="0.75" bottom="0.75" header="0.3" footer="0.3"/>
  <pageSetup orientation="portrait" horizontalDpi="300" verticalDpi="300" r:id="rId1"/>
  <headerFooter>
    <oddFooter>&amp;l&amp;bTreePlan Student License, For Education Only&amp;r&amp;bTreePlan.com</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9:GV1011"/>
  <sheetViews>
    <sheetView topLeftCell="A4" zoomScaleNormal="100" workbookViewId="0">
      <selection activeCell="A4" sqref="A4"/>
    </sheetView>
  </sheetViews>
  <sheetFormatPr baseColWidth="10" defaultColWidth="8.83203125" defaultRowHeight="15"/>
  <cols>
    <col min="5" max="5" width="2.33203125" customWidth="1"/>
    <col min="6" max="6" width="3.6640625" customWidth="1"/>
    <col min="9" max="9" width="2.33203125" customWidth="1"/>
    <col min="10" max="10" width="3.6640625" customWidth="1"/>
    <col min="13" max="13" width="2.33203125" customWidth="1"/>
    <col min="14" max="14" width="3.6640625" customWidth="1"/>
    <col min="17" max="17" width="2.33203125" customWidth="1"/>
    <col min="20" max="20" width="13.5" bestFit="1" customWidth="1"/>
  </cols>
  <sheetData>
    <row r="9" spans="4:21">
      <c r="D9" s="4" t="s">
        <v>18</v>
      </c>
      <c r="K9" s="3">
        <v>0.625</v>
      </c>
      <c r="R9" s="5" t="s">
        <v>19</v>
      </c>
    </row>
    <row r="10" spans="4:21">
      <c r="K10" t="s">
        <v>23</v>
      </c>
      <c r="T10" t="s">
        <v>23</v>
      </c>
      <c r="U10">
        <f>SUM(R11,R21,R31)</f>
        <v>0.53749999999999998</v>
      </c>
    </row>
    <row r="11" spans="4:21">
      <c r="G11" s="3">
        <v>0.5</v>
      </c>
      <c r="R11">
        <f>K9*G11</f>
        <v>0.3125</v>
      </c>
      <c r="T11" t="s">
        <v>24</v>
      </c>
      <c r="U11">
        <f>SUM(R16,R26,R36)</f>
        <v>0.46250000000000002</v>
      </c>
    </row>
    <row r="12" spans="4:21">
      <c r="G12" t="s">
        <v>21</v>
      </c>
      <c r="K12" s="3">
        <v>0</v>
      </c>
      <c r="L12">
        <f>R11</f>
        <v>0.3125</v>
      </c>
    </row>
    <row r="14" spans="4:21">
      <c r="G14" s="3">
        <v>0</v>
      </c>
      <c r="H14">
        <f>IF(ABS(1-(K9+K14))&lt;=0.00001,K9*L12+K14*L17,NA())</f>
        <v>0.265625</v>
      </c>
      <c r="K14" s="3">
        <v>0.375</v>
      </c>
    </row>
    <row r="15" spans="4:21">
      <c r="K15" t="s">
        <v>24</v>
      </c>
    </row>
    <row r="16" spans="4:21">
      <c r="R16">
        <f>K14*G11</f>
        <v>0.1875</v>
      </c>
    </row>
    <row r="17" spans="4:18">
      <c r="K17" s="3">
        <v>0</v>
      </c>
      <c r="L17">
        <f>R16</f>
        <v>0.1875</v>
      </c>
    </row>
    <row r="19" spans="4:18">
      <c r="O19" s="3">
        <v>0.15</v>
      </c>
    </row>
    <row r="20" spans="4:18">
      <c r="O20" t="s">
        <v>23</v>
      </c>
    </row>
    <row r="21" spans="4:18">
      <c r="D21">
        <f>IF(ABS(1-(G11+G26))&lt;=0.00001,G11*H14+G26*H29,NA())</f>
        <v>0.23266249999999999</v>
      </c>
      <c r="K21" s="3">
        <v>0.6</v>
      </c>
      <c r="R21">
        <f>O19*K21*G26</f>
        <v>4.4999999999999998E-2</v>
      </c>
    </row>
    <row r="22" spans="4:18">
      <c r="K22" t="s">
        <v>25</v>
      </c>
      <c r="O22" s="3">
        <v>0</v>
      </c>
      <c r="P22">
        <f>R21</f>
        <v>4.4999999999999998E-2</v>
      </c>
    </row>
    <row r="24" spans="4:18">
      <c r="K24" s="3">
        <v>0</v>
      </c>
      <c r="L24">
        <f>IF(ABS(1-(O19+O24))&lt;=0.00001,O19*P22+O24*P27,NA())</f>
        <v>0.2235</v>
      </c>
      <c r="O24" s="3">
        <v>0.85</v>
      </c>
    </row>
    <row r="25" spans="4:18">
      <c r="O25" t="s">
        <v>24</v>
      </c>
    </row>
    <row r="26" spans="4:18">
      <c r="G26" s="3">
        <v>0.5</v>
      </c>
      <c r="R26">
        <f>O24*K21*G26</f>
        <v>0.255</v>
      </c>
    </row>
    <row r="27" spans="4:18">
      <c r="G27" t="s">
        <v>22</v>
      </c>
      <c r="O27" s="3">
        <v>0</v>
      </c>
      <c r="P27">
        <f>R26</f>
        <v>0.255</v>
      </c>
    </row>
    <row r="29" spans="4:18">
      <c r="G29" s="3">
        <v>0</v>
      </c>
      <c r="H29">
        <f>IF(ABS(1-(K21+K31))&lt;=0.00001,K21*L24+K31*L34,NA())</f>
        <v>0.19970000000000002</v>
      </c>
      <c r="O29" s="3">
        <v>0.9</v>
      </c>
    </row>
    <row r="30" spans="4:18">
      <c r="O30" t="s">
        <v>23</v>
      </c>
    </row>
    <row r="31" spans="4:18">
      <c r="K31" s="3">
        <v>0.4</v>
      </c>
      <c r="R31">
        <f>O29*K31*G26</f>
        <v>0.18000000000000002</v>
      </c>
    </row>
    <row r="32" spans="4:18">
      <c r="K32" t="s">
        <v>26</v>
      </c>
      <c r="O32" s="3">
        <v>0</v>
      </c>
      <c r="P32">
        <f>R31</f>
        <v>0.18000000000000002</v>
      </c>
    </row>
    <row r="34" spans="11:18">
      <c r="K34" s="3">
        <v>0</v>
      </c>
      <c r="L34">
        <f>IF(ABS(1-(O29+O34))&lt;=0.00001,O29*P32+O34*P37,NA())</f>
        <v>0.16400000000000003</v>
      </c>
      <c r="O34" s="3">
        <v>0.1</v>
      </c>
    </row>
    <row r="35" spans="11:18">
      <c r="O35" t="s">
        <v>24</v>
      </c>
    </row>
    <row r="36" spans="11:18">
      <c r="R36">
        <f>O34*K31*G26</f>
        <v>2.0000000000000004E-2</v>
      </c>
    </row>
    <row r="37" spans="11:18">
      <c r="O37" s="3">
        <v>0</v>
      </c>
      <c r="P37">
        <f>R36</f>
        <v>2.0000000000000004E-2</v>
      </c>
    </row>
    <row r="1000" spans="190:204">
      <c r="GH1000" s="1" t="s">
        <v>0</v>
      </c>
      <c r="GI1000" s="1" t="s">
        <v>1</v>
      </c>
      <c r="GJ1000" s="1" t="s">
        <v>2</v>
      </c>
      <c r="GK1000" s="1" t="s">
        <v>3</v>
      </c>
      <c r="GL1000" s="1" t="s">
        <v>5</v>
      </c>
      <c r="GM1000" s="1" t="s">
        <v>6</v>
      </c>
      <c r="GN1000" s="1" t="s">
        <v>7</v>
      </c>
      <c r="GO1000" s="1" t="s">
        <v>8</v>
      </c>
      <c r="GP1000" s="1" t="s">
        <v>9</v>
      </c>
      <c r="GQ1000" s="1" t="s">
        <v>10</v>
      </c>
      <c r="GR1000" s="1" t="s">
        <v>11</v>
      </c>
      <c r="GS1000" s="1" t="s">
        <v>12</v>
      </c>
      <c r="GT1000" s="1" t="s">
        <v>13</v>
      </c>
      <c r="GU1000" s="1" t="s">
        <v>14</v>
      </c>
      <c r="GV1000" s="1" t="s">
        <v>15</v>
      </c>
    </row>
    <row r="1001" spans="190:204">
      <c r="GH1001" s="1">
        <v>0</v>
      </c>
      <c r="GI1001" s="1" t="s">
        <v>4</v>
      </c>
      <c r="GJ1001" s="1">
        <v>0</v>
      </c>
      <c r="GK1001" s="1">
        <v>0</v>
      </c>
      <c r="GL1001" s="1">
        <v>0</v>
      </c>
      <c r="GM1001" s="1" t="s">
        <v>20</v>
      </c>
      <c r="GN1001" s="1">
        <v>2</v>
      </c>
      <c r="GO1001" s="1">
        <v>1</v>
      </c>
      <c r="GP1001" s="1">
        <v>2</v>
      </c>
      <c r="GQ1001" s="1">
        <v>0</v>
      </c>
      <c r="GR1001" s="1">
        <v>0</v>
      </c>
      <c r="GS1001" s="1">
        <v>0</v>
      </c>
      <c r="GT1001" s="2">
        <v>11</v>
      </c>
      <c r="GU1001" s="2">
        <v>1</v>
      </c>
      <c r="GV1001" s="2" t="b">
        <v>1</v>
      </c>
    </row>
    <row r="1002" spans="190:204">
      <c r="GH1002" s="1">
        <v>1</v>
      </c>
      <c r="GL1002" s="1">
        <v>0</v>
      </c>
      <c r="GM1002" s="1" t="s">
        <v>20</v>
      </c>
      <c r="GN1002" s="1">
        <v>2</v>
      </c>
      <c r="GO1002" s="1">
        <v>3</v>
      </c>
      <c r="GP1002" s="1">
        <v>4</v>
      </c>
      <c r="GQ1002" s="1">
        <v>0</v>
      </c>
      <c r="GR1002" s="1">
        <v>0</v>
      </c>
      <c r="GS1002" s="1">
        <v>0</v>
      </c>
      <c r="GT1002" s="2">
        <v>4</v>
      </c>
      <c r="GU1002" s="2">
        <v>5</v>
      </c>
      <c r="GV1002" s="2" t="b">
        <v>1</v>
      </c>
    </row>
    <row r="1003" spans="190:204">
      <c r="GH1003" s="1">
        <v>2</v>
      </c>
      <c r="GL1003" s="1">
        <v>0</v>
      </c>
      <c r="GM1003" s="1" t="s">
        <v>20</v>
      </c>
      <c r="GN1003" s="1">
        <v>2</v>
      </c>
      <c r="GO1003" s="1">
        <v>5</v>
      </c>
      <c r="GP1003" s="1">
        <v>6</v>
      </c>
      <c r="GQ1003" s="1">
        <v>0</v>
      </c>
      <c r="GR1003" s="1">
        <v>0</v>
      </c>
      <c r="GS1003" s="1">
        <v>0</v>
      </c>
      <c r="GT1003" s="2">
        <v>19</v>
      </c>
      <c r="GU1003" s="2">
        <v>5</v>
      </c>
      <c r="GV1003" s="2" t="b">
        <v>1</v>
      </c>
    </row>
    <row r="1004" spans="190:204">
      <c r="GH1004">
        <v>3</v>
      </c>
      <c r="GL1004">
        <v>1</v>
      </c>
      <c r="GM1004" t="s">
        <v>17</v>
      </c>
      <c r="GN1004">
        <v>0</v>
      </c>
      <c r="GO1004">
        <v>0</v>
      </c>
      <c r="GP1004">
        <v>0</v>
      </c>
      <c r="GQ1004">
        <v>0</v>
      </c>
      <c r="GR1004">
        <v>0</v>
      </c>
      <c r="GS1004">
        <v>0</v>
      </c>
      <c r="GT1004">
        <v>2</v>
      </c>
      <c r="GU1004">
        <v>9</v>
      </c>
      <c r="GV1004" t="b">
        <v>1</v>
      </c>
    </row>
    <row r="1005" spans="190:204">
      <c r="GH1005">
        <v>4</v>
      </c>
      <c r="GL1005">
        <v>1</v>
      </c>
      <c r="GM1005" t="s">
        <v>17</v>
      </c>
      <c r="GN1005">
        <v>0</v>
      </c>
      <c r="GO1005">
        <v>0</v>
      </c>
      <c r="GP1005">
        <v>0</v>
      </c>
      <c r="GQ1005">
        <v>0</v>
      </c>
      <c r="GR1005">
        <v>0</v>
      </c>
      <c r="GS1005">
        <v>0</v>
      </c>
      <c r="GT1005">
        <v>7</v>
      </c>
      <c r="GU1005">
        <v>9</v>
      </c>
      <c r="GV1005" t="b">
        <v>1</v>
      </c>
    </row>
    <row r="1006" spans="190:204">
      <c r="GH1006">
        <v>5</v>
      </c>
      <c r="GL1006">
        <v>2</v>
      </c>
      <c r="GM1006" t="s">
        <v>20</v>
      </c>
      <c r="GN1006">
        <v>2</v>
      </c>
      <c r="GO1006">
        <v>7</v>
      </c>
      <c r="GP1006">
        <v>8</v>
      </c>
      <c r="GQ1006">
        <v>0</v>
      </c>
      <c r="GR1006">
        <v>0</v>
      </c>
      <c r="GS1006">
        <v>0</v>
      </c>
      <c r="GT1006">
        <v>14</v>
      </c>
      <c r="GU1006">
        <v>9</v>
      </c>
      <c r="GV1006" t="b">
        <v>1</v>
      </c>
    </row>
    <row r="1007" spans="190:204">
      <c r="GH1007">
        <v>6</v>
      </c>
      <c r="GL1007">
        <v>2</v>
      </c>
      <c r="GM1007" t="s">
        <v>20</v>
      </c>
      <c r="GN1007">
        <v>2</v>
      </c>
      <c r="GO1007">
        <v>9</v>
      </c>
      <c r="GP1007">
        <v>10</v>
      </c>
      <c r="GQ1007">
        <v>0</v>
      </c>
      <c r="GR1007">
        <v>0</v>
      </c>
      <c r="GS1007">
        <v>0</v>
      </c>
      <c r="GT1007">
        <v>24</v>
      </c>
      <c r="GU1007">
        <v>9</v>
      </c>
      <c r="GV1007" t="b">
        <v>1</v>
      </c>
    </row>
    <row r="1008" spans="190:204">
      <c r="GH1008">
        <v>7</v>
      </c>
      <c r="GL1008">
        <v>5</v>
      </c>
      <c r="GM1008" t="s">
        <v>17</v>
      </c>
      <c r="GN1008">
        <v>0</v>
      </c>
      <c r="GO1008">
        <v>0</v>
      </c>
      <c r="GP1008">
        <v>0</v>
      </c>
      <c r="GQ1008">
        <v>0</v>
      </c>
      <c r="GR1008">
        <v>0</v>
      </c>
      <c r="GS1008">
        <v>0</v>
      </c>
      <c r="GT1008">
        <v>12</v>
      </c>
      <c r="GU1008">
        <v>13</v>
      </c>
      <c r="GV1008" t="b">
        <v>1</v>
      </c>
    </row>
    <row r="1009" spans="190:204">
      <c r="GH1009">
        <v>8</v>
      </c>
      <c r="GL1009">
        <v>5</v>
      </c>
      <c r="GM1009" t="s">
        <v>17</v>
      </c>
      <c r="GN1009">
        <v>0</v>
      </c>
      <c r="GO1009">
        <v>0</v>
      </c>
      <c r="GP1009">
        <v>0</v>
      </c>
      <c r="GQ1009">
        <v>0</v>
      </c>
      <c r="GR1009">
        <v>0</v>
      </c>
      <c r="GS1009">
        <v>0</v>
      </c>
      <c r="GT1009">
        <v>17</v>
      </c>
      <c r="GU1009">
        <v>13</v>
      </c>
      <c r="GV1009" t="b">
        <v>1</v>
      </c>
    </row>
    <row r="1010" spans="190:204">
      <c r="GH1010">
        <v>9</v>
      </c>
      <c r="GL1010">
        <v>6</v>
      </c>
      <c r="GM1010" t="s">
        <v>17</v>
      </c>
      <c r="GN1010">
        <v>0</v>
      </c>
      <c r="GO1010">
        <v>0</v>
      </c>
      <c r="GP1010">
        <v>0</v>
      </c>
      <c r="GQ1010">
        <v>0</v>
      </c>
      <c r="GR1010">
        <v>0</v>
      </c>
      <c r="GS1010">
        <v>0</v>
      </c>
      <c r="GT1010">
        <v>22</v>
      </c>
      <c r="GU1010">
        <v>13</v>
      </c>
      <c r="GV1010" t="b">
        <v>1</v>
      </c>
    </row>
    <row r="1011" spans="190:204">
      <c r="GH1011">
        <v>10</v>
      </c>
      <c r="GL1011">
        <v>6</v>
      </c>
      <c r="GM1011" t="s">
        <v>17</v>
      </c>
      <c r="GN1011">
        <v>0</v>
      </c>
      <c r="GO1011">
        <v>0</v>
      </c>
      <c r="GP1011">
        <v>0</v>
      </c>
      <c r="GQ1011">
        <v>0</v>
      </c>
      <c r="GR1011">
        <v>0</v>
      </c>
      <c r="GS1011">
        <v>0</v>
      </c>
      <c r="GT1011">
        <v>27</v>
      </c>
      <c r="GU1011">
        <v>13</v>
      </c>
      <c r="GV1011" t="b">
        <v>1</v>
      </c>
    </row>
  </sheetData>
  <pageMargins left="0.7" right="0.7" top="0.75" bottom="0.75" header="0.3" footer="0.3"/>
  <pageSetup orientation="portrait" horizontalDpi="300" verticalDpi="300" r:id="rId1"/>
  <headerFooter>
    <oddFooter>&amp;l&amp;bTreePlan Student License, For Education Only&amp;r&amp;bTreePlan.com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GV1008"/>
  <sheetViews>
    <sheetView zoomScaleNormal="100" workbookViewId="0"/>
  </sheetViews>
  <sheetFormatPr baseColWidth="10" defaultColWidth="8.83203125" defaultRowHeight="15"/>
  <cols>
    <col min="3" max="3" width="2.33203125" customWidth="1"/>
    <col min="4" max="4" width="3.6640625" customWidth="1"/>
    <col min="7" max="7" width="2.33203125" customWidth="1"/>
    <col min="8" max="8" width="3.6640625" customWidth="1"/>
    <col min="11" max="11" width="2.33203125" customWidth="1"/>
    <col min="12" max="12" width="3.6640625" customWidth="1"/>
    <col min="15" max="15" width="2.33203125" customWidth="1"/>
    <col min="16" max="16" width="3.6640625" customWidth="1"/>
    <col min="19" max="19" width="2.33203125" customWidth="1"/>
    <col min="22" max="22" width="17.33203125" bestFit="1" customWidth="1"/>
  </cols>
  <sheetData>
    <row r="6" spans="2:23">
      <c r="B6" s="4" t="s">
        <v>18</v>
      </c>
      <c r="E6" s="3">
        <v>0.1</v>
      </c>
      <c r="T6" s="5" t="s">
        <v>19</v>
      </c>
      <c r="V6" t="s">
        <v>34</v>
      </c>
      <c r="W6">
        <f>T8+T13</f>
        <v>0.505</v>
      </c>
    </row>
    <row r="7" spans="2:23">
      <c r="E7" t="s">
        <v>27</v>
      </c>
      <c r="V7" t="s">
        <v>56</v>
      </c>
      <c r="W7">
        <f>T18+T23</f>
        <v>0.495</v>
      </c>
    </row>
    <row r="8" spans="2:23">
      <c r="T8">
        <f>E6</f>
        <v>0.1</v>
      </c>
    </row>
    <row r="9" spans="2:23">
      <c r="E9" s="3">
        <v>0</v>
      </c>
      <c r="F9">
        <f>T8</f>
        <v>0.1</v>
      </c>
    </row>
    <row r="11" spans="2:23">
      <c r="Q11" s="3">
        <v>0.9</v>
      </c>
    </row>
    <row r="12" spans="2:23">
      <c r="Q12" t="s">
        <v>32</v>
      </c>
    </row>
    <row r="13" spans="2:23">
      <c r="M13" s="3">
        <v>0.5</v>
      </c>
      <c r="T13">
        <f>$E$17*$I$17*M13*Q11</f>
        <v>0.40500000000000003</v>
      </c>
    </row>
    <row r="14" spans="2:23">
      <c r="B14">
        <f>IF(ABS(1-(E6+E17))&lt;=0.00001,E6*F9+E17*F20,NA())</f>
        <v>0.37855000000000005</v>
      </c>
      <c r="M14" t="s">
        <v>30</v>
      </c>
      <c r="Q14" s="3">
        <v>0</v>
      </c>
      <c r="R14">
        <f>T13</f>
        <v>0.40500000000000003</v>
      </c>
    </row>
    <row r="16" spans="2:23">
      <c r="M16" s="3">
        <v>0</v>
      </c>
      <c r="N16">
        <f>IF(ABS(1-(Q11+Q16))&lt;=0.00001,Q11*R14+Q16*R19,NA())</f>
        <v>0.36900000000000005</v>
      </c>
      <c r="Q16" s="3">
        <v>0.1</v>
      </c>
    </row>
    <row r="17" spans="5:20">
      <c r="E17" s="3">
        <v>0.9</v>
      </c>
      <c r="I17" s="3">
        <v>1</v>
      </c>
      <c r="Q17" t="s">
        <v>33</v>
      </c>
    </row>
    <row r="18" spans="5:20">
      <c r="E18" t="s">
        <v>28</v>
      </c>
      <c r="I18" t="s">
        <v>29</v>
      </c>
      <c r="T18">
        <f>$E$17*$I$17*M13*Q16</f>
        <v>4.5000000000000005E-2</v>
      </c>
    </row>
    <row r="19" spans="5:20">
      <c r="Q19" s="3">
        <v>0</v>
      </c>
      <c r="R19">
        <f>T18</f>
        <v>4.5000000000000005E-2</v>
      </c>
    </row>
    <row r="20" spans="5:20">
      <c r="E20" s="3">
        <v>0</v>
      </c>
      <c r="F20">
        <f>IF(ABS(1-(I17))&lt;=0.00001,I17*J20,NA())</f>
        <v>0.40950000000000003</v>
      </c>
      <c r="I20" s="3">
        <v>0</v>
      </c>
      <c r="J20">
        <f>IF(ABS(1-(M13+M21))&lt;=0.00001,M13*N16+M21*N24,NA())</f>
        <v>0.40950000000000003</v>
      </c>
    </row>
    <row r="21" spans="5:20">
      <c r="M21" s="3">
        <v>0.5</v>
      </c>
    </row>
    <row r="22" spans="5:20">
      <c r="M22" t="s">
        <v>31</v>
      </c>
    </row>
    <row r="23" spans="5:20">
      <c r="T23">
        <f>$E$17*$I$17*M21</f>
        <v>0.45</v>
      </c>
    </row>
    <row r="24" spans="5:20">
      <c r="M24" s="3">
        <v>0</v>
      </c>
      <c r="N24">
        <f>T23</f>
        <v>0.45</v>
      </c>
    </row>
    <row r="1000" spans="190:204">
      <c r="GH1000" s="1" t="s">
        <v>0</v>
      </c>
      <c r="GI1000" s="1" t="s">
        <v>1</v>
      </c>
      <c r="GJ1000" s="1" t="s">
        <v>2</v>
      </c>
      <c r="GK1000" s="1" t="s">
        <v>3</v>
      </c>
      <c r="GL1000" s="1" t="s">
        <v>5</v>
      </c>
      <c r="GM1000" s="1" t="s">
        <v>6</v>
      </c>
      <c r="GN1000" s="1" t="s">
        <v>7</v>
      </c>
      <c r="GO1000" s="1" t="s">
        <v>8</v>
      </c>
      <c r="GP1000" s="1" t="s">
        <v>9</v>
      </c>
      <c r="GQ1000" s="1" t="s">
        <v>10</v>
      </c>
      <c r="GR1000" s="1" t="s">
        <v>11</v>
      </c>
      <c r="GS1000" s="1" t="s">
        <v>12</v>
      </c>
      <c r="GT1000" s="1" t="s">
        <v>13</v>
      </c>
      <c r="GU1000" s="1" t="s">
        <v>14</v>
      </c>
      <c r="GV1000" s="1" t="s">
        <v>15</v>
      </c>
    </row>
    <row r="1001" spans="190:204">
      <c r="GH1001" s="1">
        <v>0</v>
      </c>
      <c r="GI1001" s="1" t="s">
        <v>4</v>
      </c>
      <c r="GJ1001" s="1">
        <v>0</v>
      </c>
      <c r="GK1001" s="1">
        <v>0</v>
      </c>
      <c r="GL1001" s="1">
        <v>0</v>
      </c>
      <c r="GM1001" s="1" t="s">
        <v>20</v>
      </c>
      <c r="GN1001" s="1">
        <v>2</v>
      </c>
      <c r="GO1001" s="1">
        <v>1</v>
      </c>
      <c r="GP1001" s="1">
        <v>2</v>
      </c>
      <c r="GQ1001" s="1">
        <v>0</v>
      </c>
      <c r="GR1001" s="1">
        <v>0</v>
      </c>
      <c r="GS1001" s="1">
        <v>0</v>
      </c>
      <c r="GT1001" s="2">
        <v>7</v>
      </c>
      <c r="GU1001" s="2">
        <v>1</v>
      </c>
      <c r="GV1001" s="2" t="b">
        <v>1</v>
      </c>
    </row>
    <row r="1002" spans="190:204">
      <c r="GH1002" s="1">
        <v>1</v>
      </c>
      <c r="GL1002" s="1">
        <v>0</v>
      </c>
      <c r="GM1002" s="1" t="s">
        <v>17</v>
      </c>
      <c r="GN1002" s="1">
        <v>0</v>
      </c>
      <c r="GO1002" s="1">
        <v>0</v>
      </c>
      <c r="GP1002" s="1">
        <v>0</v>
      </c>
      <c r="GQ1002" s="1">
        <v>0</v>
      </c>
      <c r="GR1002" s="1">
        <v>0</v>
      </c>
      <c r="GS1002" s="1">
        <v>0</v>
      </c>
      <c r="GT1002" s="2">
        <v>2</v>
      </c>
      <c r="GU1002" s="2">
        <v>5</v>
      </c>
      <c r="GV1002" s="2" t="b">
        <v>1</v>
      </c>
    </row>
    <row r="1003" spans="190:204">
      <c r="GH1003" s="1">
        <v>2</v>
      </c>
      <c r="GL1003" s="1">
        <v>0</v>
      </c>
      <c r="GM1003" s="1" t="s">
        <v>20</v>
      </c>
      <c r="GN1003" s="1">
        <v>1</v>
      </c>
      <c r="GO1003" s="1">
        <v>3</v>
      </c>
      <c r="GP1003" s="1">
        <v>0</v>
      </c>
      <c r="GQ1003" s="1">
        <v>0</v>
      </c>
      <c r="GR1003" s="1">
        <v>0</v>
      </c>
      <c r="GS1003" s="1">
        <v>0</v>
      </c>
      <c r="GT1003" s="2">
        <v>13</v>
      </c>
      <c r="GU1003" s="2">
        <v>5</v>
      </c>
      <c r="GV1003" s="2" t="b">
        <v>1</v>
      </c>
    </row>
    <row r="1004" spans="190:204">
      <c r="GH1004">
        <v>3</v>
      </c>
      <c r="GL1004">
        <v>2</v>
      </c>
      <c r="GM1004" t="s">
        <v>20</v>
      </c>
      <c r="GN1004">
        <v>2</v>
      </c>
      <c r="GO1004">
        <v>4</v>
      </c>
      <c r="GP1004">
        <v>5</v>
      </c>
      <c r="GQ1004">
        <v>0</v>
      </c>
      <c r="GR1004">
        <v>0</v>
      </c>
      <c r="GS1004">
        <v>0</v>
      </c>
      <c r="GT1004">
        <v>13</v>
      </c>
      <c r="GU1004">
        <v>9</v>
      </c>
      <c r="GV1004" t="b">
        <v>1</v>
      </c>
    </row>
    <row r="1005" spans="190:204">
      <c r="GH1005">
        <v>4</v>
      </c>
      <c r="GL1005">
        <v>3</v>
      </c>
      <c r="GM1005" t="s">
        <v>20</v>
      </c>
      <c r="GN1005">
        <v>2</v>
      </c>
      <c r="GO1005">
        <v>6</v>
      </c>
      <c r="GP1005">
        <v>7</v>
      </c>
      <c r="GQ1005">
        <v>0</v>
      </c>
      <c r="GR1005">
        <v>0</v>
      </c>
      <c r="GS1005">
        <v>0</v>
      </c>
      <c r="GT1005">
        <v>9</v>
      </c>
      <c r="GU1005">
        <v>13</v>
      </c>
      <c r="GV1005" t="b">
        <v>1</v>
      </c>
    </row>
    <row r="1006" spans="190:204">
      <c r="GH1006">
        <v>5</v>
      </c>
      <c r="GL1006">
        <v>3</v>
      </c>
      <c r="GM1006" t="s">
        <v>17</v>
      </c>
      <c r="GN1006">
        <v>0</v>
      </c>
      <c r="GO1006">
        <v>0</v>
      </c>
      <c r="GP1006">
        <v>0</v>
      </c>
      <c r="GQ1006">
        <v>0</v>
      </c>
      <c r="GR1006">
        <v>0</v>
      </c>
      <c r="GS1006">
        <v>0</v>
      </c>
      <c r="GT1006">
        <v>17</v>
      </c>
      <c r="GU1006">
        <v>13</v>
      </c>
      <c r="GV1006" t="b">
        <v>1</v>
      </c>
    </row>
    <row r="1007" spans="190:204">
      <c r="GH1007">
        <v>6</v>
      </c>
      <c r="GL1007">
        <v>4</v>
      </c>
      <c r="GM1007" t="s">
        <v>17</v>
      </c>
      <c r="GN1007">
        <v>0</v>
      </c>
      <c r="GO1007">
        <v>0</v>
      </c>
      <c r="GP1007">
        <v>0</v>
      </c>
      <c r="GQ1007">
        <v>0</v>
      </c>
      <c r="GR1007">
        <v>0</v>
      </c>
      <c r="GS1007">
        <v>0</v>
      </c>
      <c r="GT1007">
        <v>7</v>
      </c>
      <c r="GU1007">
        <v>17</v>
      </c>
      <c r="GV1007" t="b">
        <v>1</v>
      </c>
    </row>
    <row r="1008" spans="190:204">
      <c r="GH1008">
        <v>7</v>
      </c>
      <c r="GL1008">
        <v>4</v>
      </c>
      <c r="GM1008" t="s">
        <v>17</v>
      </c>
      <c r="GN1008">
        <v>0</v>
      </c>
      <c r="GO1008">
        <v>0</v>
      </c>
      <c r="GP1008">
        <v>0</v>
      </c>
      <c r="GQ1008">
        <v>0</v>
      </c>
      <c r="GR1008">
        <v>0</v>
      </c>
      <c r="GS1008">
        <v>0</v>
      </c>
      <c r="GT1008">
        <v>12</v>
      </c>
      <c r="GU1008">
        <v>17</v>
      </c>
      <c r="GV1008" t="b">
        <v>1</v>
      </c>
    </row>
  </sheetData>
  <pageMargins left="0.7" right="0.7" top="0.75" bottom="0.75" header="0.3" footer="0.3"/>
  <pageSetup orientation="portrait" horizontalDpi="300" verticalDpi="300" r:id="rId1"/>
  <headerFooter>
    <oddFooter>&amp;l&amp;bTreePlan Student License, For Education Only&amp;r&amp;bTreePlan.com</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GV964"/>
  <sheetViews>
    <sheetView zoomScaleNormal="100" workbookViewId="0"/>
  </sheetViews>
  <sheetFormatPr baseColWidth="10" defaultColWidth="8.83203125" defaultRowHeight="15"/>
  <cols>
    <col min="5" max="5" width="2.1640625" customWidth="1"/>
    <col min="6" max="6" width="3.6640625" customWidth="1"/>
    <col min="9" max="9" width="2.1640625" customWidth="1"/>
    <col min="10" max="10" width="3.6640625" customWidth="1"/>
    <col min="13" max="13" width="2.1640625" customWidth="1"/>
    <col min="14" max="14" width="3.6640625" customWidth="1"/>
    <col min="17" max="17" width="2.1640625" customWidth="1"/>
    <col min="18" max="18" width="3.6640625" customWidth="1"/>
    <col min="21" max="21" width="2.1640625" customWidth="1"/>
    <col min="22" max="22" width="3.6640625" customWidth="1"/>
    <col min="25" max="25" width="2.1640625" customWidth="1"/>
    <col min="26" max="26" width="3.6640625" customWidth="1"/>
    <col min="29" max="29" width="2.1640625" customWidth="1"/>
  </cols>
  <sheetData>
    <row r="6" spans="4:30">
      <c r="D6" s="4"/>
      <c r="AA6" s="3">
        <v>0.3</v>
      </c>
      <c r="AD6" s="5" t="s">
        <v>19</v>
      </c>
    </row>
    <row r="7" spans="4:30">
      <c r="AA7" t="s">
        <v>83</v>
      </c>
    </row>
    <row r="8" spans="4:30">
      <c r="W8" s="3">
        <v>0.1</v>
      </c>
      <c r="AD8">
        <f>SUM(G61,K48,O33,S21,W11,AA9)</f>
        <v>133.5</v>
      </c>
    </row>
    <row r="9" spans="4:30">
      <c r="W9" t="s">
        <v>88</v>
      </c>
      <c r="AA9" s="3">
        <v>90</v>
      </c>
      <c r="AB9">
        <f>AD8</f>
        <v>133.5</v>
      </c>
    </row>
    <row r="11" spans="4:30">
      <c r="W11" s="3">
        <v>50</v>
      </c>
      <c r="X11">
        <f>IF(ABS(1-(AA6+AA11))&lt;=0.00001,AA6*AB9+AA11*AB14,NA())</f>
        <v>105.5</v>
      </c>
      <c r="AA11" s="3">
        <f>1-AA6</f>
        <v>0.7</v>
      </c>
    </row>
    <row r="12" spans="4:30">
      <c r="AA12" t="s">
        <v>82</v>
      </c>
    </row>
    <row r="13" spans="4:30">
      <c r="AD13">
        <f>SUM(G61,K48,O33,S21,W11,AA14)</f>
        <v>93.5</v>
      </c>
    </row>
    <row r="14" spans="4:30">
      <c r="AA14" s="3">
        <v>50</v>
      </c>
      <c r="AB14">
        <f>AD13</f>
        <v>93.5</v>
      </c>
    </row>
    <row r="16" spans="4:30">
      <c r="AA16" s="3">
        <v>0.3</v>
      </c>
    </row>
    <row r="17" spans="15:30">
      <c r="AA17" t="s">
        <v>83</v>
      </c>
    </row>
    <row r="18" spans="15:30">
      <c r="S18" s="3">
        <v>0.4</v>
      </c>
      <c r="W18" s="3">
        <v>0.6</v>
      </c>
      <c r="AD18">
        <f>SUM(G61,K48,O33,S21,W21,AA19)</f>
        <v>113.5</v>
      </c>
    </row>
    <row r="19" spans="15:30">
      <c r="S19" t="s">
        <v>87</v>
      </c>
      <c r="W19" t="s">
        <v>86</v>
      </c>
      <c r="AA19" s="3">
        <v>90</v>
      </c>
      <c r="AB19">
        <f>AD18</f>
        <v>113.5</v>
      </c>
    </row>
    <row r="21" spans="15:30">
      <c r="S21" s="3">
        <v>0</v>
      </c>
      <c r="T21">
        <f>IF(ABS(1-(W8+W18+W28))&lt;=0.00001,W8*X11+W18*X21+W28*X31,NA())</f>
        <v>81.5</v>
      </c>
      <c r="W21" s="3">
        <v>30</v>
      </c>
      <c r="X21">
        <f>IF(ABS(1-(AA16+AA21))&lt;=0.00001,AA16*AB19+AA21*AB24,NA())</f>
        <v>85.5</v>
      </c>
      <c r="AA21" s="3">
        <f>1-AA16</f>
        <v>0.7</v>
      </c>
    </row>
    <row r="22" spans="15:30">
      <c r="AA22" t="s">
        <v>82</v>
      </c>
    </row>
    <row r="23" spans="15:30">
      <c r="AD23">
        <f>SUM(G61,K48,O33,S21,W21,AA24)</f>
        <v>73.5</v>
      </c>
    </row>
    <row r="24" spans="15:30">
      <c r="AA24" s="3">
        <v>50</v>
      </c>
      <c r="AB24">
        <f>AD23</f>
        <v>73.5</v>
      </c>
    </row>
    <row r="26" spans="15:30">
      <c r="AA26" s="3">
        <v>0.3</v>
      </c>
    </row>
    <row r="27" spans="15:30">
      <c r="AA27" t="s">
        <v>83</v>
      </c>
    </row>
    <row r="28" spans="15:30">
      <c r="W28" s="3">
        <v>0.3</v>
      </c>
      <c r="AD28">
        <f>SUM(G61,K48,O33,S21,W31,AA29)</f>
        <v>93.5</v>
      </c>
    </row>
    <row r="29" spans="15:30">
      <c r="W29" t="s">
        <v>85</v>
      </c>
      <c r="AA29" s="3">
        <v>90</v>
      </c>
      <c r="AB29">
        <f>AD28</f>
        <v>93.5</v>
      </c>
    </row>
    <row r="30" spans="15:30">
      <c r="O30" s="3">
        <v>0.505</v>
      </c>
    </row>
    <row r="31" spans="15:30">
      <c r="O31" t="s">
        <v>41</v>
      </c>
      <c r="W31" s="3">
        <v>10</v>
      </c>
      <c r="X31">
        <f>IF(ABS(1-(AA26+AA31))&lt;=0.00001,AA26*AB29+AA31*AB34,NA())</f>
        <v>65.5</v>
      </c>
      <c r="AA31" s="3">
        <f>1-AA26</f>
        <v>0.7</v>
      </c>
    </row>
    <row r="32" spans="15:30">
      <c r="AA32" t="s">
        <v>82</v>
      </c>
    </row>
    <row r="33" spans="11:30">
      <c r="O33" s="3">
        <v>0</v>
      </c>
      <c r="P33">
        <f>IF(ABS(1-(S18+S43))&lt;=0.00001,S18*T21+S43*T46,NA())</f>
        <v>81.02000000000001</v>
      </c>
      <c r="AD33">
        <f>SUM(G61,K48,O33,S21,W31,AA34)</f>
        <v>53.5</v>
      </c>
    </row>
    <row r="34" spans="11:30">
      <c r="AA34" s="3">
        <v>50</v>
      </c>
      <c r="AB34">
        <f>AD33</f>
        <v>53.5</v>
      </c>
    </row>
    <row r="36" spans="11:30">
      <c r="AA36" s="3">
        <v>0.3</v>
      </c>
    </row>
    <row r="37" spans="11:30">
      <c r="AA37" t="s">
        <v>83</v>
      </c>
    </row>
    <row r="38" spans="11:30">
      <c r="W38" s="3">
        <v>0.8</v>
      </c>
      <c r="AD38">
        <f>SUM(G61,K48,O33,S46,W41,AA39)</f>
        <v>110.5</v>
      </c>
    </row>
    <row r="39" spans="11:30">
      <c r="W39" s="24">
        <v>0.03</v>
      </c>
      <c r="AA39" s="3">
        <v>90</v>
      </c>
      <c r="AB39">
        <f>AD38</f>
        <v>110.5</v>
      </c>
    </row>
    <row r="41" spans="11:30">
      <c r="W41" s="3">
        <v>27</v>
      </c>
      <c r="X41">
        <f>IF(ABS(1-(AA36+AA41))&lt;=0.00001,AA36*AB39+AA41*AB44,NA())</f>
        <v>82.5</v>
      </c>
      <c r="AA41" s="3">
        <f>1-AA36</f>
        <v>0.7</v>
      </c>
    </row>
    <row r="42" spans="11:30">
      <c r="AA42" t="s">
        <v>82</v>
      </c>
    </row>
    <row r="43" spans="11:30">
      <c r="S43" s="3">
        <f>1-S18</f>
        <v>0.6</v>
      </c>
      <c r="AD43">
        <f>SUM(G61,K48,O33,S46,W41,AA44)</f>
        <v>70.5</v>
      </c>
    </row>
    <row r="44" spans="11:30">
      <c r="S44" t="s">
        <v>84</v>
      </c>
      <c r="AA44" s="3">
        <v>50</v>
      </c>
      <c r="AB44">
        <f>AD43</f>
        <v>70.5</v>
      </c>
    </row>
    <row r="46" spans="11:30">
      <c r="K46" t="s">
        <v>35</v>
      </c>
      <c r="S46" s="3">
        <v>0</v>
      </c>
      <c r="T46">
        <f>IF(ABS(1-(W38+W48))&lt;=0.00001,W38*X41+W48*X51,NA())</f>
        <v>80.7</v>
      </c>
      <c r="AA46" s="3">
        <v>0.3</v>
      </c>
    </row>
    <row r="47" spans="11:30">
      <c r="AA47" t="s">
        <v>83</v>
      </c>
    </row>
    <row r="48" spans="11:30">
      <c r="K48" s="3">
        <v>-6.5</v>
      </c>
      <c r="L48">
        <f>IF(ABS(1-(O30+O61))&lt;=0.00001,O30*P33+O61*P64,NA())</f>
        <v>33.7376</v>
      </c>
      <c r="W48" s="3">
        <f>1-W38</f>
        <v>0.19999999999999996</v>
      </c>
      <c r="AD48">
        <f>SUM(G61,K48,O33,S46,W51,AA49)</f>
        <v>101.5</v>
      </c>
    </row>
    <row r="49" spans="7:30">
      <c r="W49" s="24">
        <v>0.02</v>
      </c>
      <c r="AA49" s="3">
        <v>90</v>
      </c>
      <c r="AB49">
        <f>AD48</f>
        <v>101.5</v>
      </c>
    </row>
    <row r="51" spans="7:30">
      <c r="W51" s="3">
        <v>18</v>
      </c>
      <c r="X51">
        <f>IF(ABS(1-(AA46+AA51))&lt;=0.00001,AA46*AB49+AA51*AB54,NA())</f>
        <v>73.5</v>
      </c>
      <c r="AA51" s="3">
        <f>1-AA46</f>
        <v>0.7</v>
      </c>
    </row>
    <row r="52" spans="7:30">
      <c r="AA52" t="s">
        <v>82</v>
      </c>
    </row>
    <row r="53" spans="7:30">
      <c r="AD53">
        <f>SUM(G61,K48,O33,S46,W51,AA54)</f>
        <v>61.5</v>
      </c>
    </row>
    <row r="54" spans="7:30">
      <c r="AA54" s="3">
        <v>50</v>
      </c>
      <c r="AB54">
        <f>AD53</f>
        <v>61.5</v>
      </c>
    </row>
    <row r="56" spans="7:30">
      <c r="S56" s="3">
        <v>0.3</v>
      </c>
    </row>
    <row r="57" spans="7:30">
      <c r="S57" t="s">
        <v>38</v>
      </c>
    </row>
    <row r="58" spans="7:30">
      <c r="G58" s="3">
        <v>0.53749999999999998</v>
      </c>
      <c r="AD58">
        <f>SUM(G61,K48,O64,S59)</f>
        <v>-10.5</v>
      </c>
    </row>
    <row r="59" spans="7:30">
      <c r="G59" t="s">
        <v>81</v>
      </c>
      <c r="S59" s="3">
        <v>-4</v>
      </c>
      <c r="T59">
        <f>AD58</f>
        <v>-10.5</v>
      </c>
    </row>
    <row r="60" spans="7:30">
      <c r="I60">
        <f>IF(H61=L48,1,IF(H61=L74,2))</f>
        <v>1</v>
      </c>
    </row>
    <row r="61" spans="7:30">
      <c r="G61" s="3">
        <v>0</v>
      </c>
      <c r="H61">
        <f>MAX(L48,L74)</f>
        <v>33.7376</v>
      </c>
      <c r="O61" s="3">
        <f>1-O30</f>
        <v>0.495</v>
      </c>
      <c r="S61" s="3">
        <v>0.4</v>
      </c>
    </row>
    <row r="62" spans="7:30">
      <c r="O62" t="s">
        <v>42</v>
      </c>
      <c r="S62" t="s">
        <v>39</v>
      </c>
    </row>
    <row r="63" spans="7:30">
      <c r="AD63">
        <f>SUM(G61,K48,O64,S64)</f>
        <v>-14.5</v>
      </c>
    </row>
    <row r="64" spans="7:30">
      <c r="O64" s="3">
        <v>0</v>
      </c>
      <c r="P64">
        <f>IF(ABS(1-(S56+S61+S66))&lt;=0.00001,S56*T59+S61*T64+S66*T69,NA())</f>
        <v>-14.5</v>
      </c>
      <c r="S64" s="3">
        <v>-8</v>
      </c>
      <c r="T64">
        <f>AD63</f>
        <v>-14.5</v>
      </c>
    </row>
    <row r="66" spans="1:32">
      <c r="A66" t="s">
        <v>80</v>
      </c>
      <c r="S66" s="3">
        <v>0.3</v>
      </c>
    </row>
    <row r="67" spans="1:32">
      <c r="A67" t="s">
        <v>79</v>
      </c>
      <c r="B67">
        <f>D70-'Detail Model'!A71</f>
        <v>14.337500000000002</v>
      </c>
      <c r="S67" t="s">
        <v>40</v>
      </c>
    </row>
    <row r="68" spans="1:32">
      <c r="A68" t="s">
        <v>78</v>
      </c>
      <c r="B68" s="24">
        <f>B67/'Detail Model'!A71</f>
        <v>2.439300339758173</v>
      </c>
      <c r="AD68">
        <f>SUM(G61,K48,O64,S69)</f>
        <v>-18.5</v>
      </c>
    </row>
    <row r="69" spans="1:32">
      <c r="S69" s="3">
        <v>-12</v>
      </c>
      <c r="T69">
        <f>AD68</f>
        <v>-18.5</v>
      </c>
    </row>
    <row r="70" spans="1:32">
      <c r="D70">
        <f>IF(ABS(1-(G58+G76))&lt;=0.00001,G58*H61+G76*H79,NA())</f>
        <v>20.215209999999999</v>
      </c>
    </row>
    <row r="72" spans="1:32">
      <c r="K72" t="s">
        <v>36</v>
      </c>
    </row>
    <row r="73" spans="1:32">
      <c r="AD73">
        <f>SUM(G61,K74)</f>
        <v>4.5</v>
      </c>
      <c r="AF73" t="s">
        <v>77</v>
      </c>
    </row>
    <row r="74" spans="1:32">
      <c r="K74" s="3">
        <v>4.5</v>
      </c>
      <c r="L74">
        <f>AD73</f>
        <v>4.5</v>
      </c>
    </row>
    <row r="76" spans="1:32">
      <c r="G76" s="3">
        <f>1-G58</f>
        <v>0.46250000000000002</v>
      </c>
    </row>
    <row r="77" spans="1:32">
      <c r="G77" t="s">
        <v>76</v>
      </c>
      <c r="K77" t="s">
        <v>36</v>
      </c>
    </row>
    <row r="78" spans="1:32">
      <c r="I78">
        <f>IF(H79=L79,1)</f>
        <v>1</v>
      </c>
      <c r="AD78">
        <f>SUM(G79,K79)</f>
        <v>4.5</v>
      </c>
    </row>
    <row r="79" spans="1:32">
      <c r="G79" s="3">
        <v>0</v>
      </c>
      <c r="H79">
        <f>MAX(L79)</f>
        <v>4.5</v>
      </c>
      <c r="K79" s="3">
        <v>4.5</v>
      </c>
      <c r="L79">
        <f>AD78</f>
        <v>4.5</v>
      </c>
    </row>
    <row r="936" spans="190:204">
      <c r="GH936" s="12" t="s">
        <v>0</v>
      </c>
      <c r="GI936" s="12" t="s">
        <v>1</v>
      </c>
      <c r="GJ936" s="12" t="s">
        <v>2</v>
      </c>
      <c r="GK936" s="12" t="s">
        <v>3</v>
      </c>
      <c r="GL936" s="12" t="s">
        <v>5</v>
      </c>
      <c r="GM936" s="12" t="s">
        <v>6</v>
      </c>
      <c r="GN936" s="12" t="s">
        <v>7</v>
      </c>
      <c r="GO936" s="12" t="s">
        <v>8</v>
      </c>
      <c r="GP936" s="12" t="s">
        <v>9</v>
      </c>
      <c r="GQ936" s="12" t="s">
        <v>10</v>
      </c>
      <c r="GR936" s="12" t="s">
        <v>11</v>
      </c>
      <c r="GS936" s="12" t="s">
        <v>12</v>
      </c>
      <c r="GT936" s="12" t="s">
        <v>13</v>
      </c>
      <c r="GU936" s="12" t="s">
        <v>14</v>
      </c>
      <c r="GV936" s="12" t="s">
        <v>15</v>
      </c>
    </row>
    <row r="937" spans="190:204">
      <c r="GH937" s="12">
        <v>0</v>
      </c>
      <c r="GI937" s="12" t="s">
        <v>4</v>
      </c>
      <c r="GJ937" s="12">
        <v>0</v>
      </c>
      <c r="GK937" s="12">
        <v>0</v>
      </c>
      <c r="GL937" s="12">
        <v>0</v>
      </c>
      <c r="GM937" s="12" t="s">
        <v>20</v>
      </c>
      <c r="GN937" s="12">
        <v>2</v>
      </c>
      <c r="GO937" s="12">
        <v>1</v>
      </c>
      <c r="GP937" s="12">
        <v>2</v>
      </c>
      <c r="GQ937" s="12">
        <v>0</v>
      </c>
      <c r="GR937" s="12">
        <v>0</v>
      </c>
      <c r="GS937" s="12">
        <v>0</v>
      </c>
      <c r="GT937" s="2">
        <v>63</v>
      </c>
      <c r="GU937" s="2">
        <v>1</v>
      </c>
      <c r="GV937" s="2" t="b">
        <v>1</v>
      </c>
    </row>
    <row r="938" spans="190:204">
      <c r="GH938" s="12">
        <v>1</v>
      </c>
      <c r="GL938" s="12">
        <v>0</v>
      </c>
      <c r="GM938" s="12" t="s">
        <v>16</v>
      </c>
      <c r="GN938" s="12">
        <v>2</v>
      </c>
      <c r="GO938" s="12">
        <v>3</v>
      </c>
      <c r="GP938" s="12">
        <v>4</v>
      </c>
      <c r="GQ938" s="12">
        <v>0</v>
      </c>
      <c r="GR938" s="12">
        <v>0</v>
      </c>
      <c r="GS938" s="12">
        <v>0</v>
      </c>
      <c r="GT938" s="2">
        <v>54</v>
      </c>
      <c r="GU938" s="2">
        <v>5</v>
      </c>
      <c r="GV938" s="2" t="b">
        <v>1</v>
      </c>
    </row>
    <row r="939" spans="190:204">
      <c r="GH939" s="12">
        <v>2</v>
      </c>
      <c r="GL939" s="12">
        <v>0</v>
      </c>
      <c r="GM939" s="12" t="s">
        <v>16</v>
      </c>
      <c r="GN939" s="12">
        <v>1</v>
      </c>
      <c r="GO939" s="12">
        <v>27</v>
      </c>
      <c r="GP939" s="12">
        <v>0</v>
      </c>
      <c r="GQ939" s="12">
        <v>0</v>
      </c>
      <c r="GR939" s="12">
        <v>0</v>
      </c>
      <c r="GS939" s="12">
        <v>0</v>
      </c>
      <c r="GT939" s="2">
        <v>72</v>
      </c>
      <c r="GU939" s="2">
        <v>5</v>
      </c>
      <c r="GV939" s="2" t="b">
        <v>1</v>
      </c>
    </row>
    <row r="940" spans="190:204">
      <c r="GH940">
        <v>3</v>
      </c>
      <c r="GK940">
        <v>0</v>
      </c>
      <c r="GL940">
        <v>1</v>
      </c>
      <c r="GM940" t="s">
        <v>20</v>
      </c>
      <c r="GN940">
        <v>2</v>
      </c>
      <c r="GO940">
        <v>5</v>
      </c>
      <c r="GP940">
        <v>6</v>
      </c>
      <c r="GQ940">
        <v>0</v>
      </c>
      <c r="GR940">
        <v>0</v>
      </c>
      <c r="GS940">
        <v>0</v>
      </c>
      <c r="GT940">
        <v>41</v>
      </c>
      <c r="GU940">
        <v>9</v>
      </c>
      <c r="GV940" t="b">
        <v>1</v>
      </c>
    </row>
    <row r="941" spans="190:204">
      <c r="GH941">
        <v>4</v>
      </c>
      <c r="GK941">
        <v>0</v>
      </c>
      <c r="GL941">
        <v>1</v>
      </c>
      <c r="GM941" t="s">
        <v>17</v>
      </c>
      <c r="GN941">
        <v>0</v>
      </c>
      <c r="GO941">
        <v>0</v>
      </c>
      <c r="GP941">
        <v>0</v>
      </c>
      <c r="GQ941">
        <v>0</v>
      </c>
      <c r="GR941">
        <v>0</v>
      </c>
      <c r="GS941">
        <v>0</v>
      </c>
      <c r="GT941">
        <v>67</v>
      </c>
      <c r="GU941">
        <v>9</v>
      </c>
      <c r="GV941" t="b">
        <v>1</v>
      </c>
    </row>
    <row r="942" spans="190:204">
      <c r="GH942">
        <v>5</v>
      </c>
      <c r="GL942">
        <v>3</v>
      </c>
      <c r="GM942" t="s">
        <v>20</v>
      </c>
      <c r="GN942">
        <v>2</v>
      </c>
      <c r="GO942">
        <v>7</v>
      </c>
      <c r="GP942">
        <v>8</v>
      </c>
      <c r="GQ942">
        <v>0</v>
      </c>
      <c r="GR942">
        <v>0</v>
      </c>
      <c r="GS942">
        <v>0</v>
      </c>
      <c r="GT942">
        <v>26</v>
      </c>
      <c r="GU942">
        <v>13</v>
      </c>
      <c r="GV942" t="b">
        <v>1</v>
      </c>
    </row>
    <row r="943" spans="190:204">
      <c r="GH943">
        <v>6</v>
      </c>
      <c r="GL943">
        <v>3</v>
      </c>
      <c r="GM943" t="s">
        <v>20</v>
      </c>
      <c r="GN943">
        <v>3</v>
      </c>
      <c r="GO943">
        <v>24</v>
      </c>
      <c r="GP943">
        <v>25</v>
      </c>
      <c r="GQ943">
        <v>26</v>
      </c>
      <c r="GR943">
        <v>0</v>
      </c>
      <c r="GS943">
        <v>0</v>
      </c>
      <c r="GT943">
        <v>57</v>
      </c>
      <c r="GU943">
        <v>13</v>
      </c>
      <c r="GV943" t="b">
        <v>1</v>
      </c>
    </row>
    <row r="944" spans="190:204">
      <c r="GH944">
        <v>7</v>
      </c>
      <c r="GL944">
        <v>5</v>
      </c>
      <c r="GM944" t="s">
        <v>20</v>
      </c>
      <c r="GN944">
        <v>3</v>
      </c>
      <c r="GO944">
        <v>9</v>
      </c>
      <c r="GP944">
        <v>10</v>
      </c>
      <c r="GQ944">
        <v>11</v>
      </c>
      <c r="GR944">
        <v>0</v>
      </c>
      <c r="GS944">
        <v>0</v>
      </c>
      <c r="GT944">
        <v>14</v>
      </c>
      <c r="GU944">
        <v>17</v>
      </c>
      <c r="GV944" t="b">
        <v>1</v>
      </c>
    </row>
    <row r="945" spans="190:204">
      <c r="GH945">
        <v>8</v>
      </c>
      <c r="GL945">
        <v>5</v>
      </c>
      <c r="GM945" t="s">
        <v>20</v>
      </c>
      <c r="GN945">
        <v>2</v>
      </c>
      <c r="GO945">
        <v>18</v>
      </c>
      <c r="GP945">
        <v>19</v>
      </c>
      <c r="GQ945">
        <v>0</v>
      </c>
      <c r="GR945">
        <v>0</v>
      </c>
      <c r="GS945">
        <v>0</v>
      </c>
      <c r="GT945">
        <v>39</v>
      </c>
      <c r="GU945">
        <v>17</v>
      </c>
      <c r="GV945" t="b">
        <v>1</v>
      </c>
    </row>
    <row r="946" spans="190:204">
      <c r="GH946">
        <v>9</v>
      </c>
      <c r="GL946">
        <v>7</v>
      </c>
      <c r="GM946" t="s">
        <v>20</v>
      </c>
      <c r="GN946">
        <v>2</v>
      </c>
      <c r="GO946">
        <v>12</v>
      </c>
      <c r="GP946">
        <v>13</v>
      </c>
      <c r="GQ946">
        <v>0</v>
      </c>
      <c r="GR946">
        <v>0</v>
      </c>
      <c r="GS946">
        <v>0</v>
      </c>
      <c r="GT946">
        <v>4</v>
      </c>
      <c r="GU946">
        <v>21</v>
      </c>
      <c r="GV946" t="b">
        <v>1</v>
      </c>
    </row>
    <row r="947" spans="190:204">
      <c r="GH947">
        <v>10</v>
      </c>
      <c r="GL947">
        <v>7</v>
      </c>
      <c r="GM947" t="s">
        <v>20</v>
      </c>
      <c r="GN947">
        <v>2</v>
      </c>
      <c r="GO947">
        <v>14</v>
      </c>
      <c r="GP947">
        <v>15</v>
      </c>
      <c r="GQ947">
        <v>0</v>
      </c>
      <c r="GR947">
        <v>0</v>
      </c>
      <c r="GS947">
        <v>0</v>
      </c>
      <c r="GT947">
        <v>14</v>
      </c>
      <c r="GU947">
        <v>21</v>
      </c>
      <c r="GV947" t="b">
        <v>1</v>
      </c>
    </row>
    <row r="948" spans="190:204">
      <c r="GH948">
        <v>11</v>
      </c>
      <c r="GL948">
        <v>7</v>
      </c>
      <c r="GM948" t="s">
        <v>20</v>
      </c>
      <c r="GN948">
        <v>2</v>
      </c>
      <c r="GO948">
        <v>16</v>
      </c>
      <c r="GP948">
        <v>17</v>
      </c>
      <c r="GQ948">
        <v>0</v>
      </c>
      <c r="GR948">
        <v>0</v>
      </c>
      <c r="GS948">
        <v>0</v>
      </c>
      <c r="GT948">
        <v>24</v>
      </c>
      <c r="GU948">
        <v>21</v>
      </c>
      <c r="GV948" t="b">
        <v>1</v>
      </c>
    </row>
    <row r="949" spans="190:204">
      <c r="GH949">
        <v>12</v>
      </c>
      <c r="GL949">
        <v>9</v>
      </c>
      <c r="GM949" t="s">
        <v>17</v>
      </c>
      <c r="GN949">
        <v>0</v>
      </c>
      <c r="GO949">
        <v>0</v>
      </c>
      <c r="GP949">
        <v>0</v>
      </c>
      <c r="GQ949">
        <v>0</v>
      </c>
      <c r="GR949">
        <v>0</v>
      </c>
      <c r="GS949">
        <v>0</v>
      </c>
      <c r="GT949">
        <v>2</v>
      </c>
      <c r="GU949">
        <v>25</v>
      </c>
      <c r="GV949" t="b">
        <v>1</v>
      </c>
    </row>
    <row r="950" spans="190:204">
      <c r="GH950">
        <v>13</v>
      </c>
      <c r="GL950">
        <v>9</v>
      </c>
      <c r="GM950" t="s">
        <v>17</v>
      </c>
      <c r="GN950">
        <v>0</v>
      </c>
      <c r="GO950">
        <v>0</v>
      </c>
      <c r="GP950">
        <v>0</v>
      </c>
      <c r="GQ950">
        <v>0</v>
      </c>
      <c r="GR950">
        <v>0</v>
      </c>
      <c r="GS950">
        <v>0</v>
      </c>
      <c r="GT950">
        <v>7</v>
      </c>
      <c r="GU950">
        <v>25</v>
      </c>
      <c r="GV950" t="b">
        <v>1</v>
      </c>
    </row>
    <row r="951" spans="190:204">
      <c r="GH951">
        <v>14</v>
      </c>
      <c r="GL951">
        <v>10</v>
      </c>
      <c r="GM951" t="s">
        <v>17</v>
      </c>
      <c r="GN951">
        <v>0</v>
      </c>
      <c r="GO951">
        <v>0</v>
      </c>
      <c r="GP951">
        <v>0</v>
      </c>
      <c r="GQ951">
        <v>0</v>
      </c>
      <c r="GR951">
        <v>0</v>
      </c>
      <c r="GS951">
        <v>0</v>
      </c>
      <c r="GT951">
        <v>12</v>
      </c>
      <c r="GU951">
        <v>25</v>
      </c>
      <c r="GV951" t="b">
        <v>1</v>
      </c>
    </row>
    <row r="952" spans="190:204">
      <c r="GH952">
        <v>15</v>
      </c>
      <c r="GL952">
        <v>10</v>
      </c>
      <c r="GM952" t="s">
        <v>17</v>
      </c>
      <c r="GN952">
        <v>0</v>
      </c>
      <c r="GO952">
        <v>0</v>
      </c>
      <c r="GP952">
        <v>0</v>
      </c>
      <c r="GQ952">
        <v>0</v>
      </c>
      <c r="GR952">
        <v>0</v>
      </c>
      <c r="GS952">
        <v>0</v>
      </c>
      <c r="GT952">
        <v>17</v>
      </c>
      <c r="GU952">
        <v>25</v>
      </c>
      <c r="GV952" t="b">
        <v>1</v>
      </c>
    </row>
    <row r="953" spans="190:204">
      <c r="GH953">
        <v>16</v>
      </c>
      <c r="GL953">
        <v>11</v>
      </c>
      <c r="GM953" t="s">
        <v>17</v>
      </c>
      <c r="GN953">
        <v>0</v>
      </c>
      <c r="GO953">
        <v>0</v>
      </c>
      <c r="GP953">
        <v>0</v>
      </c>
      <c r="GQ953">
        <v>0</v>
      </c>
      <c r="GR953">
        <v>0</v>
      </c>
      <c r="GS953">
        <v>0</v>
      </c>
      <c r="GT953">
        <v>22</v>
      </c>
      <c r="GU953">
        <v>25</v>
      </c>
      <c r="GV953" t="b">
        <v>1</v>
      </c>
    </row>
    <row r="954" spans="190:204">
      <c r="GH954">
        <v>17</v>
      </c>
      <c r="GL954">
        <v>11</v>
      </c>
      <c r="GM954" t="s">
        <v>17</v>
      </c>
      <c r="GN954">
        <v>0</v>
      </c>
      <c r="GO954">
        <v>0</v>
      </c>
      <c r="GP954">
        <v>0</v>
      </c>
      <c r="GQ954">
        <v>0</v>
      </c>
      <c r="GR954">
        <v>0</v>
      </c>
      <c r="GS954">
        <v>0</v>
      </c>
      <c r="GT954">
        <v>27</v>
      </c>
      <c r="GU954">
        <v>25</v>
      </c>
      <c r="GV954" t="b">
        <v>1</v>
      </c>
    </row>
    <row r="955" spans="190:204">
      <c r="GH955">
        <v>18</v>
      </c>
      <c r="GL955">
        <v>8</v>
      </c>
      <c r="GM955" t="s">
        <v>20</v>
      </c>
      <c r="GN955">
        <v>2</v>
      </c>
      <c r="GO955">
        <v>20</v>
      </c>
      <c r="GP955">
        <v>21</v>
      </c>
      <c r="GQ955">
        <v>0</v>
      </c>
      <c r="GR955">
        <v>0</v>
      </c>
      <c r="GS955">
        <v>0</v>
      </c>
      <c r="GT955">
        <v>34</v>
      </c>
      <c r="GU955">
        <v>21</v>
      </c>
      <c r="GV955" t="b">
        <v>1</v>
      </c>
    </row>
    <row r="956" spans="190:204">
      <c r="GH956">
        <v>19</v>
      </c>
      <c r="GL956">
        <v>8</v>
      </c>
      <c r="GM956" t="s">
        <v>20</v>
      </c>
      <c r="GN956">
        <v>2</v>
      </c>
      <c r="GO956">
        <v>22</v>
      </c>
      <c r="GP956">
        <v>23</v>
      </c>
      <c r="GQ956">
        <v>0</v>
      </c>
      <c r="GR956">
        <v>0</v>
      </c>
      <c r="GS956">
        <v>0</v>
      </c>
      <c r="GT956">
        <v>44</v>
      </c>
      <c r="GU956">
        <v>21</v>
      </c>
      <c r="GV956" t="b">
        <v>1</v>
      </c>
    </row>
    <row r="957" spans="190:204">
      <c r="GH957">
        <v>20</v>
      </c>
      <c r="GL957">
        <v>18</v>
      </c>
      <c r="GM957" t="s">
        <v>17</v>
      </c>
      <c r="GN957">
        <v>0</v>
      </c>
      <c r="GO957">
        <v>0</v>
      </c>
      <c r="GP957">
        <v>0</v>
      </c>
      <c r="GQ957">
        <v>0</v>
      </c>
      <c r="GR957">
        <v>0</v>
      </c>
      <c r="GS957">
        <v>0</v>
      </c>
      <c r="GT957">
        <v>32</v>
      </c>
      <c r="GU957">
        <v>25</v>
      </c>
      <c r="GV957" t="b">
        <v>1</v>
      </c>
    </row>
    <row r="958" spans="190:204">
      <c r="GH958">
        <v>21</v>
      </c>
      <c r="GL958">
        <v>18</v>
      </c>
      <c r="GM958" t="s">
        <v>17</v>
      </c>
      <c r="GN958">
        <v>0</v>
      </c>
      <c r="GO958">
        <v>0</v>
      </c>
      <c r="GP958">
        <v>0</v>
      </c>
      <c r="GQ958">
        <v>0</v>
      </c>
      <c r="GR958">
        <v>0</v>
      </c>
      <c r="GS958">
        <v>0</v>
      </c>
      <c r="GT958">
        <v>37</v>
      </c>
      <c r="GU958">
        <v>25</v>
      </c>
      <c r="GV958" t="b">
        <v>1</v>
      </c>
    </row>
    <row r="959" spans="190:204">
      <c r="GH959">
        <v>22</v>
      </c>
      <c r="GL959">
        <v>19</v>
      </c>
      <c r="GM959" t="s">
        <v>17</v>
      </c>
      <c r="GN959">
        <v>0</v>
      </c>
      <c r="GO959">
        <v>0</v>
      </c>
      <c r="GP959">
        <v>0</v>
      </c>
      <c r="GQ959">
        <v>0</v>
      </c>
      <c r="GR959">
        <v>0</v>
      </c>
      <c r="GS959">
        <v>0</v>
      </c>
      <c r="GT959">
        <v>42</v>
      </c>
      <c r="GU959">
        <v>25</v>
      </c>
      <c r="GV959" t="b">
        <v>1</v>
      </c>
    </row>
    <row r="960" spans="190:204">
      <c r="GH960">
        <v>23</v>
      </c>
      <c r="GL960">
        <v>19</v>
      </c>
      <c r="GM960" t="s">
        <v>17</v>
      </c>
      <c r="GN960">
        <v>0</v>
      </c>
      <c r="GO960">
        <v>0</v>
      </c>
      <c r="GP960">
        <v>0</v>
      </c>
      <c r="GQ960">
        <v>0</v>
      </c>
      <c r="GR960">
        <v>0</v>
      </c>
      <c r="GS960">
        <v>0</v>
      </c>
      <c r="GT960">
        <v>47</v>
      </c>
      <c r="GU960">
        <v>25</v>
      </c>
      <c r="GV960" t="b">
        <v>1</v>
      </c>
    </row>
    <row r="961" spans="190:204">
      <c r="GH961">
        <v>24</v>
      </c>
      <c r="GL961">
        <v>6</v>
      </c>
      <c r="GM961" t="s">
        <v>17</v>
      </c>
      <c r="GN961">
        <v>0</v>
      </c>
      <c r="GO961">
        <v>0</v>
      </c>
      <c r="GP961">
        <v>0</v>
      </c>
      <c r="GQ961">
        <v>0</v>
      </c>
      <c r="GR961">
        <v>0</v>
      </c>
      <c r="GS961">
        <v>0</v>
      </c>
      <c r="GT961">
        <v>52</v>
      </c>
      <c r="GU961">
        <v>17</v>
      </c>
      <c r="GV961" t="b">
        <v>1</v>
      </c>
    </row>
    <row r="962" spans="190:204">
      <c r="GH962">
        <v>25</v>
      </c>
      <c r="GL962">
        <v>6</v>
      </c>
      <c r="GM962" t="s">
        <v>17</v>
      </c>
      <c r="GN962">
        <v>0</v>
      </c>
      <c r="GO962">
        <v>0</v>
      </c>
      <c r="GP962">
        <v>0</v>
      </c>
      <c r="GQ962">
        <v>0</v>
      </c>
      <c r="GR962">
        <v>0</v>
      </c>
      <c r="GS962">
        <v>0</v>
      </c>
      <c r="GT962">
        <v>57</v>
      </c>
      <c r="GU962">
        <v>17</v>
      </c>
      <c r="GV962" t="b">
        <v>1</v>
      </c>
    </row>
    <row r="963" spans="190:204">
      <c r="GH963">
        <v>26</v>
      </c>
      <c r="GL963">
        <v>6</v>
      </c>
      <c r="GM963" t="s">
        <v>17</v>
      </c>
      <c r="GN963">
        <v>0</v>
      </c>
      <c r="GO963">
        <v>0</v>
      </c>
      <c r="GP963">
        <v>0</v>
      </c>
      <c r="GQ963">
        <v>0</v>
      </c>
      <c r="GR963">
        <v>0</v>
      </c>
      <c r="GS963">
        <v>0</v>
      </c>
      <c r="GT963">
        <v>62</v>
      </c>
      <c r="GU963">
        <v>17</v>
      </c>
      <c r="GV963" t="b">
        <v>1</v>
      </c>
    </row>
    <row r="964" spans="190:204">
      <c r="GH964">
        <v>27</v>
      </c>
      <c r="GK964">
        <v>0</v>
      </c>
      <c r="GL964">
        <v>2</v>
      </c>
      <c r="GM964" t="s">
        <v>17</v>
      </c>
      <c r="GN964">
        <v>0</v>
      </c>
      <c r="GO964">
        <v>0</v>
      </c>
      <c r="GP964">
        <v>0</v>
      </c>
      <c r="GQ964">
        <v>0</v>
      </c>
      <c r="GR964">
        <v>0</v>
      </c>
      <c r="GS964">
        <v>0</v>
      </c>
      <c r="GT964">
        <v>72</v>
      </c>
      <c r="GU964">
        <v>9</v>
      </c>
      <c r="GV964" t="b">
        <v>1</v>
      </c>
    </row>
  </sheetData>
  <pageMargins left="0.7" right="0.7" top="0.75" bottom="0.75" header="0.3" footer="0.3"/>
  <pageSetup orientation="portrait" r:id="rId1"/>
  <headerFooter>
    <oddFooter>&amp;l&amp;bTreePlan Student License, For Education Only&amp;r&amp;bTreePlan.com</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General Model</vt:lpstr>
      <vt:lpstr>Detail Model</vt:lpstr>
      <vt:lpstr>Patent Validity</vt:lpstr>
      <vt:lpstr>Infringement</vt:lpstr>
      <vt:lpstr>Value of Information</vt:lpstr>
      <vt:lpstr>'General Model'!RT</vt:lpstr>
      <vt:lpstr>RT</vt:lpstr>
      <vt:lpstr>'Detail Model'!TreeData</vt:lpstr>
      <vt:lpstr>'General Model'!TreeData</vt:lpstr>
      <vt:lpstr>Infringement!TreeData</vt:lpstr>
      <vt:lpstr>'Patent Validity'!TreeData</vt:lpstr>
      <vt:lpstr>'Value of Information'!TreeData</vt:lpstr>
      <vt:lpstr>'Detail Model'!TreeDiagBase</vt:lpstr>
      <vt:lpstr>'General Model'!TreeDiagBase</vt:lpstr>
      <vt:lpstr>Infringement!TreeDiagBase</vt:lpstr>
      <vt:lpstr>'Patent Validity'!TreeDiagBase</vt:lpstr>
      <vt:lpstr>'Value of Information'!TreeDiagBase</vt:lpstr>
      <vt:lpstr>'Detail Model'!TreeDiagram</vt:lpstr>
      <vt:lpstr>'General Model'!TreeDiagram</vt:lpstr>
      <vt:lpstr>Infringement!TreeDiagram</vt:lpstr>
      <vt:lpstr>'Patent Validity'!TreeDiagram</vt:lpstr>
      <vt:lpstr>'Value of Information'!TreeDiagram</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Cui</dc:creator>
  <cp:lastModifiedBy>Microsoft Office User</cp:lastModifiedBy>
  <dcterms:created xsi:type="dcterms:W3CDTF">2020-01-26T06:00:29Z</dcterms:created>
  <dcterms:modified xsi:type="dcterms:W3CDTF">2020-01-27T02:42:59Z</dcterms:modified>
</cp:coreProperties>
</file>