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lease Plan" sheetId="1" state="visible" r:id="rId2"/>
    <sheet name="Product Backlog" sheetId="2" state="visible" r:id="rId3"/>
  </sheets>
  <externalReferences>
    <externalReference r:id="rId4"/>
  </externalReferences>
  <definedNames>
    <definedName function="false" hidden="false" localSheetId="1" name="_xlnm.Print_Area" vbProcedure="false">'Product Backlog'!$A:$H</definedName>
    <definedName function="false" hidden="false" name="AverageSpeedLastEight" vbProcedure="false">OFFSET('[1]PB Burndown'!$P$27,1,0,'[1]PB Burndown'!$G$3,1)</definedName>
    <definedName function="false" hidden="false" name="AverageSpeedRealized" vbProcedure="false">OFFSET('[1]PB Burndown'!$O$27,1,0,'[1]PB Burndown'!$G$3,1)</definedName>
    <definedName function="false" hidden="false" name="AverageSpeedWorstThree" vbProcedure="false">OFFSET('[1]PB Burndown'!$Q$27,1,0,'[1]PB Burndown'!$G$3,1)</definedName>
    <definedName function="false" hidden="false" name="ColBottomCurrentScope" vbProcedure="false">OFFSET('[1]PB Burndown'!$I$27,1,0,'[1]PB Burndown'!$G$3,1)</definedName>
    <definedName function="false" hidden="false" name="ColTopRemainingWork" vbProcedure="false">OFFSET('[1]PB Burndown'!$F$27,1,0,'[1]PB Burndown'!$G$3,1)</definedName>
    <definedName function="false" hidden="false" name="DoneDays" vbProcedure="false">#REF!</definedName>
    <definedName function="false" hidden="false" name="ImplementationDays" vbProcedure="false">#REF!</definedName>
    <definedName function="false" hidden="false" name="LastEight" vbProcedure="false">IF('[1]PB Burndown'!$G$4&gt;8,OFFSET('[1]PB Burndown'!$D$27,'[1]PB Burndown'!$G$4-7,0,8,1),OFFSET('[1]PB Burndown'!$D$27,1,0,'[1]PB Burndown'!$G$4-1,1))</definedName>
    <definedName function="false" hidden="false" name="LastPlanned" vbProcedure="false">IF(OFFSET('[1]PB Burndown'!$B$27,1,0,1,1)="",1,OFFSET('[1]PB Burndown'!$B$27,'[1]PB Burndown'!$G$3,0,1,1))</definedName>
    <definedName function="false" hidden="false" name="LastRealized" vbProcedure="false">IF(OFFSET('[1]PB Burndown'!$D$27,1,0,1,1)="",1,OFFSET('[1]PB Burndown'!$D$27,'[1]PB Burndown'!$G$3,0,1,1))</definedName>
    <definedName function="false" hidden="false" name="PBCurrentBottom" vbProcedure="false">OFFSET('[1]PB Burndown'!$N$27,1,0,'[1]PB Burndown'!$G$9,1)</definedName>
    <definedName function="false" hidden="false" name="PBTrend" vbProcedure="false">OFFSET('[1]PB Burndown'!$M$27,1,0,'[1]PB Burndown'!$G$9,1)</definedName>
    <definedName function="false" hidden="false" name="PlannedSpeed" vbProcedure="false">OFFSET('[1]PB Burndown'!$C$27,1,0,'[1]PB Burndown'!$G$3,1)</definedName>
    <definedName function="false" hidden="false" name="ProductBacklog" vbProcedure="false">'Product Backlog'!$A$4:$H$138</definedName>
    <definedName function="false" hidden="false" name="RealizedSpeed" vbProcedure="false">OFFSET('[1]PB Burndown'!$D$27,1,0,'[1]PB Burndown'!$G$3,1)</definedName>
    <definedName function="false" hidden="false" name="Sprint" vbProcedure="false">'Product Backlog'!$E$5:$E$138</definedName>
    <definedName function="false" hidden="false" name="SprintCount" vbProcedure="false">'[1]PB Burndown'!$G$3</definedName>
    <definedName function="false" hidden="false" name="SprintsInTrend" vbProcedure="false">'[1]PB Burndown'!$G$6</definedName>
    <definedName function="false" hidden="false" name="SprintTasks" vbProcedure="false">#REF!</definedName>
    <definedName function="false" hidden="false" name="Status" vbProcedure="false">'Product Backlog'!$C$5:$C$138</definedName>
    <definedName function="false" hidden="false" name="StoryName" vbProcedure="false">'Product Backlog'!$B$5:$B$138</definedName>
    <definedName function="false" hidden="false" name="TaskRows" vbProcedure="false">#REF!</definedName>
    <definedName function="false" hidden="false" name="TaskStatus" vbProcedure="false">#REF!</definedName>
    <definedName function="false" hidden="false" name="TaskStoryID" vbProcedure="false">#REF!</definedName>
    <definedName function="false" hidden="false" name="TotalEffort" vbProcedure="false">#REF!</definedName>
    <definedName function="false" hidden="false" name="TrendDays" vbProcedure="false">#REF!</definedName>
    <definedName function="false" hidden="false" name="TrendOffset" vbProcedure="false">'[1]PB Burndown'!$G$5</definedName>
    <definedName function="false" hidden="false" name="TrendSprintCount" vbProcedure="false">'[1]PB Burndown'!$G$4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8"/>
            <color rgb="FF000000"/>
            <rFont val="Tahoma"/>
            <family val="2"/>
            <charset val="1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Use the following statuses:
</t>
        </r>
        <r>
          <rPr>
            <sz val="8"/>
            <color rgb="FF000000"/>
            <rFont val="Tahoma"/>
            <family val="2"/>
            <charset val="1"/>
          </rPr>
          <t xml:space="preserve">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rgb="FF000000"/>
            <rFont val="Tahoma"/>
            <family val="2"/>
            <charset val="1"/>
          </rPr>
          <t xml:space="preserve">Story Points or Ideal Days</t>
        </r>
      </text>
    </comment>
    <comment ref="E4" authorId="0">
      <text>
        <r>
          <rPr>
            <sz val="8"/>
            <color rgb="FF000000"/>
            <rFont val="Tahoma"/>
            <family val="2"/>
            <charset val="1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rgb="FF000000"/>
            <rFont val="Tahoma"/>
            <family val="2"/>
            <charset val="1"/>
          </rPr>
          <t xml:space="preserve"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<sst xmlns="http://schemas.openxmlformats.org/spreadsheetml/2006/main" count="74" uniqueCount="48">
  <si>
    <t xml:space="preserve">Increment Plan</t>
  </si>
  <si>
    <t xml:space="preserve">Incr.</t>
  </si>
  <si>
    <t xml:space="preserve">Start</t>
  </si>
  <si>
    <t xml:space="preserve">Days</t>
  </si>
  <si>
    <t xml:space="preserve">End</t>
  </si>
  <si>
    <t xml:space="preserve">Estimated Size</t>
  </si>
  <si>
    <t xml:space="preserve">Real Size</t>
  </si>
  <si>
    <t xml:space="preserve">Status</t>
  </si>
  <si>
    <t xml:space="preserve">Release Date</t>
  </si>
  <si>
    <t xml:space="preserve">Goal</t>
  </si>
  <si>
    <t xml:space="preserve">% Esfuerzo vs Estimación</t>
  </si>
  <si>
    <t xml:space="preserve">Ongoing</t>
  </si>
  <si>
    <t xml:space="preserve">MVP completo y funcional para navegación entre modulos</t>
  </si>
  <si>
    <t xml:space="preserve">Cumplir con reglas de negocio para extraccion de información</t>
  </si>
  <si>
    <t xml:space="preserve">App probada y funcionando correctamente, disponible para descarga desde la Tienda</t>
  </si>
  <si>
    <t xml:space="preserve">Sprint Plan</t>
  </si>
  <si>
    <t xml:space="preserve">Sprint</t>
  </si>
  <si>
    <t xml:space="preserve">Increment</t>
  </si>
  <si>
    <t xml:space="preserve">% Error estimación</t>
  </si>
  <si>
    <t xml:space="preserve">Released</t>
  </si>
  <si>
    <t xml:space="preserve">Especificación y desarrollo de prototipo</t>
  </si>
  <si>
    <t xml:space="preserve">Planned</t>
  </si>
  <si>
    <t xml:space="preserve">Interfaces gráficas de usuario y navegación entre las diferentes interfaces</t>
  </si>
  <si>
    <t xml:space="preserve">Implementación de la lógica del negocio</t>
  </si>
  <si>
    <t xml:space="preserve">Crear conexión a la BD y registro de datos mediante la APP</t>
  </si>
  <si>
    <t xml:space="preserve">Ejecución de pruebas de la aplicación, publicación en tienda</t>
  </si>
  <si>
    <t xml:space="preserve">Unallocated stories</t>
  </si>
  <si>
    <t xml:space="preserve">Total Size</t>
  </si>
  <si>
    <t xml:space="preserve">Product Backlog</t>
  </si>
  <si>
    <t xml:space="preserve"> </t>
  </si>
  <si>
    <t xml:space="preserve">Story ID</t>
  </si>
  <si>
    <t xml:space="preserve">Story name</t>
  </si>
  <si>
    <t xml:space="preserve">Size</t>
  </si>
  <si>
    <t xml:space="preserve">Priority</t>
  </si>
  <si>
    <t xml:space="preserve">Story Type</t>
  </si>
  <si>
    <t xml:space="preserve">Comments</t>
  </si>
  <si>
    <t xml:space="preserve">Additional Comments</t>
  </si>
  <si>
    <t xml:space="preserve">Login de Usuario</t>
  </si>
  <si>
    <t xml:space="preserve">Desarrollo</t>
  </si>
  <si>
    <t xml:space="preserve">Registro de colaboradores nuevos</t>
  </si>
  <si>
    <t xml:space="preserve">Inactivar colaboradores</t>
  </si>
  <si>
    <t xml:space="preserve">Registro de vales de casino</t>
  </si>
  <si>
    <t xml:space="preserve">Registro de asistencia de colaboradores</t>
  </si>
  <si>
    <t xml:space="preserve">Realizar plan de pruebas de usuario, ejecución de pruebas y documentación</t>
  </si>
  <si>
    <t xml:space="preserve">Proyecto</t>
  </si>
  <si>
    <t xml:space="preserve">Realizar página TG y correcciones</t>
  </si>
  <si>
    <t xml:space="preserve">Académica</t>
  </si>
  <si>
    <t xml:space="preserve">Correcciones y finalización Memoria TG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</si>
</sst>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DD&quot;, &quot;DD&quot; de &quot;MMMM&quot; de &quot;YYYY;@"/>
    <numFmt numFmtId="166" formatCode="DD/MM/YYYY"/>
    <numFmt numFmtId="167" formatCode="0%"/>
    <numFmt numFmtId="168" formatCode="D\.M\.YYYY;@"/>
    <numFmt numFmtId="169" formatCode="MMM\-YY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BFC0"/>
      </patternFill>
    </fill>
    <fill>
      <patternFill patternType="solid">
        <fgColor rgb="FFC5E0B4"/>
        <bgColor rgb="FFCC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7">
    <dxf>
      <font>
        <color rgb="FF666699"/>
      </font>
    </dxf>
    <dxf>
      <font>
        <b val="1"/>
        <i val="0"/>
      </font>
    </dxf>
    <dxf>
      <font>
        <color rgb="FF666699"/>
      </font>
    </dxf>
    <dxf>
      <font>
        <b val="1"/>
        <i val="0"/>
      </font>
    </dxf>
    <dxf>
      <font>
        <color rgb="FFFFFFFF"/>
      </font>
    </dxf>
    <dxf>
      <font>
        <color rgb="FF666699"/>
      </font>
    </dxf>
    <dxf>
      <font>
        <b val="1"/>
        <i val="0"/>
      </font>
    </dxf>
    <dxf>
      <font>
        <color rgb="FF666699"/>
      </font>
    </dxf>
    <dxf>
      <font>
        <b val="1"/>
        <i val="0"/>
      </font>
    </dxf>
    <dxf>
      <font>
        <color rgb="FF666699"/>
      </font>
    </dxf>
    <dxf>
      <font>
        <b val="1"/>
        <i val="0"/>
      </font>
    </dxf>
    <dxf>
      <font>
        <color rgb="FF666699"/>
      </font>
    </dxf>
    <dxf>
      <font>
        <b val="1"/>
        <i val="0"/>
      </font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BF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BF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BF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BF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BF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BF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BF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BF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FC0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RowHeight="12.75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42.42"/>
    <col collapsed="false" customWidth="true" hidden="false" outlineLevel="0" max="3" min="3" style="0" width="5.28"/>
    <col collapsed="false" customWidth="true" hidden="false" outlineLevel="0" max="4" min="4" style="0" width="35.85"/>
    <col collapsed="false" customWidth="true" hidden="false" outlineLevel="0" max="5" min="5" style="0" width="14.43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1" width="13.01"/>
    <col collapsed="false" customWidth="true" hidden="false" outlineLevel="0" max="9" min="9" style="0" width="53"/>
    <col collapsed="false" customWidth="true" hidden="false" outlineLevel="0" max="10" min="10" style="0" width="13.14"/>
    <col collapsed="false" customWidth="true" hidden="false" outlineLevel="0" max="11" min="11" style="0" width="14.7"/>
    <col collapsed="false" customWidth="true" hidden="false" outlineLevel="0" max="256" min="12" style="0" width="9.14"/>
    <col collapsed="false" customWidth="true" hidden="false" outlineLevel="0" max="257" min="257" style="0" width="7.86"/>
    <col collapsed="false" customWidth="true" hidden="false" outlineLevel="0" max="258" min="258" style="0" width="29.71"/>
    <col collapsed="false" customWidth="true" hidden="false" outlineLevel="0" max="259" min="259" style="0" width="5.28"/>
    <col collapsed="false" customWidth="true" hidden="false" outlineLevel="0" max="260" min="260" style="0" width="27"/>
    <col collapsed="false" customWidth="true" hidden="false" outlineLevel="0" max="261" min="261" style="0" width="14.43"/>
    <col collapsed="false" customWidth="true" hidden="false" outlineLevel="0" max="262" min="262" style="0" width="10.71"/>
    <col collapsed="false" customWidth="true" hidden="false" outlineLevel="0" max="263" min="263" style="0" width="9.71"/>
    <col collapsed="false" customWidth="true" hidden="false" outlineLevel="0" max="264" min="264" style="0" width="13.01"/>
    <col collapsed="false" customWidth="true" hidden="false" outlineLevel="0" max="265" min="265" style="0" width="53"/>
    <col collapsed="false" customWidth="true" hidden="false" outlineLevel="0" max="266" min="266" style="0" width="13.14"/>
    <col collapsed="false" customWidth="true" hidden="false" outlineLevel="0" max="267" min="267" style="0" width="14.7"/>
    <col collapsed="false" customWidth="true" hidden="false" outlineLevel="0" max="512" min="268" style="0" width="9.14"/>
    <col collapsed="false" customWidth="true" hidden="false" outlineLevel="0" max="513" min="513" style="0" width="7.86"/>
    <col collapsed="false" customWidth="true" hidden="false" outlineLevel="0" max="514" min="514" style="0" width="29.71"/>
    <col collapsed="false" customWidth="true" hidden="false" outlineLevel="0" max="515" min="515" style="0" width="5.28"/>
    <col collapsed="false" customWidth="true" hidden="false" outlineLevel="0" max="516" min="516" style="0" width="27"/>
    <col collapsed="false" customWidth="true" hidden="false" outlineLevel="0" max="517" min="517" style="0" width="14.43"/>
    <col collapsed="false" customWidth="true" hidden="false" outlineLevel="0" max="518" min="518" style="0" width="10.71"/>
    <col collapsed="false" customWidth="true" hidden="false" outlineLevel="0" max="519" min="519" style="0" width="9.71"/>
    <col collapsed="false" customWidth="true" hidden="false" outlineLevel="0" max="520" min="520" style="0" width="13.01"/>
    <col collapsed="false" customWidth="true" hidden="false" outlineLevel="0" max="521" min="521" style="0" width="53"/>
    <col collapsed="false" customWidth="true" hidden="false" outlineLevel="0" max="522" min="522" style="0" width="13.14"/>
    <col collapsed="false" customWidth="true" hidden="false" outlineLevel="0" max="523" min="523" style="0" width="14.7"/>
    <col collapsed="false" customWidth="true" hidden="false" outlineLevel="0" max="768" min="524" style="0" width="9.14"/>
    <col collapsed="false" customWidth="true" hidden="false" outlineLevel="0" max="769" min="769" style="0" width="7.86"/>
    <col collapsed="false" customWidth="true" hidden="false" outlineLevel="0" max="770" min="770" style="0" width="29.71"/>
    <col collapsed="false" customWidth="true" hidden="false" outlineLevel="0" max="771" min="771" style="0" width="5.28"/>
    <col collapsed="false" customWidth="true" hidden="false" outlineLevel="0" max="772" min="772" style="0" width="27"/>
    <col collapsed="false" customWidth="true" hidden="false" outlineLevel="0" max="773" min="773" style="0" width="14.43"/>
    <col collapsed="false" customWidth="true" hidden="false" outlineLevel="0" max="774" min="774" style="0" width="10.71"/>
    <col collapsed="false" customWidth="true" hidden="false" outlineLevel="0" max="775" min="775" style="0" width="9.71"/>
    <col collapsed="false" customWidth="true" hidden="false" outlineLevel="0" max="776" min="776" style="0" width="13.01"/>
    <col collapsed="false" customWidth="true" hidden="false" outlineLevel="0" max="777" min="777" style="0" width="53"/>
    <col collapsed="false" customWidth="true" hidden="false" outlineLevel="0" max="778" min="778" style="0" width="13.14"/>
    <col collapsed="false" customWidth="true" hidden="false" outlineLevel="0" max="779" min="779" style="0" width="14.7"/>
    <col collapsed="false" customWidth="true" hidden="false" outlineLevel="0" max="1025" min="780" style="0" width="9.14"/>
  </cols>
  <sheetData>
    <row r="1" customFormat="false" ht="18" hidden="false" customHeight="false" outlineLevel="0" collapsed="false">
      <c r="A1" s="2" t="s">
        <v>0</v>
      </c>
      <c r="B1" s="3"/>
    </row>
    <row r="3" s="6" customFormat="true" ht="25.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customFormat="false" ht="12.8" hidden="false" customHeight="false" outlineLevel="0" collapsed="false">
      <c r="A4" s="7" t="n">
        <v>1</v>
      </c>
      <c r="B4" s="8" t="n">
        <f aca="false">IF(OR(B16="",A4=""),"",B16)</f>
        <v>44501</v>
      </c>
      <c r="C4" s="7" t="n">
        <v>15</v>
      </c>
      <c r="D4" s="8" t="n">
        <f aca="false">IF(OR(B4="",C4=""),"",B4+C4-1)</f>
        <v>44515</v>
      </c>
      <c r="E4" s="7" t="n">
        <f aca="false">IF(A4="","",SUMIF(J$16:J$30,'Release Plan'!A4,E$16:E$30))</f>
        <v>5</v>
      </c>
      <c r="F4" s="7" t="n">
        <f aca="false">IF(A4="","",SUMIF(J$16:J$30,'Release Plan'!A4,F$16:F$30))</f>
        <v>5</v>
      </c>
      <c r="G4" s="9" t="s">
        <v>11</v>
      </c>
      <c r="H4" s="10" t="n">
        <v>44506</v>
      </c>
      <c r="I4" s="11" t="s">
        <v>12</v>
      </c>
      <c r="J4" s="12" t="n">
        <f aca="false">(F4/E4)</f>
        <v>1</v>
      </c>
    </row>
    <row r="5" customFormat="false" ht="12.8" hidden="false" customHeight="false" outlineLevel="0" collapsed="false">
      <c r="A5" s="7" t="n">
        <v>2</v>
      </c>
      <c r="B5" s="8" t="n">
        <v>44517</v>
      </c>
      <c r="C5" s="7" t="n">
        <v>15</v>
      </c>
      <c r="D5" s="8" t="n">
        <f aca="false">IF(OR(B5="",C5=""),"",B5+C5-1)</f>
        <v>44531</v>
      </c>
      <c r="E5" s="7" t="n">
        <v>5</v>
      </c>
      <c r="F5" s="7" t="n">
        <v>5</v>
      </c>
      <c r="G5" s="9"/>
      <c r="H5" s="13"/>
      <c r="I5" s="11" t="s">
        <v>13</v>
      </c>
      <c r="J5" s="12"/>
    </row>
    <row r="6" customFormat="false" ht="12.8" hidden="false" customHeight="false" outlineLevel="0" collapsed="false">
      <c r="A6" s="7" t="n">
        <v>3</v>
      </c>
      <c r="B6" s="8" t="n">
        <v>44532</v>
      </c>
      <c r="C6" s="7" t="n">
        <v>6</v>
      </c>
      <c r="D6" s="8" t="n">
        <f aca="false">IF(OR(B6="",C6=""),"",B6+C6-1)</f>
        <v>44537</v>
      </c>
      <c r="E6" s="7" t="n">
        <v>5</v>
      </c>
      <c r="F6" s="7" t="n">
        <v>5</v>
      </c>
      <c r="G6" s="9"/>
      <c r="H6" s="13"/>
      <c r="I6" s="11" t="s">
        <v>14</v>
      </c>
      <c r="J6" s="14"/>
    </row>
    <row r="7" customFormat="false" ht="12.75" hidden="false" customHeight="false" outlineLevel="0" collapsed="false">
      <c r="A7" s="15"/>
      <c r="B7" s="16"/>
      <c r="C7" s="17" t="str">
        <f aca="false">IF(A7="","",SUMIF(J$16:J$30,A7,C$16:C$30))</f>
        <v/>
      </c>
      <c r="D7" s="16" t="str">
        <f aca="false">IF(OR(B7="",C7=""),"",B7+C7-1)</f>
        <v/>
      </c>
      <c r="E7" s="17" t="str">
        <f aca="false">IF(A7="","",SUMIF(J$16:J$30,'Release Plan'!A7,E$16:E$30))</f>
        <v/>
      </c>
      <c r="F7" s="17"/>
      <c r="H7" s="18"/>
      <c r="I7" s="19"/>
      <c r="J7" s="20"/>
    </row>
    <row r="8" customFormat="false" ht="12.75" hidden="false" customHeight="false" outlineLevel="0" collapsed="false">
      <c r="A8" s="15"/>
      <c r="B8" s="16" t="str">
        <f aca="false">IF(OR(B20="",A8=""),"",B20)</f>
        <v/>
      </c>
      <c r="C8" s="17" t="str">
        <f aca="false">IF(A8="","",SUMIF(J$16:J$30,A8,C$16:C$30))</f>
        <v/>
      </c>
      <c r="D8" s="16" t="str">
        <f aca="false">IF(OR(B8="",C8=""),"",B8+C8-1)</f>
        <v/>
      </c>
      <c r="E8" s="17" t="str">
        <f aca="false">IF(A8="","",SUMIF(J$16:J$30,'Release Plan'!A8,E$16:E$30))</f>
        <v/>
      </c>
      <c r="F8" s="17"/>
      <c r="H8" s="18"/>
      <c r="I8" s="19"/>
      <c r="J8" s="21"/>
    </row>
    <row r="9" customFormat="false" ht="12.75" hidden="false" customHeight="false" outlineLevel="0" collapsed="false">
      <c r="A9" s="15"/>
      <c r="B9" s="16"/>
      <c r="C9" s="17" t="str">
        <f aca="false">IF(A9="","",SUMIF(J$16:J$30,A9,C$16:C$30))</f>
        <v/>
      </c>
      <c r="D9" s="16" t="str">
        <f aca="false">IF(OR(B9="",C9=""),"",B9+C9-1)</f>
        <v/>
      </c>
      <c r="E9" s="17" t="str">
        <f aca="false">IF(A9="","",SUMIF(J$16:J$30,'Release Plan'!A9,E$16:E$30))</f>
        <v/>
      </c>
      <c r="F9" s="17"/>
      <c r="H9" s="18"/>
      <c r="I9" s="19"/>
      <c r="J9" s="21"/>
    </row>
    <row r="10" customFormat="false" ht="12.75" hidden="false" customHeight="false" outlineLevel="0" collapsed="false">
      <c r="A10" s="22"/>
      <c r="B10" s="23"/>
      <c r="C10" s="24" t="str">
        <f aca="false">IF(A10="","",SUMIF(J$16:J$30,A10,C$16:C$30))</f>
        <v/>
      </c>
      <c r="D10" s="23" t="str">
        <f aca="false">IF(OR(B10="",C10=""),"",B10+C10-1)</f>
        <v/>
      </c>
      <c r="E10" s="24" t="str">
        <f aca="false">IF(A10="","",SUMIF(J$16:J$30,'Release Plan'!A10,E$16:E$30))</f>
        <v/>
      </c>
      <c r="F10" s="24"/>
      <c r="G10" s="25"/>
      <c r="H10" s="26"/>
      <c r="I10" s="27"/>
      <c r="J10" s="28"/>
    </row>
    <row r="11" customFormat="false" ht="12.75" hidden="false" customHeight="false" outlineLevel="0" collapsed="false">
      <c r="A11" s="29"/>
    </row>
    <row r="13" customFormat="false" ht="18" hidden="false" customHeight="false" outlineLevel="0" collapsed="false">
      <c r="A13" s="2" t="s">
        <v>15</v>
      </c>
    </row>
    <row r="15" s="6" customFormat="true" ht="24.75" hidden="false" customHeight="true" outlineLevel="0" collapsed="false">
      <c r="A15" s="4" t="s">
        <v>16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17</v>
      </c>
      <c r="K15" s="5" t="s">
        <v>18</v>
      </c>
    </row>
    <row r="16" customFormat="false" ht="12.8" hidden="false" customHeight="false" outlineLevel="0" collapsed="false">
      <c r="A16" s="7" t="n">
        <v>1</v>
      </c>
      <c r="B16" s="8" t="n">
        <v>44501</v>
      </c>
      <c r="C16" s="30" t="n">
        <v>8</v>
      </c>
      <c r="D16" s="8" t="n">
        <f aca="false">IF(AND(B16&lt;&gt;"",C16&lt;&gt;""),B16+C16-1,"")</f>
        <v>44508</v>
      </c>
      <c r="E16" s="7" t="n">
        <v>5</v>
      </c>
      <c r="F16" s="7" t="n">
        <v>5</v>
      </c>
      <c r="G16" s="9" t="s">
        <v>19</v>
      </c>
      <c r="H16" s="10" t="n">
        <v>44506</v>
      </c>
      <c r="I16" s="31" t="s">
        <v>20</v>
      </c>
      <c r="J16" s="30" t="n">
        <v>1</v>
      </c>
      <c r="K16" s="12" t="n">
        <f aca="false">(F16/E16)-1</f>
        <v>0</v>
      </c>
    </row>
    <row r="17" customFormat="false" ht="12.8" hidden="false" customHeight="false" outlineLevel="0" collapsed="false">
      <c r="A17" s="7" t="n">
        <v>2</v>
      </c>
      <c r="B17" s="8" t="n">
        <f aca="false">IF(AND(B16&lt;&gt;"",C16&lt;&gt;"",C17&lt;&gt;""),B16+C16,"")</f>
        <v>44509</v>
      </c>
      <c r="C17" s="30" t="n">
        <v>8</v>
      </c>
      <c r="D17" s="8" t="n">
        <f aca="false">IF(AND(B17&lt;&gt;"",C17&lt;&gt;""),B17+C17-1,"")</f>
        <v>44516</v>
      </c>
      <c r="E17" s="7" t="n">
        <v>8</v>
      </c>
      <c r="F17" s="7"/>
      <c r="G17" s="9" t="s">
        <v>21</v>
      </c>
      <c r="H17" s="32"/>
      <c r="I17" s="31" t="s">
        <v>22</v>
      </c>
      <c r="J17" s="30"/>
      <c r="K17" s="12" t="n">
        <f aca="false">(F17/E17)-1</f>
        <v>-1</v>
      </c>
    </row>
    <row r="18" customFormat="false" ht="12.8" hidden="false" customHeight="false" outlineLevel="0" collapsed="false">
      <c r="A18" s="7" t="n">
        <v>3</v>
      </c>
      <c r="B18" s="8" t="n">
        <f aca="false">IF(AND(B17&lt;&gt;"",C17&lt;&gt;"",C18&lt;&gt;""),B17+C17,"")</f>
        <v>44517</v>
      </c>
      <c r="C18" s="30" t="n">
        <v>8</v>
      </c>
      <c r="D18" s="8" t="n">
        <f aca="false">IF(AND(B18&lt;&gt;"",C18&lt;&gt;""),B18+C18-1,"")</f>
        <v>44524</v>
      </c>
      <c r="E18" s="7" t="n">
        <v>8</v>
      </c>
      <c r="F18" s="7"/>
      <c r="G18" s="9" t="s">
        <v>21</v>
      </c>
      <c r="H18" s="32"/>
      <c r="I18" s="31" t="s">
        <v>23</v>
      </c>
      <c r="J18" s="30"/>
      <c r="K18" s="12" t="n">
        <f aca="false">(F18/E18)-1</f>
        <v>-1</v>
      </c>
    </row>
    <row r="19" customFormat="false" ht="12.8" hidden="false" customHeight="false" outlineLevel="0" collapsed="false">
      <c r="A19" s="7" t="n">
        <v>4</v>
      </c>
      <c r="B19" s="8" t="n">
        <f aca="false">IF(AND(B18&lt;&gt;"",C18&lt;&gt;"",C19&lt;&gt;""),B18+C18,"")</f>
        <v>44525</v>
      </c>
      <c r="C19" s="30" t="n">
        <v>6</v>
      </c>
      <c r="D19" s="8" t="n">
        <f aca="false">IF(AND(B19&lt;&gt;"",C19&lt;&gt;""),B19+C19-1,"")</f>
        <v>44530</v>
      </c>
      <c r="E19" s="7" t="n">
        <v>6</v>
      </c>
      <c r="F19" s="7"/>
      <c r="G19" s="9" t="s">
        <v>21</v>
      </c>
      <c r="H19" s="32"/>
      <c r="I19" s="31" t="s">
        <v>24</v>
      </c>
      <c r="J19" s="30"/>
      <c r="K19" s="12" t="n">
        <f aca="false">(F19/E19)-1</f>
        <v>-1</v>
      </c>
    </row>
    <row r="20" customFormat="false" ht="12.8" hidden="false" customHeight="false" outlineLevel="0" collapsed="false">
      <c r="A20" s="7" t="n">
        <v>5</v>
      </c>
      <c r="B20" s="8" t="n">
        <f aca="false">IF(AND(B19&lt;&gt;"",C19&lt;&gt;"",C20&lt;&gt;""),B19+C19,"")</f>
        <v>44531</v>
      </c>
      <c r="C20" s="30" t="n">
        <v>7</v>
      </c>
      <c r="D20" s="8" t="n">
        <f aca="false">IF(AND(B20&lt;&gt;"",C20&lt;&gt;""),B20+C20-1,"")</f>
        <v>44537</v>
      </c>
      <c r="E20" s="7" t="n">
        <v>7</v>
      </c>
      <c r="F20" s="7"/>
      <c r="G20" s="9" t="s">
        <v>21</v>
      </c>
      <c r="H20" s="32"/>
      <c r="I20" s="31" t="s">
        <v>25</v>
      </c>
      <c r="J20" s="30"/>
      <c r="K20" s="12" t="n">
        <f aca="false">(F20/E20)-1</f>
        <v>-1</v>
      </c>
    </row>
    <row r="21" customFormat="false" ht="12.75" hidden="false" customHeight="false" outlineLevel="0" collapsed="false">
      <c r="A21" s="7" t="n">
        <v>6</v>
      </c>
      <c r="B21" s="8" t="str">
        <f aca="false">IF(AND(B20&lt;&gt;"",C20&lt;&gt;"",C21&lt;&gt;""),B20+C20,"")</f>
        <v/>
      </c>
      <c r="C21" s="30"/>
      <c r="D21" s="8" t="str">
        <f aca="false">IF(AND(B21&lt;&gt;"",C21&lt;&gt;""),B21+C21-1,"")</f>
        <v/>
      </c>
      <c r="E21" s="7"/>
      <c r="F21" s="7"/>
      <c r="G21" s="9"/>
      <c r="H21" s="32"/>
      <c r="I21" s="31"/>
      <c r="J21" s="30"/>
      <c r="K21" s="12"/>
    </row>
    <row r="22" customFormat="false" ht="12.75" hidden="false" customHeight="false" outlineLevel="0" collapsed="false">
      <c r="A22" s="17"/>
      <c r="B22" s="33" t="str">
        <f aca="false">IF(AND(B21&lt;&gt;"",C21&lt;&gt;"",C22&lt;&gt;""),B21+C21,"")</f>
        <v/>
      </c>
      <c r="C22" s="1"/>
      <c r="D22" s="33" t="str">
        <f aca="false">IF(AND(B22&lt;&gt;"",C22&lt;&gt;""),B22+C22-1,"")</f>
        <v/>
      </c>
      <c r="E22" s="17"/>
      <c r="F22" s="17"/>
      <c r="G22" s="0" t="str">
        <f aca="false">IF(AND(OR(G21="Planned",G21="Ongoing"),C22&lt;&gt;""),"Planned","Unplanned")</f>
        <v>Unplanned</v>
      </c>
      <c r="H22" s="34"/>
      <c r="I22" s="35"/>
      <c r="J22" s="36"/>
      <c r="K22" s="20"/>
    </row>
    <row r="23" customFormat="false" ht="12.75" hidden="false" customHeight="false" outlineLevel="0" collapsed="false">
      <c r="A23" s="17" t="str">
        <f aca="false">IF(AND(B23&lt;&gt;"",C23&lt;&gt;""),A22+1,"")</f>
        <v/>
      </c>
      <c r="B23" s="33" t="str">
        <f aca="false">IF(AND(B22&lt;&gt;"",C22&lt;&gt;"",C23&lt;&gt;""),B22+C22,"")</f>
        <v/>
      </c>
      <c r="C23" s="1"/>
      <c r="D23" s="33" t="str">
        <f aca="false">IF(AND(B23&lt;&gt;"",C23&lt;&gt;""),B23+C23-1,"")</f>
        <v/>
      </c>
      <c r="E23" s="17" t="str">
        <f aca="false">IF(A23="","",SUMIF('[1]Product Backlog'!E$5:E$79,'Release Plan'!A23,'[1]Product Backlog'!D$5:D$79))</f>
        <v/>
      </c>
      <c r="F23" s="17"/>
      <c r="G23" s="0" t="str">
        <f aca="false">IF(AND(OR(G22="Planned",G22="Ongoing"),C23&lt;&gt;""),"Planned","Unplanned")</f>
        <v>Unplanned</v>
      </c>
      <c r="I23" s="37"/>
      <c r="J23" s="36"/>
      <c r="K23" s="21"/>
    </row>
    <row r="24" customFormat="false" ht="12.75" hidden="false" customHeight="false" outlineLevel="0" collapsed="false">
      <c r="A24" s="17" t="str">
        <f aca="false">IF(AND(B24&lt;&gt;"",C24&lt;&gt;""),A23+1,"")</f>
        <v/>
      </c>
      <c r="B24" s="33" t="str">
        <f aca="false">IF(AND(B23&lt;&gt;"",C23&lt;&gt;"",C24&lt;&gt;""),B23+C23,"")</f>
        <v/>
      </c>
      <c r="C24" s="1"/>
      <c r="D24" s="33" t="str">
        <f aca="false">IF(AND(B24&lt;&gt;"",C24&lt;&gt;""),B24+C24-1,"")</f>
        <v/>
      </c>
      <c r="E24" s="17" t="str">
        <f aca="false">IF(A24="","",SUMIF('[1]Product Backlog'!E$5:E$79,'Release Plan'!A24,'[1]Product Backlog'!D$5:D$79))</f>
        <v/>
      </c>
      <c r="F24" s="17"/>
      <c r="G24" s="0" t="str">
        <f aca="false">IF(AND(OR(G23="Planned",G23="Ongoing"),C24&lt;&gt;""),"Planned","Unplanned")</f>
        <v>Unplanned</v>
      </c>
      <c r="I24" s="37"/>
      <c r="J24" s="36"/>
      <c r="K24" s="21"/>
    </row>
    <row r="25" customFormat="false" ht="12.75" hidden="false" customHeight="false" outlineLevel="0" collapsed="false">
      <c r="A25" s="17" t="str">
        <f aca="false">IF(AND(B25&lt;&gt;"",C25&lt;&gt;""),A24+1,"")</f>
        <v/>
      </c>
      <c r="B25" s="33" t="str">
        <f aca="false">IF(AND(B24&lt;&gt;"",C24&lt;&gt;"",C25&lt;&gt;""),B24+C24,"")</f>
        <v/>
      </c>
      <c r="C25" s="1"/>
      <c r="D25" s="33" t="str">
        <f aca="false">IF(AND(B25&lt;&gt;"",C25&lt;&gt;""),B25+C25-1,"")</f>
        <v/>
      </c>
      <c r="E25" s="17" t="str">
        <f aca="false">IF(A25="","",SUMIF('[1]Product Backlog'!E$5:E$79,'Release Plan'!A25,'[1]Product Backlog'!D$5:D$79))</f>
        <v/>
      </c>
      <c r="F25" s="17"/>
      <c r="G25" s="0" t="str">
        <f aca="false">IF(AND(OR(G24="Planned",G24="Ongoing"),C25&lt;&gt;""),"Planned","Unplanned")</f>
        <v>Unplanned</v>
      </c>
      <c r="I25" s="37"/>
      <c r="J25" s="36"/>
      <c r="K25" s="21"/>
    </row>
    <row r="26" customFormat="false" ht="12.75" hidden="false" customHeight="false" outlineLevel="0" collapsed="false">
      <c r="A26" s="17" t="str">
        <f aca="false">IF(AND(B26&lt;&gt;"",C26&lt;&gt;""),A25+1,"")</f>
        <v/>
      </c>
      <c r="B26" s="33" t="str">
        <f aca="false">IF(AND(B25&lt;&gt;"",C25&lt;&gt;"",C26&lt;&gt;""),B25+C25,"")</f>
        <v/>
      </c>
      <c r="C26" s="1"/>
      <c r="D26" s="33" t="str">
        <f aca="false">IF(AND(B26&lt;&gt;"",C26&lt;&gt;""),B26+C26-1,"")</f>
        <v/>
      </c>
      <c r="E26" s="17" t="str">
        <f aca="false">IF(A26="","",SUMIF('[1]Product Backlog'!E$5:E$79,'Release Plan'!A26,'[1]Product Backlog'!D$5:D$79))</f>
        <v/>
      </c>
      <c r="F26" s="17"/>
      <c r="G26" s="0" t="str">
        <f aca="false">IF(AND(OR(G25="Planned",G25="Ongoing"),C26&lt;&gt;""),"Planned","Unplanned")</f>
        <v>Unplanned</v>
      </c>
      <c r="I26" s="37"/>
      <c r="J26" s="36"/>
      <c r="K26" s="21"/>
    </row>
    <row r="27" customFormat="false" ht="12.75" hidden="false" customHeight="false" outlineLevel="0" collapsed="false">
      <c r="A27" s="17" t="str">
        <f aca="false">IF(AND(B27&lt;&gt;"",C27&lt;&gt;""),A26+1,"")</f>
        <v/>
      </c>
      <c r="B27" s="33" t="str">
        <f aca="false">IF(AND(B26&lt;&gt;"",C26&lt;&gt;"",C27&lt;&gt;""),B26+C26,"")</f>
        <v/>
      </c>
      <c r="C27" s="1"/>
      <c r="D27" s="33" t="str">
        <f aca="false">IF(AND(B27&lt;&gt;"",C27&lt;&gt;""),B27+C27-1,"")</f>
        <v/>
      </c>
      <c r="E27" s="17" t="str">
        <f aca="false">IF(A27="","",SUMIF('[1]Product Backlog'!E$5:E$79,'Release Plan'!A27,'[1]Product Backlog'!D$5:D$79))</f>
        <v/>
      </c>
      <c r="F27" s="17"/>
      <c r="G27" s="0" t="str">
        <f aca="false">IF(AND(OR(G26="Planned",G26="Ongoing"),C27&lt;&gt;""),"Planned","Unplanned")</f>
        <v>Unplanned</v>
      </c>
      <c r="I27" s="37"/>
      <c r="J27" s="36"/>
      <c r="K27" s="21"/>
    </row>
    <row r="28" customFormat="false" ht="12.75" hidden="false" customHeight="false" outlineLevel="0" collapsed="false">
      <c r="A28" s="17" t="str">
        <f aca="false">IF(AND(B28&lt;&gt;"",C28&lt;&gt;""),A27+1,"")</f>
        <v/>
      </c>
      <c r="B28" s="33" t="str">
        <f aca="false">IF(AND(B27&lt;&gt;"",C27&lt;&gt;"",C28&lt;&gt;""),B27+C27,"")</f>
        <v/>
      </c>
      <c r="C28" s="1"/>
      <c r="D28" s="33" t="str">
        <f aca="false">IF(AND(B28&lt;&gt;"",C28&lt;&gt;""),B28+C28-1,"")</f>
        <v/>
      </c>
      <c r="E28" s="17" t="str">
        <f aca="false">IF(A28="","",SUMIF('[1]Product Backlog'!E$5:E$79,'Release Plan'!A28,'[1]Product Backlog'!D$5:D$79))</f>
        <v/>
      </c>
      <c r="F28" s="17"/>
      <c r="G28" s="0" t="str">
        <f aca="false">IF(AND(OR(G27="Planned",G27="Ongoing"),C28&lt;&gt;""),"Planned","Unplanned")</f>
        <v>Unplanned</v>
      </c>
      <c r="I28" s="37"/>
      <c r="J28" s="36"/>
      <c r="K28" s="21"/>
    </row>
    <row r="29" customFormat="false" ht="12.75" hidden="false" customHeight="false" outlineLevel="0" collapsed="false">
      <c r="A29" s="17" t="str">
        <f aca="false">IF(AND(B29&lt;&gt;"",C29&lt;&gt;""),A28+1,"")</f>
        <v/>
      </c>
      <c r="B29" s="33" t="str">
        <f aca="false">IF(AND(B28&lt;&gt;"",C28&lt;&gt;"",C29&lt;&gt;""),B28+C28,"")</f>
        <v/>
      </c>
      <c r="C29" s="1"/>
      <c r="D29" s="33" t="str">
        <f aca="false">IF(AND(B29&lt;&gt;"",C29&lt;&gt;""),B29+C29-1,"")</f>
        <v/>
      </c>
      <c r="E29" s="17" t="str">
        <f aca="false">IF(A29="","",SUMIF('[1]Product Backlog'!E$5:E$79,'Release Plan'!A29,'[1]Product Backlog'!D$5:D$79))</f>
        <v/>
      </c>
      <c r="F29" s="17"/>
      <c r="G29" s="0" t="str">
        <f aca="false">IF(AND(OR(G28="Planned",G28="Ongoing"),C29&lt;&gt;""),"Planned","Unplanned")</f>
        <v>Unplanned</v>
      </c>
      <c r="I29" s="37"/>
      <c r="J29" s="36"/>
      <c r="K29" s="21"/>
    </row>
    <row r="30" customFormat="false" ht="12.75" hidden="false" customHeight="false" outlineLevel="0" collapsed="false">
      <c r="A30" s="17" t="str">
        <f aca="false">IF(AND(B30&lt;&gt;"",C30&lt;&gt;""),A29+1,"")</f>
        <v/>
      </c>
      <c r="B30" s="33" t="str">
        <f aca="false">IF(AND(B29&lt;&gt;"",C29&lt;&gt;"",C30&lt;&gt;""),B29+C29,"")</f>
        <v/>
      </c>
      <c r="C30" s="1"/>
      <c r="D30" s="33" t="str">
        <f aca="false">IF(AND(B30&lt;&gt;"",C30&lt;&gt;""),B30+C30-1,"")</f>
        <v/>
      </c>
      <c r="E30" s="17" t="str">
        <f aca="false">IF(A30="","",SUMIF('[1]Product Backlog'!E$5:E$79,'Release Plan'!A30,'[1]Product Backlog'!D$5:D$79))</f>
        <v/>
      </c>
      <c r="F30" s="17"/>
      <c r="G30" s="0" t="str">
        <f aca="false">IF(AND(OR(G29="Planned",G29="Ongoing"),C30&lt;&gt;""),"Planned","Unplanned")</f>
        <v>Unplanned</v>
      </c>
      <c r="I30" s="38"/>
      <c r="J30" s="39"/>
      <c r="K30" s="28"/>
    </row>
    <row r="31" customFormat="false" ht="12.75" hidden="false" customHeight="false" outlineLevel="0" collapsed="false">
      <c r="A31" s="40"/>
      <c r="B31" s="40"/>
      <c r="C31" s="40"/>
      <c r="D31" s="41" t="s">
        <v>26</v>
      </c>
      <c r="E31" s="42" t="n">
        <f aca="false">SUMIF('[1]Product Backlog'!E$5:E$79,"",'[1]Product Backlog'!D$5:D$79)-SUMIF('[1]Product Backlog'!C$5:C$79,"Removed",'[1]Product Backlog'!D$5:D$79)</f>
        <v>0</v>
      </c>
      <c r="F31" s="42"/>
      <c r="G31" s="40"/>
      <c r="H31" s="43"/>
      <c r="I31" s="40"/>
    </row>
    <row r="32" customFormat="false" ht="12.75" hidden="false" customHeight="false" outlineLevel="0" collapsed="false">
      <c r="D32" s="44" t="s">
        <v>27</v>
      </c>
      <c r="E32" s="42" t="n">
        <f aca="false">SUM(E16:E30)</f>
        <v>34</v>
      </c>
      <c r="F32" s="42" t="n">
        <f aca="false">SUM(F16:F30)</f>
        <v>5</v>
      </c>
    </row>
  </sheetData>
  <conditionalFormatting sqref="H6:I10 E5:F10 E31:F32 A4:D4 I4 A7:D10 A5 C5 A6:C10 H5:H10">
    <cfRule type="expression" priority="2" aboveAverage="0" equalAverage="0" bottom="0" percent="0" rank="0" text="" dxfId="0">
      <formula>$G4="Planned"</formula>
    </cfRule>
    <cfRule type="expression" priority="3" aboveAverage="0" equalAverage="0" bottom="0" percent="0" rank="0" text="" dxfId="1">
      <formula>$G4="Ongoing"</formula>
    </cfRule>
  </conditionalFormatting>
  <conditionalFormatting sqref="G4:G10 G16:G30">
    <cfRule type="expression" priority="4" aboveAverage="0" equalAverage="0" bottom="0" percent="0" rank="0" text="" dxfId="2">
      <formula>$G4="Planned"</formula>
    </cfRule>
    <cfRule type="expression" priority="5" aboveAverage="0" equalAverage="0" bottom="0" percent="0" rank="0" text="" dxfId="3">
      <formula>$G4="Ongoing"</formula>
    </cfRule>
    <cfRule type="cellIs" priority="6" operator="equal" aboveAverage="0" equalAverage="0" bottom="0" percent="0" rank="0" text="" dxfId="4">
      <formula>"Unplanned"</formula>
    </cfRule>
  </conditionalFormatting>
  <conditionalFormatting sqref="E4:F5 F6 H16:I30 A16:F16 A21:F30 A17:A20 C17:F20">
    <cfRule type="expression" priority="7" aboveAverage="0" equalAverage="0" bottom="0" percent="0" rank="0" text="" dxfId="5">
      <formula>OR(#REF!="Planned",#REF!="Unplanned")</formula>
    </cfRule>
    <cfRule type="expression" priority="8" aboveAverage="0" equalAverage="0" bottom="0" percent="0" rank="0" text="" dxfId="6">
      <formula>#REF!="Ongoing"</formula>
    </cfRule>
  </conditionalFormatting>
  <conditionalFormatting sqref="B19:B21 B16">
    <cfRule type="expression" priority="9" aboveAverage="0" equalAverage="0" bottom="0" percent="0" rank="0" text="" dxfId="7">
      <formula>$G16="Planned"</formula>
    </cfRule>
    <cfRule type="expression" priority="10" aboveAverage="0" equalAverage="0" bottom="0" percent="0" rank="0" text="" dxfId="8">
      <formula>$G16="Ongoing"</formula>
    </cfRule>
  </conditionalFormatting>
  <conditionalFormatting sqref="B19:B21 B16">
    <cfRule type="expression" priority="11" aboveAverage="0" equalAverage="0" bottom="0" percent="0" rank="0" text="" dxfId="9">
      <formula>$G16="Planned"</formula>
    </cfRule>
    <cfRule type="expression" priority="12" aboveAverage="0" equalAverage="0" bottom="0" percent="0" rank="0" text="" dxfId="10">
      <formula>$G16="Ongoing"</formula>
    </cfRule>
  </conditionalFormatting>
  <conditionalFormatting sqref="D16:D21">
    <cfRule type="expression" priority="13" aboveAverage="0" equalAverage="0" bottom="0" percent="0" rank="0" text="" dxfId="11">
      <formula>$G16="Planned"</formula>
    </cfRule>
    <cfRule type="expression" priority="14" aboveAverage="0" equalAverage="0" bottom="0" percent="0" rank="0" text="" dxfId="12">
      <formula>$G16="Ongoing"</formula>
    </cfRule>
  </conditionalFormatting>
  <conditionalFormatting sqref="B17">
    <cfRule type="expression" priority="15" aboveAverage="0" equalAverage="0" bottom="0" percent="0" rank="0" text="" dxfId="6">
      <formula>OR($G5="Planned",$G5="Unplanned")</formula>
    </cfRule>
    <cfRule type="expression" priority="16" aboveAverage="0" equalAverage="0" bottom="0" percent="0" rank="0" text="" dxfId="7">
      <formula>$G5="Ongoing"</formula>
    </cfRule>
  </conditionalFormatting>
  <conditionalFormatting sqref="B17">
    <cfRule type="expression" priority="17" aboveAverage="0" equalAverage="0" bottom="0" percent="0" rank="0" text="" dxfId="8">
      <formula>$G17="Planned"</formula>
    </cfRule>
    <cfRule type="expression" priority="18" aboveAverage="0" equalAverage="0" bottom="0" percent="0" rank="0" text="" dxfId="9">
      <formula>$G17="Ongoing"</formula>
    </cfRule>
  </conditionalFormatting>
  <conditionalFormatting sqref="B17">
    <cfRule type="expression" priority="19" aboveAverage="0" equalAverage="0" bottom="0" percent="0" rank="0" text="" dxfId="10">
      <formula>$G17="Planned"</formula>
    </cfRule>
    <cfRule type="expression" priority="20" aboveAverage="0" equalAverage="0" bottom="0" percent="0" rank="0" text="" dxfId="11">
      <formula>$G17="Ongoing"</formula>
    </cfRule>
  </conditionalFormatting>
  <conditionalFormatting sqref="B18:B20">
    <cfRule type="expression" priority="21" aboveAverage="0" equalAverage="0" bottom="0" percent="0" rank="0" text="" dxfId="6">
      <formula>OR($G6="Planned",$G6="Unplanned")</formula>
    </cfRule>
    <cfRule type="expression" priority="22" aboveAverage="0" equalAverage="0" bottom="0" percent="0" rank="0" text="" dxfId="7">
      <formula>$G6="Ongoing"</formula>
    </cfRule>
  </conditionalFormatting>
  <conditionalFormatting sqref="B18:B20">
    <cfRule type="expression" priority="23" aboveAverage="0" equalAverage="0" bottom="0" percent="0" rank="0" text="" dxfId="8">
      <formula>$G18="Planned"</formula>
    </cfRule>
    <cfRule type="expression" priority="24" aboveAverage="0" equalAverage="0" bottom="0" percent="0" rank="0" text="" dxfId="9">
      <formula>$G18="Ongoing"</formula>
    </cfRule>
  </conditionalFormatting>
  <conditionalFormatting sqref="B18:B20">
    <cfRule type="expression" priority="25" aboveAverage="0" equalAverage="0" bottom="0" percent="0" rank="0" text="" dxfId="10">
      <formula>$G18="Planned"</formula>
    </cfRule>
    <cfRule type="expression" priority="26" aboveAverage="0" equalAverage="0" bottom="0" percent="0" rank="0" text="" dxfId="11">
      <formula>$G18="Ongoing"</formula>
    </cfRule>
  </conditionalFormatting>
  <conditionalFormatting sqref="H4">
    <cfRule type="expression" priority="27" aboveAverage="0" equalAverage="0" bottom="0" percent="0" rank="0" text="" dxfId="5">
      <formula>OR(#REF!="Planned",#REF!="Unplanned")</formula>
    </cfRule>
    <cfRule type="expression" priority="28" aboveAverage="0" equalAverage="0" bottom="0" percent="0" rank="0" text="" dxfId="6">
      <formula>#REF!="Ongoing"</formula>
    </cfRule>
  </conditionalFormatting>
  <conditionalFormatting sqref="B5">
    <cfRule type="expression" priority="29" aboveAverage="0" equalAverage="0" bottom="0" percent="0" rank="0" text="" dxfId="0">
      <formula>$G5="Planned"</formula>
    </cfRule>
    <cfRule type="expression" priority="30" aboveAverage="0" equalAverage="0" bottom="0" percent="0" rank="0" text="" dxfId="1">
      <formula>$G5="Ongoing"</formula>
    </cfRule>
  </conditionalFormatting>
  <conditionalFormatting sqref="D5">
    <cfRule type="expression" priority="31" aboveAverage="0" equalAverage="0" bottom="0" percent="0" rank="0" text="" dxfId="0">
      <formula>$G5="Planned"</formula>
    </cfRule>
    <cfRule type="expression" priority="32" aboveAverage="0" equalAverage="0" bottom="0" percent="0" rank="0" text="" dxfId="1">
      <formula>$G5="Ongoing"</formula>
    </cfRule>
  </conditionalFormatting>
  <conditionalFormatting sqref="D6">
    <cfRule type="expression" priority="33" aboveAverage="0" equalAverage="0" bottom="0" percent="0" rank="0" text="" dxfId="0">
      <formula>$G6="Planned"</formula>
    </cfRule>
    <cfRule type="expression" priority="34" aboveAverage="0" equalAverage="0" bottom="0" percent="0" rank="0" text="" dxfId="1">
      <formula>$G6="Ongoing"</formula>
    </cfRule>
  </conditionalFormatting>
  <conditionalFormatting sqref="I5">
    <cfRule type="expression" priority="35" aboveAverage="0" equalAverage="0" bottom="0" percent="0" rank="0" text="" dxfId="1">
      <formula>$G5="Planned"</formula>
    </cfRule>
    <cfRule type="expression" priority="36" aboveAverage="0" equalAverage="0" bottom="0" percent="0" rank="0" text="" dxfId="2">
      <formula>$G5="Ongoing"</formula>
    </cfRule>
  </conditionalFormatting>
  <dataValidations count="1">
    <dataValidation allowBlank="true" operator="between" showDropDown="false" showErrorMessage="true" showInputMessage="true" sqref="G4:G10 JC4:JC10 SY4:SY10 ACU4:ACU10 G16:G30 JC16:JC30 SY16:SY30 ACU16:ACU30" type="list">
      <formula1>"Planned,Ongoing,Released,Unplanned"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20" activeCellId="0" sqref="C20"/>
    </sheetView>
  </sheetViews>
  <sheetFormatPr defaultRowHeight="12.75" zeroHeight="false" outlineLevelRow="0" outlineLevelCol="0"/>
  <cols>
    <col collapsed="false" customWidth="true" hidden="false" outlineLevel="0" max="1" min="1" style="45" width="9.14"/>
    <col collapsed="false" customWidth="true" hidden="false" outlineLevel="0" max="2" min="2" style="46" width="39.28"/>
    <col collapsed="false" customWidth="true" hidden="false" outlineLevel="0" max="3" min="3" style="45" width="10.85"/>
    <col collapsed="false" customWidth="true" hidden="false" outlineLevel="0" max="6" min="4" style="45" width="9.14"/>
    <col collapsed="false" customWidth="true" hidden="false" outlineLevel="0" max="7" min="7" style="45" width="10.71"/>
    <col collapsed="false" customWidth="true" hidden="false" outlineLevel="0" max="8" min="8" style="46" width="39.57"/>
    <col collapsed="false" customWidth="true" hidden="false" outlineLevel="0" max="9" min="9" style="47" width="46.14"/>
    <col collapsed="false" customWidth="true" hidden="false" outlineLevel="0" max="257" min="10" style="47" width="9.14"/>
    <col collapsed="false" customWidth="true" hidden="false" outlineLevel="0" max="258" min="258" style="47" width="39.28"/>
    <col collapsed="false" customWidth="true" hidden="false" outlineLevel="0" max="259" min="259" style="47" width="10.85"/>
    <col collapsed="false" customWidth="true" hidden="false" outlineLevel="0" max="262" min="260" style="47" width="9.14"/>
    <col collapsed="false" customWidth="true" hidden="false" outlineLevel="0" max="263" min="263" style="47" width="10.71"/>
    <col collapsed="false" customWidth="true" hidden="false" outlineLevel="0" max="264" min="264" style="47" width="39.57"/>
    <col collapsed="false" customWidth="true" hidden="false" outlineLevel="0" max="265" min="265" style="47" width="46.14"/>
    <col collapsed="false" customWidth="true" hidden="false" outlineLevel="0" max="513" min="266" style="47" width="9.14"/>
    <col collapsed="false" customWidth="true" hidden="false" outlineLevel="0" max="514" min="514" style="47" width="39.28"/>
    <col collapsed="false" customWidth="true" hidden="false" outlineLevel="0" max="515" min="515" style="47" width="10.85"/>
    <col collapsed="false" customWidth="true" hidden="false" outlineLevel="0" max="518" min="516" style="47" width="9.14"/>
    <col collapsed="false" customWidth="true" hidden="false" outlineLevel="0" max="519" min="519" style="47" width="10.71"/>
    <col collapsed="false" customWidth="true" hidden="false" outlineLevel="0" max="520" min="520" style="47" width="39.57"/>
    <col collapsed="false" customWidth="true" hidden="false" outlineLevel="0" max="521" min="521" style="47" width="46.14"/>
    <col collapsed="false" customWidth="true" hidden="false" outlineLevel="0" max="769" min="522" style="47" width="9.14"/>
    <col collapsed="false" customWidth="true" hidden="false" outlineLevel="0" max="770" min="770" style="47" width="39.28"/>
    <col collapsed="false" customWidth="true" hidden="false" outlineLevel="0" max="771" min="771" style="47" width="10.85"/>
    <col collapsed="false" customWidth="true" hidden="false" outlineLevel="0" max="774" min="772" style="47" width="9.14"/>
    <col collapsed="false" customWidth="true" hidden="false" outlineLevel="0" max="775" min="775" style="47" width="10.71"/>
    <col collapsed="false" customWidth="true" hidden="false" outlineLevel="0" max="776" min="776" style="47" width="39.57"/>
    <col collapsed="false" customWidth="true" hidden="false" outlineLevel="0" max="777" min="777" style="47" width="46.14"/>
    <col collapsed="false" customWidth="true" hidden="false" outlineLevel="0" max="1025" min="778" style="47" width="9.14"/>
  </cols>
  <sheetData>
    <row r="1" customFormat="false" ht="18" hidden="false" customHeight="false" outlineLevel="0" collapsed="false">
      <c r="A1" s="48" t="s">
        <v>28</v>
      </c>
      <c r="C1" s="49" t="s">
        <v>29</v>
      </c>
    </row>
    <row r="2" customFormat="false" ht="12.75" hidden="false" customHeight="false" outlineLevel="0" collapsed="false">
      <c r="D2" s="50"/>
    </row>
    <row r="4" customFormat="false" ht="12.75" hidden="false" customHeight="false" outlineLevel="0" collapsed="false">
      <c r="A4" s="51" t="s">
        <v>30</v>
      </c>
      <c r="B4" s="52" t="s">
        <v>31</v>
      </c>
      <c r="C4" s="51" t="s">
        <v>7</v>
      </c>
      <c r="D4" s="51" t="s">
        <v>32</v>
      </c>
      <c r="E4" s="51" t="s">
        <v>16</v>
      </c>
      <c r="F4" s="51" t="s">
        <v>33</v>
      </c>
      <c r="G4" s="51" t="s">
        <v>34</v>
      </c>
      <c r="H4" s="52" t="s">
        <v>35</v>
      </c>
      <c r="I4" s="52" t="s">
        <v>36</v>
      </c>
    </row>
    <row r="5" customFormat="false" ht="12.8" hidden="false" customHeight="false" outlineLevel="0" collapsed="false">
      <c r="A5" s="53" t="n">
        <v>1</v>
      </c>
      <c r="B5" s="54" t="s">
        <v>37</v>
      </c>
      <c r="C5" s="55" t="s">
        <v>11</v>
      </c>
      <c r="D5" s="53" t="n">
        <v>5</v>
      </c>
      <c r="E5" s="53" t="n">
        <v>1</v>
      </c>
      <c r="F5" s="53" t="n">
        <v>1</v>
      </c>
      <c r="G5" s="56" t="s">
        <v>38</v>
      </c>
      <c r="H5" s="57"/>
      <c r="I5" s="57"/>
    </row>
    <row r="6" customFormat="false" ht="12.8" hidden="false" customHeight="false" outlineLevel="0" collapsed="false">
      <c r="A6" s="53" t="n">
        <v>2</v>
      </c>
      <c r="B6" s="57" t="s">
        <v>39</v>
      </c>
      <c r="C6" s="55" t="s">
        <v>21</v>
      </c>
      <c r="D6" s="53" t="n">
        <v>5</v>
      </c>
      <c r="E6" s="53" t="n">
        <v>1</v>
      </c>
      <c r="F6" s="53" t="n">
        <v>1</v>
      </c>
      <c r="G6" s="56" t="s">
        <v>38</v>
      </c>
      <c r="H6" s="57"/>
      <c r="I6" s="57"/>
    </row>
    <row r="7" customFormat="false" ht="12.8" hidden="false" customHeight="false" outlineLevel="0" collapsed="false">
      <c r="A7" s="53" t="n">
        <v>3</v>
      </c>
      <c r="B7" s="57" t="s">
        <v>40</v>
      </c>
      <c r="C7" s="55" t="s">
        <v>21</v>
      </c>
      <c r="D7" s="53" t="n">
        <v>5</v>
      </c>
      <c r="E7" s="53" t="n">
        <v>3</v>
      </c>
      <c r="F7" s="53" t="n">
        <v>3</v>
      </c>
      <c r="G7" s="56" t="s">
        <v>38</v>
      </c>
      <c r="H7" s="57"/>
      <c r="I7" s="57"/>
    </row>
    <row r="8" customFormat="false" ht="12.8" hidden="false" customHeight="false" outlineLevel="0" collapsed="false">
      <c r="A8" s="53" t="n">
        <v>4</v>
      </c>
      <c r="B8" s="57" t="s">
        <v>41</v>
      </c>
      <c r="C8" s="55" t="s">
        <v>21</v>
      </c>
      <c r="D8" s="53" t="n">
        <v>5</v>
      </c>
      <c r="E8" s="53" t="n">
        <v>3</v>
      </c>
      <c r="F8" s="53" t="n">
        <v>3</v>
      </c>
      <c r="G8" s="56" t="s">
        <v>38</v>
      </c>
      <c r="H8" s="57"/>
      <c r="I8" s="57"/>
    </row>
    <row r="9" customFormat="false" ht="12.8" hidden="false" customHeight="false" outlineLevel="0" collapsed="false">
      <c r="A9" s="53" t="n">
        <v>5</v>
      </c>
      <c r="B9" s="57" t="s">
        <v>42</v>
      </c>
      <c r="C9" s="55" t="s">
        <v>21</v>
      </c>
      <c r="D9" s="53" t="n">
        <v>5</v>
      </c>
      <c r="E9" s="53" t="n">
        <v>2</v>
      </c>
      <c r="F9" s="53" t="n">
        <v>2</v>
      </c>
      <c r="G9" s="56" t="s">
        <v>38</v>
      </c>
      <c r="H9" s="57"/>
      <c r="I9" s="57"/>
    </row>
    <row r="10" customFormat="false" ht="12.8" hidden="false" customHeight="false" outlineLevel="0" collapsed="false">
      <c r="A10" s="53" t="n">
        <v>6</v>
      </c>
      <c r="B10" s="57"/>
      <c r="C10" s="55"/>
      <c r="D10" s="53"/>
      <c r="E10" s="53"/>
      <c r="F10" s="53"/>
      <c r="G10" s="56"/>
      <c r="H10" s="54"/>
      <c r="I10" s="54"/>
    </row>
    <row r="11" customFormat="false" ht="12.8" hidden="false" customHeight="false" outlineLevel="0" collapsed="false">
      <c r="A11" s="53" t="n">
        <v>7</v>
      </c>
      <c r="B11" s="57"/>
      <c r="C11" s="55"/>
      <c r="D11" s="53"/>
      <c r="E11" s="53"/>
      <c r="F11" s="53"/>
      <c r="G11" s="56"/>
      <c r="H11" s="54"/>
      <c r="I11" s="54"/>
      <c r="K11" s="58"/>
    </row>
    <row r="12" customFormat="false" ht="25.5" hidden="true" customHeight="false" outlineLevel="0" collapsed="false">
      <c r="A12" s="59" t="n">
        <v>9</v>
      </c>
      <c r="B12" s="60" t="s">
        <v>43</v>
      </c>
      <c r="C12" s="61" t="s">
        <v>11</v>
      </c>
      <c r="D12" s="59" t="n">
        <v>8</v>
      </c>
      <c r="E12" s="59" t="n">
        <v>6</v>
      </c>
      <c r="F12" s="59" t="n">
        <v>2</v>
      </c>
      <c r="G12" s="62" t="s">
        <v>44</v>
      </c>
      <c r="H12" s="60"/>
      <c r="I12" s="60"/>
    </row>
    <row r="13" customFormat="false" ht="12.75" hidden="true" customHeight="false" outlineLevel="0" collapsed="false">
      <c r="A13" s="59" t="n">
        <v>10</v>
      </c>
      <c r="B13" s="60" t="s">
        <v>45</v>
      </c>
      <c r="C13" s="61" t="s">
        <v>11</v>
      </c>
      <c r="D13" s="59" t="n">
        <v>8</v>
      </c>
      <c r="E13" s="59" t="n">
        <v>6</v>
      </c>
      <c r="F13" s="59" t="n">
        <v>2</v>
      </c>
      <c r="G13" s="63" t="s">
        <v>46</v>
      </c>
      <c r="H13" s="60"/>
      <c r="I13" s="60"/>
    </row>
    <row r="14" customFormat="false" ht="12.75" hidden="true" customHeight="false" outlineLevel="0" collapsed="false">
      <c r="A14" s="64" t="n">
        <v>11</v>
      </c>
      <c r="B14" s="65" t="s">
        <v>47</v>
      </c>
      <c r="C14" s="66" t="s">
        <v>21</v>
      </c>
      <c r="D14" s="64" t="n">
        <v>10</v>
      </c>
      <c r="E14" s="64" t="n">
        <v>7</v>
      </c>
      <c r="F14" s="64" t="n">
        <v>4</v>
      </c>
      <c r="G14" s="67" t="s">
        <v>46</v>
      </c>
      <c r="H14" s="68"/>
      <c r="I14" s="68"/>
    </row>
    <row r="15" customFormat="false" ht="12.8" hidden="false" customHeight="false" outlineLevel="0" collapsed="false">
      <c r="A15" s="53" t="n">
        <v>8</v>
      </c>
      <c r="B15" s="57"/>
      <c r="C15" s="55"/>
      <c r="D15" s="53"/>
      <c r="E15" s="53"/>
      <c r="F15" s="53"/>
      <c r="G15" s="56"/>
      <c r="H15" s="54"/>
      <c r="I15" s="69"/>
    </row>
  </sheetData>
  <conditionalFormatting sqref="H19:H27 A29:H138 B22:G27 A4:I4 H5:H12 I8:I12 A5:G13 B15:B19 H15:H16 A14:A27 C14:C21 D14:G19">
    <cfRule type="expression" priority="2" aboveAverage="0" equalAverage="0" bottom="0" percent="0" rank="0" text="" dxfId="0">
      <formula>$C4="Done"</formula>
    </cfRule>
    <cfRule type="expression" priority="3" aboveAverage="0" equalAverage="0" bottom="0" percent="0" rank="0" text="" dxfId="1">
      <formula>$C4="Ongoing"</formula>
    </cfRule>
    <cfRule type="expression" priority="4" aboveAverage="0" equalAverage="0" bottom="0" percent="0" rank="0" text="" dxfId="2">
      <formula>$C4="Removed"</formula>
    </cfRule>
  </conditionalFormatting>
  <conditionalFormatting sqref="H28">
    <cfRule type="expression" priority="5" aboveAverage="0" equalAverage="0" bottom="0" percent="0" rank="0" text="" dxfId="3">
      <formula>$C18="Done"</formula>
    </cfRule>
    <cfRule type="expression" priority="6" aboveAverage="0" equalAverage="0" bottom="0" percent="0" rank="0" text="" dxfId="4">
      <formula>$C18="Ongoing"</formula>
    </cfRule>
    <cfRule type="expression" priority="7" aboveAverage="0" equalAverage="0" bottom="0" percent="0" rank="0" text="" dxfId="5">
      <formula>$C18="Removed"</formula>
    </cfRule>
  </conditionalFormatting>
  <conditionalFormatting sqref="H17:H18">
    <cfRule type="expression" priority="8" aboveAverage="0" equalAverage="0" bottom="0" percent="0" rank="0" text="" dxfId="6">
      <formula>#ref!="Done"</formula>
    </cfRule>
    <cfRule type="expression" priority="9" aboveAverage="0" equalAverage="0" bottom="0" percent="0" rank="0" text="" dxfId="7">
      <formula>#ref!="Ongoing"</formula>
    </cfRule>
    <cfRule type="expression" priority="10" aboveAverage="0" equalAverage="0" bottom="0" percent="0" rank="0" text="" dxfId="8">
      <formula>#ref!="Removed"</formula>
    </cfRule>
  </conditionalFormatting>
  <conditionalFormatting sqref="I6">
    <cfRule type="expression" priority="11" aboveAverage="0" equalAverage="0" bottom="0" percent="0" rank="0" text="" dxfId="9">
      <formula>$C6="Done"</formula>
    </cfRule>
    <cfRule type="expression" priority="12" aboveAverage="0" equalAverage="0" bottom="0" percent="0" rank="0" text="" dxfId="10">
      <formula>$C6="Ongoing"</formula>
    </cfRule>
    <cfRule type="expression" priority="13" aboveAverage="0" equalAverage="0" bottom="0" percent="0" rank="0" text="" dxfId="11">
      <formula>$C6="Removed"</formula>
    </cfRule>
  </conditionalFormatting>
  <conditionalFormatting sqref="I5">
    <cfRule type="expression" priority="14" aboveAverage="0" equalAverage="0" bottom="0" percent="0" rank="0" text="" dxfId="12">
      <formula>$C5="Done"</formula>
    </cfRule>
    <cfRule type="expression" priority="15" aboveAverage="0" equalAverage="0" bottom="0" percent="0" rank="0" text="" dxfId="13">
      <formula>$C5="Ongoing"</formula>
    </cfRule>
    <cfRule type="expression" priority="16" aboveAverage="0" equalAverage="0" bottom="0" percent="0" rank="0" text="" dxfId="14">
      <formula>$C5="Removed"</formula>
    </cfRule>
  </conditionalFormatting>
  <conditionalFormatting sqref="I7">
    <cfRule type="expression" priority="17" aboveAverage="0" equalAverage="0" bottom="0" percent="0" rank="0" text="" dxfId="15">
      <formula>$C7="Done"</formula>
    </cfRule>
    <cfRule type="expression" priority="18" aboveAverage="0" equalAverage="0" bottom="0" percent="0" rank="0" text="" dxfId="16">
      <formula>$C7="Ongoing"</formula>
    </cfRule>
    <cfRule type="expression" priority="19" aboveAverage="0" equalAverage="0" bottom="0" percent="0" rank="0" text="" dxfId="17">
      <formula>$C7="Removed"</formula>
    </cfRule>
  </conditionalFormatting>
  <conditionalFormatting sqref="H14:I14">
    <cfRule type="expression" priority="20" aboveAverage="0" equalAverage="0" bottom="0" percent="0" rank="0" text="" dxfId="18">
      <formula>$C13="Done"</formula>
    </cfRule>
    <cfRule type="expression" priority="21" aboveAverage="0" equalAverage="0" bottom="0" percent="0" rank="0" text="" dxfId="19">
      <formula>$C13="Ongoing"</formula>
    </cfRule>
    <cfRule type="expression" priority="22" aboveAverage="0" equalAverage="0" bottom="0" percent="0" rank="0" text="" dxfId="20">
      <formula>$C13="Removed"</formula>
    </cfRule>
  </conditionalFormatting>
  <conditionalFormatting sqref="H13:I13">
    <cfRule type="expression" priority="23" aboveAverage="0" equalAverage="0" bottom="0" percent="0" rank="0" text="" dxfId="21">
      <formula>#ref!="Done"</formula>
    </cfRule>
    <cfRule type="expression" priority="24" aboveAverage="0" equalAverage="0" bottom="0" percent="0" rank="0" text="" dxfId="22">
      <formula>#ref!="Ongoing"</formula>
    </cfRule>
    <cfRule type="expression" priority="25" aboveAverage="0" equalAverage="0" bottom="0" percent="0" rank="0" text="" dxfId="23">
      <formula>#ref!="Removed"</formula>
    </cfRule>
  </conditionalFormatting>
  <dataValidations count="1">
    <dataValidation allowBlank="true" operator="between" showDropDown="false" showErrorMessage="false" showInputMessage="true" sqref="C4:C15 IY4:IY15 SU4:SU15 ACQ4:ACQ15" type="list">
      <formula1>"Planned,Ongoing,Done,Removed"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  <dc:description/>
  <dc:language>es-CO</dc:language>
  <cp:lastModifiedBy/>
  <dcterms:modified xsi:type="dcterms:W3CDTF">2021-11-05T19:04:44Z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