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5e93f0f5d1d245/Documents/Excel/"/>
    </mc:Choice>
  </mc:AlternateContent>
  <xr:revisionPtr revIDLastSave="5" documentId="8_{50076FD2-0E76-4852-9EFA-4EE0E98AEABE}" xr6:coauthVersionLast="47" xr6:coauthVersionMax="47" xr10:uidLastSave="{1A91E2E1-2F8F-4F31-9E27-DB21BF18E75C}"/>
  <bookViews>
    <workbookView xWindow="-120" yWindow="-120" windowWidth="20730" windowHeight="11160" firstSheet="3" activeTab="3" xr2:uid="{E56299C5-493C-49A0-B398-3352FCF54426}"/>
  </bookViews>
  <sheets>
    <sheet name="1. School Shopping" sheetId="1" r:id="rId1"/>
    <sheet name="2. Dog or Cat" sheetId="2" r:id="rId2"/>
    <sheet name="3. Three Vacations" sheetId="3" r:id="rId3"/>
    <sheet name="4. Clear The Printer Confusion" sheetId="5" r:id="rId4"/>
    <sheet name="5. Untangle The Cell Phone Bill" sheetId="8" r:id="rId5"/>
    <sheet name="6. Choose From Three Cars" sheetId="7" r:id="rId6"/>
  </sheets>
  <definedNames>
    <definedName name="_xlchart.v2.0" hidden="1">'5. Untangle The Cell Phone Bill'!$B$18:$D$18</definedName>
    <definedName name="_xlchart.v2.1" hidden="1">'5. Untangle The Cell Phone Bill'!$B$5:$D$5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3" i="8"/>
  <c r="B15" i="8"/>
  <c r="B18" i="8"/>
  <c r="C11" i="8"/>
  <c r="C13" i="8"/>
  <c r="D11" i="8"/>
  <c r="D13" i="8"/>
  <c r="D15" i="8"/>
  <c r="D18" i="8"/>
  <c r="B10" i="7"/>
  <c r="B12" i="7"/>
  <c r="G16" i="7"/>
  <c r="H16" i="7"/>
  <c r="I16" i="7"/>
  <c r="G9" i="7"/>
  <c r="G11" i="7"/>
  <c r="B17" i="7"/>
  <c r="B18" i="7"/>
  <c r="D10" i="7"/>
  <c r="D12" i="7"/>
  <c r="C10" i="7"/>
  <c r="C12" i="7"/>
  <c r="H9" i="7"/>
  <c r="H11" i="7"/>
  <c r="C17" i="7"/>
  <c r="C18" i="7"/>
  <c r="C21" i="7"/>
  <c r="I9" i="7"/>
  <c r="I11" i="7"/>
  <c r="D17" i="7"/>
  <c r="D18" i="7"/>
  <c r="D12" i="5"/>
  <c r="D13" i="5"/>
  <c r="D14" i="5"/>
  <c r="D15" i="5"/>
  <c r="D16" i="5"/>
  <c r="D18" i="5"/>
  <c r="C12" i="5"/>
  <c r="C13" i="5"/>
  <c r="C14" i="5"/>
  <c r="C15" i="5"/>
  <c r="C16" i="5"/>
  <c r="C18" i="5"/>
  <c r="B12" i="5"/>
  <c r="B13" i="5"/>
  <c r="B14" i="5"/>
  <c r="B15" i="5"/>
  <c r="B16" i="5"/>
  <c r="B18" i="5"/>
  <c r="F3" i="5"/>
  <c r="D18" i="3"/>
  <c r="C18" i="3"/>
  <c r="B18" i="3"/>
  <c r="D9" i="3"/>
  <c r="C9" i="3"/>
  <c r="B9" i="3"/>
  <c r="C15" i="2"/>
  <c r="B15" i="2"/>
  <c r="B9" i="2"/>
  <c r="B17" i="2"/>
  <c r="C9" i="2"/>
  <c r="C17" i="2"/>
  <c r="D35" i="1"/>
  <c r="H35" i="1"/>
  <c r="C35" i="1"/>
  <c r="G35" i="1"/>
  <c r="B35" i="1"/>
  <c r="F35" i="1"/>
  <c r="D34" i="1"/>
  <c r="H34" i="1"/>
  <c r="C34" i="1"/>
  <c r="G34" i="1"/>
  <c r="B34" i="1"/>
  <c r="F34" i="1"/>
  <c r="C33" i="1"/>
  <c r="G33" i="1"/>
  <c r="D33" i="1"/>
  <c r="H33" i="1"/>
  <c r="B33" i="1"/>
  <c r="F33" i="1"/>
  <c r="D32" i="1"/>
  <c r="H32" i="1"/>
  <c r="C32" i="1"/>
  <c r="G32" i="1"/>
  <c r="B32" i="1"/>
  <c r="F32" i="1"/>
  <c r="B31" i="1"/>
  <c r="F31" i="1"/>
  <c r="D31" i="1"/>
  <c r="H31" i="1"/>
  <c r="C31" i="1"/>
  <c r="G31" i="1"/>
  <c r="D30" i="1"/>
  <c r="H30" i="1"/>
  <c r="C30" i="1"/>
  <c r="G30" i="1"/>
  <c r="B30" i="1"/>
  <c r="F30" i="1"/>
  <c r="C29" i="1"/>
  <c r="G29" i="1"/>
  <c r="B29" i="1"/>
  <c r="F29" i="1"/>
  <c r="D29" i="1"/>
  <c r="H29" i="1"/>
  <c r="D28" i="1"/>
  <c r="H28" i="1"/>
  <c r="C28" i="1"/>
  <c r="G28" i="1"/>
  <c r="B28" i="1"/>
  <c r="F28" i="1"/>
  <c r="B27" i="1"/>
  <c r="F27" i="1"/>
  <c r="D27" i="1"/>
  <c r="H27" i="1"/>
  <c r="C27" i="1"/>
  <c r="G27" i="1"/>
  <c r="D26" i="1"/>
  <c r="H26" i="1"/>
  <c r="C26" i="1"/>
  <c r="G26" i="1"/>
  <c r="B26" i="1"/>
  <c r="F26" i="1"/>
  <c r="C25" i="1"/>
  <c r="G25" i="1"/>
  <c r="D25" i="1"/>
  <c r="H25" i="1"/>
  <c r="B25" i="1"/>
  <c r="F25" i="1"/>
  <c r="F36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G19" i="1"/>
  <c r="F4" i="1"/>
  <c r="C15" i="8"/>
  <c r="C18" i="8"/>
  <c r="B21" i="7"/>
  <c r="D21" i="7"/>
  <c r="H19" i="1"/>
  <c r="F19" i="1"/>
  <c r="C20" i="3"/>
  <c r="B20" i="3"/>
  <c r="D20" i="3"/>
  <c r="G3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6" authorId="0" shapeId="0" xr:uid="{ED7907B0-5842-4C3B-9C70-56091EE5AC72}">
      <text>
        <r>
          <rPr>
            <b/>
            <sz val="9"/>
            <color indexed="81"/>
            <rFont val="Tahoma"/>
            <family val="2"/>
          </rPr>
          <t>Theme Park Tickets:</t>
        </r>
        <r>
          <rPr>
            <sz val="9"/>
            <color indexed="81"/>
            <rFont val="Tahoma"/>
            <family val="2"/>
          </rPr>
          <t xml:space="preserve">
Disneyland $99
Universal Studios $95
Sea World $85
Busch Gardens $85</t>
        </r>
      </text>
    </comment>
    <comment ref="A17" authorId="0" shapeId="0" xr:uid="{FF156CAD-8050-4910-A886-595B1BB3443C}">
      <text>
        <r>
          <rPr>
            <b/>
            <sz val="9"/>
            <color indexed="81"/>
            <rFont val="Tahoma"/>
            <family val="2"/>
          </rPr>
          <t>Museum Tickets:</t>
        </r>
        <r>
          <rPr>
            <sz val="9"/>
            <color indexed="81"/>
            <rFont val="Tahoma"/>
            <family val="2"/>
          </rPr>
          <t xml:space="preserve">
Natural History $18
Chicago Museum of Art $25
Science Museum $15
Museum of Broadcast History $9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8" authorId="0" shapeId="0" xr:uid="{A8DFE858-7D77-4B98-BB1F-0502D1B9FF1E}">
      <text>
        <r>
          <rPr>
            <sz val="9"/>
            <color indexed="81"/>
            <rFont val="Tahoma"/>
            <family val="2"/>
          </rPr>
          <t>The total cost includes the printing cost for 2 years and the printer price</t>
        </r>
      </text>
    </comment>
  </commentList>
</comments>
</file>

<file path=xl/sharedStrings.xml><?xml version="1.0" encoding="utf-8"?>
<sst xmlns="http://schemas.openxmlformats.org/spreadsheetml/2006/main" count="158" uniqueCount="125">
  <si>
    <t>Ball Point Pens</t>
  </si>
  <si>
    <t>TI-35 Calculator</t>
  </si>
  <si>
    <t>100 page notebooks</t>
  </si>
  <si>
    <t>8 oz Glue</t>
  </si>
  <si>
    <t>Erasers</t>
  </si>
  <si>
    <t>10 No. 2 Pencils</t>
  </si>
  <si>
    <t>2 inch binders</t>
  </si>
  <si>
    <t>USB Stick 5gb</t>
  </si>
  <si>
    <t>8 Colour Maker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</si>
  <si>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</si>
  <si>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</si>
  <si>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</si>
  <si>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</si>
  <si>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</si>
  <si>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</si>
  <si>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</si>
  <si>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</si>
  <si>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Total</t>
  </si>
  <si>
    <t>Clear tape</t>
  </si>
  <si>
    <t>Dog</t>
  </si>
  <si>
    <t>Cat</t>
  </si>
  <si>
    <t>Purchace</t>
  </si>
  <si>
    <t>Colla</t>
  </si>
  <si>
    <t>Leash</t>
  </si>
  <si>
    <t>2 Food box</t>
  </si>
  <si>
    <t>Kitty Litter</t>
  </si>
  <si>
    <t>Dog treats</t>
  </si>
  <si>
    <t>Initial Total</t>
  </si>
  <si>
    <t xml:space="preserve">Monthly Total </t>
  </si>
  <si>
    <t>Food and water bowl</t>
  </si>
  <si>
    <t>One Year Cost</t>
  </si>
  <si>
    <t>Caribbean Cruise</t>
  </si>
  <si>
    <t>Chicago Museum Tour</t>
  </si>
  <si>
    <t>Air fare rates</t>
  </si>
  <si>
    <t>Expenses per person</t>
  </si>
  <si>
    <t>Joint Expenses</t>
  </si>
  <si>
    <t>Orlando Theme Parks</t>
  </si>
  <si>
    <t xml:space="preserve">Tickets: </t>
  </si>
  <si>
    <t>Museum Tickets Total</t>
  </si>
  <si>
    <t>Theme Park Tickets Total</t>
  </si>
  <si>
    <t>Caribbean Cruise Cost</t>
  </si>
  <si>
    <t>Hotel (5 Night)</t>
  </si>
  <si>
    <t>Car Rental (4 Day)</t>
  </si>
  <si>
    <t>Food (4 Day)</t>
  </si>
  <si>
    <t>Total Expenses</t>
  </si>
  <si>
    <t>Producer</t>
  </si>
  <si>
    <t>Printer Price</t>
  </si>
  <si>
    <t>Ink Jet Technology</t>
  </si>
  <si>
    <t>Portable Laser Technology</t>
  </si>
  <si>
    <t>Workgroup Laser Printer</t>
  </si>
  <si>
    <t>Epsilon</t>
  </si>
  <si>
    <t>Heavy Package</t>
  </si>
  <si>
    <t>Zero</t>
  </si>
  <si>
    <t>Catridges</t>
  </si>
  <si>
    <t>Pages per Catridge</t>
  </si>
  <si>
    <t>Cost per Page</t>
  </si>
  <si>
    <t>Total Cost</t>
  </si>
  <si>
    <t>Chevy Spark</t>
  </si>
  <si>
    <t>Ford Mustang</t>
  </si>
  <si>
    <t>Cadillac Escalade</t>
  </si>
  <si>
    <t>Puchace Price</t>
  </si>
  <si>
    <t>Sales Tax</t>
  </si>
  <si>
    <t>Puchace Price With Loan Interest</t>
  </si>
  <si>
    <t>Insurance</t>
  </si>
  <si>
    <t>Lincense</t>
  </si>
  <si>
    <t>Gas</t>
  </si>
  <si>
    <t>Gas Calculations</t>
  </si>
  <si>
    <t>Miles per Gallon (MPG)</t>
  </si>
  <si>
    <t>Miles per Year</t>
  </si>
  <si>
    <t>Gas Price per Gallon</t>
  </si>
  <si>
    <t>Gallon per Year</t>
  </si>
  <si>
    <t>Total:</t>
  </si>
  <si>
    <t>Maximum Miles</t>
  </si>
  <si>
    <t>Total Cost Of The Car And Usage</t>
  </si>
  <si>
    <t>Quantity</t>
  </si>
  <si>
    <t>PRICE LIST</t>
  </si>
  <si>
    <t>COST</t>
  </si>
  <si>
    <t>SUSAN</t>
  </si>
  <si>
    <t>TIM</t>
  </si>
  <si>
    <t>ID tag</t>
  </si>
  <si>
    <t>Expenses</t>
  </si>
  <si>
    <t>Initial</t>
  </si>
  <si>
    <t>Monthly</t>
  </si>
  <si>
    <t>Expected Pages per Day:</t>
  </si>
  <si>
    <t>Days in Week:</t>
  </si>
  <si>
    <t>Weeks in Year:</t>
  </si>
  <si>
    <t>Total Pages per Year:</t>
  </si>
  <si>
    <t>Printing costs</t>
  </si>
  <si>
    <t>Cost per Day</t>
  </si>
  <si>
    <t>Cost per Week</t>
  </si>
  <si>
    <t>Cost per Year</t>
  </si>
  <si>
    <t>Cost for 2 Years</t>
  </si>
  <si>
    <t>This worksheet can be used for both Susan and Tim, you just need to enter the number of people going on the vacation.</t>
  </si>
  <si>
    <t>This worksheet can be used for both Susan and Tim, you just need to enter the number  of expected pages per day.</t>
  </si>
  <si>
    <t>This worksheet can be used for both Susan and Tim, you just need to enter the loan interest percentage.</t>
  </si>
  <si>
    <t>Loan interest percentage:</t>
  </si>
  <si>
    <t>Annual Gas Purchase</t>
  </si>
  <si>
    <t>Initial Exenses</t>
  </si>
  <si>
    <t>Annual Expenses</t>
  </si>
  <si>
    <t>Calculations</t>
  </si>
  <si>
    <t>Tim should buy his school supplies from Dollar Trap since the items on his list are more cheaper there.</t>
  </si>
  <si>
    <t>Susan should buy her school supplies from Walt-Mart since the items on her list are more cheaper there.</t>
  </si>
  <si>
    <t>The expenses of a cat is much lesser to that of a dog, Susan want to spend less so she is to get a cat and not a dog.</t>
  </si>
  <si>
    <t>How many people is going on vacation:</t>
  </si>
  <si>
    <t>Susan is going with her husband, the cheapest vacation for the two of them is the Caribbean Cruise, it would cost $1,810.00.</t>
  </si>
  <si>
    <t>Tim is going with his wife and two children, the cheapest vacation for the four of the is the Chicago Museum Tour, it would cost $2,948.00.</t>
  </si>
  <si>
    <t>Susan and Tim should get the Zero printer,  although the purchase price is higher but the expenses all through two years is lesser. Susan would be spending $811.36 while Tim would be spending $9,294.45 for the whole two years.</t>
  </si>
  <si>
    <t>Time of Usage</t>
  </si>
  <si>
    <t>Year and month:</t>
  </si>
  <si>
    <t>Susan has enouch money so she does not need a load. The least costly car she can get is the Chevy Spark which would cost $94,485.00 for purchase and usage for 8 years and 4 months.</t>
  </si>
  <si>
    <t>Tim needs to get a loan of 40% interest. He should also get the Chevy Spark as well which would cost lesser, $100,285.00 for purchase and usage for 8 years and 4 months.</t>
  </si>
  <si>
    <t>X-Mobile</t>
  </si>
  <si>
    <t>Veritiun</t>
  </si>
  <si>
    <t>ABC</t>
  </si>
  <si>
    <t>1 GB of Data</t>
  </si>
  <si>
    <t>Taxes and fees</t>
  </si>
  <si>
    <t>How many GB extra:</t>
  </si>
  <si>
    <t>Etra GB of Data</t>
  </si>
  <si>
    <t>Cell Phone Rentage</t>
  </si>
  <si>
    <t>Initial Phone Puchace</t>
  </si>
  <si>
    <t>Expenses in One Year</t>
  </si>
  <si>
    <t>Total Expenses for Two Years</t>
  </si>
  <si>
    <t>This worksheet can also be used for Susan and Tim, you just need to enter the number  of GB of Data needed monthly.</t>
  </si>
  <si>
    <t xml:space="preserve">Susan needs 3GB of data every month for the next two years, it is best for her to sign a contract with ABC which would cost her $1,560.00  </t>
  </si>
  <si>
    <t xml:space="preserve">Tim needs just 1 GB of data every month for the next two years, ABC is also the best option for him, it would cost him $1,320.00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</si>
</sst>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44" fontId="0" fillId="0" borderId="0" xfId="2" applyFont="1"/>
    <xf numFmtId="0" fontId="0" fillId="0" borderId="0" xfId="0" applyNumberFormat="1"/>
    <xf numFmtId="0" fontId="3" fillId="0" borderId="0" xfId="0" applyFont="1"/>
    <xf numFmtId="0" fontId="0" fillId="2" borderId="0" xfId="0" applyFill="1"/>
    <xf numFmtId="0" fontId="3" fillId="5" borderId="0" xfId="0" applyFont="1" applyFill="1" applyBorder="1"/>
    <xf numFmtId="0" fontId="0" fillId="0" borderId="0" xfId="0" applyBorder="1"/>
    <xf numFmtId="0" fontId="0" fillId="2" borderId="0" xfId="0" applyFill="1" applyBorder="1"/>
    <xf numFmtId="44" fontId="0" fillId="2" borderId="0" xfId="2" applyFont="1" applyFill="1" applyBorder="1"/>
    <xf numFmtId="0" fontId="0" fillId="2" borderId="0" xfId="2" applyNumberFormat="1" applyFont="1" applyFill="1" applyBorder="1"/>
    <xf numFmtId="44" fontId="0" fillId="2" borderId="0" xfId="0" applyNumberFormat="1" applyFill="1" applyBorder="1"/>
    <xf numFmtId="0" fontId="0" fillId="2" borderId="0" xfId="0" applyNumberFormat="1" applyFill="1"/>
    <xf numFmtId="0" fontId="3" fillId="2" borderId="2" xfId="0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/>
    <xf numFmtId="0" fontId="0" fillId="6" borderId="0" xfId="0" applyFill="1"/>
    <xf numFmtId="44" fontId="0" fillId="6" borderId="0" xfId="2" applyFont="1" applyFill="1"/>
    <xf numFmtId="0" fontId="0" fillId="6" borderId="0" xfId="0" applyNumberFormat="1" applyFill="1"/>
    <xf numFmtId="44" fontId="0" fillId="6" borderId="0" xfId="0" applyNumberFormat="1" applyFill="1"/>
    <xf numFmtId="0" fontId="3" fillId="6" borderId="0" xfId="0" applyNumberFormat="1" applyFont="1" applyFill="1" applyAlignment="1">
      <alignment horizontal="right"/>
    </xf>
    <xf numFmtId="0" fontId="3" fillId="6" borderId="0" xfId="0" applyNumberFormat="1" applyFont="1" applyFill="1" applyBorder="1"/>
    <xf numFmtId="0" fontId="3" fillId="6" borderId="2" xfId="0" applyFont="1" applyFill="1" applyBorder="1" applyAlignment="1">
      <alignment horizontal="right"/>
    </xf>
    <xf numFmtId="0" fontId="3" fillId="6" borderId="2" xfId="0" applyNumberFormat="1" applyFont="1" applyFill="1" applyBorder="1" applyAlignment="1">
      <alignment horizontal="right"/>
    </xf>
    <xf numFmtId="44" fontId="3" fillId="6" borderId="1" xfId="0" applyNumberFormat="1" applyFont="1" applyFill="1" applyBorder="1"/>
    <xf numFmtId="44" fontId="3" fillId="2" borderId="1" xfId="0" applyNumberFormat="1" applyFont="1" applyFill="1" applyBorder="1"/>
    <xf numFmtId="0" fontId="0" fillId="0" borderId="0" xfId="0" applyFill="1"/>
    <xf numFmtId="0" fontId="0" fillId="7" borderId="0" xfId="0" applyFill="1"/>
    <xf numFmtId="44" fontId="0" fillId="7" borderId="0" xfId="2" applyFont="1" applyFill="1"/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4" fontId="3" fillId="8" borderId="1" xfId="0" applyNumberFormat="1" applyFont="1" applyFill="1" applyBorder="1"/>
    <xf numFmtId="0" fontId="0" fillId="0" borderId="0" xfId="0" applyAlignment="1">
      <alignment vertical="top" wrapText="1"/>
    </xf>
    <xf numFmtId="0" fontId="0" fillId="9" borderId="0" xfId="0" applyFill="1"/>
    <xf numFmtId="0" fontId="3" fillId="9" borderId="0" xfId="0" applyFont="1" applyFill="1" applyAlignment="1">
      <alignment horizontal="right"/>
    </xf>
    <xf numFmtId="44" fontId="0" fillId="9" borderId="1" xfId="2" applyFont="1" applyFill="1" applyBorder="1"/>
    <xf numFmtId="0" fontId="0" fillId="10" borderId="0" xfId="0" applyFill="1"/>
    <xf numFmtId="44" fontId="0" fillId="10" borderId="0" xfId="2" applyFont="1" applyFill="1"/>
    <xf numFmtId="0" fontId="3" fillId="10" borderId="0" xfId="0" applyFont="1" applyFill="1" applyAlignment="1">
      <alignment horizontal="right"/>
    </xf>
    <xf numFmtId="44" fontId="0" fillId="10" borderId="1" xfId="2" applyFont="1" applyFill="1" applyBorder="1"/>
    <xf numFmtId="44" fontId="0" fillId="10" borderId="0" xfId="2" applyFont="1" applyFill="1" applyBorder="1"/>
    <xf numFmtId="0" fontId="0" fillId="10" borderId="0" xfId="0" applyFill="1" applyAlignment="1">
      <alignment horizontal="left"/>
    </xf>
    <xf numFmtId="0" fontId="0" fillId="9" borderId="0" xfId="0" applyFill="1" applyBorder="1" applyAlignment="1">
      <alignment horizontal="right"/>
    </xf>
    <xf numFmtId="44" fontId="3" fillId="9" borderId="0" xfId="2" applyFont="1" applyFill="1" applyBorder="1" applyAlignment="1">
      <alignment horizontal="right"/>
    </xf>
    <xf numFmtId="0" fontId="9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right"/>
    </xf>
    <xf numFmtId="0" fontId="3" fillId="9" borderId="0" xfId="0" applyFont="1" applyFill="1" applyAlignment="1">
      <alignment vertical="top" wrapText="1"/>
    </xf>
    <xf numFmtId="0" fontId="2" fillId="11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44" fontId="4" fillId="11" borderId="0" xfId="2" applyFont="1" applyFill="1" applyBorder="1"/>
    <xf numFmtId="0" fontId="4" fillId="11" borderId="0" xfId="0" applyFont="1" applyFill="1" applyBorder="1"/>
    <xf numFmtId="164" fontId="4" fillId="11" borderId="0" xfId="1" applyNumberFormat="1" applyFont="1" applyFill="1" applyBorder="1"/>
    <xf numFmtId="44" fontId="4" fillId="11" borderId="0" xfId="0" applyNumberFormat="1" applyFont="1" applyFill="1" applyBorder="1"/>
    <xf numFmtId="0" fontId="3" fillId="11" borderId="0" xfId="0" applyFont="1" applyFill="1"/>
    <xf numFmtId="0" fontId="0" fillId="11" borderId="0" xfId="0" applyFill="1"/>
    <xf numFmtId="0" fontId="2" fillId="12" borderId="0" xfId="0" applyFont="1" applyFill="1" applyAlignment="1">
      <alignment horizontal="left"/>
    </xf>
    <xf numFmtId="44" fontId="4" fillId="11" borderId="4" xfId="0" applyNumberFormat="1" applyFont="1" applyFill="1" applyBorder="1"/>
    <xf numFmtId="3" fontId="2" fillId="12" borderId="0" xfId="1" applyNumberFormat="1" applyFont="1" applyFill="1" applyAlignment="1">
      <alignment horizontal="left"/>
    </xf>
    <xf numFmtId="0" fontId="2" fillId="12" borderId="5" xfId="0" applyFont="1" applyFill="1" applyBorder="1" applyAlignment="1">
      <alignment horizontal="right"/>
    </xf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/>
    <xf numFmtId="44" fontId="0" fillId="5" borderId="1" xfId="0" applyNumberFormat="1" applyFill="1" applyBorder="1"/>
    <xf numFmtId="44" fontId="0" fillId="5" borderId="0" xfId="2" applyFont="1" applyFill="1" applyBorder="1"/>
    <xf numFmtId="44" fontId="0" fillId="5" borderId="1" xfId="2" applyFont="1" applyFill="1" applyBorder="1"/>
    <xf numFmtId="0" fontId="0" fillId="5" borderId="0" xfId="0" applyFill="1"/>
    <xf numFmtId="0" fontId="3" fillId="10" borderId="0" xfId="0" applyFont="1" applyFill="1" applyBorder="1"/>
    <xf numFmtId="164" fontId="0" fillId="10" borderId="0" xfId="1" applyNumberFormat="1" applyFont="1" applyFill="1" applyBorder="1"/>
    <xf numFmtId="0" fontId="0" fillId="10" borderId="0" xfId="0" applyFill="1" applyBorder="1"/>
    <xf numFmtId="43" fontId="0" fillId="10" borderId="0" xfId="0" applyNumberFormat="1" applyFill="1" applyBorder="1"/>
    <xf numFmtId="0" fontId="11" fillId="10" borderId="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0" fillId="10" borderId="11" xfId="0" applyFill="1" applyBorder="1"/>
    <xf numFmtId="0" fontId="3" fillId="10" borderId="12" xfId="0" applyFont="1" applyFill="1" applyBorder="1"/>
    <xf numFmtId="0" fontId="3" fillId="10" borderId="11" xfId="0" applyFont="1" applyFill="1" applyBorder="1"/>
    <xf numFmtId="164" fontId="0" fillId="10" borderId="12" xfId="1" applyNumberFormat="1" applyFont="1" applyFill="1" applyBorder="1"/>
    <xf numFmtId="0" fontId="0" fillId="10" borderId="12" xfId="0" applyFill="1" applyBorder="1"/>
    <xf numFmtId="43" fontId="0" fillId="10" borderId="12" xfId="0" applyNumberFormat="1" applyFill="1" applyBorder="1"/>
    <xf numFmtId="44" fontId="0" fillId="10" borderId="12" xfId="2" applyFont="1" applyFill="1" applyBorder="1"/>
    <xf numFmtId="0" fontId="3" fillId="10" borderId="11" xfId="0" applyFont="1" applyFill="1" applyBorder="1" applyAlignment="1">
      <alignment horizontal="right"/>
    </xf>
    <xf numFmtId="44" fontId="0" fillId="10" borderId="14" xfId="2" applyFont="1" applyFill="1" applyBorder="1"/>
    <xf numFmtId="0" fontId="3" fillId="10" borderId="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right"/>
    </xf>
    <xf numFmtId="0" fontId="2" fillId="0" borderId="16" xfId="0" applyFont="1" applyFill="1" applyBorder="1" applyAlignment="1">
      <alignment vertical="top" wrapText="1"/>
    </xf>
    <xf numFmtId="9" fontId="0" fillId="5" borderId="16" xfId="3" applyFont="1" applyFill="1" applyBorder="1" applyAlignment="1">
      <alignment horizontal="left"/>
    </xf>
    <xf numFmtId="0" fontId="0" fillId="0" borderId="18" xfId="0" applyBorder="1"/>
    <xf numFmtId="44" fontId="3" fillId="2" borderId="0" xfId="0" applyNumberFormat="1" applyFont="1" applyFill="1" applyBorder="1"/>
    <xf numFmtId="0" fontId="0" fillId="10" borderId="15" xfId="0" applyFill="1" applyBorder="1"/>
    <xf numFmtId="0" fontId="0" fillId="10" borderId="19" xfId="0" applyFill="1" applyBorder="1"/>
    <xf numFmtId="0" fontId="0" fillId="0" borderId="11" xfId="0" applyBorder="1"/>
    <xf numFmtId="0" fontId="0" fillId="10" borderId="1" xfId="0" applyFill="1" applyBorder="1"/>
    <xf numFmtId="0" fontId="0" fillId="10" borderId="14" xfId="0" applyFill="1" applyBorder="1"/>
    <xf numFmtId="0" fontId="0" fillId="0" borderId="9" xfId="0" applyFill="1" applyBorder="1"/>
    <xf numFmtId="44" fontId="9" fillId="5" borderId="6" xfId="0" applyNumberFormat="1" applyFont="1" applyFill="1" applyBorder="1"/>
    <xf numFmtId="44" fontId="9" fillId="5" borderId="0" xfId="0" applyNumberFormat="1" applyFont="1" applyFill="1" applyBorder="1"/>
    <xf numFmtId="0" fontId="0" fillId="13" borderId="0" xfId="0" applyFill="1"/>
    <xf numFmtId="0" fontId="3" fillId="13" borderId="0" xfId="0" applyFont="1" applyFill="1" applyAlignment="1">
      <alignment horizontal="right"/>
    </xf>
    <xf numFmtId="44" fontId="0" fillId="13" borderId="1" xfId="0" applyNumberFormat="1" applyFill="1" applyBorder="1"/>
    <xf numFmtId="44" fontId="9" fillId="13" borderId="6" xfId="0" applyNumberFormat="1" applyFont="1" applyFill="1" applyBorder="1"/>
    <xf numFmtId="44" fontId="0" fillId="13" borderId="20" xfId="2" applyFont="1" applyFill="1" applyBorder="1"/>
    <xf numFmtId="44" fontId="0" fillId="13" borderId="21" xfId="2" applyFont="1" applyFill="1" applyBorder="1"/>
    <xf numFmtId="44" fontId="0" fillId="13" borderId="20" xfId="0" applyNumberFormat="1" applyFill="1" applyBorder="1"/>
    <xf numFmtId="0" fontId="13" fillId="13" borderId="0" xfId="0" applyFont="1" applyFill="1" applyBorder="1"/>
    <xf numFmtId="0" fontId="0" fillId="13" borderId="0" xfId="0" applyFill="1" applyBorder="1"/>
    <xf numFmtId="44" fontId="0" fillId="13" borderId="21" xfId="0" applyNumberFormat="1" applyFill="1" applyBorder="1"/>
    <xf numFmtId="44" fontId="0" fillId="13" borderId="22" xfId="2" applyFont="1" applyFill="1" applyBorder="1"/>
    <xf numFmtId="44" fontId="0" fillId="13" borderId="24" xfId="2" applyFont="1" applyFill="1" applyBorder="1"/>
    <xf numFmtId="44" fontId="0" fillId="13" borderId="25" xfId="2" applyFont="1" applyFill="1" applyBorder="1"/>
    <xf numFmtId="44" fontId="0" fillId="13" borderId="25" xfId="0" applyNumberFormat="1" applyFill="1" applyBorder="1"/>
    <xf numFmtId="44" fontId="0" fillId="13" borderId="23" xfId="2" applyFont="1" applyFill="1" applyBorder="1"/>
    <xf numFmtId="0" fontId="9" fillId="13" borderId="2" xfId="0" applyFon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44" fontId="0" fillId="13" borderId="1" xfId="2" applyFont="1" applyFill="1" applyBorder="1"/>
    <xf numFmtId="0" fontId="3" fillId="13" borderId="0" xfId="0" applyFont="1" applyFill="1" applyAlignment="1">
      <alignment horizontal="left" vertical="top"/>
    </xf>
    <xf numFmtId="0" fontId="0" fillId="13" borderId="0" xfId="0" applyFont="1" applyFill="1" applyBorder="1"/>
    <xf numFmtId="0" fontId="3" fillId="13" borderId="0" xfId="0" applyFont="1" applyFill="1" applyBorder="1" applyAlignment="1">
      <alignment horizontal="right"/>
    </xf>
    <xf numFmtId="0" fontId="0" fillId="0" borderId="26" xfId="0" applyBorder="1"/>
    <xf numFmtId="0" fontId="2" fillId="3" borderId="27" xfId="0" applyFont="1" applyFill="1" applyBorder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2" fillId="12" borderId="0" xfId="0" applyFont="1" applyFill="1" applyBorder="1" applyAlignment="1">
      <alignment horizontal="right"/>
    </xf>
    <xf numFmtId="0" fontId="2" fillId="12" borderId="28" xfId="0" applyFont="1" applyFill="1" applyBorder="1" applyAlignment="1">
      <alignment horizontal="right"/>
    </xf>
    <xf numFmtId="0" fontId="2" fillId="12" borderId="29" xfId="0" applyFont="1" applyFill="1" applyBorder="1" applyAlignment="1">
      <alignment horizontal="left"/>
    </xf>
    <xf numFmtId="0" fontId="0" fillId="12" borderId="5" xfId="0" applyFill="1" applyBorder="1"/>
    <xf numFmtId="0" fontId="0" fillId="0" borderId="30" xfId="0" applyBorder="1" applyAlignment="1">
      <alignment vertical="top" wrapText="1"/>
    </xf>
    <xf numFmtId="0" fontId="3" fillId="10" borderId="1" xfId="2" applyNumberFormat="1" applyFont="1" applyFill="1" applyBorder="1" applyAlignment="1">
      <alignment horizontal="left"/>
    </xf>
    <xf numFmtId="0" fontId="0" fillId="0" borderId="31" xfId="0" applyBorder="1"/>
    <xf numFmtId="0" fontId="3" fillId="6" borderId="0" xfId="0" applyFont="1" applyFill="1"/>
    <xf numFmtId="0" fontId="3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3" fillId="2" borderId="0" xfId="0" applyFont="1" applyFill="1"/>
    <xf numFmtId="0" fontId="7" fillId="4" borderId="0" xfId="0" applyFont="1" applyFill="1" applyAlignment="1">
      <alignment horizontal="center"/>
    </xf>
    <xf numFmtId="0" fontId="9" fillId="8" borderId="0" xfId="0" applyFont="1" applyFill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7" fillId="5" borderId="0" xfId="0" applyFont="1" applyFill="1" applyAlignment="1">
      <alignment horizontal="center"/>
    </xf>
    <xf numFmtId="0" fontId="3" fillId="10" borderId="25" xfId="0" applyFont="1" applyFill="1" applyBorder="1" applyAlignment="1">
      <alignment horizontal="right" vertical="top"/>
    </xf>
    <xf numFmtId="0" fontId="3" fillId="10" borderId="1" xfId="0" applyFont="1" applyFill="1" applyBorder="1" applyAlignment="1">
      <alignment horizontal="right" vertical="top"/>
    </xf>
    <xf numFmtId="0" fontId="2" fillId="11" borderId="0" xfId="0" applyFont="1" applyFill="1" applyAlignment="1">
      <alignment vertical="top" wrapText="1"/>
    </xf>
    <xf numFmtId="0" fontId="10" fillId="11" borderId="3" xfId="0" applyFont="1" applyFill="1" applyBorder="1" applyAlignment="1">
      <alignment horizontal="center"/>
    </xf>
    <xf numFmtId="0" fontId="2" fillId="12" borderId="0" xfId="0" applyFont="1" applyFill="1" applyAlignment="1">
      <alignment wrapText="1"/>
    </xf>
    <xf numFmtId="0" fontId="3" fillId="13" borderId="0" xfId="0" applyFont="1" applyFill="1"/>
    <xf numFmtId="0" fontId="7" fillId="13" borderId="0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7" fillId="10" borderId="7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3" fillId="10" borderId="0" xfId="0" applyFont="1" applyFill="1" applyAlignment="1">
      <alignment vertical="top" wrapText="1"/>
    </xf>
    <xf numFmtId="0" fontId="12" fillId="5" borderId="0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School Shopping'!$F$24:$H$24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Shopping'!$F$36:$H$36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44546A">
        <a:lumMod val="20000"/>
        <a:lumOff val="8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School Shopping'!$F$3:$H$3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Shopping'!$F$19:$H$19</c:f>
              <c:numCache>
                <c:formatCode>_("$"* #,##0.00_);_("$"* \(#,##0.00\);_("$"* "-"??_);_(@_)</c:formatCode>
                <c:ptCount val="3"/>
                <c:pt idx="0">
                  <c:v>101.97</c:v>
                </c:pt>
                <c:pt idx="1">
                  <c:v>109.87</c:v>
                </c:pt>
                <c:pt idx="2">
                  <c:v>124.42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Dog or Cat'!$B$2:$C$2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'2. Dog or Cat'!$B$17:$C$17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29863536"/>
        <c:axId val="1229861456"/>
      </c:barChart>
      <c:catAx>
        <c:axId val="12298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70AD47">
                  <a:lumMod val="40000"/>
                  <a:lumOff val="60000"/>
                  <a:alpha val="65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4572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Three Vacations'!$B$5:$D$5</c:f>
              <c:strCache>
                <c:ptCount val="3"/>
                <c:pt idx="0">
                  <c:v> Caribbean Cruise </c:v>
                </c:pt>
                <c:pt idx="1">
                  <c:v> Orlando Theme Parks </c:v>
                </c:pt>
                <c:pt idx="2">
                  <c:v> Chicago Museum Tour </c:v>
                </c:pt>
              </c:strCache>
            </c:strRef>
          </c:cat>
          <c:val>
            <c:numRef>
              <c:f>'3. Three Vacations'!$B$20:$D$20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4572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 Clear The Printer Confusion'!$B$5:$D$5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'4. Clear The Printer Confusion'!$B$18:$D$18</c:f>
              <c:numCache>
                <c:formatCode>_("$"* #,##0.00_);_("$"* \(#,##0.00\);_("$"* "-"??_);_(@_)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1-4F90-B183-623820A24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79876464"/>
        <c:axId val="1179875632"/>
        <c:axId val="0"/>
      </c:bar3DChart>
      <c:catAx>
        <c:axId val="11798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5632"/>
        <c:crosses val="autoZero"/>
        <c:auto val="1"/>
        <c:lblAlgn val="ctr"/>
        <c:lblOffset val="100"/>
        <c:noMultiLvlLbl val="0"/>
      </c:catAx>
      <c:valAx>
        <c:axId val="11798756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  <a:sp3d contourW="9525">
              <a:contourClr>
                <a:schemeClr val="tx1">
                  <a:lumMod val="95000"/>
                  <a:lumOff val="5000"/>
                </a:schemeClr>
              </a:contourClr>
            </a:sp3d>
          </c:spPr>
          <c:invertIfNegative val="0"/>
          <c:cat>
            <c:strRef>
              <c:f>'6. Choose From Three Cars'!$B$6:$D$6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'6. Choose From Three Cars'!$B$21:$D$21</c:f>
              <c:numCache>
                <c:formatCode>_("$"* #,##0.00_);_("$"* \(#,##0.00\);_("$"* "-"??_);_(@_)</c:formatCode>
                <c:ptCount val="3"/>
                <c:pt idx="0">
                  <c:v>100285</c:v>
                </c:pt>
                <c:pt idx="1">
                  <c:v>188254</c:v>
                </c:pt>
                <c:pt idx="2">
                  <c:v>269936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912-9D88-7A628C8D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28348096"/>
        <c:axId val="1728343104"/>
        <c:axId val="0"/>
      </c:bar3DChart>
      <c:catAx>
        <c:axId val="17283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3104"/>
        <c:crosses val="autoZero"/>
        <c:auto val="1"/>
        <c:lblAlgn val="ctr"/>
        <c:lblOffset val="100"/>
        <c:noMultiLvlLbl val="0"/>
      </c:catAx>
      <c:valAx>
        <c:axId val="172834310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80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</cx:f>
      </cx:strDim>
      <cx:numDim type="val">
        <cx:f dir="row">_xlchart.v2.0</cx:f>
      </cx:numDim>
    </cx:data>
  </cx:chartData>
  <cx:chart>
    <cx:plotArea>
      <cx:plotAreaRegion>
        <cx:series layoutId="funnel" uniqueId="{0D72F1F9-53DD-431F-ABA3-20770C9D73C5}">
          <cx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</a:defRPr>
                </a:pPr>
                <a:endParaRPr lang="en-US" sz="105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11616</xdr:rowOff>
    </xdr:from>
    <xdr:to>
      <xdr:col>15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28ED8-338A-4DBA-AAB0-9CBBEAD0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8125</xdr:colOff>
      <xdr:row>1</xdr:row>
      <xdr:rowOff>1</xdr:rowOff>
    </xdr:from>
    <xdr:to>
      <xdr:col>15</xdr:col>
      <xdr:colOff>0</xdr:colOff>
      <xdr:row>19</xdr:row>
      <xdr:rowOff>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86190-87F3-4524-A16E-8E36799B8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8</xdr:col>
      <xdr:colOff>590550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41EF2-C9DD-48C6-86E4-E527CF57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4761</xdr:rowOff>
    </xdr:from>
    <xdr:to>
      <xdr:col>11</xdr:col>
      <xdr:colOff>561975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08BA1-A833-464D-93AB-062F1310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6</xdr:col>
      <xdr:colOff>1724025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D61F0-7029-407A-8800-3A1ABD872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19050</xdr:rowOff>
    </xdr:from>
    <xdr:to>
      <xdr:col>8</xdr:col>
      <xdr:colOff>0</xdr:colOff>
      <xdr:row>18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EEF92B-6CE7-42FC-A6A8-287FA78D6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781050"/>
              <a:ext cx="3810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17</xdr:row>
      <xdr:rowOff>90487</xdr:rowOff>
    </xdr:from>
    <xdr:to>
      <xdr:col>9</xdr:col>
      <xdr:colOff>19051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0E554-5344-44D6-9998-12C7AE86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5079-40B2-4388-AF5A-FFA4CCF0C7CD}">
  <sheetPr>
    <pageSetUpPr fitToPage="1"/>
  </sheetPr>
  <dimension ref="A2:O38"/>
  <sheetViews>
    <sheetView topLeftCell="A13" zoomScale="87" zoomScaleNormal="87" workbookViewId="0">
      <selection activeCell="C1" sqref="C1"/>
    </sheetView>
  </sheetViews>
  <sheetFormatPr defaultRowHeight="15" x14ac:dyDescent="0.25"/>
  <cols>
    <col min="1" max="1" width="18.85546875" bestFit="1" customWidth="1"/>
    <col min="2" max="2" width="12.140625" customWidth="1"/>
    <col min="3" max="3" width="12.42578125" customWidth="1"/>
    <col min="4" max="4" width="13.140625" customWidth="1"/>
    <col min="5" max="5" width="10" style="2" customWidth="1"/>
    <col min="6" max="6" width="12.42578125" customWidth="1"/>
    <col min="7" max="7" width="12.85546875" customWidth="1"/>
    <col min="8" max="8" width="13.85546875" customWidth="1"/>
  </cols>
  <sheetData>
    <row r="2" spans="1:8" ht="15" customHeight="1" x14ac:dyDescent="0.25">
      <c r="A2" s="134" t="s">
        <v>77</v>
      </c>
      <c r="B2" s="133" t="s">
        <v>75</v>
      </c>
      <c r="C2" s="133"/>
      <c r="D2" s="133"/>
      <c r="E2" s="11"/>
      <c r="F2" s="133" t="s">
        <v>76</v>
      </c>
      <c r="G2" s="133"/>
      <c r="H2" s="133"/>
    </row>
    <row r="3" spans="1:8" ht="15.75" customHeight="1" thickBot="1" x14ac:dyDescent="0.3">
      <c r="A3" s="135"/>
      <c r="B3" s="12" t="s">
        <v>14</v>
      </c>
      <c r="C3" s="12" t="s">
        <v>15</v>
      </c>
      <c r="D3" s="12" t="s">
        <v>16</v>
      </c>
      <c r="E3" s="13" t="s">
        <v>74</v>
      </c>
      <c r="F3" s="12" t="s">
        <v>14</v>
      </c>
      <c r="G3" s="12" t="s">
        <v>15</v>
      </c>
      <c r="H3" s="12" t="s">
        <v>16</v>
      </c>
    </row>
    <row r="4" spans="1:8" x14ac:dyDescent="0.25">
      <c r="A4" s="7" t="s">
        <v>5</v>
      </c>
      <c r="B4" s="8">
        <v>0.99</v>
      </c>
      <c r="C4" s="8">
        <v>0.59</v>
      </c>
      <c r="D4" s="8">
        <v>2.59</v>
      </c>
      <c r="E4" s="9">
        <v>3</v>
      </c>
      <c r="F4" s="10">
        <f t="shared" ref="F4:F18" si="0">B4*$E4</f>
        <v>2.9699999999999998</v>
      </c>
      <c r="G4" s="10">
        <f t="shared" ref="G4:G18" si="1">C4*$E4</f>
        <v>1.77</v>
      </c>
      <c r="H4" s="10">
        <f t="shared" ref="H4:H18" si="2">D4*$E4</f>
        <v>7.77</v>
      </c>
    </row>
    <row r="5" spans="1:8" x14ac:dyDescent="0.25">
      <c r="A5" s="7" t="s">
        <v>2</v>
      </c>
      <c r="B5" s="8">
        <v>1.8</v>
      </c>
      <c r="C5" s="8">
        <v>1</v>
      </c>
      <c r="D5" s="8">
        <v>2</v>
      </c>
      <c r="E5" s="9">
        <v>1</v>
      </c>
      <c r="F5" s="10">
        <f t="shared" si="0"/>
        <v>1.8</v>
      </c>
      <c r="G5" s="10">
        <f t="shared" si="1"/>
        <v>1</v>
      </c>
      <c r="H5" s="10">
        <f t="shared" si="2"/>
        <v>2</v>
      </c>
    </row>
    <row r="6" spans="1:8" x14ac:dyDescent="0.25">
      <c r="A6" s="7" t="s">
        <v>6</v>
      </c>
      <c r="B6" s="8">
        <v>1.25</v>
      </c>
      <c r="C6" s="8">
        <v>3.25</v>
      </c>
      <c r="D6" s="8">
        <v>2.15</v>
      </c>
      <c r="E6" s="9">
        <v>7</v>
      </c>
      <c r="F6" s="10">
        <f t="shared" si="0"/>
        <v>8.75</v>
      </c>
      <c r="G6" s="10">
        <f t="shared" si="1"/>
        <v>22.75</v>
      </c>
      <c r="H6" s="10">
        <f t="shared" si="2"/>
        <v>15.049999999999999</v>
      </c>
    </row>
    <row r="7" spans="1:8" x14ac:dyDescent="0.25">
      <c r="A7" s="7" t="s">
        <v>8</v>
      </c>
      <c r="B7" s="8">
        <v>4.55</v>
      </c>
      <c r="C7" s="8">
        <v>2.5499999999999998</v>
      </c>
      <c r="D7" s="8">
        <v>6</v>
      </c>
      <c r="E7" s="9">
        <v>1</v>
      </c>
      <c r="F7" s="10">
        <f t="shared" si="0"/>
        <v>4.55</v>
      </c>
      <c r="G7" s="10">
        <f t="shared" si="1"/>
        <v>2.5499999999999998</v>
      </c>
      <c r="H7" s="10">
        <f t="shared" si="2"/>
        <v>6</v>
      </c>
    </row>
    <row r="8" spans="1:8" x14ac:dyDescent="0.25">
      <c r="A8" s="7" t="s">
        <v>3</v>
      </c>
      <c r="B8" s="8">
        <v>1.2</v>
      </c>
      <c r="C8" s="8">
        <v>0.8</v>
      </c>
      <c r="D8" s="8">
        <v>1.5</v>
      </c>
      <c r="E8" s="9">
        <v>2</v>
      </c>
      <c r="F8" s="10">
        <f t="shared" si="0"/>
        <v>2.4</v>
      </c>
      <c r="G8" s="10">
        <f t="shared" si="1"/>
        <v>1.6</v>
      </c>
      <c r="H8" s="10">
        <f t="shared" si="2"/>
        <v>3</v>
      </c>
    </row>
    <row r="9" spans="1:8" x14ac:dyDescent="0.25">
      <c r="A9" s="7" t="s">
        <v>0</v>
      </c>
      <c r="B9" s="8">
        <v>0.5</v>
      </c>
      <c r="C9" s="8">
        <v>0.4</v>
      </c>
      <c r="D9" s="8">
        <v>1.4</v>
      </c>
      <c r="E9" s="9">
        <v>2</v>
      </c>
      <c r="F9" s="10">
        <f t="shared" si="0"/>
        <v>1</v>
      </c>
      <c r="G9" s="10">
        <f t="shared" si="1"/>
        <v>0.8</v>
      </c>
      <c r="H9" s="10">
        <f t="shared" si="2"/>
        <v>2.8</v>
      </c>
    </row>
    <row r="10" spans="1:8" x14ac:dyDescent="0.25">
      <c r="A10" s="7" t="s">
        <v>18</v>
      </c>
      <c r="B10" s="8">
        <v>2.4</v>
      </c>
      <c r="C10" s="8">
        <v>1.4</v>
      </c>
      <c r="D10" s="8">
        <v>2.4</v>
      </c>
      <c r="E10" s="9">
        <v>10</v>
      </c>
      <c r="F10" s="10">
        <f t="shared" si="0"/>
        <v>24</v>
      </c>
      <c r="G10" s="10">
        <f t="shared" si="1"/>
        <v>14</v>
      </c>
      <c r="H10" s="10">
        <f t="shared" si="2"/>
        <v>24</v>
      </c>
    </row>
    <row r="11" spans="1:8" x14ac:dyDescent="0.25">
      <c r="A11" s="7" t="s">
        <v>12</v>
      </c>
      <c r="B11" s="8">
        <v>1.75</v>
      </c>
      <c r="C11" s="8">
        <v>2</v>
      </c>
      <c r="D11" s="8">
        <v>1</v>
      </c>
      <c r="E11" s="9">
        <v>4</v>
      </c>
      <c r="F11" s="10">
        <f t="shared" si="0"/>
        <v>7</v>
      </c>
      <c r="G11" s="10">
        <f t="shared" si="1"/>
        <v>8</v>
      </c>
      <c r="H11" s="10">
        <f t="shared" si="2"/>
        <v>4</v>
      </c>
    </row>
    <row r="12" spans="1:8" x14ac:dyDescent="0.25">
      <c r="A12" s="7" t="s">
        <v>4</v>
      </c>
      <c r="B12" s="8">
        <v>0.9</v>
      </c>
      <c r="C12" s="8">
        <v>0.2</v>
      </c>
      <c r="D12" s="8">
        <v>0.8</v>
      </c>
      <c r="E12" s="9">
        <v>1</v>
      </c>
      <c r="F12" s="10">
        <f t="shared" si="0"/>
        <v>0.9</v>
      </c>
      <c r="G12" s="10">
        <f t="shared" si="1"/>
        <v>0.2</v>
      </c>
      <c r="H12" s="10">
        <f t="shared" si="2"/>
        <v>0.8</v>
      </c>
    </row>
    <row r="13" spans="1:8" x14ac:dyDescent="0.25">
      <c r="A13" s="7" t="s">
        <v>13</v>
      </c>
      <c r="B13" s="8">
        <v>2</v>
      </c>
      <c r="C13" s="8">
        <v>1</v>
      </c>
      <c r="D13" s="8">
        <v>3</v>
      </c>
      <c r="E13" s="9">
        <v>1</v>
      </c>
      <c r="F13" s="10">
        <f t="shared" si="0"/>
        <v>2</v>
      </c>
      <c r="G13" s="10">
        <f t="shared" si="1"/>
        <v>1</v>
      </c>
      <c r="H13" s="10">
        <f t="shared" si="2"/>
        <v>3</v>
      </c>
    </row>
    <row r="14" spans="1:8" x14ac:dyDescent="0.25">
      <c r="A14" s="7" t="s">
        <v>10</v>
      </c>
      <c r="B14" s="8">
        <v>3.9</v>
      </c>
      <c r="C14" s="8">
        <v>5</v>
      </c>
      <c r="D14" s="8">
        <v>8</v>
      </c>
      <c r="E14" s="9">
        <v>1</v>
      </c>
      <c r="F14" s="10">
        <f t="shared" si="0"/>
        <v>3.9</v>
      </c>
      <c r="G14" s="10">
        <f t="shared" si="1"/>
        <v>5</v>
      </c>
      <c r="H14" s="10">
        <f t="shared" si="2"/>
        <v>8</v>
      </c>
    </row>
    <row r="15" spans="1:8" x14ac:dyDescent="0.25">
      <c r="A15" s="7" t="s">
        <v>11</v>
      </c>
      <c r="B15" s="8">
        <v>1</v>
      </c>
      <c r="C15" s="8">
        <v>2</v>
      </c>
      <c r="D15" s="8">
        <v>1</v>
      </c>
      <c r="E15" s="9">
        <v>1</v>
      </c>
      <c r="F15" s="10">
        <f t="shared" si="0"/>
        <v>1</v>
      </c>
      <c r="G15" s="10">
        <f t="shared" si="1"/>
        <v>2</v>
      </c>
      <c r="H15" s="10">
        <f t="shared" si="2"/>
        <v>1</v>
      </c>
    </row>
    <row r="16" spans="1:8" x14ac:dyDescent="0.25">
      <c r="A16" s="7" t="s">
        <v>9</v>
      </c>
      <c r="B16" s="8">
        <v>4.2</v>
      </c>
      <c r="C16" s="8">
        <v>2.2000000000000002</v>
      </c>
      <c r="D16" s="8">
        <v>3</v>
      </c>
      <c r="E16" s="9">
        <v>1</v>
      </c>
      <c r="F16" s="10">
        <f t="shared" si="0"/>
        <v>4.2</v>
      </c>
      <c r="G16" s="10">
        <f t="shared" si="1"/>
        <v>2.2000000000000002</v>
      </c>
      <c r="H16" s="10">
        <f t="shared" si="2"/>
        <v>3</v>
      </c>
    </row>
    <row r="17" spans="1:15" x14ac:dyDescent="0.25">
      <c r="A17" s="7" t="s">
        <v>1</v>
      </c>
      <c r="B17" s="8">
        <v>28</v>
      </c>
      <c r="C17" s="8">
        <v>33</v>
      </c>
      <c r="D17" s="8">
        <v>31</v>
      </c>
      <c r="E17" s="9">
        <v>1</v>
      </c>
      <c r="F17" s="10">
        <f t="shared" si="0"/>
        <v>28</v>
      </c>
      <c r="G17" s="10">
        <f t="shared" si="1"/>
        <v>33</v>
      </c>
      <c r="H17" s="10">
        <f t="shared" si="2"/>
        <v>31</v>
      </c>
    </row>
    <row r="18" spans="1:15" x14ac:dyDescent="0.25">
      <c r="A18" s="7" t="s">
        <v>7</v>
      </c>
      <c r="B18" s="8">
        <v>9.5</v>
      </c>
      <c r="C18" s="8">
        <v>14</v>
      </c>
      <c r="D18" s="8">
        <v>13</v>
      </c>
      <c r="E18" s="9">
        <v>1</v>
      </c>
      <c r="F18" s="10">
        <f t="shared" si="0"/>
        <v>9.5</v>
      </c>
      <c r="G18" s="10">
        <f t="shared" si="1"/>
        <v>14</v>
      </c>
      <c r="H18" s="10">
        <f t="shared" si="2"/>
        <v>13</v>
      </c>
    </row>
    <row r="19" spans="1:15" x14ac:dyDescent="0.25">
      <c r="A19" s="4"/>
      <c r="B19" s="15"/>
      <c r="C19" s="15"/>
      <c r="D19" s="15"/>
      <c r="E19" s="14" t="s">
        <v>17</v>
      </c>
      <c r="F19" s="25">
        <f>SUM(F4:F18)</f>
        <v>101.97</v>
      </c>
      <c r="G19" s="25">
        <f>SUM(G4:G18)</f>
        <v>109.87</v>
      </c>
      <c r="H19" s="25">
        <f>SUM(H4:H18)</f>
        <v>124.42</v>
      </c>
    </row>
    <row r="20" spans="1:15" x14ac:dyDescent="0.25">
      <c r="A20" s="4"/>
      <c r="B20" s="15"/>
      <c r="C20" s="15"/>
      <c r="D20" s="15"/>
      <c r="E20" s="14"/>
      <c r="F20" s="91"/>
      <c r="G20" s="91"/>
      <c r="H20" s="91"/>
      <c r="I20" s="4"/>
      <c r="J20" s="4"/>
      <c r="K20" s="4"/>
      <c r="L20" s="4"/>
      <c r="M20" s="4"/>
      <c r="N20" s="4"/>
      <c r="O20" s="4"/>
    </row>
    <row r="21" spans="1:15" s="26" customFormat="1" x14ac:dyDescent="0.25">
      <c r="A21" s="139" t="s">
        <v>101</v>
      </c>
      <c r="B21" s="139"/>
      <c r="C21" s="139"/>
      <c r="D21" s="139"/>
      <c r="E21" s="139"/>
      <c r="F21" s="139"/>
      <c r="G21" s="139"/>
      <c r="H21" s="139"/>
      <c r="I21" s="4"/>
      <c r="J21" s="4"/>
      <c r="K21" s="4"/>
      <c r="L21" s="4"/>
      <c r="M21" s="4"/>
      <c r="N21" s="4"/>
      <c r="O21" s="4"/>
    </row>
    <row r="23" spans="1:15" ht="15" customHeight="1" x14ac:dyDescent="0.25">
      <c r="A23" s="137" t="s">
        <v>78</v>
      </c>
      <c r="B23" s="136" t="s">
        <v>75</v>
      </c>
      <c r="C23" s="136"/>
      <c r="D23" s="136"/>
      <c r="E23" s="21"/>
      <c r="F23" s="136" t="s">
        <v>76</v>
      </c>
      <c r="G23" s="136"/>
      <c r="H23" s="136"/>
    </row>
    <row r="24" spans="1:15" ht="15.75" customHeight="1" thickBot="1" x14ac:dyDescent="0.3">
      <c r="A24" s="138"/>
      <c r="B24" s="22" t="s">
        <v>14</v>
      </c>
      <c r="C24" s="22" t="s">
        <v>15</v>
      </c>
      <c r="D24" s="22" t="s">
        <v>16</v>
      </c>
      <c r="E24" s="23" t="s">
        <v>74</v>
      </c>
      <c r="F24" s="22" t="s">
        <v>14</v>
      </c>
      <c r="G24" s="22" t="s">
        <v>15</v>
      </c>
      <c r="H24" s="22" t="s">
        <v>16</v>
      </c>
    </row>
    <row r="25" spans="1:15" x14ac:dyDescent="0.25">
      <c r="A25" s="16" t="s">
        <v>0</v>
      </c>
      <c r="B25" s="17">
        <f t="shared" ref="B25:B35" si="3">VLOOKUP(A25,$A$4:$B$18,2)</f>
        <v>0.5</v>
      </c>
      <c r="C25" s="17">
        <f t="shared" ref="C25:C35" si="4">VLOOKUP(A25,$A$4:$D$18,3)</f>
        <v>0.4</v>
      </c>
      <c r="D25" s="17">
        <f t="shared" ref="D25:D35" si="5">VLOOKUP(A25,$A$4:$D$18,4)</f>
        <v>1.4</v>
      </c>
      <c r="E25" s="18">
        <v>5</v>
      </c>
      <c r="F25" s="19">
        <f t="shared" ref="F25:F35" si="6">B25*$E25</f>
        <v>2.5</v>
      </c>
      <c r="G25" s="19">
        <f t="shared" ref="G25:G35" si="7">C25*$E25</f>
        <v>2</v>
      </c>
      <c r="H25" s="19">
        <f t="shared" ref="H25:H35" si="8">D25*$E25</f>
        <v>7</v>
      </c>
    </row>
    <row r="26" spans="1:15" x14ac:dyDescent="0.25">
      <c r="A26" s="16" t="s">
        <v>1</v>
      </c>
      <c r="B26" s="17">
        <f t="shared" si="3"/>
        <v>28</v>
      </c>
      <c r="C26" s="17">
        <f t="shared" si="4"/>
        <v>33</v>
      </c>
      <c r="D26" s="17">
        <f t="shared" si="5"/>
        <v>31</v>
      </c>
      <c r="E26" s="18">
        <v>1</v>
      </c>
      <c r="F26" s="19">
        <f t="shared" si="6"/>
        <v>28</v>
      </c>
      <c r="G26" s="19">
        <f t="shared" si="7"/>
        <v>33</v>
      </c>
      <c r="H26" s="19">
        <f t="shared" si="8"/>
        <v>31</v>
      </c>
    </row>
    <row r="27" spans="1:15" x14ac:dyDescent="0.25">
      <c r="A27" s="16" t="s">
        <v>2</v>
      </c>
      <c r="B27" s="17">
        <f t="shared" si="3"/>
        <v>1.8</v>
      </c>
      <c r="C27" s="17">
        <f t="shared" si="4"/>
        <v>1</v>
      </c>
      <c r="D27" s="17">
        <f t="shared" si="5"/>
        <v>2</v>
      </c>
      <c r="E27" s="18">
        <v>4</v>
      </c>
      <c r="F27" s="19">
        <f t="shared" si="6"/>
        <v>7.2</v>
      </c>
      <c r="G27" s="19">
        <f t="shared" si="7"/>
        <v>4</v>
      </c>
      <c r="H27" s="19">
        <f t="shared" si="8"/>
        <v>8</v>
      </c>
    </row>
    <row r="28" spans="1:15" x14ac:dyDescent="0.25">
      <c r="A28" s="16" t="s">
        <v>3</v>
      </c>
      <c r="B28" s="17">
        <f t="shared" si="3"/>
        <v>1.2</v>
      </c>
      <c r="C28" s="17">
        <f t="shared" si="4"/>
        <v>0.8</v>
      </c>
      <c r="D28" s="17">
        <f t="shared" si="5"/>
        <v>1.5</v>
      </c>
      <c r="E28" s="18">
        <v>2</v>
      </c>
      <c r="F28" s="19">
        <f t="shared" si="6"/>
        <v>2.4</v>
      </c>
      <c r="G28" s="19">
        <f t="shared" si="7"/>
        <v>1.6</v>
      </c>
      <c r="H28" s="19">
        <f t="shared" si="8"/>
        <v>3</v>
      </c>
    </row>
    <row r="29" spans="1:15" x14ac:dyDescent="0.25">
      <c r="A29" s="16" t="s">
        <v>18</v>
      </c>
      <c r="B29" s="17">
        <f t="shared" si="3"/>
        <v>2.4</v>
      </c>
      <c r="C29" s="17">
        <f t="shared" si="4"/>
        <v>1.4</v>
      </c>
      <c r="D29" s="17">
        <f t="shared" si="5"/>
        <v>2.4</v>
      </c>
      <c r="E29" s="18">
        <v>2</v>
      </c>
      <c r="F29" s="19">
        <f t="shared" si="6"/>
        <v>4.8</v>
      </c>
      <c r="G29" s="19">
        <f t="shared" si="7"/>
        <v>2.8</v>
      </c>
      <c r="H29" s="19">
        <f t="shared" si="8"/>
        <v>4.8</v>
      </c>
    </row>
    <row r="30" spans="1:15" x14ac:dyDescent="0.25">
      <c r="A30" s="16" t="s">
        <v>4</v>
      </c>
      <c r="B30" s="17">
        <f t="shared" si="3"/>
        <v>0.9</v>
      </c>
      <c r="C30" s="17">
        <f t="shared" si="4"/>
        <v>0.2</v>
      </c>
      <c r="D30" s="17">
        <f t="shared" si="5"/>
        <v>0.8</v>
      </c>
      <c r="E30" s="18">
        <v>2</v>
      </c>
      <c r="F30" s="19">
        <f t="shared" si="6"/>
        <v>1.8</v>
      </c>
      <c r="G30" s="19">
        <f t="shared" si="7"/>
        <v>0.4</v>
      </c>
      <c r="H30" s="19">
        <f t="shared" si="8"/>
        <v>1.6</v>
      </c>
    </row>
    <row r="31" spans="1:15" x14ac:dyDescent="0.25">
      <c r="A31" s="16" t="s">
        <v>5</v>
      </c>
      <c r="B31" s="17">
        <f t="shared" si="3"/>
        <v>0.99</v>
      </c>
      <c r="C31" s="17">
        <f t="shared" si="4"/>
        <v>0.59</v>
      </c>
      <c r="D31" s="17">
        <f t="shared" si="5"/>
        <v>2.59</v>
      </c>
      <c r="E31" s="18">
        <v>10</v>
      </c>
      <c r="F31" s="19">
        <f t="shared" si="6"/>
        <v>9.9</v>
      </c>
      <c r="G31" s="19">
        <f t="shared" si="7"/>
        <v>5.8999999999999995</v>
      </c>
      <c r="H31" s="19">
        <f t="shared" si="8"/>
        <v>25.9</v>
      </c>
    </row>
    <row r="32" spans="1:15" x14ac:dyDescent="0.25">
      <c r="A32" s="16" t="s">
        <v>6</v>
      </c>
      <c r="B32" s="17">
        <f t="shared" si="3"/>
        <v>1.25</v>
      </c>
      <c r="C32" s="17">
        <f t="shared" si="4"/>
        <v>3.25</v>
      </c>
      <c r="D32" s="17">
        <f t="shared" si="5"/>
        <v>2.15</v>
      </c>
      <c r="E32" s="18">
        <v>1</v>
      </c>
      <c r="F32" s="19">
        <f t="shared" si="6"/>
        <v>1.25</v>
      </c>
      <c r="G32" s="19">
        <f t="shared" si="7"/>
        <v>3.25</v>
      </c>
      <c r="H32" s="19">
        <f t="shared" si="8"/>
        <v>2.15</v>
      </c>
    </row>
    <row r="33" spans="1:15" x14ac:dyDescent="0.25">
      <c r="A33" s="16" t="s">
        <v>7</v>
      </c>
      <c r="B33" s="17">
        <f t="shared" si="3"/>
        <v>9.5</v>
      </c>
      <c r="C33" s="17">
        <f t="shared" si="4"/>
        <v>14</v>
      </c>
      <c r="D33" s="17">
        <f t="shared" si="5"/>
        <v>13</v>
      </c>
      <c r="E33" s="18">
        <v>1</v>
      </c>
      <c r="F33" s="19">
        <f t="shared" si="6"/>
        <v>9.5</v>
      </c>
      <c r="G33" s="19">
        <f t="shared" si="7"/>
        <v>14</v>
      </c>
      <c r="H33" s="19">
        <f t="shared" si="8"/>
        <v>13</v>
      </c>
    </row>
    <row r="34" spans="1:15" x14ac:dyDescent="0.25">
      <c r="A34" s="16" t="s">
        <v>8</v>
      </c>
      <c r="B34" s="17">
        <f t="shared" si="3"/>
        <v>4.55</v>
      </c>
      <c r="C34" s="17">
        <f t="shared" si="4"/>
        <v>2.5499999999999998</v>
      </c>
      <c r="D34" s="17">
        <f t="shared" si="5"/>
        <v>6</v>
      </c>
      <c r="E34" s="18">
        <v>1</v>
      </c>
      <c r="F34" s="19">
        <f t="shared" si="6"/>
        <v>4.55</v>
      </c>
      <c r="G34" s="19">
        <f t="shared" si="7"/>
        <v>2.5499999999999998</v>
      </c>
      <c r="H34" s="19">
        <f t="shared" si="8"/>
        <v>6</v>
      </c>
    </row>
    <row r="35" spans="1:15" x14ac:dyDescent="0.25">
      <c r="A35" s="16" t="s">
        <v>13</v>
      </c>
      <c r="B35" s="17">
        <f t="shared" si="3"/>
        <v>2</v>
      </c>
      <c r="C35" s="17">
        <f t="shared" si="4"/>
        <v>1</v>
      </c>
      <c r="D35" s="17">
        <f t="shared" si="5"/>
        <v>3</v>
      </c>
      <c r="E35" s="18">
        <v>2</v>
      </c>
      <c r="F35" s="19">
        <f t="shared" si="6"/>
        <v>4</v>
      </c>
      <c r="G35" s="19">
        <f t="shared" si="7"/>
        <v>2</v>
      </c>
      <c r="H35" s="19">
        <f t="shared" si="8"/>
        <v>6</v>
      </c>
    </row>
    <row r="36" spans="1:15" x14ac:dyDescent="0.25">
      <c r="A36" s="16"/>
      <c r="B36" s="16"/>
      <c r="C36" s="16"/>
      <c r="D36" s="16"/>
      <c r="E36" s="20" t="s">
        <v>17</v>
      </c>
      <c r="F36" s="24">
        <f>SUM(F25:F35)</f>
        <v>75.899999999999991</v>
      </c>
      <c r="G36" s="24">
        <f>SUM(G25:G35)</f>
        <v>71.499999999999986</v>
      </c>
      <c r="H36" s="24">
        <f>SUM(H25:H35)</f>
        <v>108.45</v>
      </c>
    </row>
    <row r="37" spans="1:15" x14ac:dyDescent="0.25">
      <c r="A37" s="16"/>
      <c r="B37" s="16"/>
      <c r="C37" s="16"/>
      <c r="D37" s="16"/>
      <c r="E37" s="18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 x14ac:dyDescent="0.25">
      <c r="A38" s="132" t="s">
        <v>100</v>
      </c>
      <c r="B38" s="132"/>
      <c r="C38" s="132"/>
      <c r="D38" s="132"/>
      <c r="E38" s="132"/>
      <c r="F38" s="132"/>
      <c r="G38" s="132"/>
      <c r="H38" s="132"/>
      <c r="I38" s="16"/>
      <c r="J38" s="16"/>
      <c r="K38" s="16"/>
      <c r="L38" s="16"/>
      <c r="M38" s="16"/>
      <c r="N38" s="16"/>
      <c r="O38" s="16"/>
    </row>
  </sheetData>
  <mergeCells count="8">
    <mergeCell ref="A38:H38"/>
    <mergeCell ref="B2:D2"/>
    <mergeCell ref="F2:H2"/>
    <mergeCell ref="A2:A3"/>
    <mergeCell ref="B23:D23"/>
    <mergeCell ref="F23:H23"/>
    <mergeCell ref="A23:A24"/>
    <mergeCell ref="A21:H21"/>
  </mergeCells>
  <pageMargins left="0.7" right="0.7" top="0.75" bottom="0.75" header="0.3" footer="0.3"/>
  <pageSetup scale="7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D163-EF0D-4F1D-9565-CBF0DE3A9ED0}">
  <dimension ref="A2:I20"/>
  <sheetViews>
    <sheetView zoomScaleNormal="100" workbookViewId="0"/>
  </sheetViews>
  <sheetFormatPr defaultRowHeight="15" x14ac:dyDescent="0.25"/>
  <cols>
    <col min="1" max="1" width="20.85546875" bestFit="1" customWidth="1"/>
  </cols>
  <sheetData>
    <row r="2" spans="1:3" ht="15.75" x14ac:dyDescent="0.25">
      <c r="A2" s="44" t="s">
        <v>80</v>
      </c>
      <c r="B2" s="45" t="s">
        <v>20</v>
      </c>
      <c r="C2" s="45" t="s">
        <v>19</v>
      </c>
    </row>
    <row r="3" spans="1:3" x14ac:dyDescent="0.25">
      <c r="A3" s="140" t="s">
        <v>81</v>
      </c>
      <c r="B3" s="140"/>
      <c r="C3" s="140"/>
    </row>
    <row r="4" spans="1:3" x14ac:dyDescent="0.25">
      <c r="A4" s="27" t="s">
        <v>21</v>
      </c>
      <c r="B4" s="28">
        <v>90</v>
      </c>
      <c r="C4" s="28">
        <v>50</v>
      </c>
    </row>
    <row r="5" spans="1:3" x14ac:dyDescent="0.25">
      <c r="A5" s="27" t="s">
        <v>22</v>
      </c>
      <c r="B5" s="28">
        <v>2</v>
      </c>
      <c r="C5" s="28">
        <v>2.5</v>
      </c>
    </row>
    <row r="6" spans="1:3" x14ac:dyDescent="0.25">
      <c r="A6" s="27" t="s">
        <v>79</v>
      </c>
      <c r="B6" s="28">
        <v>4.5</v>
      </c>
      <c r="C6" s="28">
        <v>5.5</v>
      </c>
    </row>
    <row r="7" spans="1:3" x14ac:dyDescent="0.25">
      <c r="A7" s="27" t="s">
        <v>29</v>
      </c>
      <c r="B7" s="28">
        <v>7</v>
      </c>
      <c r="C7" s="28">
        <v>7</v>
      </c>
    </row>
    <row r="8" spans="1:3" x14ac:dyDescent="0.25">
      <c r="A8" s="27" t="s">
        <v>23</v>
      </c>
      <c r="B8" s="28"/>
      <c r="C8" s="28">
        <v>3</v>
      </c>
    </row>
    <row r="9" spans="1:3" x14ac:dyDescent="0.25">
      <c r="A9" s="29" t="s">
        <v>27</v>
      </c>
      <c r="B9" s="28">
        <f>SUM(B4:B8)</f>
        <v>103.5</v>
      </c>
      <c r="C9" s="28">
        <f>SUM(C4:C8)</f>
        <v>68</v>
      </c>
    </row>
    <row r="10" spans="1:3" x14ac:dyDescent="0.25">
      <c r="A10" s="27"/>
      <c r="B10" s="27"/>
      <c r="C10" s="27"/>
    </row>
    <row r="11" spans="1:3" x14ac:dyDescent="0.25">
      <c r="A11" s="140" t="s">
        <v>82</v>
      </c>
      <c r="B11" s="140"/>
      <c r="C11" s="140"/>
    </row>
    <row r="12" spans="1:3" x14ac:dyDescent="0.25">
      <c r="A12" s="27" t="s">
        <v>24</v>
      </c>
      <c r="B12" s="28">
        <v>22</v>
      </c>
      <c r="C12" s="28">
        <v>42</v>
      </c>
    </row>
    <row r="13" spans="1:3" x14ac:dyDescent="0.25">
      <c r="A13" s="27" t="s">
        <v>25</v>
      </c>
      <c r="B13" s="28">
        <v>16</v>
      </c>
      <c r="C13" s="28"/>
    </row>
    <row r="14" spans="1:3" x14ac:dyDescent="0.25">
      <c r="A14" s="27" t="s">
        <v>26</v>
      </c>
      <c r="B14" s="28"/>
      <c r="C14" s="28">
        <v>6</v>
      </c>
    </row>
    <row r="15" spans="1:3" x14ac:dyDescent="0.25">
      <c r="A15" s="29" t="s">
        <v>28</v>
      </c>
      <c r="B15" s="28">
        <f>SUM(B12:B14)</f>
        <v>38</v>
      </c>
      <c r="C15" s="28">
        <f>SUM(C12:C14)</f>
        <v>48</v>
      </c>
    </row>
    <row r="16" spans="1:3" x14ac:dyDescent="0.25">
      <c r="A16" s="29"/>
      <c r="B16" s="28"/>
      <c r="C16" s="28"/>
    </row>
    <row r="17" spans="1:9" x14ac:dyDescent="0.25">
      <c r="A17" s="30" t="s">
        <v>30</v>
      </c>
      <c r="B17" s="31">
        <f>12*B15+B9</f>
        <v>559.5</v>
      </c>
      <c r="C17" s="31">
        <f>12*C15+C9</f>
        <v>644</v>
      </c>
    </row>
    <row r="19" spans="1:9" x14ac:dyDescent="0.25">
      <c r="A19" s="141" t="s">
        <v>102</v>
      </c>
      <c r="B19" s="141"/>
      <c r="C19" s="141"/>
      <c r="D19" s="141"/>
      <c r="E19" s="141"/>
      <c r="F19" s="141"/>
      <c r="G19" s="141"/>
      <c r="H19" s="141"/>
      <c r="I19" s="141"/>
    </row>
    <row r="20" spans="1:9" x14ac:dyDescent="0.25">
      <c r="A20" s="141"/>
      <c r="B20" s="141"/>
      <c r="C20" s="141"/>
      <c r="D20" s="141"/>
      <c r="E20" s="141"/>
      <c r="F20" s="141"/>
      <c r="G20" s="141"/>
      <c r="H20" s="141"/>
      <c r="I20" s="141"/>
    </row>
  </sheetData>
  <mergeCells count="3">
    <mergeCell ref="A3:C3"/>
    <mergeCell ref="A11:C11"/>
    <mergeCell ref="A19:I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18F6-B805-4542-A6A2-9E9DB57AE60C}">
  <sheetPr>
    <pageSetUpPr fitToPage="1"/>
  </sheetPr>
  <dimension ref="A1:E26"/>
  <sheetViews>
    <sheetView workbookViewId="0">
      <selection activeCell="F2" sqref="F2"/>
    </sheetView>
  </sheetViews>
  <sheetFormatPr defaultRowHeight="15" x14ac:dyDescent="0.25"/>
  <cols>
    <col min="1" max="1" width="27.28515625" bestFit="1" customWidth="1"/>
    <col min="2" max="2" width="17.7109375" style="1" bestFit="1" customWidth="1"/>
    <col min="3" max="3" width="21.7109375" style="1" bestFit="1" customWidth="1"/>
    <col min="4" max="4" width="22.28515625" style="1" bestFit="1" customWidth="1"/>
  </cols>
  <sheetData>
    <row r="1" spans="1:5" x14ac:dyDescent="0.25">
      <c r="A1" s="142" t="s">
        <v>92</v>
      </c>
      <c r="B1" s="142"/>
      <c r="C1" s="142"/>
      <c r="D1" s="142"/>
    </row>
    <row r="2" spans="1:5" x14ac:dyDescent="0.25">
      <c r="A2" s="142"/>
      <c r="B2" s="142"/>
      <c r="C2" s="142"/>
      <c r="D2" s="142"/>
    </row>
    <row r="3" spans="1:5" x14ac:dyDescent="0.25">
      <c r="A3" s="33"/>
      <c r="B3" s="144" t="s">
        <v>103</v>
      </c>
      <c r="C3" s="145"/>
      <c r="D3" s="130">
        <v>4</v>
      </c>
      <c r="E3" s="131"/>
    </row>
    <row r="4" spans="1:5" x14ac:dyDescent="0.25">
      <c r="A4" s="32"/>
      <c r="B4" s="129"/>
      <c r="C4" s="129"/>
      <c r="D4" s="129"/>
    </row>
    <row r="5" spans="1:5" x14ac:dyDescent="0.25">
      <c r="A5" s="42"/>
      <c r="B5" s="43" t="s">
        <v>31</v>
      </c>
      <c r="C5" s="43" t="s">
        <v>36</v>
      </c>
      <c r="D5" s="43" t="s">
        <v>32</v>
      </c>
    </row>
    <row r="6" spans="1:5" x14ac:dyDescent="0.25">
      <c r="A6" s="143" t="s">
        <v>35</v>
      </c>
      <c r="B6" s="143"/>
      <c r="C6" s="143"/>
      <c r="D6" s="143"/>
    </row>
    <row r="7" spans="1:5" x14ac:dyDescent="0.25">
      <c r="A7" s="36" t="s">
        <v>42</v>
      </c>
      <c r="B7" s="37"/>
      <c r="C7" s="37"/>
      <c r="D7" s="37">
        <v>160</v>
      </c>
    </row>
    <row r="8" spans="1:5" x14ac:dyDescent="0.25">
      <c r="A8" s="36" t="s">
        <v>41</v>
      </c>
      <c r="B8" s="37"/>
      <c r="C8" s="37">
        <v>525</v>
      </c>
      <c r="D8" s="37">
        <v>600</v>
      </c>
    </row>
    <row r="9" spans="1:5" x14ac:dyDescent="0.25">
      <c r="A9" s="38" t="s">
        <v>17</v>
      </c>
      <c r="B9" s="39">
        <f>SUM(B7:B8)</f>
        <v>0</v>
      </c>
      <c r="C9" s="39">
        <f>SUM(C7:C8)</f>
        <v>525</v>
      </c>
      <c r="D9" s="39">
        <f>SUM(D7:D8)</f>
        <v>760</v>
      </c>
    </row>
    <row r="10" spans="1:5" x14ac:dyDescent="0.25">
      <c r="A10" s="38"/>
      <c r="B10" s="40"/>
      <c r="C10" s="40"/>
      <c r="D10" s="40"/>
    </row>
    <row r="11" spans="1:5" x14ac:dyDescent="0.25">
      <c r="A11" s="143" t="s">
        <v>34</v>
      </c>
      <c r="B11" s="143"/>
      <c r="C11" s="143"/>
      <c r="D11" s="143"/>
    </row>
    <row r="12" spans="1:5" x14ac:dyDescent="0.25">
      <c r="A12" s="36" t="s">
        <v>33</v>
      </c>
      <c r="B12" s="37">
        <v>350</v>
      </c>
      <c r="C12" s="37">
        <v>100</v>
      </c>
      <c r="D12" s="37">
        <v>280</v>
      </c>
    </row>
    <row r="13" spans="1:5" x14ac:dyDescent="0.25">
      <c r="A13" s="36" t="s">
        <v>43</v>
      </c>
      <c r="B13" s="37"/>
      <c r="C13" s="37">
        <v>200</v>
      </c>
      <c r="D13" s="37">
        <v>200</v>
      </c>
    </row>
    <row r="14" spans="1:5" x14ac:dyDescent="0.25">
      <c r="A14" s="36" t="s">
        <v>40</v>
      </c>
      <c r="B14" s="37">
        <v>555</v>
      </c>
      <c r="C14" s="37"/>
      <c r="D14" s="37"/>
    </row>
    <row r="15" spans="1:5" x14ac:dyDescent="0.25">
      <c r="A15" s="38" t="s">
        <v>37</v>
      </c>
      <c r="B15" s="37"/>
      <c r="C15" s="37"/>
      <c r="D15" s="37"/>
    </row>
    <row r="16" spans="1:5" x14ac:dyDescent="0.25">
      <c r="A16" s="41" t="s">
        <v>39</v>
      </c>
      <c r="B16" s="37"/>
      <c r="C16" s="37">
        <v>364</v>
      </c>
      <c r="D16" s="37"/>
    </row>
    <row r="17" spans="1:4" x14ac:dyDescent="0.25">
      <c r="A17" s="36" t="s">
        <v>38</v>
      </c>
      <c r="B17" s="37"/>
      <c r="C17" s="37"/>
      <c r="D17" s="37">
        <v>67</v>
      </c>
    </row>
    <row r="18" spans="1:4" x14ac:dyDescent="0.25">
      <c r="A18" s="38" t="s">
        <v>17</v>
      </c>
      <c r="B18" s="39">
        <f>SUM(B12:B17)</f>
        <v>905</v>
      </c>
      <c r="C18" s="39">
        <f>SUM(C12:C17)</f>
        <v>664</v>
      </c>
      <c r="D18" s="39">
        <f>SUM(D12:D17)</f>
        <v>547</v>
      </c>
    </row>
    <row r="19" spans="1:4" x14ac:dyDescent="0.25">
      <c r="A19" s="36"/>
      <c r="B19" s="37"/>
      <c r="C19" s="37"/>
      <c r="D19" s="37"/>
    </row>
    <row r="20" spans="1:4" x14ac:dyDescent="0.25">
      <c r="A20" s="34" t="s">
        <v>44</v>
      </c>
      <c r="B20" s="35">
        <f>(B18*$D3)+B9</f>
        <v>3620</v>
      </c>
      <c r="C20" s="35">
        <f>(C18*$D3)+C9</f>
        <v>3181</v>
      </c>
      <c r="D20" s="35">
        <f>(D18*$D3)+D9</f>
        <v>2948</v>
      </c>
    </row>
    <row r="22" spans="1:4" x14ac:dyDescent="0.25">
      <c r="A22" s="142" t="s">
        <v>104</v>
      </c>
      <c r="B22" s="142"/>
      <c r="C22" s="142"/>
      <c r="D22" s="142"/>
    </row>
    <row r="23" spans="1:4" x14ac:dyDescent="0.25">
      <c r="A23" s="142"/>
      <c r="B23" s="142"/>
      <c r="C23" s="142"/>
      <c r="D23" s="142"/>
    </row>
    <row r="24" spans="1:4" x14ac:dyDescent="0.25">
      <c r="A24" s="46"/>
      <c r="B24" s="46"/>
      <c r="C24" s="46"/>
      <c r="D24" s="46"/>
    </row>
    <row r="25" spans="1:4" x14ac:dyDescent="0.25">
      <c r="A25" s="142" t="s">
        <v>105</v>
      </c>
      <c r="B25" s="142"/>
      <c r="C25" s="142"/>
      <c r="D25" s="142"/>
    </row>
    <row r="26" spans="1:4" x14ac:dyDescent="0.25">
      <c r="A26" s="142"/>
      <c r="B26" s="142"/>
      <c r="C26" s="142"/>
      <c r="D26" s="142"/>
    </row>
  </sheetData>
  <mergeCells count="6">
    <mergeCell ref="A25:D26"/>
    <mergeCell ref="A1:D2"/>
    <mergeCell ref="A6:D6"/>
    <mergeCell ref="A11:D11"/>
    <mergeCell ref="B3:C3"/>
    <mergeCell ref="A22:D23"/>
  </mergeCells>
  <pageMargins left="0.7" right="0.7" top="0.75" bottom="0.75" header="0.3" footer="0.3"/>
  <pageSetup scale="91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7104-E736-4AB8-8C86-595B3C4FBFF4}">
  <sheetPr>
    <pageSetUpPr fitToPage="1"/>
  </sheetPr>
  <dimension ref="A1:J23"/>
  <sheetViews>
    <sheetView tabSelected="1" workbookViewId="0">
      <selection activeCell="H26" sqref="H26"/>
    </sheetView>
  </sheetViews>
  <sheetFormatPr defaultRowHeight="15" x14ac:dyDescent="0.25"/>
  <cols>
    <col min="1" max="1" width="17.7109375" style="3" bestFit="1" customWidth="1"/>
    <col min="2" max="2" width="17.5703125" bestFit="1" customWidth="1"/>
    <col min="3" max="3" width="24.5703125" bestFit="1" customWidth="1"/>
    <col min="4" max="4" width="22.85546875" bestFit="1" customWidth="1"/>
    <col min="5" max="5" width="19.7109375" bestFit="1" customWidth="1"/>
    <col min="6" max="6" width="7.5703125" bestFit="1" customWidth="1"/>
    <col min="7" max="7" width="31.85546875" bestFit="1" customWidth="1"/>
  </cols>
  <sheetData>
    <row r="1" spans="1:10" x14ac:dyDescent="0.25">
      <c r="A1" s="146" t="s">
        <v>93</v>
      </c>
      <c r="B1" s="146"/>
      <c r="C1" s="146"/>
      <c r="D1" s="146"/>
      <c r="E1" s="58" t="s">
        <v>84</v>
      </c>
      <c r="F1" s="55">
        <v>5</v>
      </c>
      <c r="G1" s="124"/>
    </row>
    <row r="2" spans="1:10" ht="15.75" thickBot="1" x14ac:dyDescent="0.3">
      <c r="A2" s="146"/>
      <c r="B2" s="146"/>
      <c r="C2" s="146"/>
      <c r="D2" s="146"/>
      <c r="E2" s="58" t="s">
        <v>85</v>
      </c>
      <c r="F2" s="55">
        <v>52</v>
      </c>
      <c r="G2" s="124"/>
    </row>
    <row r="3" spans="1:10" ht="15.75" thickBot="1" x14ac:dyDescent="0.3">
      <c r="A3" s="53"/>
      <c r="B3" s="54"/>
      <c r="C3" s="126" t="s">
        <v>83</v>
      </c>
      <c r="D3" s="127">
        <v>500</v>
      </c>
      <c r="E3" s="125" t="s">
        <v>86</v>
      </c>
      <c r="F3" s="57">
        <f>D3*F1*F2</f>
        <v>130000</v>
      </c>
      <c r="G3" s="124"/>
      <c r="J3" s="121"/>
    </row>
    <row r="4" spans="1:10" x14ac:dyDescent="0.25">
      <c r="A4" s="123"/>
      <c r="B4" s="124"/>
      <c r="C4" s="124"/>
      <c r="D4" s="124"/>
      <c r="E4" s="128"/>
      <c r="F4" s="124"/>
      <c r="G4" s="124"/>
    </row>
    <row r="5" spans="1:10" s="3" customFormat="1" ht="15.75" thickBot="1" x14ac:dyDescent="0.3">
      <c r="A5" s="122"/>
      <c r="B5" s="122" t="s">
        <v>50</v>
      </c>
      <c r="C5" s="122" t="s">
        <v>51</v>
      </c>
      <c r="D5" s="122" t="s">
        <v>52</v>
      </c>
      <c r="E5" s="123"/>
      <c r="F5" s="124"/>
      <c r="G5" s="124"/>
    </row>
    <row r="6" spans="1:10" x14ac:dyDescent="0.25">
      <c r="A6" s="47" t="s">
        <v>45</v>
      </c>
      <c r="B6" s="48" t="s">
        <v>47</v>
      </c>
      <c r="C6" s="48" t="s">
        <v>48</v>
      </c>
      <c r="D6" s="48" t="s">
        <v>49</v>
      </c>
      <c r="E6" s="124"/>
      <c r="F6" s="124"/>
      <c r="G6" s="124"/>
    </row>
    <row r="7" spans="1:10" x14ac:dyDescent="0.25">
      <c r="A7" s="47" t="s">
        <v>46</v>
      </c>
      <c r="B7" s="49">
        <v>29</v>
      </c>
      <c r="C7" s="49">
        <v>149</v>
      </c>
      <c r="D7" s="49">
        <v>549</v>
      </c>
      <c r="E7" s="124"/>
      <c r="F7" s="124"/>
      <c r="G7" s="124"/>
    </row>
    <row r="8" spans="1:10" x14ac:dyDescent="0.25">
      <c r="A8" s="47" t="s">
        <v>53</v>
      </c>
      <c r="B8" s="49">
        <v>40</v>
      </c>
      <c r="C8" s="49">
        <v>90</v>
      </c>
      <c r="D8" s="49">
        <v>370</v>
      </c>
      <c r="E8" s="124"/>
      <c r="F8" s="124"/>
      <c r="G8" s="124"/>
    </row>
    <row r="9" spans="1:10" x14ac:dyDescent="0.25">
      <c r="A9" s="47" t="s">
        <v>54</v>
      </c>
      <c r="B9" s="50">
        <v>200</v>
      </c>
      <c r="C9" s="51">
        <v>1000</v>
      </c>
      <c r="D9" s="51">
        <v>11000</v>
      </c>
      <c r="E9" s="124"/>
      <c r="F9" s="124"/>
      <c r="G9" s="124"/>
    </row>
    <row r="10" spans="1:10" x14ac:dyDescent="0.25">
      <c r="A10" s="47"/>
      <c r="B10" s="50"/>
      <c r="C10" s="51"/>
      <c r="D10" s="51"/>
      <c r="E10" s="124"/>
      <c r="F10" s="124"/>
      <c r="G10" s="124"/>
    </row>
    <row r="11" spans="1:10" x14ac:dyDescent="0.25">
      <c r="A11" s="47"/>
      <c r="B11" s="147" t="s">
        <v>87</v>
      </c>
      <c r="C11" s="147"/>
      <c r="D11" s="147"/>
      <c r="E11" s="124"/>
      <c r="F11" s="124"/>
      <c r="G11" s="124"/>
    </row>
    <row r="12" spans="1:10" x14ac:dyDescent="0.25">
      <c r="A12" s="47" t="s">
        <v>55</v>
      </c>
      <c r="B12" s="52">
        <f>B8/B9</f>
        <v>0.2</v>
      </c>
      <c r="C12" s="49">
        <f>C8/C9</f>
        <v>0.09</v>
      </c>
      <c r="D12" s="49">
        <f>D8/D9</f>
        <v>3.3636363636363638E-2</v>
      </c>
      <c r="E12" s="124"/>
      <c r="F12" s="124"/>
      <c r="G12" s="124"/>
    </row>
    <row r="13" spans="1:10" x14ac:dyDescent="0.25">
      <c r="A13" s="47" t="s">
        <v>88</v>
      </c>
      <c r="B13" s="49">
        <f>B12*$D$3</f>
        <v>100</v>
      </c>
      <c r="C13" s="49">
        <f>C12*$D$3</f>
        <v>45</v>
      </c>
      <c r="D13" s="49">
        <f>D12*$D$3</f>
        <v>16.81818181818182</v>
      </c>
      <c r="E13" s="124"/>
      <c r="F13" s="124"/>
      <c r="G13" s="124"/>
    </row>
    <row r="14" spans="1:10" x14ac:dyDescent="0.25">
      <c r="A14" s="47" t="s">
        <v>89</v>
      </c>
      <c r="B14" s="49">
        <f>B13*$F$1</f>
        <v>500</v>
      </c>
      <c r="C14" s="49">
        <f>C13*$F$1</f>
        <v>225</v>
      </c>
      <c r="D14" s="49">
        <f>D13*$F$1</f>
        <v>84.090909090909093</v>
      </c>
      <c r="E14" s="124"/>
      <c r="F14" s="124"/>
      <c r="G14" s="124"/>
    </row>
    <row r="15" spans="1:10" x14ac:dyDescent="0.25">
      <c r="A15" s="47" t="s">
        <v>90</v>
      </c>
      <c r="B15" s="49">
        <f>B14*$F$2</f>
        <v>26000</v>
      </c>
      <c r="C15" s="49">
        <f>C14*$F$2</f>
        <v>11700</v>
      </c>
      <c r="D15" s="49">
        <f>D14*$F$2</f>
        <v>4372.727272727273</v>
      </c>
      <c r="E15" s="124"/>
      <c r="F15" s="124"/>
      <c r="G15" s="124"/>
    </row>
    <row r="16" spans="1:10" x14ac:dyDescent="0.25">
      <c r="A16" s="47" t="s">
        <v>91</v>
      </c>
      <c r="B16" s="52">
        <f>2*B15</f>
        <v>52000</v>
      </c>
      <c r="C16" s="52">
        <f>2*C15</f>
        <v>23400</v>
      </c>
      <c r="D16" s="52">
        <f>2*D15</f>
        <v>8745.454545454546</v>
      </c>
      <c r="E16" s="124"/>
      <c r="F16" s="124"/>
      <c r="G16" s="124"/>
    </row>
    <row r="17" spans="1:7" x14ac:dyDescent="0.25">
      <c r="A17" s="47"/>
      <c r="B17" s="52"/>
      <c r="C17" s="52"/>
      <c r="D17" s="52"/>
      <c r="E17" s="124"/>
      <c r="F17" s="124"/>
      <c r="G17" s="124"/>
    </row>
    <row r="18" spans="1:7" x14ac:dyDescent="0.25">
      <c r="A18" s="47" t="s">
        <v>56</v>
      </c>
      <c r="B18" s="56">
        <f>B16+B7</f>
        <v>52029</v>
      </c>
      <c r="C18" s="56">
        <f>C16+C7</f>
        <v>23549</v>
      </c>
      <c r="D18" s="56">
        <f>D16+D7</f>
        <v>9294.454545454546</v>
      </c>
      <c r="E18" s="124"/>
      <c r="F18" s="124"/>
      <c r="G18" s="124"/>
    </row>
    <row r="19" spans="1:7" x14ac:dyDescent="0.25">
      <c r="A19" s="53"/>
      <c r="B19" s="54"/>
      <c r="C19" s="54"/>
      <c r="D19" s="54"/>
      <c r="E19" s="124"/>
      <c r="F19" s="124"/>
      <c r="G19" s="124"/>
    </row>
    <row r="20" spans="1:7" x14ac:dyDescent="0.25">
      <c r="A20" s="123"/>
      <c r="B20" s="124"/>
      <c r="C20" s="124"/>
      <c r="D20" s="124"/>
      <c r="E20" s="124"/>
      <c r="F20" s="124"/>
      <c r="G20" s="124"/>
    </row>
    <row r="21" spans="1:7" x14ac:dyDescent="0.25">
      <c r="A21" s="148" t="s">
        <v>106</v>
      </c>
      <c r="B21" s="148"/>
      <c r="C21" s="148"/>
      <c r="D21" s="148"/>
      <c r="E21" s="124"/>
      <c r="F21" s="124"/>
      <c r="G21" s="124"/>
    </row>
    <row r="22" spans="1:7" x14ac:dyDescent="0.25">
      <c r="A22" s="148"/>
      <c r="B22" s="148"/>
      <c r="C22" s="148"/>
      <c r="D22" s="148"/>
      <c r="E22" s="124"/>
      <c r="F22" s="124"/>
      <c r="G22" s="124"/>
    </row>
    <row r="23" spans="1:7" x14ac:dyDescent="0.25">
      <c r="A23" s="148"/>
      <c r="B23" s="148"/>
      <c r="C23" s="148"/>
      <c r="D23" s="148"/>
      <c r="E23" s="124"/>
      <c r="F23" s="124"/>
      <c r="G23" s="124"/>
    </row>
  </sheetData>
  <mergeCells count="3">
    <mergeCell ref="A1:D2"/>
    <mergeCell ref="B11:D11"/>
    <mergeCell ref="A21:D23"/>
  </mergeCells>
  <pageMargins left="0.7" right="0.7" top="0.75" bottom="0.75" header="0.3" footer="0.3"/>
  <pageSetup scale="8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C5-03E2-4A98-B01B-192A07879615}">
  <sheetPr>
    <pageSetUpPr fitToPage="1"/>
  </sheetPr>
  <dimension ref="A1:K23"/>
  <sheetViews>
    <sheetView topLeftCell="A2" workbookViewId="0">
      <selection activeCell="A18" sqref="A18"/>
    </sheetView>
  </sheetViews>
  <sheetFormatPr defaultRowHeight="15" x14ac:dyDescent="0.25"/>
  <cols>
    <col min="1" max="1" width="21" customWidth="1"/>
    <col min="2" max="2" width="14.5703125" bestFit="1" customWidth="1"/>
    <col min="3" max="3" width="19" bestFit="1" customWidth="1"/>
    <col min="4" max="4" width="14.5703125" bestFit="1" customWidth="1"/>
    <col min="6" max="7" width="19.140625" bestFit="1" customWidth="1"/>
    <col min="8" max="8" width="12.140625" customWidth="1"/>
  </cols>
  <sheetData>
    <row r="1" spans="1:11" s="26" customFormat="1" x14ac:dyDescent="0.25">
      <c r="A1" s="100"/>
      <c r="B1" s="100"/>
      <c r="C1" s="100"/>
      <c r="D1" s="100"/>
      <c r="E1" s="100"/>
      <c r="F1" s="100"/>
      <c r="G1" s="100"/>
      <c r="H1" s="100"/>
      <c r="I1" s="100"/>
      <c r="J1"/>
      <c r="K1"/>
    </row>
    <row r="2" spans="1:11" x14ac:dyDescent="0.25">
      <c r="A2" s="152" t="s">
        <v>122</v>
      </c>
      <c r="B2" s="152"/>
      <c r="C2" s="152"/>
      <c r="D2" s="152"/>
      <c r="E2" s="152"/>
      <c r="F2" s="152"/>
      <c r="G2" s="152"/>
      <c r="H2" s="118"/>
      <c r="I2" s="118"/>
    </row>
    <row r="3" spans="1:11" x14ac:dyDescent="0.25">
      <c r="A3" s="100"/>
      <c r="B3" s="100"/>
      <c r="E3" s="100"/>
      <c r="F3" s="100"/>
      <c r="G3" s="100"/>
      <c r="H3" s="100"/>
      <c r="I3" s="100"/>
    </row>
    <row r="4" spans="1:11" x14ac:dyDescent="0.25">
      <c r="A4" s="101" t="s">
        <v>116</v>
      </c>
      <c r="B4" s="116">
        <v>1</v>
      </c>
      <c r="C4" s="100"/>
      <c r="D4" s="100"/>
      <c r="E4" s="100"/>
      <c r="F4" s="100"/>
      <c r="G4" s="100"/>
      <c r="H4" s="100"/>
      <c r="I4" s="100"/>
    </row>
    <row r="5" spans="1:11" ht="16.5" thickBot="1" x14ac:dyDescent="0.3">
      <c r="A5" s="108"/>
      <c r="B5" s="115" t="s">
        <v>111</v>
      </c>
      <c r="C5" s="115" t="s">
        <v>112</v>
      </c>
      <c r="D5" s="115" t="s">
        <v>113</v>
      </c>
      <c r="E5" s="108"/>
      <c r="F5" s="100"/>
      <c r="G5" s="100"/>
      <c r="H5" s="100"/>
      <c r="I5" s="100"/>
    </row>
    <row r="6" spans="1:11" x14ac:dyDescent="0.25">
      <c r="A6" s="107" t="s">
        <v>119</v>
      </c>
      <c r="B6" s="110"/>
      <c r="C6" s="111">
        <v>500</v>
      </c>
      <c r="D6" s="114"/>
      <c r="E6" s="108"/>
      <c r="F6" s="100"/>
      <c r="G6" s="100"/>
      <c r="H6" s="100"/>
      <c r="I6" s="100"/>
    </row>
    <row r="7" spans="1:11" x14ac:dyDescent="0.25">
      <c r="A7" s="107"/>
      <c r="B7" s="108"/>
      <c r="C7" s="108"/>
      <c r="D7" s="108"/>
      <c r="E7" s="100"/>
      <c r="F7" s="100"/>
      <c r="G7" s="100"/>
      <c r="H7" s="100"/>
      <c r="I7" s="100"/>
    </row>
    <row r="8" spans="1:11" x14ac:dyDescent="0.25">
      <c r="A8" s="119"/>
      <c r="B8" s="150" t="s">
        <v>82</v>
      </c>
      <c r="C8" s="150"/>
      <c r="D8" s="150"/>
      <c r="E8" s="100"/>
      <c r="F8" s="100"/>
      <c r="G8" s="100"/>
      <c r="H8" s="100"/>
      <c r="I8" s="100"/>
    </row>
    <row r="9" spans="1:11" x14ac:dyDescent="0.25">
      <c r="A9" s="119" t="s">
        <v>114</v>
      </c>
      <c r="B9" s="105">
        <v>19</v>
      </c>
      <c r="C9" s="104">
        <v>35</v>
      </c>
      <c r="D9" s="112">
        <v>55</v>
      </c>
      <c r="E9" s="108"/>
      <c r="F9" s="100"/>
      <c r="G9" s="100"/>
      <c r="H9" s="100"/>
      <c r="I9" s="100"/>
    </row>
    <row r="10" spans="1:11" x14ac:dyDescent="0.25">
      <c r="A10" s="119" t="s">
        <v>115</v>
      </c>
      <c r="B10" s="105">
        <v>9.5</v>
      </c>
      <c r="C10" s="104"/>
      <c r="D10" s="112"/>
      <c r="E10" s="108"/>
      <c r="F10" s="100"/>
      <c r="G10" s="100"/>
      <c r="H10" s="100"/>
      <c r="I10" s="100"/>
    </row>
    <row r="11" spans="1:11" x14ac:dyDescent="0.25">
      <c r="A11" s="119" t="s">
        <v>117</v>
      </c>
      <c r="B11" s="117" t="str">
        <f>IF($B$4&gt;1,($B$4-1)*20," ")</f>
        <v xml:space="preserve"> </v>
      </c>
      <c r="C11" s="112" t="str">
        <f>IF($B$4&gt;1,($B$4-1)*15," ")</f>
        <v xml:space="preserve"> </v>
      </c>
      <c r="D11" s="112" t="str">
        <f>IF($B$4&gt;1,($B$4-1)*5," ")</f>
        <v xml:space="preserve"> </v>
      </c>
      <c r="E11" s="108"/>
      <c r="F11" s="100"/>
      <c r="G11" s="100"/>
      <c r="H11" s="100"/>
      <c r="I11" s="100"/>
    </row>
    <row r="12" spans="1:11" x14ac:dyDescent="0.25">
      <c r="A12" s="119" t="s">
        <v>118</v>
      </c>
      <c r="B12" s="105">
        <v>30</v>
      </c>
      <c r="C12" s="104"/>
      <c r="D12" s="112"/>
      <c r="E12" s="108"/>
      <c r="F12" s="100"/>
      <c r="G12" s="100"/>
      <c r="H12" s="100"/>
      <c r="I12" s="100"/>
    </row>
    <row r="13" spans="1:11" x14ac:dyDescent="0.25">
      <c r="A13" s="120" t="s">
        <v>17</v>
      </c>
      <c r="B13" s="109">
        <f>SUM(B9:B12)</f>
        <v>58.5</v>
      </c>
      <c r="C13" s="106">
        <f t="shared" ref="C13:D13" si="0">SUM(C9:C12)</f>
        <v>35</v>
      </c>
      <c r="D13" s="113">
        <f t="shared" si="0"/>
        <v>55</v>
      </c>
      <c r="E13" s="108"/>
      <c r="F13" s="100"/>
      <c r="G13" s="100"/>
      <c r="H13" s="100"/>
      <c r="I13" s="100"/>
    </row>
    <row r="14" spans="1:11" x14ac:dyDescent="0.25">
      <c r="A14" s="119"/>
      <c r="B14" s="108"/>
      <c r="C14" s="108"/>
      <c r="D14" s="108"/>
      <c r="E14" s="100"/>
      <c r="F14" s="100"/>
      <c r="G14" s="100"/>
      <c r="H14" s="100"/>
      <c r="I14" s="100"/>
    </row>
    <row r="15" spans="1:11" x14ac:dyDescent="0.25">
      <c r="A15" s="119" t="s">
        <v>120</v>
      </c>
      <c r="B15" s="102">
        <f>12*B13</f>
        <v>702</v>
      </c>
      <c r="C15" s="102">
        <f>C6+(12*C13)</f>
        <v>920</v>
      </c>
      <c r="D15" s="102">
        <f>12*D13</f>
        <v>660</v>
      </c>
      <c r="E15" s="100"/>
      <c r="F15" s="100"/>
      <c r="G15" s="100"/>
      <c r="H15" s="100"/>
      <c r="I15" s="100"/>
    </row>
    <row r="16" spans="1:11" x14ac:dyDescent="0.25">
      <c r="A16" s="119"/>
      <c r="B16" s="108"/>
      <c r="C16" s="108"/>
      <c r="D16" s="108"/>
      <c r="E16" s="100"/>
      <c r="F16" s="100"/>
      <c r="G16" s="100"/>
      <c r="H16" s="100"/>
      <c r="I16" s="100"/>
    </row>
    <row r="17" spans="1:9" ht="15.75" x14ac:dyDescent="0.25">
      <c r="A17" s="100"/>
      <c r="B17" s="151" t="s">
        <v>121</v>
      </c>
      <c r="C17" s="151"/>
      <c r="D17" s="151"/>
      <c r="E17" s="100"/>
      <c r="F17" s="100"/>
      <c r="G17" s="100"/>
      <c r="H17" s="100"/>
      <c r="I17" s="100"/>
    </row>
    <row r="18" spans="1:9" ht="16.5" thickBot="1" x14ac:dyDescent="0.3">
      <c r="A18" s="100"/>
      <c r="B18" s="103">
        <f>2*B15</f>
        <v>1404</v>
      </c>
      <c r="C18" s="103">
        <f>C6+(2*12*C13)</f>
        <v>1340</v>
      </c>
      <c r="D18" s="103">
        <f>2*D15</f>
        <v>1320</v>
      </c>
      <c r="E18" s="100"/>
      <c r="F18" s="100"/>
      <c r="G18" s="100"/>
      <c r="H18" s="100"/>
      <c r="I18" s="100"/>
    </row>
    <row r="19" spans="1:9" x14ac:dyDescent="0.25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 x14ac:dyDescent="0.25">
      <c r="A20" s="149" t="s">
        <v>123</v>
      </c>
      <c r="B20" s="149"/>
      <c r="C20" s="149"/>
      <c r="D20" s="149"/>
      <c r="E20" s="149"/>
      <c r="F20" s="149"/>
      <c r="G20" s="149"/>
      <c r="H20" s="149"/>
      <c r="I20" s="100"/>
    </row>
    <row r="21" spans="1:9" x14ac:dyDescent="0.25">
      <c r="A21" s="100"/>
      <c r="B21" s="100"/>
      <c r="C21" s="100"/>
      <c r="D21" s="100"/>
      <c r="E21" s="100"/>
      <c r="F21" s="100"/>
      <c r="G21" s="100"/>
      <c r="H21" s="100"/>
      <c r="I21" s="100"/>
    </row>
    <row r="22" spans="1:9" x14ac:dyDescent="0.25">
      <c r="A22" s="149" t="s">
        <v>124</v>
      </c>
      <c r="B22" s="149"/>
      <c r="C22" s="149"/>
      <c r="D22" s="149"/>
      <c r="E22" s="149"/>
      <c r="F22" s="149"/>
      <c r="G22" s="149"/>
      <c r="H22" s="149"/>
      <c r="I22" s="100"/>
    </row>
    <row r="23" spans="1:9" x14ac:dyDescent="0.25">
      <c r="A23" s="100"/>
      <c r="B23" s="100"/>
      <c r="C23" s="100"/>
      <c r="D23" s="100"/>
      <c r="E23" s="100"/>
      <c r="F23" s="100"/>
      <c r="G23" s="100"/>
      <c r="H23" s="100"/>
      <c r="I23" s="100"/>
    </row>
  </sheetData>
  <mergeCells count="5">
    <mergeCell ref="A22:H22"/>
    <mergeCell ref="B8:D8"/>
    <mergeCell ref="B17:D17"/>
    <mergeCell ref="A2:G2"/>
    <mergeCell ref="A20:H20"/>
  </mergeCells>
  <pageMargins left="0.7" right="0.7" top="0.75" bottom="0.75" header="0.3" footer="0.3"/>
  <pageSetup scale="88" orientation="landscape" r:id="rId1"/>
  <ignoredErrors>
    <ignoredError sqref="C15 C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AEE9-902E-42B3-8B35-B49AAED55F1A}">
  <sheetPr>
    <pageSetUpPr fitToPage="1"/>
  </sheetPr>
  <dimension ref="A1:K30"/>
  <sheetViews>
    <sheetView topLeftCell="A12" workbookViewId="0">
      <selection activeCell="K4" sqref="K4"/>
    </sheetView>
  </sheetViews>
  <sheetFormatPr defaultRowHeight="15" x14ac:dyDescent="0.25"/>
  <cols>
    <col min="1" max="1" width="30.7109375" bestFit="1" customWidth="1"/>
    <col min="2" max="2" width="14.42578125" customWidth="1"/>
    <col min="3" max="3" width="24" bestFit="1" customWidth="1"/>
    <col min="4" max="4" width="17.5703125" bestFit="1" customWidth="1"/>
    <col min="5" max="5" width="1.42578125" customWidth="1"/>
    <col min="6" max="6" width="22.42578125" bestFit="1" customWidth="1"/>
    <col min="7" max="9" width="17" bestFit="1" customWidth="1"/>
  </cols>
  <sheetData>
    <row r="1" spans="1:11" ht="15.75" thickBot="1" x14ac:dyDescent="0.3"/>
    <row r="2" spans="1:11" ht="15" customHeight="1" x14ac:dyDescent="0.3">
      <c r="A2" s="159" t="s">
        <v>94</v>
      </c>
      <c r="B2" s="159"/>
      <c r="C2" s="159"/>
      <c r="D2" s="159"/>
      <c r="E2" s="6"/>
      <c r="F2" s="156" t="s">
        <v>99</v>
      </c>
      <c r="G2" s="157"/>
      <c r="H2" s="157"/>
      <c r="I2" s="158"/>
      <c r="J2" s="6"/>
      <c r="K2" s="6"/>
    </row>
    <row r="3" spans="1:11" ht="18.75" x14ac:dyDescent="0.3">
      <c r="A3" s="159"/>
      <c r="B3" s="159"/>
      <c r="C3" s="159"/>
      <c r="D3" s="159"/>
      <c r="E3" s="6"/>
      <c r="F3" s="73"/>
      <c r="G3" s="72"/>
      <c r="H3" s="72"/>
      <c r="I3" s="74"/>
      <c r="J3" s="6"/>
      <c r="K3" s="6"/>
    </row>
    <row r="4" spans="1:11" x14ac:dyDescent="0.25">
      <c r="A4" s="36"/>
      <c r="B4" s="36"/>
      <c r="C4" s="87" t="s">
        <v>95</v>
      </c>
      <c r="D4" s="89">
        <v>0.4</v>
      </c>
      <c r="E4" s="90"/>
      <c r="F4" s="75"/>
      <c r="G4" s="84" t="s">
        <v>57</v>
      </c>
      <c r="H4" s="84" t="s">
        <v>58</v>
      </c>
      <c r="I4" s="85" t="s">
        <v>59</v>
      </c>
    </row>
    <row r="5" spans="1:11" s="26" customFormat="1" x14ac:dyDescent="0.25">
      <c r="A5" s="59"/>
      <c r="B5" s="59"/>
      <c r="C5" s="88"/>
      <c r="D5" s="88"/>
      <c r="E5" s="60"/>
      <c r="F5" s="75"/>
      <c r="G5" s="68"/>
      <c r="H5" s="68"/>
      <c r="I5" s="76"/>
      <c r="J5" s="60"/>
      <c r="K5" s="60"/>
    </row>
    <row r="6" spans="1:11" ht="15.75" x14ac:dyDescent="0.25">
      <c r="A6" s="63"/>
      <c r="B6" s="86" t="s">
        <v>57</v>
      </c>
      <c r="C6" s="86" t="s">
        <v>58</v>
      </c>
      <c r="D6" s="86" t="s">
        <v>59</v>
      </c>
      <c r="E6" s="6"/>
      <c r="F6" s="75"/>
      <c r="G6" s="154" t="s">
        <v>66</v>
      </c>
      <c r="H6" s="154"/>
      <c r="I6" s="155"/>
      <c r="J6" s="6"/>
      <c r="K6" s="6"/>
    </row>
    <row r="7" spans="1:11" x14ac:dyDescent="0.25">
      <c r="A7" s="63"/>
      <c r="B7" s="62"/>
      <c r="C7" s="62"/>
      <c r="D7" s="62"/>
      <c r="E7" s="6"/>
      <c r="F7" s="77" t="s">
        <v>68</v>
      </c>
      <c r="G7" s="69">
        <v>30000</v>
      </c>
      <c r="H7" s="69">
        <v>30000</v>
      </c>
      <c r="I7" s="78">
        <v>30000</v>
      </c>
      <c r="J7" s="6"/>
      <c r="K7" s="6"/>
    </row>
    <row r="8" spans="1:11" x14ac:dyDescent="0.25">
      <c r="A8" s="63"/>
      <c r="B8" s="161" t="s">
        <v>97</v>
      </c>
      <c r="C8" s="161"/>
      <c r="D8" s="161"/>
      <c r="E8" s="6"/>
      <c r="F8" s="77" t="s">
        <v>67</v>
      </c>
      <c r="G8" s="70">
        <v>35</v>
      </c>
      <c r="H8" s="70">
        <v>19</v>
      </c>
      <c r="I8" s="79">
        <v>17</v>
      </c>
      <c r="J8" s="6"/>
      <c r="K8" s="6"/>
    </row>
    <row r="9" spans="1:11" x14ac:dyDescent="0.25">
      <c r="A9" s="5" t="s">
        <v>60</v>
      </c>
      <c r="B9" s="65">
        <v>14500</v>
      </c>
      <c r="C9" s="65">
        <v>31000</v>
      </c>
      <c r="D9" s="65">
        <v>72000</v>
      </c>
      <c r="E9" s="6"/>
      <c r="F9" s="77" t="s">
        <v>70</v>
      </c>
      <c r="G9" s="71">
        <f>G7/G8</f>
        <v>857.14285714285711</v>
      </c>
      <c r="H9" s="71">
        <f>H7/H8</f>
        <v>1578.9473684210527</v>
      </c>
      <c r="I9" s="80">
        <f>I7/I8</f>
        <v>1764.7058823529412</v>
      </c>
      <c r="J9" s="6"/>
      <c r="K9" s="6"/>
    </row>
    <row r="10" spans="1:11" x14ac:dyDescent="0.25">
      <c r="A10" s="5" t="s">
        <v>62</v>
      </c>
      <c r="B10" s="65">
        <f>IF(ISBLANK($D4),B9,B9+(B9*$D4))</f>
        <v>20300</v>
      </c>
      <c r="C10" s="65">
        <f>IF(ISBLANK($D4),C9,C9+(C9*$D4))</f>
        <v>43400</v>
      </c>
      <c r="D10" s="65">
        <f>IF(ISBLANK($D4),D9,D9+(D9*$D4))</f>
        <v>100800</v>
      </c>
      <c r="E10" s="6"/>
      <c r="F10" s="77" t="s">
        <v>69</v>
      </c>
      <c r="G10" s="40">
        <v>9</v>
      </c>
      <c r="H10" s="40">
        <v>9</v>
      </c>
      <c r="I10" s="81">
        <v>9</v>
      </c>
      <c r="J10" s="6"/>
      <c r="K10" s="6"/>
    </row>
    <row r="11" spans="1:11" x14ac:dyDescent="0.25">
      <c r="A11" s="5" t="s">
        <v>61</v>
      </c>
      <c r="B11" s="65">
        <v>1450</v>
      </c>
      <c r="C11" s="65">
        <v>3100</v>
      </c>
      <c r="D11" s="65">
        <v>7200</v>
      </c>
      <c r="E11" s="6"/>
      <c r="F11" s="82" t="s">
        <v>96</v>
      </c>
      <c r="G11" s="39">
        <f>G9*G10</f>
        <v>7714.2857142857138</v>
      </c>
      <c r="H11" s="39">
        <f>H9*H10</f>
        <v>14210.526315789475</v>
      </c>
      <c r="I11" s="83">
        <f>I9*I10</f>
        <v>15882.35294117647</v>
      </c>
      <c r="J11" s="6"/>
      <c r="K11" s="6"/>
    </row>
    <row r="12" spans="1:11" x14ac:dyDescent="0.25">
      <c r="A12" s="61" t="s">
        <v>71</v>
      </c>
      <c r="B12" s="64">
        <f>SUM(B10:B11)</f>
        <v>21750</v>
      </c>
      <c r="C12" s="64">
        <f>SUM(C10:C11)</f>
        <v>46500</v>
      </c>
      <c r="D12" s="64">
        <f>SUM(D10:D11)</f>
        <v>108000</v>
      </c>
      <c r="E12" s="6"/>
      <c r="F12" s="75"/>
      <c r="G12" s="70"/>
      <c r="H12" s="70"/>
      <c r="I12" s="79"/>
      <c r="J12" s="6"/>
      <c r="K12" s="6"/>
    </row>
    <row r="13" spans="1:11" x14ac:dyDescent="0.25">
      <c r="A13" s="67"/>
      <c r="B13" s="67"/>
      <c r="C13" s="67"/>
      <c r="D13" s="67"/>
      <c r="E13" s="6"/>
      <c r="F13" s="75"/>
      <c r="G13" s="154" t="s">
        <v>107</v>
      </c>
      <c r="H13" s="154"/>
      <c r="I13" s="155"/>
      <c r="J13" s="6"/>
      <c r="K13" s="6"/>
    </row>
    <row r="14" spans="1:11" x14ac:dyDescent="0.25">
      <c r="A14" s="63"/>
      <c r="B14" s="161" t="s">
        <v>98</v>
      </c>
      <c r="C14" s="161"/>
      <c r="D14" s="161"/>
      <c r="E14" s="6"/>
      <c r="F14" s="77" t="s">
        <v>72</v>
      </c>
      <c r="G14" s="69">
        <v>250000</v>
      </c>
      <c r="H14" s="69">
        <v>250000</v>
      </c>
      <c r="I14" s="78">
        <v>250000</v>
      </c>
      <c r="J14" s="6"/>
      <c r="K14" s="6"/>
    </row>
    <row r="15" spans="1:11" x14ac:dyDescent="0.25">
      <c r="A15" s="5" t="s">
        <v>63</v>
      </c>
      <c r="B15" s="65">
        <v>1500</v>
      </c>
      <c r="C15" s="65">
        <v>2500</v>
      </c>
      <c r="D15" s="65">
        <v>3100</v>
      </c>
      <c r="E15" s="6"/>
      <c r="F15" s="77" t="s">
        <v>68</v>
      </c>
      <c r="G15" s="69">
        <v>30000</v>
      </c>
      <c r="H15" s="69">
        <v>30000</v>
      </c>
      <c r="I15" s="78">
        <v>30000</v>
      </c>
      <c r="J15" s="6"/>
      <c r="K15" s="6"/>
    </row>
    <row r="16" spans="1:11" x14ac:dyDescent="0.25">
      <c r="A16" s="5" t="s">
        <v>64</v>
      </c>
      <c r="B16" s="65">
        <v>210</v>
      </c>
      <c r="C16" s="65">
        <v>300</v>
      </c>
      <c r="D16" s="65">
        <v>450</v>
      </c>
      <c r="E16" s="6"/>
      <c r="F16" s="82" t="s">
        <v>108</v>
      </c>
      <c r="G16" s="95" t="str">
        <f>INT(G14/G15)&amp;" years, "&amp; INT(((G14/G15)-INT(G14/G15))*12) &amp;" months."</f>
        <v>8 years, 4 months.</v>
      </c>
      <c r="H16" s="95" t="str">
        <f t="shared" ref="H16:I16" si="0">INT(H14/H15)&amp;" years, "&amp; INT(((H14/H15)-INT(H14/H15))*12) &amp;" months."</f>
        <v>8 years, 4 months.</v>
      </c>
      <c r="I16" s="96" t="str">
        <f t="shared" si="0"/>
        <v>8 years, 4 months.</v>
      </c>
      <c r="J16" s="94"/>
      <c r="K16" s="6"/>
    </row>
    <row r="17" spans="1:11" ht="15.75" thickBot="1" x14ac:dyDescent="0.3">
      <c r="A17" s="5" t="s">
        <v>65</v>
      </c>
      <c r="B17" s="65">
        <f>G11</f>
        <v>7714.2857142857138</v>
      </c>
      <c r="C17" s="65">
        <f>H11</f>
        <v>14210.526315789475</v>
      </c>
      <c r="D17" s="65">
        <f>I11</f>
        <v>15882.35294117647</v>
      </c>
      <c r="E17" s="6"/>
      <c r="F17" s="92"/>
      <c r="G17" s="93"/>
      <c r="H17" s="93"/>
      <c r="I17" s="93"/>
      <c r="J17" s="94"/>
      <c r="K17" s="6"/>
    </row>
    <row r="18" spans="1:11" x14ac:dyDescent="0.25">
      <c r="A18" s="61" t="s">
        <v>71</v>
      </c>
      <c r="B18" s="66">
        <f>SUM(B15:B17)</f>
        <v>9424.2857142857138</v>
      </c>
      <c r="C18" s="66">
        <f>SUM(C15:C17)</f>
        <v>17010.526315789473</v>
      </c>
      <c r="D18" s="66">
        <f>SUM(D15:D17)</f>
        <v>19432.352941176468</v>
      </c>
      <c r="E18" s="6"/>
      <c r="F18" s="26"/>
      <c r="G18" s="26"/>
      <c r="H18" s="26"/>
      <c r="I18" s="97"/>
      <c r="J18" s="6"/>
      <c r="K18" s="6"/>
    </row>
    <row r="19" spans="1:11" x14ac:dyDescent="0.25">
      <c r="A19" s="61"/>
      <c r="B19" s="65"/>
      <c r="C19" s="65"/>
      <c r="D19" s="65"/>
      <c r="E19" s="6"/>
    </row>
    <row r="20" spans="1:11" ht="15.75" x14ac:dyDescent="0.25">
      <c r="A20" s="63"/>
      <c r="B20" s="160" t="s">
        <v>73</v>
      </c>
      <c r="C20" s="160"/>
      <c r="D20" s="160"/>
      <c r="E20" s="6"/>
      <c r="J20" s="6"/>
      <c r="K20" s="6"/>
    </row>
    <row r="21" spans="1:11" ht="16.5" thickBot="1" x14ac:dyDescent="0.3">
      <c r="A21" s="63"/>
      <c r="B21" s="98">
        <f>B12+INT(B18 * (G14/G15))</f>
        <v>100285</v>
      </c>
      <c r="C21" s="98">
        <f t="shared" ref="C21:D21" si="1">C12+INT(C18 * (H14/H15))</f>
        <v>188254</v>
      </c>
      <c r="D21" s="98">
        <f t="shared" si="1"/>
        <v>269936</v>
      </c>
      <c r="E21" s="6"/>
      <c r="J21" s="6"/>
      <c r="K21" s="6"/>
    </row>
    <row r="22" spans="1:11" ht="15.75" x14ac:dyDescent="0.25">
      <c r="A22" s="63"/>
      <c r="B22" s="99"/>
      <c r="C22" s="99"/>
      <c r="D22" s="99"/>
      <c r="E22" s="6"/>
      <c r="J22" s="6"/>
      <c r="K22" s="6"/>
    </row>
    <row r="23" spans="1:11" ht="15.75" x14ac:dyDescent="0.25">
      <c r="A23" s="63"/>
      <c r="B23" s="99"/>
      <c r="C23" s="99"/>
      <c r="D23" s="99"/>
      <c r="E23" s="6"/>
      <c r="J23" s="6"/>
      <c r="K23" s="6"/>
    </row>
    <row r="24" spans="1:11" x14ac:dyDescent="0.25">
      <c r="A24" s="153" t="s">
        <v>109</v>
      </c>
      <c r="B24" s="153"/>
      <c r="C24" s="153"/>
      <c r="D24" s="153"/>
      <c r="E24" s="6"/>
      <c r="J24" s="6"/>
      <c r="K24" s="6"/>
    </row>
    <row r="25" spans="1:11" x14ac:dyDescent="0.25">
      <c r="A25" s="153"/>
      <c r="B25" s="153"/>
      <c r="C25" s="153"/>
      <c r="D25" s="153"/>
      <c r="E25" s="6"/>
      <c r="J25" s="6"/>
      <c r="K25" s="6"/>
    </row>
    <row r="26" spans="1:11" x14ac:dyDescent="0.25">
      <c r="A26" s="67"/>
      <c r="B26" s="67"/>
      <c r="C26" s="67"/>
      <c r="D26" s="67"/>
      <c r="E26" s="6"/>
      <c r="J26" s="6"/>
      <c r="K26" s="6"/>
    </row>
    <row r="27" spans="1:11" x14ac:dyDescent="0.25">
      <c r="A27" s="153" t="s">
        <v>110</v>
      </c>
      <c r="B27" s="153"/>
      <c r="C27" s="153"/>
      <c r="D27" s="153"/>
      <c r="E27" s="6"/>
      <c r="J27" s="6"/>
      <c r="K27" s="6"/>
    </row>
    <row r="28" spans="1:11" x14ac:dyDescent="0.25">
      <c r="A28" s="153"/>
      <c r="B28" s="153"/>
      <c r="C28" s="153"/>
      <c r="D28" s="153"/>
      <c r="E28" s="6"/>
      <c r="J28" s="6"/>
      <c r="K28" s="6"/>
    </row>
    <row r="29" spans="1:11" x14ac:dyDescent="0.25">
      <c r="A29" s="63"/>
      <c r="B29" s="63"/>
      <c r="C29" s="63"/>
      <c r="D29" s="63"/>
      <c r="E29" s="6"/>
      <c r="F29" s="6"/>
      <c r="G29" s="6"/>
      <c r="H29" s="6"/>
      <c r="I29" s="6"/>
      <c r="J29" s="6"/>
      <c r="K29" s="6"/>
    </row>
    <row r="30" spans="1:11" x14ac:dyDescent="0.25">
      <c r="A30" s="63"/>
      <c r="B30" s="63"/>
      <c r="C30" s="63"/>
      <c r="D30" s="63"/>
      <c r="E30" s="6"/>
      <c r="F30" s="6"/>
      <c r="G30" s="6"/>
      <c r="H30" s="6"/>
      <c r="I30" s="6"/>
      <c r="J30" s="6"/>
      <c r="K30" s="6"/>
    </row>
  </sheetData>
  <mergeCells count="9">
    <mergeCell ref="A24:D25"/>
    <mergeCell ref="A27:D28"/>
    <mergeCell ref="G13:I13"/>
    <mergeCell ref="G6:I6"/>
    <mergeCell ref="F2:I2"/>
    <mergeCell ref="A2:D3"/>
    <mergeCell ref="B20:D20"/>
    <mergeCell ref="B8:D8"/>
    <mergeCell ref="B14:D14"/>
  </mergeCells>
  <pageMargins left="0.7" right="0.7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School Shopping</vt:lpstr>
      <vt:lpstr>2. Dog or Cat</vt:lpstr>
      <vt:lpstr>3. Three Vacations</vt:lpstr>
      <vt:lpstr>4. Clear The Printer Confusion</vt:lpstr>
      <vt:lpstr>5. Untangle The Cell Phone Bill</vt:lpstr>
      <vt:lpstr>6. Choose From Three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KING KENNY</cp:lastModifiedBy>
  <cp:lastPrinted>2023-03-10T16:33:07Z</cp:lastPrinted>
  <dcterms:created xsi:type="dcterms:W3CDTF">2023-02-27T13:06:01Z</dcterms:created>
  <dcterms:modified xsi:type="dcterms:W3CDTF">2023-05-04T02:24:59Z</dcterms:modified>
</cp:coreProperties>
</file>