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540" windowWidth="18915" windowHeight="9885" activeTab="1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45621"/>
</workbook>
</file>

<file path=xl/calcChain.xml><?xml version="1.0" encoding="utf-8"?>
<calcChain xmlns="http://schemas.openxmlformats.org/spreadsheetml/2006/main">
  <c r="B17" i="2" l="1"/>
  <c r="B8" i="2"/>
  <c r="B7" i="2"/>
  <c r="B6" i="2"/>
  <c r="B5" i="2"/>
  <c r="F7" i="6" l="1"/>
  <c r="F5" i="6"/>
  <c r="C9" i="4"/>
  <c r="E9" i="6" l="1"/>
  <c r="F6" i="6"/>
  <c r="F3" i="6"/>
  <c r="C9" i="3"/>
  <c r="G13" i="1"/>
  <c r="G14" i="1"/>
  <c r="G15" i="1"/>
  <c r="G16" i="1"/>
  <c r="G17" i="1"/>
  <c r="G18" i="1"/>
  <c r="G19" i="1"/>
  <c r="G20" i="1"/>
  <c r="G21" i="1"/>
  <c r="G22" i="1"/>
  <c r="G23" i="1"/>
  <c r="G24" i="1"/>
  <c r="G12" i="1"/>
  <c r="G4" i="1"/>
  <c r="G5" i="1"/>
  <c r="G6" i="1"/>
  <c r="G7" i="1"/>
  <c r="G8" i="1"/>
  <c r="G9" i="1"/>
  <c r="G10" i="1"/>
  <c r="G11" i="1"/>
  <c r="G3" i="1"/>
  <c r="G25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3" i="1"/>
  <c r="E25" i="1" s="1"/>
  <c r="B4" i="2" s="1"/>
  <c r="B20" i="2" l="1"/>
  <c r="F24" i="6"/>
  <c r="F21" i="6"/>
  <c r="E25" i="6"/>
  <c r="B9" i="2" l="1"/>
  <c r="B12" i="2" s="1"/>
</calcChain>
</file>

<file path=xl/sharedStrings.xml><?xml version="1.0" encoding="utf-8"?>
<sst xmlns="http://schemas.openxmlformats.org/spreadsheetml/2006/main" count="108" uniqueCount="73">
  <si>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</si>
  <si>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</si>
  <si>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</si>
  <si>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</si>
  <si>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</si>
  <si>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</si>
  <si>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</si>
  <si>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</si>
  <si>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</si>
  <si>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</si>
  <si>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</si>
  <si>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</si>
  <si>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</si>
  <si>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</si>
  <si>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</si>
  <si>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</si>
  <si>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</si>
  <si>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</si>
  <si>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</si>
  <si>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</si>
  <si>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</si>
  <si>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</si>
  <si>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</si>
  <si>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</si>
  <si>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</si>
  <si>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</si>
  <si>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</si>
  <si>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</si>
  <si>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</si>
  <si>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</si>
  <si>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</si>
  <si>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</si>
  <si>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</si>
  <si>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</si>
  <si>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</si>
  <si>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</si>
  <si>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</si>
  <si>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</si>
  <si>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</si>
  <si>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</si>
  <si>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</si>
  <si>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</si>
  <si>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</si>
  <si>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</si>
  <si>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</si>
  <si>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</si>
  <si>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</si>
  <si>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</si>
  <si>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</si>
  <si>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</si>
  <si>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</si>
  <si>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</si>
  <si>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</si>
  <si>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</si>
  <si>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</si>
  <si>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</si>
  <si>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</si>
  <si>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</si>
  <si>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</si>
  <si>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 xml:space="preserve"> P100a</t>
  </si>
  <si>
    <t>P22a</t>
  </si>
  <si>
    <t>P295a</t>
  </si>
  <si>
    <t>P144</t>
  </si>
  <si>
    <t>P995a</t>
  </si>
  <si>
    <t>P1024a</t>
  </si>
  <si>
    <t>P57a</t>
  </si>
  <si>
    <t>P162a</t>
  </si>
  <si>
    <t>T2</t>
  </si>
  <si>
    <t>PU7</t>
  </si>
  <si>
    <t>PU10</t>
  </si>
  <si>
    <t>P787a</t>
  </si>
  <si>
    <t>PU11</t>
  </si>
  <si>
    <t>the 'a' indicates a parallel pipe.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</si>
</sst>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/>
    <xf numFmtId="164" fontId="3" fillId="0" borderId="1" xfId="0" applyNumberFormat="1" applyFont="1" applyBorder="1" applyAlignment="1">
      <alignment horizontal="center" vertical="center"/>
    </xf>
    <xf numFmtId="0" fontId="10" fillId="0" borderId="0" xfId="0" applyFont="1"/>
    <xf numFmtId="2" fontId="0" fillId="0" borderId="0" xfId="0" applyNumberFormat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workbookViewId="0">
      <selection sqref="A1:C24"/>
    </sheetView>
  </sheetViews>
  <sheetFormatPr defaultRowHeight="15" x14ac:dyDescent="0.25"/>
  <cols>
    <col min="1" max="1" width="23.7109375" customWidth="1"/>
    <col min="2" max="2" width="17.7109375" bestFit="1" customWidth="1"/>
    <col min="3" max="3" width="13.140625" customWidth="1"/>
  </cols>
  <sheetData>
    <row r="2" spans="1:7" ht="18.75" x14ac:dyDescent="0.25">
      <c r="A2" s="34" t="s">
        <v>41</v>
      </c>
      <c r="B2" s="34"/>
      <c r="C2" s="34"/>
    </row>
    <row r="3" spans="1:7" x14ac:dyDescent="0.25">
      <c r="A3" s="35" t="s">
        <v>42</v>
      </c>
      <c r="B3" s="35"/>
      <c r="C3" s="35"/>
    </row>
    <row r="4" spans="1:7" x14ac:dyDescent="0.25">
      <c r="A4" s="15" t="s">
        <v>49</v>
      </c>
      <c r="B4" s="1">
        <f>PipeDesign!E25</f>
        <v>65012.358500000002</v>
      </c>
      <c r="C4" s="1" t="s">
        <v>22</v>
      </c>
    </row>
    <row r="5" spans="1:7" x14ac:dyDescent="0.25">
      <c r="A5" s="15" t="s">
        <v>50</v>
      </c>
      <c r="B5" s="1">
        <f>TankDesign!C9</f>
        <v>14020</v>
      </c>
      <c r="C5" s="1" t="s">
        <v>22</v>
      </c>
    </row>
    <row r="6" spans="1:7" x14ac:dyDescent="0.25">
      <c r="A6" s="15" t="s">
        <v>51</v>
      </c>
      <c r="B6" s="1">
        <f>PumpDesign!C9</f>
        <v>16738</v>
      </c>
      <c r="C6" s="1" t="s">
        <v>22</v>
      </c>
    </row>
    <row r="7" spans="1:7" x14ac:dyDescent="0.25">
      <c r="A7" s="15" t="s">
        <v>56</v>
      </c>
      <c r="B7" s="1">
        <f>DieselGenerator!E9</f>
        <v>38910</v>
      </c>
      <c r="C7" s="1" t="s">
        <v>22</v>
      </c>
    </row>
    <row r="8" spans="1:7" x14ac:dyDescent="0.25">
      <c r="A8" s="15" t="s">
        <v>39</v>
      </c>
      <c r="B8" s="1">
        <f>ValveDesign!B4</f>
        <v>0</v>
      </c>
      <c r="C8" s="1" t="s">
        <v>22</v>
      </c>
    </row>
    <row r="9" spans="1:7" x14ac:dyDescent="0.25">
      <c r="A9" s="17" t="s">
        <v>43</v>
      </c>
      <c r="B9" s="1">
        <f>SUM(B4:B8)</f>
        <v>134680.3585</v>
      </c>
      <c r="C9" s="1" t="s">
        <v>22</v>
      </c>
    </row>
    <row r="10" spans="1:7" x14ac:dyDescent="0.25">
      <c r="A10" s="35" t="s">
        <v>40</v>
      </c>
      <c r="B10" s="35"/>
      <c r="C10" s="35"/>
    </row>
    <row r="11" spans="1:7" ht="15.75" x14ac:dyDescent="0.25">
      <c r="A11" s="15" t="s">
        <v>44</v>
      </c>
      <c r="B11" s="25">
        <v>221687.2</v>
      </c>
      <c r="C11" s="1" t="s">
        <v>22</v>
      </c>
      <c r="E11" s="24"/>
      <c r="F11" s="31"/>
      <c r="G11" s="32"/>
    </row>
    <row r="12" spans="1:7" ht="18.75" x14ac:dyDescent="0.25">
      <c r="A12" s="16" t="s">
        <v>45</v>
      </c>
      <c r="B12" s="33">
        <f>B9+B11</f>
        <v>356367.55850000004</v>
      </c>
      <c r="C12" s="2" t="s">
        <v>22</v>
      </c>
    </row>
    <row r="15" spans="1:7" ht="18.75" x14ac:dyDescent="0.25">
      <c r="A15" s="34" t="s">
        <v>46</v>
      </c>
      <c r="B15" s="34"/>
      <c r="C15" s="34"/>
    </row>
    <row r="16" spans="1:7" x14ac:dyDescent="0.25">
      <c r="A16" s="35" t="s">
        <v>47</v>
      </c>
      <c r="B16" s="35"/>
      <c r="C16" s="35"/>
    </row>
    <row r="17" spans="1:5" x14ac:dyDescent="0.25">
      <c r="A17" s="15" t="s">
        <v>52</v>
      </c>
      <c r="B17" s="1">
        <f>PipeDesign!G25</f>
        <v>60228.942800000004</v>
      </c>
      <c r="C17" s="1" t="s">
        <v>23</v>
      </c>
    </row>
    <row r="18" spans="1:5" x14ac:dyDescent="0.25">
      <c r="A18" s="35" t="s">
        <v>58</v>
      </c>
      <c r="B18" s="35"/>
      <c r="C18" s="35"/>
    </row>
    <row r="19" spans="1:5" x14ac:dyDescent="0.25">
      <c r="A19" s="15" t="s">
        <v>48</v>
      </c>
      <c r="B19" s="1">
        <v>1862302.6240000001</v>
      </c>
      <c r="C19" s="1" t="s">
        <v>23</v>
      </c>
      <c r="E19" s="24"/>
    </row>
    <row r="20" spans="1:5" ht="18.75" x14ac:dyDescent="0.25">
      <c r="A20" s="16" t="s">
        <v>57</v>
      </c>
      <c r="B20" s="30">
        <f>B17+B19</f>
        <v>1922531.5668000001</v>
      </c>
      <c r="C20" s="1" t="s">
        <v>23</v>
      </c>
    </row>
    <row r="23" spans="1:5" ht="18.75" x14ac:dyDescent="0.25">
      <c r="A23" s="34" t="s">
        <v>53</v>
      </c>
      <c r="B23" s="34"/>
      <c r="C23" s="13"/>
    </row>
    <row r="24" spans="1:5" ht="20.25" x14ac:dyDescent="0.25">
      <c r="A24" s="2" t="s">
        <v>54</v>
      </c>
      <c r="B24" s="1">
        <v>0.1477617</v>
      </c>
      <c r="C24" s="23"/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D27" sqref="D27"/>
    </sheetView>
  </sheetViews>
  <sheetFormatPr defaultRowHeight="15" x14ac:dyDescent="0.2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12" ht="25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  <c r="K1" s="29"/>
      <c r="L1" s="29"/>
    </row>
    <row r="2" spans="1:12" x14ac:dyDescent="0.25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  <c r="K2" s="29"/>
      <c r="L2" s="29"/>
    </row>
    <row r="3" spans="1:12" x14ac:dyDescent="0.25">
      <c r="A3" s="1" t="s">
        <v>59</v>
      </c>
      <c r="B3" s="1">
        <v>457</v>
      </c>
      <c r="C3" s="1">
        <v>107.88</v>
      </c>
      <c r="D3" s="1">
        <v>26.25</v>
      </c>
      <c r="E3" s="1">
        <f>C3*D3</f>
        <v>2831.85</v>
      </c>
      <c r="F3" s="1">
        <v>38.35</v>
      </c>
      <c r="G3" s="1">
        <f>F3*C3</f>
        <v>4137.1980000000003</v>
      </c>
      <c r="K3" s="29"/>
      <c r="L3" s="29"/>
    </row>
    <row r="4" spans="1:12" x14ac:dyDescent="0.25">
      <c r="A4" s="1" t="s">
        <v>60</v>
      </c>
      <c r="B4" s="1">
        <v>457</v>
      </c>
      <c r="C4" s="1">
        <v>567.29999999999995</v>
      </c>
      <c r="D4" s="1">
        <v>26.25</v>
      </c>
      <c r="E4" s="1">
        <f t="shared" ref="E4:E24" si="0">C4*D4</f>
        <v>14891.624999999998</v>
      </c>
      <c r="F4" s="1">
        <v>38.35</v>
      </c>
      <c r="G4" s="1">
        <f t="shared" ref="G4:G24" si="1">F4*C4</f>
        <v>21755.954999999998</v>
      </c>
      <c r="K4" s="29"/>
      <c r="L4" s="29"/>
    </row>
    <row r="5" spans="1:12" x14ac:dyDescent="0.25">
      <c r="A5" s="1" t="s">
        <v>70</v>
      </c>
      <c r="B5" s="1">
        <v>152</v>
      </c>
      <c r="C5" s="1">
        <v>127.08</v>
      </c>
      <c r="D5" s="1">
        <v>12.1</v>
      </c>
      <c r="E5" s="1">
        <f t="shared" si="0"/>
        <v>1537.6679999999999</v>
      </c>
      <c r="F5" s="1">
        <v>9.7100000000000009</v>
      </c>
      <c r="G5" s="1">
        <f t="shared" si="1"/>
        <v>1233.9468000000002</v>
      </c>
      <c r="K5" s="29"/>
      <c r="L5" s="29"/>
    </row>
    <row r="6" spans="1:12" x14ac:dyDescent="0.25">
      <c r="A6" s="1" t="s">
        <v>61</v>
      </c>
      <c r="B6" s="1">
        <v>102</v>
      </c>
      <c r="C6" s="1">
        <v>133.22999999999999</v>
      </c>
      <c r="D6" s="1">
        <v>9.9700000000000006</v>
      </c>
      <c r="E6" s="1">
        <f t="shared" si="0"/>
        <v>1328.3031000000001</v>
      </c>
      <c r="F6" s="1">
        <v>5.9</v>
      </c>
      <c r="G6" s="1">
        <f t="shared" si="1"/>
        <v>786.05700000000002</v>
      </c>
      <c r="K6" s="29"/>
      <c r="L6" s="29"/>
    </row>
    <row r="7" spans="1:12" x14ac:dyDescent="0.25">
      <c r="A7" s="1" t="s">
        <v>63</v>
      </c>
      <c r="B7" s="1">
        <v>203</v>
      </c>
      <c r="C7" s="1">
        <v>228.99</v>
      </c>
      <c r="D7" s="1">
        <v>14.49</v>
      </c>
      <c r="E7" s="1">
        <f t="shared" si="0"/>
        <v>3318.0651000000003</v>
      </c>
      <c r="F7" s="1">
        <v>13.94</v>
      </c>
      <c r="G7" s="1">
        <f t="shared" si="1"/>
        <v>3192.1206000000002</v>
      </c>
      <c r="K7" s="29"/>
      <c r="L7" s="29"/>
    </row>
    <row r="8" spans="1:12" x14ac:dyDescent="0.25">
      <c r="A8" s="1" t="s">
        <v>62</v>
      </c>
      <c r="B8" s="1">
        <v>102</v>
      </c>
      <c r="C8" s="1">
        <v>130.79</v>
      </c>
      <c r="D8" s="1">
        <v>9.9700000000000006</v>
      </c>
      <c r="E8" s="1">
        <f t="shared" si="0"/>
        <v>1303.9763</v>
      </c>
      <c r="F8" s="1">
        <v>5.9</v>
      </c>
      <c r="G8" s="1">
        <f t="shared" si="1"/>
        <v>771.66099999999994</v>
      </c>
      <c r="K8" s="29"/>
      <c r="L8" s="29"/>
    </row>
    <row r="9" spans="1:12" x14ac:dyDescent="0.25">
      <c r="A9" s="1" t="s">
        <v>64</v>
      </c>
      <c r="B9" s="1">
        <v>102</v>
      </c>
      <c r="C9" s="1">
        <v>375.62</v>
      </c>
      <c r="D9" s="1">
        <v>9.9700000000000006</v>
      </c>
      <c r="E9" s="1">
        <f t="shared" si="0"/>
        <v>3744.9314000000004</v>
      </c>
      <c r="F9" s="1">
        <v>5.9</v>
      </c>
      <c r="G9" s="1">
        <f t="shared" si="1"/>
        <v>2216.1580000000004</v>
      </c>
      <c r="K9" s="29"/>
      <c r="L9" s="29"/>
    </row>
    <row r="10" spans="1:12" x14ac:dyDescent="0.25">
      <c r="A10" s="1" t="s">
        <v>65</v>
      </c>
      <c r="B10" s="26">
        <v>152</v>
      </c>
      <c r="C10" s="1">
        <v>288.77</v>
      </c>
      <c r="D10" s="1">
        <v>12.1</v>
      </c>
      <c r="E10" s="1">
        <f t="shared" si="0"/>
        <v>3494.1169999999997</v>
      </c>
      <c r="F10" s="1">
        <v>9.7100000000000009</v>
      </c>
      <c r="G10" s="1">
        <f t="shared" si="1"/>
        <v>2803.9567000000002</v>
      </c>
      <c r="K10" s="29"/>
      <c r="L10" s="29"/>
    </row>
    <row r="11" spans="1:12" x14ac:dyDescent="0.25">
      <c r="A11" s="1" t="s">
        <v>66</v>
      </c>
      <c r="B11" s="27">
        <v>152</v>
      </c>
      <c r="C11" s="1">
        <v>190.67</v>
      </c>
      <c r="D11" s="1">
        <v>12.1</v>
      </c>
      <c r="E11" s="1">
        <f t="shared" si="0"/>
        <v>2307.107</v>
      </c>
      <c r="F11" s="1">
        <v>9.7100000000000009</v>
      </c>
      <c r="G11" s="1">
        <f t="shared" si="1"/>
        <v>1851.4057</v>
      </c>
      <c r="K11" s="29"/>
      <c r="L11" s="29"/>
    </row>
    <row r="12" spans="1:12" x14ac:dyDescent="0.25">
      <c r="A12" s="1">
        <v>2</v>
      </c>
      <c r="B12" s="1">
        <v>102</v>
      </c>
      <c r="C12" s="1">
        <v>328.98</v>
      </c>
      <c r="D12" s="1">
        <v>8.31</v>
      </c>
      <c r="E12" s="1">
        <f t="shared" si="0"/>
        <v>2733.8238000000001</v>
      </c>
      <c r="F12" s="1">
        <v>5.9</v>
      </c>
      <c r="G12" s="1">
        <f t="shared" si="1"/>
        <v>1940.9820000000002</v>
      </c>
      <c r="K12" s="29"/>
      <c r="L12" s="29"/>
    </row>
    <row r="13" spans="1:12" x14ac:dyDescent="0.25">
      <c r="A13" s="1">
        <v>3</v>
      </c>
      <c r="B13" s="1">
        <v>102</v>
      </c>
      <c r="C13" s="1">
        <v>113.05</v>
      </c>
      <c r="D13" s="1">
        <v>8.31</v>
      </c>
      <c r="E13" s="1">
        <f t="shared" si="0"/>
        <v>939.44550000000004</v>
      </c>
      <c r="F13" s="1">
        <v>5.9</v>
      </c>
      <c r="G13" s="1">
        <f t="shared" si="1"/>
        <v>666.995</v>
      </c>
      <c r="K13" s="29"/>
      <c r="L13" s="29"/>
    </row>
    <row r="14" spans="1:12" x14ac:dyDescent="0.25">
      <c r="A14" s="1">
        <v>4</v>
      </c>
      <c r="B14" s="1">
        <v>102</v>
      </c>
      <c r="C14" s="1">
        <v>310.39999999999998</v>
      </c>
      <c r="D14" s="1">
        <v>8.31</v>
      </c>
      <c r="E14" s="1">
        <f t="shared" si="0"/>
        <v>2579.424</v>
      </c>
      <c r="F14" s="1">
        <v>5.9</v>
      </c>
      <c r="G14" s="1">
        <f t="shared" si="1"/>
        <v>1831.36</v>
      </c>
      <c r="K14" s="29"/>
      <c r="L14" s="29"/>
    </row>
    <row r="15" spans="1:12" x14ac:dyDescent="0.25">
      <c r="A15" s="1">
        <v>5</v>
      </c>
      <c r="B15" s="1">
        <v>102</v>
      </c>
      <c r="C15" s="1">
        <v>231.1</v>
      </c>
      <c r="D15" s="1">
        <v>8.31</v>
      </c>
      <c r="E15" s="1">
        <f t="shared" si="0"/>
        <v>1920.441</v>
      </c>
      <c r="F15" s="1">
        <v>5.9</v>
      </c>
      <c r="G15" s="1">
        <f t="shared" si="1"/>
        <v>1363.49</v>
      </c>
      <c r="K15" s="29"/>
      <c r="L15" s="29"/>
    </row>
    <row r="16" spans="1:12" x14ac:dyDescent="0.25">
      <c r="A16" s="1">
        <v>6</v>
      </c>
      <c r="B16" s="1">
        <v>102</v>
      </c>
      <c r="C16" s="1">
        <v>218.93</v>
      </c>
      <c r="D16" s="1">
        <v>8.31</v>
      </c>
      <c r="E16" s="1">
        <f t="shared" si="0"/>
        <v>1819.3083000000001</v>
      </c>
      <c r="F16" s="1">
        <v>5.9</v>
      </c>
      <c r="G16" s="1">
        <f t="shared" si="1"/>
        <v>1291.6870000000001</v>
      </c>
      <c r="K16" s="29"/>
      <c r="L16" s="29"/>
    </row>
    <row r="17" spans="1:12" x14ac:dyDescent="0.25">
      <c r="A17" s="1">
        <v>7</v>
      </c>
      <c r="B17" s="1">
        <v>102</v>
      </c>
      <c r="C17" s="1">
        <v>259.37</v>
      </c>
      <c r="D17" s="1">
        <v>8.31</v>
      </c>
      <c r="E17" s="1">
        <f t="shared" si="0"/>
        <v>2155.3647000000001</v>
      </c>
      <c r="F17" s="1">
        <v>5.9</v>
      </c>
      <c r="G17" s="1">
        <f t="shared" si="1"/>
        <v>1530.2830000000001</v>
      </c>
      <c r="K17" s="29"/>
      <c r="L17" s="29"/>
    </row>
    <row r="18" spans="1:12" x14ac:dyDescent="0.25">
      <c r="A18" s="1">
        <v>8</v>
      </c>
      <c r="B18" s="1">
        <v>102</v>
      </c>
      <c r="C18" s="1">
        <v>470.52</v>
      </c>
      <c r="D18" s="1">
        <v>8.31</v>
      </c>
      <c r="E18" s="1">
        <f t="shared" si="0"/>
        <v>3910.0212000000001</v>
      </c>
      <c r="F18" s="1">
        <v>5.9</v>
      </c>
      <c r="G18" s="1">
        <f t="shared" si="1"/>
        <v>2776.0680000000002</v>
      </c>
      <c r="K18" s="29"/>
      <c r="L18" s="29"/>
    </row>
    <row r="19" spans="1:12" x14ac:dyDescent="0.25">
      <c r="A19" s="1">
        <v>9</v>
      </c>
      <c r="B19" s="1">
        <v>102</v>
      </c>
      <c r="C19" s="1">
        <v>244.52</v>
      </c>
      <c r="D19" s="1">
        <v>8.31</v>
      </c>
      <c r="E19" s="1">
        <f t="shared" si="0"/>
        <v>2031.9612000000002</v>
      </c>
      <c r="F19" s="1">
        <v>5.9</v>
      </c>
      <c r="G19" s="1">
        <f t="shared" si="1"/>
        <v>1442.6680000000001</v>
      </c>
      <c r="K19" s="29"/>
      <c r="L19" s="29"/>
    </row>
    <row r="20" spans="1:12" x14ac:dyDescent="0.25">
      <c r="A20" s="1">
        <v>10</v>
      </c>
      <c r="B20" s="1">
        <v>102</v>
      </c>
      <c r="C20" s="1">
        <v>393.42</v>
      </c>
      <c r="D20" s="1">
        <v>8.31</v>
      </c>
      <c r="E20" s="1">
        <f t="shared" si="0"/>
        <v>3269.3202000000001</v>
      </c>
      <c r="F20" s="1">
        <v>5.9</v>
      </c>
      <c r="G20" s="1">
        <f t="shared" si="1"/>
        <v>2321.1780000000003</v>
      </c>
      <c r="K20" s="29"/>
      <c r="L20" s="29"/>
    </row>
    <row r="21" spans="1:12" x14ac:dyDescent="0.25">
      <c r="A21" s="1">
        <v>11</v>
      </c>
      <c r="B21" s="1">
        <v>102</v>
      </c>
      <c r="C21" s="1">
        <v>314.33</v>
      </c>
      <c r="D21" s="1">
        <v>8.31</v>
      </c>
      <c r="E21" s="1">
        <f t="shared" si="0"/>
        <v>2612.0823</v>
      </c>
      <c r="F21" s="1">
        <v>5.9</v>
      </c>
      <c r="G21" s="1">
        <f t="shared" si="1"/>
        <v>1854.547</v>
      </c>
      <c r="K21" s="29"/>
      <c r="L21" s="29"/>
    </row>
    <row r="22" spans="1:12" x14ac:dyDescent="0.25">
      <c r="A22" s="1">
        <v>12</v>
      </c>
      <c r="B22" s="1">
        <v>102</v>
      </c>
      <c r="C22" s="1">
        <v>240.65</v>
      </c>
      <c r="D22" s="1">
        <v>8.31</v>
      </c>
      <c r="E22" s="1">
        <f t="shared" si="0"/>
        <v>1999.8015000000003</v>
      </c>
      <c r="F22" s="1">
        <v>5.9</v>
      </c>
      <c r="G22" s="1">
        <f t="shared" si="1"/>
        <v>1419.835</v>
      </c>
      <c r="K22" s="29"/>
      <c r="L22" s="29"/>
    </row>
    <row r="23" spans="1:12" x14ac:dyDescent="0.25">
      <c r="A23" s="1">
        <v>13</v>
      </c>
      <c r="B23" s="1">
        <v>102</v>
      </c>
      <c r="C23" s="1">
        <v>293.73</v>
      </c>
      <c r="D23" s="1">
        <v>8.31</v>
      </c>
      <c r="E23" s="1">
        <f t="shared" si="0"/>
        <v>2440.8963000000003</v>
      </c>
      <c r="F23" s="1">
        <v>5.9</v>
      </c>
      <c r="G23" s="1">
        <f t="shared" si="1"/>
        <v>1733.0070000000003</v>
      </c>
      <c r="K23" s="29"/>
      <c r="L23" s="29"/>
    </row>
    <row r="24" spans="1:12" x14ac:dyDescent="0.25">
      <c r="A24" s="1">
        <v>14</v>
      </c>
      <c r="B24" s="1">
        <v>102</v>
      </c>
      <c r="C24" s="1">
        <v>221.76</v>
      </c>
      <c r="D24" s="1">
        <v>8.31</v>
      </c>
      <c r="E24" s="1">
        <f t="shared" si="0"/>
        <v>1842.8256000000001</v>
      </c>
      <c r="F24" s="1">
        <v>5.9</v>
      </c>
      <c r="G24" s="1">
        <f t="shared" si="1"/>
        <v>1308.384</v>
      </c>
      <c r="K24" s="29"/>
      <c r="L24" s="29"/>
    </row>
    <row r="25" spans="1:12" ht="18.75" x14ac:dyDescent="0.25">
      <c r="A25" s="36" t="s">
        <v>8</v>
      </c>
      <c r="B25" s="37"/>
      <c r="C25" s="37"/>
      <c r="D25" s="38"/>
      <c r="E25" s="19">
        <f>SUM(E3:E24)</f>
        <v>65012.358500000002</v>
      </c>
      <c r="F25" s="18"/>
      <c r="G25" s="20">
        <f>SUM(G3:G24)</f>
        <v>60228.942800000004</v>
      </c>
      <c r="K25" s="29"/>
      <c r="L25" s="29"/>
    </row>
    <row r="26" spans="1:12" x14ac:dyDescent="0.25">
      <c r="A26" t="s">
        <v>72</v>
      </c>
      <c r="K26" s="29"/>
      <c r="L26" s="29"/>
    </row>
    <row r="27" spans="1:12" x14ac:dyDescent="0.25">
      <c r="K27" s="29"/>
      <c r="L27" s="29"/>
    </row>
    <row r="28" spans="1:12" x14ac:dyDescent="0.25">
      <c r="A28" s="5" t="s">
        <v>55</v>
      </c>
      <c r="K28" s="29"/>
      <c r="L28" s="29"/>
    </row>
    <row r="29" spans="1:12" x14ac:dyDescent="0.25">
      <c r="K29" s="29"/>
      <c r="L29" s="29"/>
    </row>
    <row r="30" spans="1:12" x14ac:dyDescent="0.25">
      <c r="K30" s="29"/>
      <c r="L30" s="29"/>
    </row>
    <row r="31" spans="1:12" x14ac:dyDescent="0.25">
      <c r="K31" s="29"/>
      <c r="L31" s="29"/>
    </row>
    <row r="32" spans="1:12" x14ac:dyDescent="0.25">
      <c r="K32" s="29"/>
      <c r="L32" s="29"/>
    </row>
    <row r="33" spans="11:12" x14ac:dyDescent="0.25">
      <c r="K33" s="29"/>
      <c r="L33" s="29"/>
    </row>
    <row r="34" spans="11:12" x14ac:dyDescent="0.25">
      <c r="K34" s="29"/>
      <c r="L34" s="29"/>
    </row>
    <row r="35" spans="11:12" x14ac:dyDescent="0.25">
      <c r="K35" s="29"/>
      <c r="L35" s="29"/>
    </row>
    <row r="36" spans="11:12" x14ac:dyDescent="0.25">
      <c r="K36" s="29"/>
      <c r="L36" s="29"/>
    </row>
    <row r="37" spans="11:12" x14ac:dyDescent="0.25">
      <c r="K37" s="29"/>
      <c r="L37" s="29"/>
    </row>
    <row r="38" spans="11:12" x14ac:dyDescent="0.25">
      <c r="K38" s="29"/>
      <c r="L38" s="29"/>
    </row>
    <row r="39" spans="11:12" x14ac:dyDescent="0.25">
      <c r="K39" s="29"/>
      <c r="L39" s="29"/>
    </row>
    <row r="40" spans="11:12" x14ac:dyDescent="0.25">
      <c r="K40" s="29"/>
      <c r="L40" s="29"/>
    </row>
    <row r="41" spans="11:12" x14ac:dyDescent="0.25">
      <c r="K41" s="29"/>
      <c r="L41" s="29"/>
    </row>
    <row r="42" spans="11:12" x14ac:dyDescent="0.25">
      <c r="K42" s="29"/>
      <c r="L42" s="29"/>
    </row>
    <row r="43" spans="11:12" x14ac:dyDescent="0.25">
      <c r="K43" s="29"/>
      <c r="L43" s="29"/>
    </row>
    <row r="44" spans="11:12" x14ac:dyDescent="0.25">
      <c r="K44" s="29"/>
      <c r="L44" s="29"/>
    </row>
    <row r="45" spans="11:12" x14ac:dyDescent="0.25">
      <c r="K45" s="29"/>
      <c r="L45" s="29"/>
    </row>
    <row r="46" spans="11:12" x14ac:dyDescent="0.25">
      <c r="K46" s="29"/>
      <c r="L46" s="29"/>
    </row>
    <row r="47" spans="11:12" x14ac:dyDescent="0.25">
      <c r="K47" s="29"/>
      <c r="L47" s="29"/>
    </row>
    <row r="48" spans="11:12" x14ac:dyDescent="0.25">
      <c r="K48" s="29"/>
      <c r="L48" s="29"/>
    </row>
    <row r="49" spans="11:12" x14ac:dyDescent="0.25">
      <c r="K49" s="29"/>
      <c r="L49" s="29"/>
    </row>
    <row r="50" spans="11:12" x14ac:dyDescent="0.25">
      <c r="K50" s="29"/>
      <c r="L50" s="29"/>
    </row>
    <row r="51" spans="11:12" x14ac:dyDescent="0.25">
      <c r="K51" s="29"/>
      <c r="L51" s="29"/>
    </row>
    <row r="52" spans="11:12" x14ac:dyDescent="0.25">
      <c r="K52" s="29"/>
      <c r="L52" s="29"/>
    </row>
    <row r="53" spans="11:12" x14ac:dyDescent="0.25">
      <c r="K53" s="29"/>
      <c r="L53" s="29"/>
    </row>
    <row r="54" spans="11:12" x14ac:dyDescent="0.25">
      <c r="K54" s="29"/>
      <c r="L54" s="29"/>
    </row>
    <row r="55" spans="11:12" x14ac:dyDescent="0.25">
      <c r="K55" s="29"/>
      <c r="L55" s="29"/>
    </row>
    <row r="56" spans="11:12" x14ac:dyDescent="0.25">
      <c r="K56" s="29"/>
      <c r="L56" s="29"/>
    </row>
    <row r="57" spans="11:12" x14ac:dyDescent="0.25">
      <c r="K57" s="29"/>
      <c r="L57" s="29"/>
    </row>
    <row r="58" spans="11:12" x14ac:dyDescent="0.25">
      <c r="K58" s="29"/>
      <c r="L58" s="29"/>
    </row>
    <row r="59" spans="11:12" x14ac:dyDescent="0.25">
      <c r="K59" s="29"/>
      <c r="L59" s="29"/>
    </row>
    <row r="60" spans="11:12" x14ac:dyDescent="0.25">
      <c r="K60" s="29"/>
      <c r="L60" s="29"/>
    </row>
    <row r="61" spans="11:12" x14ac:dyDescent="0.25">
      <c r="K61" s="29"/>
      <c r="L61" s="29"/>
    </row>
  </sheetData>
  <mergeCells count="1">
    <mergeCell ref="A25:D25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25" sqref="C25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9</v>
      </c>
      <c r="B1" s="3" t="s">
        <v>10</v>
      </c>
      <c r="C1" s="3" t="s">
        <v>12</v>
      </c>
    </row>
    <row r="2" spans="1:3" ht="17.25" x14ac:dyDescent="0.25">
      <c r="A2" s="4"/>
      <c r="B2" s="4" t="s">
        <v>11</v>
      </c>
      <c r="C2" s="4" t="s">
        <v>7</v>
      </c>
    </row>
    <row r="3" spans="1:3" x14ac:dyDescent="0.25">
      <c r="A3" s="1" t="s">
        <v>67</v>
      </c>
      <c r="B3" s="1">
        <v>500</v>
      </c>
      <c r="C3" s="1">
        <v>14020</v>
      </c>
    </row>
    <row r="4" spans="1:3" x14ac:dyDescent="0.25">
      <c r="A4" s="1"/>
      <c r="B4" s="1"/>
      <c r="C4" s="1"/>
    </row>
    <row r="5" spans="1:3" x14ac:dyDescent="0.25">
      <c r="A5" s="1"/>
      <c r="B5" s="1"/>
      <c r="C5" s="1"/>
    </row>
    <row r="6" spans="1:3" x14ac:dyDescent="0.25">
      <c r="A6" s="1"/>
      <c r="B6" s="1"/>
      <c r="C6" s="1"/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ht="18.75" x14ac:dyDescent="0.25">
      <c r="A9" s="36" t="s">
        <v>8</v>
      </c>
      <c r="B9" s="37"/>
      <c r="C9" s="19">
        <f>SUM(C3)</f>
        <v>14020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0" sqref="C10"/>
    </sheetView>
  </sheetViews>
  <sheetFormatPr defaultRowHeight="15" x14ac:dyDescent="0.25"/>
  <cols>
    <col min="1" max="1" width="12.42578125" customWidth="1"/>
    <col min="2" max="2" width="18.42578125" customWidth="1"/>
    <col min="3" max="3" width="13" customWidth="1"/>
  </cols>
  <sheetData>
    <row r="1" spans="1:3" ht="18.75" x14ac:dyDescent="0.25">
      <c r="A1" s="3" t="s">
        <v>13</v>
      </c>
      <c r="B1" s="3" t="s">
        <v>14</v>
      </c>
      <c r="C1" s="3" t="s">
        <v>15</v>
      </c>
    </row>
    <row r="2" spans="1:3" x14ac:dyDescent="0.25">
      <c r="A2" s="4"/>
      <c r="B2" s="4"/>
      <c r="C2" s="4" t="s">
        <v>7</v>
      </c>
    </row>
    <row r="3" spans="1:3" x14ac:dyDescent="0.25">
      <c r="A3" s="1" t="s">
        <v>31</v>
      </c>
      <c r="B3" s="1">
        <v>8</v>
      </c>
      <c r="C3" s="1">
        <v>4133</v>
      </c>
    </row>
    <row r="4" spans="1:3" x14ac:dyDescent="0.25">
      <c r="A4" s="1" t="s">
        <v>32</v>
      </c>
      <c r="B4" s="1">
        <v>8</v>
      </c>
      <c r="C4" s="1">
        <v>4133</v>
      </c>
    </row>
    <row r="5" spans="1:3" x14ac:dyDescent="0.25">
      <c r="A5" s="1" t="s">
        <v>33</v>
      </c>
      <c r="B5" s="1">
        <v>8</v>
      </c>
      <c r="C5" s="1">
        <v>4133</v>
      </c>
    </row>
    <row r="6" spans="1:3" x14ac:dyDescent="0.25">
      <c r="A6" s="1" t="s">
        <v>68</v>
      </c>
      <c r="B6" s="1">
        <v>10</v>
      </c>
      <c r="C6" s="1">
        <v>4339</v>
      </c>
    </row>
    <row r="7" spans="1:3" x14ac:dyDescent="0.25">
      <c r="A7" s="1"/>
      <c r="B7" s="1"/>
      <c r="C7" s="1"/>
    </row>
    <row r="8" spans="1:3" x14ac:dyDescent="0.25">
      <c r="A8" s="1"/>
      <c r="B8" s="1"/>
      <c r="C8" s="1"/>
    </row>
    <row r="9" spans="1:3" ht="18.75" x14ac:dyDescent="0.25">
      <c r="A9" s="36" t="s">
        <v>8</v>
      </c>
      <c r="B9" s="37"/>
      <c r="C9" s="19">
        <f>SUM(C3:C6)</f>
        <v>16738</v>
      </c>
    </row>
  </sheetData>
  <mergeCells count="1">
    <mergeCell ref="A9:B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3" sqref="D13"/>
    </sheetView>
  </sheetViews>
  <sheetFormatPr defaultRowHeight="15" x14ac:dyDescent="0.25"/>
  <cols>
    <col min="1" max="1" width="12.42578125" customWidth="1"/>
    <col min="2" max="2" width="13" customWidth="1"/>
  </cols>
  <sheetData>
    <row r="1" spans="1:2" ht="18.75" x14ac:dyDescent="0.25">
      <c r="A1" s="3" t="s">
        <v>16</v>
      </c>
      <c r="B1" s="3" t="s">
        <v>17</v>
      </c>
    </row>
    <row r="2" spans="1:2" x14ac:dyDescent="0.25">
      <c r="A2" s="4"/>
      <c r="B2" s="4" t="s">
        <v>7</v>
      </c>
    </row>
    <row r="3" spans="1:2" x14ac:dyDescent="0.25">
      <c r="A3" s="1" t="s">
        <v>19</v>
      </c>
      <c r="B3" s="1">
        <v>0</v>
      </c>
    </row>
    <row r="4" spans="1:2" ht="18.75" x14ac:dyDescent="0.25">
      <c r="A4" s="6" t="s">
        <v>8</v>
      </c>
      <c r="B4" s="19"/>
    </row>
    <row r="7" spans="1:2" x14ac:dyDescent="0.25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E5" sqref="E5"/>
    </sheetView>
  </sheetViews>
  <sheetFormatPr defaultRowHeight="15" x14ac:dyDescent="0.2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 x14ac:dyDescent="0.25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9" t="s">
        <v>35</v>
      </c>
    </row>
    <row r="2" spans="1:6" x14ac:dyDescent="0.25">
      <c r="A2" s="10"/>
      <c r="B2" s="10"/>
      <c r="C2" s="10"/>
      <c r="D2" s="10" t="s">
        <v>29</v>
      </c>
      <c r="E2" s="10" t="s">
        <v>22</v>
      </c>
      <c r="F2" s="40"/>
    </row>
    <row r="3" spans="1:6" x14ac:dyDescent="0.25">
      <c r="A3" s="41">
        <v>1</v>
      </c>
      <c r="B3" s="41">
        <v>100</v>
      </c>
      <c r="C3" s="11" t="s">
        <v>31</v>
      </c>
      <c r="D3" s="11">
        <v>45.24</v>
      </c>
      <c r="E3" s="41">
        <v>10560</v>
      </c>
      <c r="F3" s="46" t="str">
        <f>IF(SUM(D3:D4)&lt;B3,"ok","Not enough power for all pumps")</f>
        <v>ok</v>
      </c>
    </row>
    <row r="4" spans="1:6" x14ac:dyDescent="0.25">
      <c r="A4" s="42"/>
      <c r="B4" s="42"/>
      <c r="C4" s="11" t="s">
        <v>32</v>
      </c>
      <c r="D4" s="11">
        <v>45.24</v>
      </c>
      <c r="E4" s="42"/>
      <c r="F4" s="44"/>
    </row>
    <row r="5" spans="1:6" x14ac:dyDescent="0.25">
      <c r="A5" s="28">
        <v>2</v>
      </c>
      <c r="B5" s="28">
        <v>50</v>
      </c>
      <c r="C5" s="1" t="s">
        <v>68</v>
      </c>
      <c r="D5" s="1">
        <v>49.76</v>
      </c>
      <c r="E5" s="28">
        <v>9450</v>
      </c>
      <c r="F5" s="28" t="str">
        <f>IF(SUM(D5)&lt;B5,"ok","Not enough power for all pumps")</f>
        <v>ok</v>
      </c>
    </row>
    <row r="6" spans="1:6" x14ac:dyDescent="0.25">
      <c r="A6" s="1">
        <v>3</v>
      </c>
      <c r="B6" s="1">
        <v>50</v>
      </c>
      <c r="C6" s="1" t="s">
        <v>36</v>
      </c>
      <c r="D6" s="1">
        <v>31.67</v>
      </c>
      <c r="E6" s="1">
        <v>9450</v>
      </c>
      <c r="F6" s="1" t="str">
        <f>IF(D6&lt;B6,"ok","Not enough power for all pumps")</f>
        <v>ok</v>
      </c>
    </row>
    <row r="7" spans="1:6" x14ac:dyDescent="0.25">
      <c r="A7" s="46">
        <v>4</v>
      </c>
      <c r="B7" s="46">
        <v>50</v>
      </c>
      <c r="C7" s="1" t="s">
        <v>69</v>
      </c>
      <c r="D7" s="1">
        <v>22.62</v>
      </c>
      <c r="E7" s="46">
        <v>9450</v>
      </c>
      <c r="F7" s="46" t="str">
        <f>IF(SUM(D7:D8)&lt;B7,"ok","Not enough power for all pumps")</f>
        <v>ok</v>
      </c>
    </row>
    <row r="8" spans="1:6" x14ac:dyDescent="0.25">
      <c r="A8" s="45"/>
      <c r="B8" s="45"/>
      <c r="C8" s="1" t="s">
        <v>71</v>
      </c>
      <c r="D8" s="1">
        <v>22.62</v>
      </c>
      <c r="E8" s="45"/>
      <c r="F8" s="45"/>
    </row>
    <row r="9" spans="1:6" ht="18.75" x14ac:dyDescent="0.25">
      <c r="A9" s="36" t="s">
        <v>8</v>
      </c>
      <c r="B9" s="37"/>
      <c r="C9" s="37"/>
      <c r="D9" s="14"/>
      <c r="E9" s="21">
        <f>SUM(E3:E8)</f>
        <v>38910</v>
      </c>
    </row>
    <row r="16" spans="1:6" x14ac:dyDescent="0.25">
      <c r="A16" s="7" t="s">
        <v>30</v>
      </c>
      <c r="B16" s="7"/>
      <c r="C16" s="8"/>
      <c r="D16" s="8"/>
      <c r="E16" s="8"/>
    </row>
    <row r="17" spans="1:6" x14ac:dyDescent="0.25">
      <c r="A17" s="8" t="s">
        <v>37</v>
      </c>
      <c r="B17" s="7"/>
      <c r="C17" s="8"/>
      <c r="D17" s="8"/>
      <c r="E17" s="8"/>
    </row>
    <row r="18" spans="1:6" x14ac:dyDescent="0.25">
      <c r="A18" s="8" t="s">
        <v>38</v>
      </c>
      <c r="B18" s="8"/>
      <c r="C18" s="8"/>
      <c r="D18" s="8"/>
      <c r="E18" s="8"/>
    </row>
    <row r="19" spans="1:6" ht="18.75" x14ac:dyDescent="0.25">
      <c r="A19" s="9" t="s">
        <v>34</v>
      </c>
      <c r="B19" s="9" t="s">
        <v>26</v>
      </c>
      <c r="C19" s="9" t="s">
        <v>13</v>
      </c>
      <c r="D19" s="9" t="s">
        <v>28</v>
      </c>
      <c r="E19" s="9" t="s">
        <v>27</v>
      </c>
      <c r="F19" s="39" t="s">
        <v>35</v>
      </c>
    </row>
    <row r="20" spans="1:6" x14ac:dyDescent="0.25">
      <c r="A20" s="10"/>
      <c r="B20" s="10"/>
      <c r="C20" s="10"/>
      <c r="D20" s="10" t="s">
        <v>29</v>
      </c>
      <c r="E20" s="10" t="s">
        <v>22</v>
      </c>
      <c r="F20" s="40"/>
    </row>
    <row r="21" spans="1:6" x14ac:dyDescent="0.25">
      <c r="A21" s="41">
        <v>1</v>
      </c>
      <c r="B21" s="41">
        <v>200</v>
      </c>
      <c r="C21" s="11" t="s">
        <v>31</v>
      </c>
      <c r="D21" s="11">
        <v>45.24</v>
      </c>
      <c r="E21" s="41">
        <v>11630</v>
      </c>
      <c r="F21" s="46" t="str">
        <f>IF(SUM(D21:D23)&lt;B21,"ok","Not enough power for all pumps")</f>
        <v>ok</v>
      </c>
    </row>
    <row r="22" spans="1:6" ht="25.5" customHeight="1" x14ac:dyDescent="0.25">
      <c r="A22" s="44"/>
      <c r="B22" s="44"/>
      <c r="C22" s="11" t="s">
        <v>32</v>
      </c>
      <c r="D22" s="11">
        <v>45.24</v>
      </c>
      <c r="E22" s="42"/>
      <c r="F22" s="44"/>
    </row>
    <row r="23" spans="1:6" x14ac:dyDescent="0.25">
      <c r="A23" s="45"/>
      <c r="B23" s="45"/>
      <c r="C23" s="11" t="s">
        <v>33</v>
      </c>
      <c r="D23" s="11">
        <v>45.24</v>
      </c>
      <c r="E23" s="43"/>
      <c r="F23" s="45"/>
    </row>
    <row r="24" spans="1:6" x14ac:dyDescent="0.25">
      <c r="A24" s="11">
        <v>2</v>
      </c>
      <c r="B24" s="11">
        <v>200</v>
      </c>
      <c r="C24" s="11" t="s">
        <v>36</v>
      </c>
      <c r="D24" s="11">
        <v>31.67</v>
      </c>
      <c r="E24" s="11">
        <v>11630</v>
      </c>
      <c r="F24" s="1" t="str">
        <f>IF(SUM(D24)&lt;B24,"ok","Not enough power for all pumps")</f>
        <v>ok</v>
      </c>
    </row>
    <row r="25" spans="1:6" ht="18.75" x14ac:dyDescent="0.25">
      <c r="A25" s="47" t="s">
        <v>8</v>
      </c>
      <c r="B25" s="48"/>
      <c r="C25" s="48"/>
      <c r="D25" s="12"/>
      <c r="E25" s="22">
        <f>SUM(E21:E24)</f>
        <v>23260</v>
      </c>
    </row>
  </sheetData>
  <mergeCells count="16">
    <mergeCell ref="A25:C25"/>
    <mergeCell ref="E3:E4"/>
    <mergeCell ref="F3:F4"/>
    <mergeCell ref="B3:B4"/>
    <mergeCell ref="A3:A4"/>
    <mergeCell ref="A7:A8"/>
    <mergeCell ref="B7:B8"/>
    <mergeCell ref="E7:E8"/>
    <mergeCell ref="F7:F8"/>
    <mergeCell ref="F1:F2"/>
    <mergeCell ref="A9:C9"/>
    <mergeCell ref="E21:E23"/>
    <mergeCell ref="A21:A23"/>
    <mergeCell ref="B21:B23"/>
    <mergeCell ref="F21:F23"/>
    <mergeCell ref="F19:F20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B0CDAB3-8FA5-4779-83DC-BD2C377E7F11}"/>
</file>

<file path=customXml/itemProps2.xml><?xml version="1.0" encoding="utf-8"?>
<ds:datastoreItem xmlns:ds="http://schemas.openxmlformats.org/officeDocument/2006/customXml" ds:itemID="{7101690B-7FEA-4850-88F9-FF44B91636B6}"/>
</file>

<file path=customXml/itemProps3.xml><?xml version="1.0" encoding="utf-8"?>
<ds:datastoreItem xmlns:ds="http://schemas.openxmlformats.org/officeDocument/2006/customXml" ds:itemID="{00F5BAB4-C575-4D28-B1DF-87F94E8F79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btolson</cp:lastModifiedBy>
  <dcterms:created xsi:type="dcterms:W3CDTF">2012-01-11T05:24:26Z</dcterms:created>
  <dcterms:modified xsi:type="dcterms:W3CDTF">2012-07-17T13:57:28Z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