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80" windowWidth="18915" windowHeight="994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C5" i="4"/>
  <c r="G31" i="1" l="1"/>
  <c r="E31"/>
  <c r="E13" i="6"/>
  <c r="F11"/>
  <c r="F9"/>
  <c r="F7"/>
  <c r="F3"/>
  <c r="F25"/>
  <c r="B4" i="5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2"/>
  <c r="G33"/>
  <c r="G34"/>
  <c r="G35"/>
  <c r="G36"/>
  <c r="G37"/>
  <c r="G38"/>
  <c r="G39"/>
  <c r="G40"/>
  <c r="G41"/>
  <c r="G42"/>
  <c r="G43"/>
  <c r="G44"/>
  <c r="G3"/>
  <c r="G45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E33"/>
  <c r="E34"/>
  <c r="E35"/>
  <c r="E36"/>
  <c r="E37"/>
  <c r="E38"/>
  <c r="E39"/>
  <c r="E40"/>
  <c r="E41"/>
  <c r="E42"/>
  <c r="E43"/>
  <c r="E44"/>
  <c r="E3"/>
  <c r="E45" l="1"/>
  <c r="B4" i="2" s="1"/>
  <c r="B7"/>
  <c r="B17"/>
  <c r="B20" s="1"/>
  <c r="B8"/>
  <c r="B6"/>
  <c r="B9" s="1"/>
  <c r="B12" s="1"/>
  <c r="B5"/>
  <c r="F28" i="6"/>
  <c r="E29"/>
</calcChain>
</file>

<file path=xl/sharedStrings.xml><?xml version="1.0" encoding="utf-8"?>
<sst xmlns="http://schemas.openxmlformats.org/spreadsheetml/2006/main" count="127" uniqueCount="94">
  <si>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</si>
  <si>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</si>
  <si>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</si>
  <si>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</si>
  <si>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</si>
  <si>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</si>
  <si>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</si>
  <si>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</si>
  <si>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</si>
  <si>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</si>
  <si>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</si>
  <si>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</si>
  <si>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</si>
  <si>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</si>
  <si>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</si>
  <si>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</si>
  <si>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</si>
  <si>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</si>
  <si>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</si>
  <si>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</si>
  <si>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</si>
  <si>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</si>
  <si>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</si>
  <si>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</si>
  <si>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</si>
  <si>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</si>
  <si>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</si>
  <si>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</si>
  <si>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</si>
  <si>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</si>
  <si>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</si>
  <si>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</si>
  <si>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</si>
  <si>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</si>
  <si>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</si>
  <si>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</si>
  <si>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</si>
  <si>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</si>
  <si>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</si>
  <si>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</si>
  <si>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</si>
  <si>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</si>
  <si>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</si>
  <si>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</si>
  <si>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</si>
  <si>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</si>
  <si>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</si>
  <si>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</si>
  <si>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</si>
  <si>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</si>
  <si>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</si>
  <si>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</si>
  <si>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</si>
  <si>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</si>
  <si>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</si>
  <si>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</si>
  <si>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</si>
  <si>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</si>
  <si>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</si>
  <si>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 xml:space="preserve">Pipe PP100              </t>
  </si>
  <si>
    <t xml:space="preserve">Pipe PP1000             </t>
  </si>
  <si>
    <t xml:space="preserve">Pipe PP1024             </t>
  </si>
  <si>
    <t xml:space="preserve">Pipe PP1044             </t>
  </si>
  <si>
    <t xml:space="preserve">Pipe PP115              </t>
  </si>
  <si>
    <t xml:space="preserve">Pipe PP144              </t>
  </si>
  <si>
    <t xml:space="preserve">Pipe PP184              </t>
  </si>
  <si>
    <t xml:space="preserve">Pipe PP22               </t>
  </si>
  <si>
    <t xml:space="preserve">Pipe PP245              </t>
  </si>
  <si>
    <t xml:space="preserve">Pipe PP397              </t>
  </si>
  <si>
    <t xml:space="preserve">Pipe PP398              </t>
  </si>
  <si>
    <t xml:space="preserve">Pipe PP399              </t>
  </si>
  <si>
    <t xml:space="preserve">Pipe PP403              </t>
  </si>
  <si>
    <t xml:space="preserve">Pipe PP409              </t>
  </si>
  <si>
    <t xml:space="preserve">Pipe PP445              </t>
  </si>
  <si>
    <t xml:space="preserve">Pipe PP465              </t>
  </si>
  <si>
    <t xml:space="preserve">Pipe PP467              </t>
  </si>
  <si>
    <t xml:space="preserve">Pipe PP752              </t>
  </si>
  <si>
    <t xml:space="preserve">Pipe PP787              </t>
  </si>
  <si>
    <t xml:space="preserve">Pipe PP788              </t>
  </si>
  <si>
    <t xml:space="preserve">Pipe PP791              </t>
  </si>
  <si>
    <t xml:space="preserve">Pipe PP813              </t>
  </si>
  <si>
    <t xml:space="preserve">Pipe PP815              </t>
  </si>
  <si>
    <t xml:space="preserve">Pipe PP853              </t>
  </si>
  <si>
    <t xml:space="preserve">Pipe PP915              </t>
  </si>
  <si>
    <t xml:space="preserve">Pipe PP981              </t>
  </si>
  <si>
    <t xml:space="preserve">Pipe PP995              </t>
  </si>
  <si>
    <t xml:space="preserve">Pipe PP996              </t>
  </si>
  <si>
    <t>PPU1</t>
  </si>
  <si>
    <t>PU6</t>
  </si>
  <si>
    <t>PU7</t>
  </si>
  <si>
    <t>PU9</t>
  </si>
  <si>
    <t>PU10</t>
  </si>
  <si>
    <t>PU11</t>
  </si>
  <si>
    <t>PPU2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</si>
</sst>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" fillId="0" borderId="12" applyNumberFormat="0" applyFill="0" applyAlignment="0" applyProtection="0"/>
    <xf numFmtId="0" fontId="1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3" applyNumberFormat="0" applyAlignment="0" applyProtection="0"/>
    <xf numFmtId="0" fontId="18" fillId="8" borderId="14" applyNumberFormat="0" applyAlignment="0" applyProtection="0"/>
    <xf numFmtId="0" fontId="19" fillId="8" borderId="13" applyNumberFormat="0" applyAlignment="0" applyProtection="0"/>
    <xf numFmtId="0" fontId="20" fillId="0" borderId="15" applyNumberFormat="0" applyFill="0" applyAlignment="0" applyProtection="0"/>
    <xf numFmtId="0" fontId="21" fillId="9" borderId="16" applyNumberFormat="0" applyAlignment="0" applyProtection="0"/>
    <xf numFmtId="0" fontId="22" fillId="0" borderId="0" applyNumberFormat="0" applyFill="0" applyBorder="0" applyAlignment="0" applyProtection="0"/>
    <xf numFmtId="0" fontId="10" fillId="10" borderId="17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8" applyNumberFormat="0" applyFill="0" applyAlignment="0" applyProtection="0"/>
    <xf numFmtId="0" fontId="2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4" fillId="34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/>
    <xf numFmtId="43" fontId="3" fillId="3" borderId="1" xfId="1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/>
    <xf numFmtId="43" fontId="0" fillId="0" borderId="0" xfId="1" applyFont="1"/>
    <xf numFmtId="43" fontId="0" fillId="0" borderId="0" xfId="1" applyFont="1"/>
    <xf numFmtId="0" fontId="0" fillId="0" borderId="0" xfId="0"/>
    <xf numFmtId="4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24"/>
  <sheetViews>
    <sheetView tabSelected="1" workbookViewId="0"/>
  </sheetViews>
  <sheetFormatPr defaultRowHeight="15"/>
  <cols>
    <col min="1" max="1" width="23.7109375" customWidth="1"/>
    <col min="2" max="2" width="18.28515625" customWidth="1"/>
    <col min="3" max="3" width="13.140625" customWidth="1"/>
  </cols>
  <sheetData>
    <row r="2" spans="1:8" ht="18.75">
      <c r="A2" s="40" t="s">
        <v>41</v>
      </c>
      <c r="B2" s="40"/>
      <c r="C2" s="40"/>
    </row>
    <row r="3" spans="1:8">
      <c r="A3" s="41" t="s">
        <v>42</v>
      </c>
      <c r="B3" s="41"/>
      <c r="C3" s="41"/>
    </row>
    <row r="4" spans="1:8">
      <c r="A4" s="15" t="s">
        <v>49</v>
      </c>
      <c r="B4" s="1">
        <f>PipeDesign!E45</f>
        <v>76521.615000000005</v>
      </c>
      <c r="C4" s="1" t="s">
        <v>22</v>
      </c>
    </row>
    <row r="5" spans="1:8">
      <c r="A5" s="15" t="s">
        <v>50</v>
      </c>
      <c r="B5" s="1">
        <f>TankDesign!C4</f>
        <v>0</v>
      </c>
      <c r="C5" s="1" t="s">
        <v>22</v>
      </c>
    </row>
    <row r="6" spans="1:8">
      <c r="A6" s="15" t="s">
        <v>51</v>
      </c>
      <c r="B6" s="1">
        <f>PumpDesign!C5</f>
        <v>8266</v>
      </c>
      <c r="C6" s="1" t="s">
        <v>22</v>
      </c>
    </row>
    <row r="7" spans="1:8">
      <c r="A7" s="15" t="s">
        <v>56</v>
      </c>
      <c r="B7" s="1">
        <f>DieselGenerator!E13</f>
        <v>42200</v>
      </c>
      <c r="C7" s="1" t="s">
        <v>22</v>
      </c>
    </row>
    <row r="8" spans="1:8">
      <c r="A8" s="15" t="s">
        <v>39</v>
      </c>
      <c r="B8" s="1">
        <f>ValveDesign!B4</f>
        <v>323</v>
      </c>
      <c r="C8" s="1" t="s">
        <v>22</v>
      </c>
      <c r="H8" s="22"/>
    </row>
    <row r="9" spans="1:8">
      <c r="A9" s="17" t="s">
        <v>43</v>
      </c>
      <c r="B9" s="1">
        <f>SUM(B4:B8)</f>
        <v>127310.61500000001</v>
      </c>
      <c r="C9" s="1" t="s">
        <v>22</v>
      </c>
      <c r="H9" s="30"/>
    </row>
    <row r="10" spans="1:8">
      <c r="A10" s="41" t="s">
        <v>40</v>
      </c>
      <c r="B10" s="41"/>
      <c r="C10" s="41"/>
      <c r="H10" s="30"/>
    </row>
    <row r="11" spans="1:8">
      <c r="A11" s="15" t="s">
        <v>44</v>
      </c>
      <c r="B11" s="37">
        <v>211529.08799999999</v>
      </c>
      <c r="C11" s="1" t="s">
        <v>22</v>
      </c>
    </row>
    <row r="12" spans="1:8" ht="18.75">
      <c r="A12" s="16" t="s">
        <v>45</v>
      </c>
      <c r="B12" s="39">
        <f>B9+B11</f>
        <v>338839.70299999998</v>
      </c>
      <c r="C12" s="2" t="s">
        <v>22</v>
      </c>
    </row>
    <row r="15" spans="1:8" ht="18.75">
      <c r="A15" s="40" t="s">
        <v>46</v>
      </c>
      <c r="B15" s="40"/>
      <c r="C15" s="40"/>
    </row>
    <row r="16" spans="1:8">
      <c r="A16" s="41" t="s">
        <v>47</v>
      </c>
      <c r="B16" s="41"/>
      <c r="C16" s="41"/>
    </row>
    <row r="17" spans="1:3">
      <c r="A17" s="15" t="s">
        <v>52</v>
      </c>
      <c r="B17" s="1">
        <f>PipeDesign!G45</f>
        <v>71816.982800000013</v>
      </c>
      <c r="C17" s="1" t="s">
        <v>23</v>
      </c>
    </row>
    <row r="18" spans="1:3">
      <c r="A18" s="41" t="s">
        <v>58</v>
      </c>
      <c r="B18" s="41"/>
      <c r="C18" s="41"/>
    </row>
    <row r="19" spans="1:3">
      <c r="A19" s="15" t="s">
        <v>48</v>
      </c>
      <c r="B19" s="36">
        <v>1988992</v>
      </c>
      <c r="C19" s="1" t="s">
        <v>23</v>
      </c>
    </row>
    <row r="20" spans="1:3" ht="18.75">
      <c r="A20" s="16" t="s">
        <v>57</v>
      </c>
      <c r="B20" s="2">
        <f>B17+B19</f>
        <v>2060808.9828000001</v>
      </c>
      <c r="C20" s="1" t="s">
        <v>23</v>
      </c>
    </row>
    <row r="23" spans="1:3" ht="18.75">
      <c r="A23" s="40" t="s">
        <v>53</v>
      </c>
      <c r="B23" s="40"/>
      <c r="C23" s="13"/>
    </row>
    <row r="24" spans="1:3" ht="20.25">
      <c r="A24" s="2" t="s">
        <v>54</v>
      </c>
      <c r="B24" s="38">
        <v>0.30963200000000002</v>
      </c>
      <c r="C24" s="22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8"/>
  <sheetViews>
    <sheetView zoomScale="160" zoomScaleNormal="160" workbookViewId="0">
      <selection activeCell="F16" sqref="F16"/>
    </sheetView>
  </sheetViews>
  <sheetFormatPr defaultRowHeight="15"/>
  <cols>
    <col min="1" max="1" width="22.28515625" customWidth="1"/>
    <col min="2" max="2" width="17.85546875" customWidth="1"/>
    <col min="3" max="3" width="14.5703125" customWidth="1"/>
    <col min="4" max="4" width="15.7109375" customWidth="1"/>
    <col min="5" max="5" width="14.5703125" customWidth="1"/>
    <col min="6" max="6" width="17.5703125" customWidth="1"/>
    <col min="7" max="7" width="15" customWidth="1"/>
  </cols>
  <sheetData>
    <row r="1" spans="1:9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9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9" s="24" customFormat="1">
      <c r="A3" s="33" t="s">
        <v>59</v>
      </c>
      <c r="B3" s="27">
        <v>457</v>
      </c>
      <c r="C3" s="27">
        <v>107.88</v>
      </c>
      <c r="D3" s="34">
        <v>26.65</v>
      </c>
      <c r="E3" s="23">
        <f>D3*C3</f>
        <v>2875.002</v>
      </c>
      <c r="F3" s="23">
        <v>38.35</v>
      </c>
      <c r="G3" s="23">
        <f>F3*C3</f>
        <v>4137.1980000000003</v>
      </c>
      <c r="H3" s="32"/>
      <c r="I3" s="32"/>
    </row>
    <row r="4" spans="1:9" s="24" customFormat="1">
      <c r="A4" s="33" t="s">
        <v>60</v>
      </c>
      <c r="B4" s="27">
        <v>152</v>
      </c>
      <c r="C4" s="27">
        <v>109.27</v>
      </c>
      <c r="D4" s="34">
        <v>12.1</v>
      </c>
      <c r="E4" s="23">
        <f t="shared" ref="E4:E44" si="0">D4*C4</f>
        <v>1322.1669999999999</v>
      </c>
      <c r="F4" s="23">
        <v>9.7100000000000009</v>
      </c>
      <c r="G4" s="23">
        <f t="shared" ref="G4:G44" si="1">F4*C4</f>
        <v>1061.0117</v>
      </c>
      <c r="H4" s="32"/>
      <c r="I4" s="32"/>
    </row>
    <row r="5" spans="1:9" s="24" customFormat="1">
      <c r="A5" s="33" t="s">
        <v>61</v>
      </c>
      <c r="B5" s="27">
        <v>102</v>
      </c>
      <c r="C5" s="27">
        <v>375.62</v>
      </c>
      <c r="D5" s="34">
        <v>9.9700000000000006</v>
      </c>
      <c r="E5" s="23">
        <f t="shared" si="0"/>
        <v>3744.9314000000004</v>
      </c>
      <c r="F5" s="23">
        <v>5.9</v>
      </c>
      <c r="G5" s="23">
        <f t="shared" si="1"/>
        <v>2216.1580000000004</v>
      </c>
      <c r="H5" s="32"/>
      <c r="I5" s="32"/>
    </row>
    <row r="6" spans="1:9" s="24" customFormat="1">
      <c r="A6" s="33" t="s">
        <v>62</v>
      </c>
      <c r="B6" s="27">
        <v>152</v>
      </c>
      <c r="C6" s="27">
        <v>65.8</v>
      </c>
      <c r="D6" s="34">
        <v>12.1</v>
      </c>
      <c r="E6" s="23">
        <f t="shared" si="0"/>
        <v>796.18</v>
      </c>
      <c r="F6" s="23">
        <v>9.7100000000000009</v>
      </c>
      <c r="G6" s="23">
        <f t="shared" si="1"/>
        <v>638.91800000000001</v>
      </c>
      <c r="H6" s="32"/>
      <c r="I6" s="32"/>
    </row>
    <row r="7" spans="1:9" s="24" customFormat="1">
      <c r="A7" s="33" t="s">
        <v>63</v>
      </c>
      <c r="B7" s="27">
        <v>102</v>
      </c>
      <c r="C7" s="27">
        <v>99.88</v>
      </c>
      <c r="D7" s="34">
        <v>9.9700000000000006</v>
      </c>
      <c r="E7" s="23">
        <f t="shared" si="0"/>
        <v>995.80360000000007</v>
      </c>
      <c r="F7" s="23">
        <v>5.9</v>
      </c>
      <c r="G7" s="23">
        <f t="shared" si="1"/>
        <v>589.29200000000003</v>
      </c>
      <c r="H7" s="32"/>
      <c r="I7" s="32"/>
    </row>
    <row r="8" spans="1:9">
      <c r="A8" s="33" t="s">
        <v>64</v>
      </c>
      <c r="B8" s="27">
        <v>152</v>
      </c>
      <c r="C8" s="27">
        <v>130.79</v>
      </c>
      <c r="D8" s="34">
        <v>12.1</v>
      </c>
      <c r="E8" s="23">
        <f t="shared" si="0"/>
        <v>1582.559</v>
      </c>
      <c r="F8" s="23">
        <v>9.7100000000000009</v>
      </c>
      <c r="G8" s="23">
        <f t="shared" si="1"/>
        <v>1269.9709</v>
      </c>
      <c r="H8" s="30"/>
      <c r="I8" s="30"/>
    </row>
    <row r="9" spans="1:9">
      <c r="A9" s="33" t="s">
        <v>65</v>
      </c>
      <c r="B9" s="27">
        <v>102</v>
      </c>
      <c r="C9" s="27">
        <v>59.38</v>
      </c>
      <c r="D9" s="34">
        <v>9.9700000000000006</v>
      </c>
      <c r="E9" s="23">
        <f t="shared" si="0"/>
        <v>592.01860000000011</v>
      </c>
      <c r="F9" s="23">
        <v>5.9</v>
      </c>
      <c r="G9" s="23">
        <f t="shared" si="1"/>
        <v>350.34200000000004</v>
      </c>
      <c r="H9" s="30"/>
      <c r="I9" s="30"/>
    </row>
    <row r="10" spans="1:9">
      <c r="A10" s="33" t="s">
        <v>66</v>
      </c>
      <c r="B10" s="27">
        <v>457</v>
      </c>
      <c r="C10" s="27">
        <v>567.29999999999995</v>
      </c>
      <c r="D10" s="34">
        <v>26.65</v>
      </c>
      <c r="E10" s="23">
        <f t="shared" si="0"/>
        <v>15118.544999999998</v>
      </c>
      <c r="F10" s="23">
        <v>38.35</v>
      </c>
      <c r="G10" s="23">
        <f t="shared" si="1"/>
        <v>21755.954999999998</v>
      </c>
      <c r="H10" s="30"/>
      <c r="I10" s="30"/>
    </row>
    <row r="11" spans="1:9">
      <c r="A11" s="33" t="s">
        <v>67</v>
      </c>
      <c r="B11" s="27">
        <v>203</v>
      </c>
      <c r="C11" s="27">
        <v>18.649999999999999</v>
      </c>
      <c r="D11" s="29">
        <v>14.49</v>
      </c>
      <c r="E11" s="23">
        <f t="shared" si="0"/>
        <v>270.23849999999999</v>
      </c>
      <c r="F11" s="33">
        <v>13.94</v>
      </c>
      <c r="G11" s="23">
        <f t="shared" si="1"/>
        <v>259.98099999999999</v>
      </c>
      <c r="H11" s="30"/>
      <c r="I11" s="30"/>
    </row>
    <row r="12" spans="1:9" s="24" customFormat="1">
      <c r="A12" s="33" t="s">
        <v>68</v>
      </c>
      <c r="B12" s="27">
        <v>254</v>
      </c>
      <c r="C12" s="27">
        <v>13.16</v>
      </c>
      <c r="D12" s="34">
        <v>15.55</v>
      </c>
      <c r="E12" s="23">
        <f t="shared" si="0"/>
        <v>204.63800000000001</v>
      </c>
      <c r="F12" s="33">
        <v>18.43</v>
      </c>
      <c r="G12" s="23">
        <f t="shared" si="1"/>
        <v>242.53880000000001</v>
      </c>
      <c r="H12" s="32"/>
      <c r="I12" s="32"/>
    </row>
    <row r="13" spans="1:9" s="24" customFormat="1">
      <c r="A13" s="33" t="s">
        <v>69</v>
      </c>
      <c r="B13" s="27">
        <v>203</v>
      </c>
      <c r="C13" s="27">
        <v>6.75</v>
      </c>
      <c r="D13" s="29">
        <v>14.49</v>
      </c>
      <c r="E13" s="23">
        <f t="shared" si="0"/>
        <v>97.807500000000005</v>
      </c>
      <c r="F13" s="23">
        <v>13.94</v>
      </c>
      <c r="G13" s="23">
        <f t="shared" si="1"/>
        <v>94.094999999999999</v>
      </c>
      <c r="H13" s="32"/>
      <c r="I13" s="32"/>
    </row>
    <row r="14" spans="1:9" s="24" customFormat="1">
      <c r="A14" s="33" t="s">
        <v>70</v>
      </c>
      <c r="B14" s="27">
        <v>254</v>
      </c>
      <c r="C14" s="27">
        <v>9.7100000000000009</v>
      </c>
      <c r="D14" s="34">
        <v>15.55</v>
      </c>
      <c r="E14" s="23">
        <f t="shared" si="0"/>
        <v>150.99050000000003</v>
      </c>
      <c r="F14" s="33">
        <v>18.43</v>
      </c>
      <c r="G14" s="23">
        <f t="shared" si="1"/>
        <v>178.95530000000002</v>
      </c>
      <c r="H14" s="32"/>
      <c r="I14" s="32"/>
    </row>
    <row r="15" spans="1:9" s="24" customFormat="1">
      <c r="A15" s="33" t="s">
        <v>71</v>
      </c>
      <c r="B15" s="27">
        <v>203</v>
      </c>
      <c r="C15" s="27">
        <v>6.86</v>
      </c>
      <c r="D15" s="29">
        <v>14.49</v>
      </c>
      <c r="E15" s="23">
        <f t="shared" si="0"/>
        <v>99.40140000000001</v>
      </c>
      <c r="F15" s="33">
        <v>13.94</v>
      </c>
      <c r="G15" s="23">
        <f t="shared" si="1"/>
        <v>95.628399999999999</v>
      </c>
      <c r="H15" s="32"/>
      <c r="I15" s="32"/>
    </row>
    <row r="16" spans="1:9">
      <c r="A16" s="33" t="s">
        <v>72</v>
      </c>
      <c r="B16" s="27">
        <v>203</v>
      </c>
      <c r="C16" s="27">
        <v>26.38</v>
      </c>
      <c r="D16" s="29">
        <v>14.49</v>
      </c>
      <c r="E16" s="23">
        <f t="shared" si="0"/>
        <v>382.24619999999999</v>
      </c>
      <c r="F16" s="33">
        <v>13.94</v>
      </c>
      <c r="G16" s="23">
        <f t="shared" si="1"/>
        <v>367.73719999999997</v>
      </c>
      <c r="H16" s="30"/>
      <c r="I16" s="30"/>
    </row>
    <row r="17" spans="1:23">
      <c r="A17" s="33" t="s">
        <v>73</v>
      </c>
      <c r="B17" s="27">
        <v>356</v>
      </c>
      <c r="C17" s="27">
        <v>7.8</v>
      </c>
      <c r="D17" s="29">
        <v>19.940000000000001</v>
      </c>
      <c r="E17" s="23">
        <f t="shared" si="0"/>
        <v>155.53200000000001</v>
      </c>
      <c r="F17" s="33">
        <v>28.09</v>
      </c>
      <c r="G17" s="23">
        <f t="shared" si="1"/>
        <v>219.102</v>
      </c>
      <c r="H17" s="30"/>
      <c r="I17" s="30"/>
    </row>
    <row r="18" spans="1:23">
      <c r="A18" s="33" t="s">
        <v>74</v>
      </c>
      <c r="B18" s="27">
        <v>203</v>
      </c>
      <c r="C18" s="27">
        <v>18.2</v>
      </c>
      <c r="D18" s="29">
        <v>14.49</v>
      </c>
      <c r="E18" s="23">
        <f t="shared" si="0"/>
        <v>263.71800000000002</v>
      </c>
      <c r="F18" s="33">
        <v>13.94</v>
      </c>
      <c r="G18" s="23">
        <f t="shared" si="1"/>
        <v>253.70799999999997</v>
      </c>
      <c r="H18" s="30"/>
      <c r="I18" s="30"/>
    </row>
    <row r="19" spans="1:23">
      <c r="A19" s="33" t="s">
        <v>75</v>
      </c>
      <c r="B19" s="27">
        <v>203</v>
      </c>
      <c r="C19" s="27">
        <v>15.17</v>
      </c>
      <c r="D19" s="29">
        <v>14.49</v>
      </c>
      <c r="E19" s="23">
        <f t="shared" si="0"/>
        <v>219.8133</v>
      </c>
      <c r="F19" s="33">
        <v>13.94</v>
      </c>
      <c r="G19" s="23">
        <f t="shared" si="1"/>
        <v>211.46979999999999</v>
      </c>
      <c r="H19" s="30"/>
      <c r="I19" s="30"/>
    </row>
    <row r="20" spans="1:23">
      <c r="A20" s="33" t="s">
        <v>76</v>
      </c>
      <c r="B20" s="27">
        <v>152</v>
      </c>
      <c r="C20" s="27">
        <v>70.36</v>
      </c>
      <c r="D20" s="34">
        <v>12.1</v>
      </c>
      <c r="E20" s="23">
        <f t="shared" si="0"/>
        <v>851.35599999999999</v>
      </c>
      <c r="F20" s="23">
        <v>9.7100000000000009</v>
      </c>
      <c r="G20" s="23">
        <f t="shared" si="1"/>
        <v>683.19560000000001</v>
      </c>
      <c r="H20" s="30"/>
      <c r="I20" s="30"/>
    </row>
    <row r="21" spans="1:23" s="25" customFormat="1">
      <c r="A21" s="33" t="s">
        <v>77</v>
      </c>
      <c r="B21" s="27">
        <v>152</v>
      </c>
      <c r="C21" s="27">
        <v>127.08</v>
      </c>
      <c r="D21" s="34">
        <v>12.1</v>
      </c>
      <c r="E21" s="23">
        <f t="shared" si="0"/>
        <v>1537.6679999999999</v>
      </c>
      <c r="F21" s="23">
        <v>9.7100000000000009</v>
      </c>
      <c r="G21" s="23">
        <f t="shared" si="1"/>
        <v>1233.9468000000002</v>
      </c>
      <c r="H21" s="30"/>
      <c r="I21" s="30"/>
    </row>
    <row r="22" spans="1:23" s="25" customFormat="1">
      <c r="A22" s="33" t="s">
        <v>78</v>
      </c>
      <c r="B22" s="27">
        <v>152</v>
      </c>
      <c r="C22" s="27">
        <v>107.85</v>
      </c>
      <c r="D22" s="34">
        <v>12.1</v>
      </c>
      <c r="E22" s="23">
        <f t="shared" si="0"/>
        <v>1304.9849999999999</v>
      </c>
      <c r="F22" s="23">
        <v>9.7100000000000009</v>
      </c>
      <c r="G22" s="23">
        <f t="shared" si="1"/>
        <v>1047.2235000000001</v>
      </c>
      <c r="H22" s="30"/>
      <c r="I22" s="30"/>
    </row>
    <row r="23" spans="1:23" s="25" customFormat="1">
      <c r="A23" s="33" t="s">
        <v>79</v>
      </c>
      <c r="B23" s="27">
        <v>203</v>
      </c>
      <c r="C23" s="27">
        <v>82.5</v>
      </c>
      <c r="D23" s="29">
        <v>14.49</v>
      </c>
      <c r="E23" s="23">
        <f t="shared" si="0"/>
        <v>1195.425</v>
      </c>
      <c r="F23" s="33">
        <v>13.94</v>
      </c>
      <c r="G23" s="23">
        <f t="shared" si="1"/>
        <v>1150.05</v>
      </c>
      <c r="H23" s="30"/>
      <c r="I23" s="30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1:23" s="25" customFormat="1">
      <c r="A24" s="33" t="s">
        <v>80</v>
      </c>
      <c r="B24" s="27">
        <v>102</v>
      </c>
      <c r="C24" s="27">
        <v>30.85</v>
      </c>
      <c r="D24" s="34">
        <v>9.9700000000000006</v>
      </c>
      <c r="E24" s="23">
        <f t="shared" si="0"/>
        <v>307.57450000000006</v>
      </c>
      <c r="F24" s="23">
        <v>5.9</v>
      </c>
      <c r="G24" s="23">
        <f t="shared" si="1"/>
        <v>182.01500000000001</v>
      </c>
      <c r="H24" s="30"/>
      <c r="I24" s="30"/>
    </row>
    <row r="25" spans="1:23" s="25" customFormat="1">
      <c r="A25" s="33" t="s">
        <v>81</v>
      </c>
      <c r="B25" s="27">
        <v>254</v>
      </c>
      <c r="C25" s="27">
        <v>50.52</v>
      </c>
      <c r="D25" s="34">
        <v>15.55</v>
      </c>
      <c r="E25" s="23">
        <f t="shared" si="0"/>
        <v>785.58600000000013</v>
      </c>
      <c r="F25" s="33">
        <v>18.43</v>
      </c>
      <c r="G25" s="23">
        <f t="shared" si="1"/>
        <v>931.08360000000005</v>
      </c>
      <c r="H25" s="30"/>
      <c r="I25" s="30"/>
    </row>
    <row r="26" spans="1:23" s="25" customFormat="1">
      <c r="A26" s="33" t="s">
        <v>82</v>
      </c>
      <c r="B26" s="27">
        <v>203</v>
      </c>
      <c r="C26" s="27">
        <v>295.68</v>
      </c>
      <c r="D26" s="29">
        <v>14.49</v>
      </c>
      <c r="E26" s="23">
        <f t="shared" si="0"/>
        <v>4284.4031999999997</v>
      </c>
      <c r="F26" s="33">
        <v>13.94</v>
      </c>
      <c r="G26" s="23">
        <f t="shared" si="1"/>
        <v>4121.7791999999999</v>
      </c>
      <c r="H26" s="30"/>
      <c r="I26" s="30"/>
    </row>
    <row r="27" spans="1:23" s="25" customFormat="1">
      <c r="A27" s="33" t="s">
        <v>83</v>
      </c>
      <c r="B27" s="27">
        <v>356</v>
      </c>
      <c r="C27" s="27">
        <v>10.58</v>
      </c>
      <c r="D27" s="29">
        <v>19.940000000000001</v>
      </c>
      <c r="E27" s="23">
        <f t="shared" si="0"/>
        <v>210.96520000000001</v>
      </c>
      <c r="F27" s="33">
        <v>28.09</v>
      </c>
      <c r="G27" s="23">
        <f t="shared" si="1"/>
        <v>297.19220000000001</v>
      </c>
      <c r="H27" s="30"/>
      <c r="I27" s="30"/>
    </row>
    <row r="28" spans="1:23" s="25" customFormat="1">
      <c r="A28" s="33" t="s">
        <v>84</v>
      </c>
      <c r="B28" s="27">
        <v>152</v>
      </c>
      <c r="C28" s="27">
        <v>36.19</v>
      </c>
      <c r="D28" s="34">
        <v>12.1</v>
      </c>
      <c r="E28" s="23">
        <f t="shared" si="0"/>
        <v>437.89899999999994</v>
      </c>
      <c r="F28" s="23">
        <v>9.7100000000000009</v>
      </c>
      <c r="G28" s="23">
        <f t="shared" si="1"/>
        <v>351.4049</v>
      </c>
      <c r="H28" s="30"/>
      <c r="I28" s="30"/>
    </row>
    <row r="29" spans="1:23" s="25" customFormat="1">
      <c r="A29" s="27" t="s">
        <v>85</v>
      </c>
      <c r="B29" s="27">
        <v>254</v>
      </c>
      <c r="C29" s="27">
        <v>228.99</v>
      </c>
      <c r="D29" s="34">
        <v>15.55</v>
      </c>
      <c r="E29" s="23">
        <f t="shared" si="0"/>
        <v>3560.7945000000004</v>
      </c>
      <c r="F29" s="33">
        <v>18.43</v>
      </c>
      <c r="G29" s="23">
        <f t="shared" si="1"/>
        <v>4220.2857000000004</v>
      </c>
      <c r="H29" s="30"/>
      <c r="I29" s="30"/>
    </row>
    <row r="30" spans="1:23" s="25" customFormat="1">
      <c r="A30" s="27" t="s">
        <v>86</v>
      </c>
      <c r="B30" s="27">
        <v>305</v>
      </c>
      <c r="C30" s="27">
        <v>10.220000000000001</v>
      </c>
      <c r="D30" s="29">
        <v>18.28</v>
      </c>
      <c r="E30" s="23">
        <f t="shared" si="0"/>
        <v>186.82160000000002</v>
      </c>
      <c r="F30" s="33">
        <v>23.16</v>
      </c>
      <c r="G30" s="23">
        <f t="shared" si="1"/>
        <v>236.69520000000003</v>
      </c>
    </row>
    <row r="31" spans="1:23" s="26" customFormat="1">
      <c r="A31" s="27">
        <v>1</v>
      </c>
      <c r="B31" s="27">
        <v>102</v>
      </c>
      <c r="C31" s="27">
        <v>328.74</v>
      </c>
      <c r="D31" s="34">
        <v>8.31</v>
      </c>
      <c r="E31" s="23">
        <f>D31*C31</f>
        <v>2731.8294000000001</v>
      </c>
      <c r="F31" s="23">
        <v>5.9</v>
      </c>
      <c r="G31" s="23">
        <f>F31*C31</f>
        <v>1939.5660000000003</v>
      </c>
    </row>
    <row r="32" spans="1:23" s="26" customFormat="1">
      <c r="A32" s="27">
        <v>2</v>
      </c>
      <c r="B32" s="27">
        <v>102</v>
      </c>
      <c r="C32" s="27">
        <v>328.98</v>
      </c>
      <c r="D32" s="34">
        <v>8.31</v>
      </c>
      <c r="E32" s="23">
        <f t="shared" si="0"/>
        <v>2733.8238000000001</v>
      </c>
      <c r="F32" s="23">
        <v>5.9</v>
      </c>
      <c r="G32" s="23">
        <f t="shared" si="1"/>
        <v>1940.9820000000002</v>
      </c>
    </row>
    <row r="33" spans="1:7" s="26" customFormat="1">
      <c r="A33" s="27">
        <v>3</v>
      </c>
      <c r="B33" s="27">
        <v>102</v>
      </c>
      <c r="C33" s="27">
        <v>113.05</v>
      </c>
      <c r="D33" s="34">
        <v>8.31</v>
      </c>
      <c r="E33" s="23">
        <f t="shared" si="0"/>
        <v>939.44550000000004</v>
      </c>
      <c r="F33" s="23">
        <v>5.9</v>
      </c>
      <c r="G33" s="23">
        <f t="shared" si="1"/>
        <v>666.995</v>
      </c>
    </row>
    <row r="34" spans="1:7" s="26" customFormat="1">
      <c r="A34" s="27">
        <v>4</v>
      </c>
      <c r="B34" s="27">
        <v>102</v>
      </c>
      <c r="C34" s="27">
        <v>310.39999999999998</v>
      </c>
      <c r="D34" s="34">
        <v>8.31</v>
      </c>
      <c r="E34" s="23">
        <f t="shared" si="0"/>
        <v>2579.424</v>
      </c>
      <c r="F34" s="23">
        <v>5.9</v>
      </c>
      <c r="G34" s="23">
        <f t="shared" si="1"/>
        <v>1831.36</v>
      </c>
    </row>
    <row r="35" spans="1:7" s="26" customFormat="1">
      <c r="A35" s="27">
        <v>5</v>
      </c>
      <c r="B35" s="27">
        <v>102</v>
      </c>
      <c r="C35" s="27">
        <v>231.1</v>
      </c>
      <c r="D35" s="34">
        <v>8.31</v>
      </c>
      <c r="E35" s="23">
        <f t="shared" si="0"/>
        <v>1920.441</v>
      </c>
      <c r="F35" s="23">
        <v>5.9</v>
      </c>
      <c r="G35" s="23">
        <f t="shared" si="1"/>
        <v>1363.49</v>
      </c>
    </row>
    <row r="36" spans="1:7" s="26" customFormat="1">
      <c r="A36" s="27">
        <v>6</v>
      </c>
      <c r="B36" s="27">
        <v>102</v>
      </c>
      <c r="C36" s="27">
        <v>218.93</v>
      </c>
      <c r="D36" s="34">
        <v>8.31</v>
      </c>
      <c r="E36" s="23">
        <f t="shared" si="0"/>
        <v>1819.3083000000001</v>
      </c>
      <c r="F36" s="23">
        <v>5.9</v>
      </c>
      <c r="G36" s="23">
        <f t="shared" si="1"/>
        <v>1291.6870000000001</v>
      </c>
    </row>
    <row r="37" spans="1:7" s="26" customFormat="1">
      <c r="A37" s="27">
        <v>7</v>
      </c>
      <c r="B37" s="27">
        <v>102</v>
      </c>
      <c r="C37" s="27">
        <v>259.37</v>
      </c>
      <c r="D37" s="34">
        <v>8.31</v>
      </c>
      <c r="E37" s="23">
        <f t="shared" si="0"/>
        <v>2155.3647000000001</v>
      </c>
      <c r="F37" s="23">
        <v>5.9</v>
      </c>
      <c r="G37" s="23">
        <f t="shared" si="1"/>
        <v>1530.2830000000001</v>
      </c>
    </row>
    <row r="38" spans="1:7" s="26" customFormat="1">
      <c r="A38" s="27">
        <v>8</v>
      </c>
      <c r="B38" s="27">
        <v>102</v>
      </c>
      <c r="C38" s="27">
        <v>470.52</v>
      </c>
      <c r="D38" s="34">
        <v>8.31</v>
      </c>
      <c r="E38" s="23">
        <f t="shared" si="0"/>
        <v>3910.0212000000001</v>
      </c>
      <c r="F38" s="23">
        <v>5.9</v>
      </c>
      <c r="G38" s="23">
        <f t="shared" si="1"/>
        <v>2776.0680000000002</v>
      </c>
    </row>
    <row r="39" spans="1:7" s="26" customFormat="1">
      <c r="A39" s="27">
        <v>9</v>
      </c>
      <c r="B39" s="27">
        <v>102</v>
      </c>
      <c r="C39" s="27">
        <v>244.52</v>
      </c>
      <c r="D39" s="34">
        <v>8.31</v>
      </c>
      <c r="E39" s="23">
        <f t="shared" si="0"/>
        <v>2031.9612000000002</v>
      </c>
      <c r="F39" s="23">
        <v>5.9</v>
      </c>
      <c r="G39" s="23">
        <f t="shared" si="1"/>
        <v>1442.6680000000001</v>
      </c>
    </row>
    <row r="40" spans="1:7" s="26" customFormat="1">
      <c r="A40" s="27">
        <v>10</v>
      </c>
      <c r="B40" s="27">
        <v>102</v>
      </c>
      <c r="C40" s="27">
        <v>393.42</v>
      </c>
      <c r="D40" s="34">
        <v>8.31</v>
      </c>
      <c r="E40" s="23">
        <f t="shared" si="0"/>
        <v>3269.3202000000001</v>
      </c>
      <c r="F40" s="23">
        <v>5.9</v>
      </c>
      <c r="G40" s="23">
        <f t="shared" si="1"/>
        <v>2321.1780000000003</v>
      </c>
    </row>
    <row r="41" spans="1:7" s="26" customFormat="1">
      <c r="A41" s="27">
        <v>11</v>
      </c>
      <c r="B41" s="27">
        <v>102</v>
      </c>
      <c r="C41" s="27">
        <v>314.33</v>
      </c>
      <c r="D41" s="34">
        <v>8.31</v>
      </c>
      <c r="E41" s="23">
        <f t="shared" si="0"/>
        <v>2612.0823</v>
      </c>
      <c r="F41" s="23">
        <v>5.9</v>
      </c>
      <c r="G41" s="23">
        <f t="shared" si="1"/>
        <v>1854.547</v>
      </c>
    </row>
    <row r="42" spans="1:7" s="26" customFormat="1">
      <c r="A42" s="27">
        <v>12</v>
      </c>
      <c r="B42" s="27">
        <v>102</v>
      </c>
      <c r="C42" s="27">
        <v>240.65</v>
      </c>
      <c r="D42" s="34">
        <v>8.31</v>
      </c>
      <c r="E42" s="23">
        <f t="shared" si="0"/>
        <v>1999.8015000000003</v>
      </c>
      <c r="F42" s="23">
        <v>5.9</v>
      </c>
      <c r="G42" s="23">
        <f t="shared" si="1"/>
        <v>1419.835</v>
      </c>
    </row>
    <row r="43" spans="1:7" s="26" customFormat="1">
      <c r="A43" s="27">
        <v>13</v>
      </c>
      <c r="B43" s="27">
        <v>102</v>
      </c>
      <c r="C43" s="27">
        <v>293.73</v>
      </c>
      <c r="D43" s="34">
        <v>8.31</v>
      </c>
      <c r="E43" s="23">
        <f t="shared" si="0"/>
        <v>2440.8963000000003</v>
      </c>
      <c r="F43" s="23">
        <v>5.9</v>
      </c>
      <c r="G43" s="23">
        <f t="shared" si="1"/>
        <v>1733.0070000000003</v>
      </c>
    </row>
    <row r="44" spans="1:7" s="26" customFormat="1">
      <c r="A44" s="27">
        <v>14</v>
      </c>
      <c r="B44" s="27">
        <v>102</v>
      </c>
      <c r="C44" s="27">
        <v>221.76</v>
      </c>
      <c r="D44" s="34">
        <v>8.31</v>
      </c>
      <c r="E44" s="23">
        <f t="shared" si="0"/>
        <v>1842.8256000000001</v>
      </c>
      <c r="F44" s="23">
        <v>5.9</v>
      </c>
      <c r="G44" s="23">
        <f t="shared" si="1"/>
        <v>1308.384</v>
      </c>
    </row>
    <row r="45" spans="1:7" ht="18.75">
      <c r="A45" s="42" t="s">
        <v>8</v>
      </c>
      <c r="B45" s="43"/>
      <c r="C45" s="43"/>
      <c r="D45" s="44"/>
      <c r="E45" s="31">
        <f>SUM(E3:E44)</f>
        <v>76521.615000000005</v>
      </c>
      <c r="F45" s="18"/>
      <c r="G45" s="31">
        <f>SUM(G3:G44)</f>
        <v>71816.982800000013</v>
      </c>
    </row>
    <row r="48" spans="1:7">
      <c r="A48" s="5" t="s">
        <v>55</v>
      </c>
    </row>
  </sheetData>
  <mergeCells count="1">
    <mergeCell ref="A45:D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D14" sqref="D14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>
        <v>0</v>
      </c>
      <c r="B3" s="1">
        <v>0</v>
      </c>
      <c r="C3" s="1">
        <v>0</v>
      </c>
    </row>
    <row r="4" spans="1:3" ht="18.75">
      <c r="A4" s="42" t="s">
        <v>8</v>
      </c>
      <c r="B4" s="43"/>
      <c r="C4" s="19">
        <v>0</v>
      </c>
    </row>
  </sheetData>
  <mergeCells count="1"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F20" sqref="F20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87</v>
      </c>
      <c r="B3" s="1">
        <v>8</v>
      </c>
      <c r="C3" s="1">
        <v>4133</v>
      </c>
    </row>
    <row r="4" spans="1:3" s="38" customFormat="1">
      <c r="A4" s="1" t="s">
        <v>93</v>
      </c>
      <c r="B4" s="1">
        <v>8</v>
      </c>
      <c r="C4" s="1">
        <v>4133</v>
      </c>
    </row>
    <row r="5" spans="1:3" ht="18.75">
      <c r="A5" s="42" t="s">
        <v>8</v>
      </c>
      <c r="B5" s="43"/>
      <c r="C5" s="19">
        <f>SUM(C3:C4)</f>
        <v>8266</v>
      </c>
    </row>
  </sheetData>
  <mergeCells count="1"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5" sqref="B5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323</v>
      </c>
    </row>
    <row r="4" spans="1:2" ht="18.75">
      <c r="A4" s="6" t="s">
        <v>8</v>
      </c>
      <c r="B4" s="19">
        <f>B3</f>
        <v>323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50" t="s">
        <v>35</v>
      </c>
    </row>
    <row r="2" spans="1:6">
      <c r="A2" s="10"/>
      <c r="B2" s="10"/>
      <c r="C2" s="10"/>
      <c r="D2" s="10" t="s">
        <v>29</v>
      </c>
      <c r="E2" s="10" t="s">
        <v>22</v>
      </c>
      <c r="F2" s="51"/>
    </row>
    <row r="3" spans="1:6">
      <c r="A3" s="45">
        <v>1</v>
      </c>
      <c r="B3" s="45">
        <v>200</v>
      </c>
      <c r="C3" s="28" t="s">
        <v>32</v>
      </c>
      <c r="D3" s="28">
        <v>45.24</v>
      </c>
      <c r="E3" s="45">
        <v>11630</v>
      </c>
      <c r="F3" s="45" t="str">
        <f>IF(SUM(D3:D6)&lt;B3,"ok","Not enough power for all pumps")</f>
        <v>ok</v>
      </c>
    </row>
    <row r="4" spans="1:6">
      <c r="A4" s="46"/>
      <c r="B4" s="46"/>
      <c r="C4" s="28" t="s">
        <v>33</v>
      </c>
      <c r="D4" s="28">
        <v>45.24</v>
      </c>
      <c r="E4" s="46"/>
      <c r="F4" s="46"/>
    </row>
    <row r="5" spans="1:6">
      <c r="A5" s="46"/>
      <c r="B5" s="46"/>
      <c r="C5" s="28" t="s">
        <v>87</v>
      </c>
      <c r="D5" s="28">
        <v>45.24</v>
      </c>
      <c r="E5" s="46"/>
      <c r="F5" s="46"/>
    </row>
    <row r="6" spans="1:6">
      <c r="A6" s="47"/>
      <c r="B6" s="47"/>
      <c r="C6" s="28" t="s">
        <v>93</v>
      </c>
      <c r="D6" s="28">
        <v>45.24</v>
      </c>
      <c r="E6" s="47"/>
      <c r="F6" s="47"/>
    </row>
    <row r="7" spans="1:6" s="35" customFormat="1">
      <c r="A7" s="48">
        <v>2</v>
      </c>
      <c r="B7" s="48">
        <v>100</v>
      </c>
      <c r="C7" s="28" t="s">
        <v>88</v>
      </c>
      <c r="D7" s="1">
        <v>49.76</v>
      </c>
      <c r="E7" s="48">
        <v>10560</v>
      </c>
      <c r="F7" s="48" t="str">
        <f>IF(SUM(D7:D8)&lt;B7,"ok","Not enough power for all pumps")</f>
        <v>ok</v>
      </c>
    </row>
    <row r="8" spans="1:6" s="35" customFormat="1">
      <c r="A8" s="49"/>
      <c r="B8" s="49"/>
      <c r="C8" s="28" t="s">
        <v>89</v>
      </c>
      <c r="D8" s="1">
        <v>49.76</v>
      </c>
      <c r="E8" s="49"/>
      <c r="F8" s="49"/>
    </row>
    <row r="9" spans="1:6" s="35" customFormat="1">
      <c r="A9" s="48">
        <v>3</v>
      </c>
      <c r="B9" s="48">
        <v>100</v>
      </c>
      <c r="C9" s="28" t="s">
        <v>36</v>
      </c>
      <c r="D9" s="1">
        <v>31.67</v>
      </c>
      <c r="E9" s="48">
        <v>10560</v>
      </c>
      <c r="F9" s="48" t="str">
        <f>IF(SUM(D9:D10)&lt;B9,"ok","Not enough power for all pumps")</f>
        <v>ok</v>
      </c>
    </row>
    <row r="10" spans="1:6" s="35" customFormat="1">
      <c r="A10" s="49"/>
      <c r="B10" s="49"/>
      <c r="C10" s="28" t="s">
        <v>90</v>
      </c>
      <c r="D10" s="1">
        <v>31.67</v>
      </c>
      <c r="E10" s="49"/>
      <c r="F10" s="49"/>
    </row>
    <row r="11" spans="1:6" s="35" customFormat="1">
      <c r="A11" s="48">
        <v>4</v>
      </c>
      <c r="B11" s="48">
        <v>50</v>
      </c>
      <c r="C11" s="28" t="s">
        <v>91</v>
      </c>
      <c r="D11" s="1">
        <v>22.62</v>
      </c>
      <c r="E11" s="48">
        <v>9450</v>
      </c>
      <c r="F11" s="48" t="str">
        <f>IF(SUM(D11:D12)&lt;B11,"ok","Not enough power for all pumps")</f>
        <v>ok</v>
      </c>
    </row>
    <row r="12" spans="1:6">
      <c r="A12" s="49"/>
      <c r="B12" s="49"/>
      <c r="C12" s="28" t="s">
        <v>92</v>
      </c>
      <c r="D12" s="1">
        <v>22.62</v>
      </c>
      <c r="E12" s="49"/>
      <c r="F12" s="49"/>
    </row>
    <row r="13" spans="1:6" ht="18.75">
      <c r="A13" s="52" t="s">
        <v>8</v>
      </c>
      <c r="B13" s="53"/>
      <c r="C13" s="53"/>
      <c r="D13" s="14"/>
      <c r="E13" s="20">
        <f>SUM(E3:E12)</f>
        <v>42200</v>
      </c>
    </row>
    <row r="20" spans="1:6">
      <c r="A20" s="7" t="s">
        <v>30</v>
      </c>
      <c r="B20" s="7"/>
      <c r="C20" s="8"/>
      <c r="D20" s="8"/>
      <c r="E20" s="8"/>
    </row>
    <row r="21" spans="1:6">
      <c r="A21" s="8" t="s">
        <v>37</v>
      </c>
      <c r="B21" s="7"/>
      <c r="C21" s="8"/>
      <c r="D21" s="8"/>
      <c r="E21" s="8"/>
    </row>
    <row r="22" spans="1:6">
      <c r="A22" s="8" t="s">
        <v>38</v>
      </c>
      <c r="B22" s="8"/>
      <c r="C22" s="8"/>
      <c r="D22" s="8"/>
      <c r="E22" s="8"/>
    </row>
    <row r="23" spans="1:6" ht="25.5" customHeight="1">
      <c r="A23" s="9" t="s">
        <v>34</v>
      </c>
      <c r="B23" s="9" t="s">
        <v>26</v>
      </c>
      <c r="C23" s="9" t="s">
        <v>13</v>
      </c>
      <c r="D23" s="9" t="s">
        <v>28</v>
      </c>
      <c r="E23" s="9" t="s">
        <v>27</v>
      </c>
      <c r="F23" s="50" t="s">
        <v>35</v>
      </c>
    </row>
    <row r="24" spans="1:6">
      <c r="A24" s="10"/>
      <c r="B24" s="10"/>
      <c r="C24" s="10"/>
      <c r="D24" s="10" t="s">
        <v>29</v>
      </c>
      <c r="E24" s="10" t="s">
        <v>22</v>
      </c>
      <c r="F24" s="51"/>
    </row>
    <row r="25" spans="1:6">
      <c r="A25" s="56">
        <v>1</v>
      </c>
      <c r="B25" s="56">
        <v>200</v>
      </c>
      <c r="C25" s="11" t="s">
        <v>31</v>
      </c>
      <c r="D25" s="11">
        <v>45.24</v>
      </c>
      <c r="E25" s="56">
        <v>11630</v>
      </c>
      <c r="F25" s="48" t="str">
        <f>IF(SUM(D25:D27)&lt;B25,"ok","Not enough power for all pumps")</f>
        <v>ok</v>
      </c>
    </row>
    <row r="26" spans="1:6">
      <c r="A26" s="59"/>
      <c r="B26" s="59"/>
      <c r="C26" s="11" t="s">
        <v>32</v>
      </c>
      <c r="D26" s="11">
        <v>45.24</v>
      </c>
      <c r="E26" s="57"/>
      <c r="F26" s="59"/>
    </row>
    <row r="27" spans="1:6">
      <c r="A27" s="49"/>
      <c r="B27" s="49"/>
      <c r="C27" s="11" t="s">
        <v>33</v>
      </c>
      <c r="D27" s="11">
        <v>45.24</v>
      </c>
      <c r="E27" s="58"/>
      <c r="F27" s="49"/>
    </row>
    <row r="28" spans="1:6">
      <c r="A28" s="11">
        <v>2</v>
      </c>
      <c r="B28" s="11">
        <v>200</v>
      </c>
      <c r="C28" s="11" t="s">
        <v>36</v>
      </c>
      <c r="D28" s="11">
        <v>31.67</v>
      </c>
      <c r="E28" s="11">
        <v>11630</v>
      </c>
      <c r="F28" s="1" t="str">
        <f>IF(SUM(D28)&lt;B28,"ok","Not enough power for all pumps")</f>
        <v>ok</v>
      </c>
    </row>
    <row r="29" spans="1:6" ht="18.75">
      <c r="A29" s="54" t="s">
        <v>8</v>
      </c>
      <c r="B29" s="55"/>
      <c r="C29" s="55"/>
      <c r="D29" s="12"/>
      <c r="E29" s="21">
        <f>SUM(E25:E28)</f>
        <v>23260</v>
      </c>
    </row>
  </sheetData>
  <mergeCells count="24">
    <mergeCell ref="F1:F2"/>
    <mergeCell ref="A13:C13"/>
    <mergeCell ref="A29:C29"/>
    <mergeCell ref="E25:E27"/>
    <mergeCell ref="A25:A27"/>
    <mergeCell ref="B25:B27"/>
    <mergeCell ref="F25:F27"/>
    <mergeCell ref="F23:F24"/>
    <mergeCell ref="A3:A6"/>
    <mergeCell ref="A7:A8"/>
    <mergeCell ref="A9:A10"/>
    <mergeCell ref="A11:A12"/>
    <mergeCell ref="B3:B6"/>
    <mergeCell ref="B7:B8"/>
    <mergeCell ref="B9:B10"/>
    <mergeCell ref="B11:B12"/>
    <mergeCell ref="E3:E6"/>
    <mergeCell ref="F3:F6"/>
    <mergeCell ref="E11:E12"/>
    <mergeCell ref="F11:F12"/>
    <mergeCell ref="F9:F10"/>
    <mergeCell ref="E9:E10"/>
    <mergeCell ref="E7:E8"/>
    <mergeCell ref="F7:F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DF9C8D0-31B9-4432-8E59-8EA7C237DF05}"/>
</file>

<file path=customXml/itemProps2.xml><?xml version="1.0" encoding="utf-8"?>
<ds:datastoreItem xmlns:ds="http://schemas.openxmlformats.org/officeDocument/2006/customXml" ds:itemID="{46DE5E27-860F-46A9-99F5-F657E2627B2B}"/>
</file>

<file path=customXml/itemProps3.xml><?xml version="1.0" encoding="utf-8"?>
<ds:datastoreItem xmlns:ds="http://schemas.openxmlformats.org/officeDocument/2006/customXml" ds:itemID="{C8A5A64C-C625-4589-9CBB-F1FFEB86E2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Venu</cp:lastModifiedBy>
  <dcterms:created xsi:type="dcterms:W3CDTF">2012-01-11T05:24:26Z</dcterms:created>
  <dcterms:modified xsi:type="dcterms:W3CDTF">2012-07-13T17:03:18Z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