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20" windowWidth="18915" windowHeight="10005" firstSheet="2" activeTab="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G25" i="1"/>
  <c r="E25"/>
  <c r="G26" l="1"/>
  <c r="G27"/>
  <c r="G28"/>
  <c r="E26"/>
  <c r="E27"/>
  <c r="E28"/>
  <c r="G24"/>
  <c r="E2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3"/>
  <c r="B23" i="2"/>
  <c r="B7"/>
  <c r="B6"/>
  <c r="B5"/>
  <c r="F24" i="6"/>
  <c r="F21"/>
  <c r="E25"/>
  <c r="E35" i="1" l="1"/>
  <c r="E30"/>
  <c r="G30"/>
  <c r="B16" i="2" s="1"/>
  <c r="B19" s="1"/>
  <c r="B4" l="1"/>
  <c r="B8" s="1"/>
  <c r="B11" s="1"/>
  <c r="E36" i="1"/>
</calcChain>
</file>

<file path=xl/sharedStrings.xml><?xml version="1.0" encoding="utf-8"?>
<sst xmlns="http://schemas.openxmlformats.org/spreadsheetml/2006/main" count="117" uniqueCount="79">
  <si>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</si>
  <si>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</si>
  <si>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</si>
  <si>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</si>
  <si>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</si>
  <si>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</si>
  <si>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</si>
  <si>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</si>
  <si>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</si>
  <si>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</si>
  <si>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</si>
  <si>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</si>
  <si>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</si>
  <si>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</si>
  <si>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</si>
  <si>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</si>
  <si>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</si>
  <si>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</si>
  <si>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</si>
  <si>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</si>
  <si>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</si>
  <si>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</si>
  <si>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</si>
  <si>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</si>
  <si>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</si>
  <si>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</si>
  <si>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</si>
  <si>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</si>
  <si>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</si>
  <si>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</si>
  <si>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</si>
  <si>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</si>
  <si>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</si>
  <si>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</si>
  <si>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</si>
  <si>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</si>
  <si>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</si>
  <si>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</si>
  <si>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</si>
  <si>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</si>
  <si>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</si>
  <si>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</si>
  <si>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</si>
  <si>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</si>
  <si>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</si>
  <si>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</si>
  <si>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</si>
  <si>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</si>
  <si>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</si>
  <si>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</si>
  <si>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</si>
  <si>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</si>
  <si>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</si>
  <si>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</si>
  <si>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</si>
  <si>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</si>
  <si>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P-3TW</t>
  </si>
  <si>
    <t>P-5Tw</t>
  </si>
  <si>
    <t>P-6TW</t>
  </si>
  <si>
    <t>P-7TW</t>
  </si>
  <si>
    <t>P-8TW</t>
  </si>
  <si>
    <t>P-9TW</t>
  </si>
  <si>
    <t>P-10TW</t>
  </si>
  <si>
    <t>P-11TW</t>
  </si>
  <si>
    <t>T4</t>
  </si>
  <si>
    <t>8a</t>
  </si>
  <si>
    <t>PMP-1</t>
  </si>
  <si>
    <t>PS-1</t>
  </si>
  <si>
    <t>PS-2</t>
  </si>
  <si>
    <t>PS-3</t>
  </si>
  <si>
    <t>PS-4</t>
  </si>
  <si>
    <t>PS-5</t>
  </si>
  <si>
    <t>ok</t>
  </si>
  <si>
    <t>P-20TW</t>
  </si>
  <si>
    <t>P-21TW</t>
  </si>
  <si>
    <t>P-22TW</t>
  </si>
  <si>
    <t>P-14TW</t>
  </si>
  <si>
    <t>New</t>
  </si>
  <si>
    <t>Parallel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</si>
</sst>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3"/>
  <sheetViews>
    <sheetView workbookViewId="0">
      <selection activeCell="B23" sqref="B23"/>
    </sheetView>
  </sheetViews>
  <sheetFormatPr defaultRowHeight="15"/>
  <cols>
    <col min="1" max="1" width="23.7109375" customWidth="1"/>
    <col min="2" max="2" width="12.7109375" bestFit="1" customWidth="1"/>
    <col min="3" max="3" width="13.140625" customWidth="1"/>
  </cols>
  <sheetData>
    <row r="2" spans="1:3" ht="18.75">
      <c r="A2" s="26" t="s">
        <v>41</v>
      </c>
      <c r="B2" s="26"/>
      <c r="C2" s="26"/>
    </row>
    <row r="3" spans="1:3">
      <c r="A3" s="27" t="s">
        <v>42</v>
      </c>
      <c r="B3" s="27"/>
      <c r="C3" s="27"/>
    </row>
    <row r="4" spans="1:3">
      <c r="A4" s="16" t="s">
        <v>49</v>
      </c>
      <c r="B4" s="25">
        <f>PipeDesign!E30</f>
        <v>69002.570000000007</v>
      </c>
      <c r="C4" s="1" t="s">
        <v>22</v>
      </c>
    </row>
    <row r="5" spans="1:3">
      <c r="A5" s="16" t="s">
        <v>50</v>
      </c>
      <c r="B5" s="25">
        <f>TankDesign!C9</f>
        <v>30640</v>
      </c>
      <c r="C5" s="1" t="s">
        <v>22</v>
      </c>
    </row>
    <row r="6" spans="1:3">
      <c r="A6" s="16" t="s">
        <v>51</v>
      </c>
      <c r="B6" s="25">
        <f>PumpDesign!C9</f>
        <v>3225</v>
      </c>
      <c r="C6" s="1" t="s">
        <v>22</v>
      </c>
    </row>
    <row r="7" spans="1:3">
      <c r="A7" s="16" t="s">
        <v>39</v>
      </c>
      <c r="B7" s="25">
        <f>ValveDesign!B4</f>
        <v>529</v>
      </c>
      <c r="C7" s="1" t="s">
        <v>22</v>
      </c>
    </row>
    <row r="8" spans="1:3">
      <c r="A8" s="18" t="s">
        <v>43</v>
      </c>
      <c r="B8" s="25">
        <f>SUM(B4:B7)</f>
        <v>103396.57</v>
      </c>
      <c r="C8" s="1" t="s">
        <v>22</v>
      </c>
    </row>
    <row r="9" spans="1:3">
      <c r="A9" s="27" t="s">
        <v>40</v>
      </c>
      <c r="B9" s="27"/>
      <c r="C9" s="27"/>
    </row>
    <row r="10" spans="1:3">
      <c r="A10" s="16" t="s">
        <v>44</v>
      </c>
      <c r="B10" s="25">
        <v>211080</v>
      </c>
      <c r="C10" s="1" t="s">
        <v>22</v>
      </c>
    </row>
    <row r="11" spans="1:3" ht="18.75">
      <c r="A11" s="17" t="s">
        <v>45</v>
      </c>
      <c r="B11" s="24">
        <f>B8+B10</f>
        <v>314476.57</v>
      </c>
      <c r="C11" s="2" t="s">
        <v>22</v>
      </c>
    </row>
    <row r="14" spans="1:3" ht="18.75">
      <c r="A14" s="26" t="s">
        <v>46</v>
      </c>
      <c r="B14" s="26"/>
      <c r="C14" s="26"/>
    </row>
    <row r="15" spans="1:3">
      <c r="A15" s="27" t="s">
        <v>47</v>
      </c>
      <c r="B15" s="27"/>
      <c r="C15" s="27"/>
    </row>
    <row r="16" spans="1:3">
      <c r="A16" s="16" t="s">
        <v>52</v>
      </c>
      <c r="B16" s="25">
        <f>PipeDesign!G30</f>
        <v>65474.650000000009</v>
      </c>
      <c r="C16" s="1" t="s">
        <v>23</v>
      </c>
    </row>
    <row r="17" spans="1:3">
      <c r="A17" s="27" t="s">
        <v>40</v>
      </c>
      <c r="B17" s="27"/>
      <c r="C17" s="27"/>
    </row>
    <row r="18" spans="1:3">
      <c r="A18" s="16" t="s">
        <v>48</v>
      </c>
      <c r="B18" s="25">
        <v>1996400</v>
      </c>
      <c r="C18" s="1" t="s">
        <v>23</v>
      </c>
    </row>
    <row r="19" spans="1:3" ht="18.75">
      <c r="A19" s="17" t="s">
        <v>45</v>
      </c>
      <c r="B19" s="24">
        <f>B16+B18</f>
        <v>2061874.65</v>
      </c>
      <c r="C19" s="1" t="s">
        <v>23</v>
      </c>
    </row>
    <row r="22" spans="1:3" ht="18.75">
      <c r="A22" s="26" t="s">
        <v>53</v>
      </c>
      <c r="B22" s="26"/>
      <c r="C22" s="14"/>
    </row>
    <row r="23" spans="1:3" ht="20.25">
      <c r="A23" s="2" t="s">
        <v>54</v>
      </c>
      <c r="B23" s="1">
        <f>PipeDesign!G38</f>
        <v>0</v>
      </c>
      <c r="C23" s="22"/>
    </row>
  </sheetData>
  <mergeCells count="7">
    <mergeCell ref="A22:B22"/>
    <mergeCell ref="A2:C2"/>
    <mergeCell ref="A3:C3"/>
    <mergeCell ref="A9:C9"/>
    <mergeCell ref="A14:C14"/>
    <mergeCell ref="A15:C15"/>
    <mergeCell ref="A17:C17"/>
  </mergeCells>
  <pageMargins left="0.7" right="0.7" top="0.75" bottom="0.75" header="0.3" footer="0.3"/>
  <pageSetup scal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6"/>
  <sheetViews>
    <sheetView topLeftCell="A4" workbookViewId="0">
      <selection activeCell="F26" sqref="F26"/>
    </sheetView>
  </sheetViews>
  <sheetFormatPr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 s="1">
        <v>1</v>
      </c>
      <c r="B3" s="1">
        <v>153</v>
      </c>
      <c r="C3" s="1">
        <v>329</v>
      </c>
      <c r="D3" s="7">
        <v>10.1</v>
      </c>
      <c r="E3" s="1">
        <f>C3*D3</f>
        <v>3322.9</v>
      </c>
      <c r="F3" s="1">
        <v>9.7100000000000009</v>
      </c>
      <c r="G3" s="7">
        <f>C3*F3</f>
        <v>3194.59</v>
      </c>
    </row>
    <row r="4" spans="1:7">
      <c r="A4" s="1">
        <v>2</v>
      </c>
      <c r="B4" s="1">
        <v>206</v>
      </c>
      <c r="C4" s="1">
        <v>329</v>
      </c>
      <c r="D4" s="7">
        <v>12.1</v>
      </c>
      <c r="E4" s="1">
        <f t="shared" ref="E4:E28" si="0">C4*D4</f>
        <v>3980.9</v>
      </c>
      <c r="F4" s="1">
        <v>13.94</v>
      </c>
      <c r="G4" s="7">
        <f t="shared" ref="G4:G28" si="1">C4*F4</f>
        <v>4586.26</v>
      </c>
    </row>
    <row r="5" spans="1:7">
      <c r="A5" s="1">
        <v>3</v>
      </c>
      <c r="B5" s="1">
        <v>102</v>
      </c>
      <c r="C5" s="1">
        <v>113</v>
      </c>
      <c r="D5" s="7">
        <v>8.31</v>
      </c>
      <c r="E5" s="1">
        <f t="shared" si="0"/>
        <v>939.03000000000009</v>
      </c>
      <c r="F5" s="1">
        <v>5.9</v>
      </c>
      <c r="G5" s="7">
        <f t="shared" si="1"/>
        <v>666.7</v>
      </c>
    </row>
    <row r="6" spans="1:7">
      <c r="A6" s="1">
        <v>4</v>
      </c>
      <c r="B6" s="1">
        <v>102</v>
      </c>
      <c r="C6" s="1">
        <v>310</v>
      </c>
      <c r="D6" s="7">
        <v>8.31</v>
      </c>
      <c r="E6" s="1">
        <f t="shared" si="0"/>
        <v>2576.1000000000004</v>
      </c>
      <c r="F6" s="1">
        <v>5.9</v>
      </c>
      <c r="G6" s="7">
        <f t="shared" si="1"/>
        <v>1829</v>
      </c>
    </row>
    <row r="7" spans="1:7">
      <c r="A7" s="1">
        <v>5</v>
      </c>
      <c r="B7" s="1">
        <v>102</v>
      </c>
      <c r="C7" s="1">
        <v>231</v>
      </c>
      <c r="D7" s="7">
        <v>8.31</v>
      </c>
      <c r="E7" s="1">
        <f t="shared" si="0"/>
        <v>1919.6100000000001</v>
      </c>
      <c r="F7" s="1">
        <v>5.9</v>
      </c>
      <c r="G7" s="7">
        <f t="shared" si="1"/>
        <v>1362.9</v>
      </c>
    </row>
    <row r="8" spans="1:7">
      <c r="A8" s="1">
        <v>6</v>
      </c>
      <c r="B8" s="1">
        <v>102</v>
      </c>
      <c r="C8" s="1">
        <v>219</v>
      </c>
      <c r="D8" s="7">
        <v>8.31</v>
      </c>
      <c r="E8" s="1">
        <f t="shared" si="0"/>
        <v>1819.89</v>
      </c>
      <c r="F8" s="1">
        <v>5.9</v>
      </c>
      <c r="G8" s="7">
        <f t="shared" si="1"/>
        <v>1292.1000000000001</v>
      </c>
    </row>
    <row r="9" spans="1:7">
      <c r="A9" s="1">
        <v>7</v>
      </c>
      <c r="B9" s="1">
        <v>102</v>
      </c>
      <c r="C9" s="1">
        <v>259</v>
      </c>
      <c r="D9" s="7">
        <v>8.31</v>
      </c>
      <c r="E9" s="1">
        <f t="shared" si="0"/>
        <v>2152.29</v>
      </c>
      <c r="F9" s="1">
        <v>5.9</v>
      </c>
      <c r="G9" s="7">
        <f t="shared" si="1"/>
        <v>1528.1000000000001</v>
      </c>
    </row>
    <row r="10" spans="1:7">
      <c r="A10" s="1">
        <v>8</v>
      </c>
      <c r="B10" s="1">
        <v>102</v>
      </c>
      <c r="C10" s="1">
        <v>471</v>
      </c>
      <c r="D10" s="7">
        <v>8.31</v>
      </c>
      <c r="E10" s="1">
        <f t="shared" si="0"/>
        <v>3914.01</v>
      </c>
      <c r="F10" s="1">
        <v>5.9</v>
      </c>
      <c r="G10" s="7">
        <f t="shared" si="1"/>
        <v>2778.9</v>
      </c>
    </row>
    <row r="11" spans="1:7">
      <c r="A11" s="1">
        <v>9</v>
      </c>
      <c r="B11" s="1">
        <v>102</v>
      </c>
      <c r="C11" s="1">
        <v>245</v>
      </c>
      <c r="D11" s="7">
        <v>8.31</v>
      </c>
      <c r="E11" s="1">
        <f t="shared" si="0"/>
        <v>2035.95</v>
      </c>
      <c r="F11" s="1">
        <v>5.9</v>
      </c>
      <c r="G11" s="7">
        <f t="shared" si="1"/>
        <v>1445.5</v>
      </c>
    </row>
    <row r="12" spans="1:7">
      <c r="A12" s="1">
        <v>10</v>
      </c>
      <c r="B12" s="1">
        <v>153</v>
      </c>
      <c r="C12" s="1">
        <v>393</v>
      </c>
      <c r="D12" s="7">
        <v>10.1</v>
      </c>
      <c r="E12" s="1">
        <f t="shared" si="0"/>
        <v>3969.2999999999997</v>
      </c>
      <c r="F12" s="1">
        <v>9.7100000000000009</v>
      </c>
      <c r="G12" s="7">
        <f t="shared" si="1"/>
        <v>3816.03</v>
      </c>
    </row>
    <row r="13" spans="1:7">
      <c r="A13" s="1">
        <v>11</v>
      </c>
      <c r="B13" s="1">
        <v>153</v>
      </c>
      <c r="C13" s="1">
        <v>314</v>
      </c>
      <c r="D13" s="7">
        <v>10.1</v>
      </c>
      <c r="E13" s="1">
        <f t="shared" si="0"/>
        <v>3171.4</v>
      </c>
      <c r="F13" s="1">
        <v>9.7100000000000009</v>
      </c>
      <c r="G13" s="7">
        <f t="shared" si="1"/>
        <v>3048.94</v>
      </c>
    </row>
    <row r="14" spans="1:7">
      <c r="A14" s="1">
        <v>12</v>
      </c>
      <c r="B14" s="1">
        <v>102</v>
      </c>
      <c r="C14" s="1">
        <v>241</v>
      </c>
      <c r="D14" s="7">
        <v>8.31</v>
      </c>
      <c r="E14" s="1">
        <f t="shared" si="0"/>
        <v>2002.71</v>
      </c>
      <c r="F14" s="1">
        <v>5.9</v>
      </c>
      <c r="G14" s="7">
        <f t="shared" si="1"/>
        <v>1421.9</v>
      </c>
    </row>
    <row r="15" spans="1:7">
      <c r="A15" s="1">
        <v>13</v>
      </c>
      <c r="B15" s="1">
        <v>102</v>
      </c>
      <c r="C15" s="1">
        <v>294</v>
      </c>
      <c r="D15" s="7">
        <v>8.31</v>
      </c>
      <c r="E15" s="1">
        <f t="shared" si="0"/>
        <v>2443.1400000000003</v>
      </c>
      <c r="F15" s="1">
        <v>5.9</v>
      </c>
      <c r="G15" s="7">
        <f t="shared" si="1"/>
        <v>1734.6000000000001</v>
      </c>
    </row>
    <row r="16" spans="1:7">
      <c r="A16" s="1">
        <v>14</v>
      </c>
      <c r="B16" s="1">
        <v>102</v>
      </c>
      <c r="C16" s="1">
        <v>222</v>
      </c>
      <c r="D16" s="7">
        <v>8.31</v>
      </c>
      <c r="E16" s="1">
        <f t="shared" si="0"/>
        <v>1844.8200000000002</v>
      </c>
      <c r="F16" s="1">
        <v>5.9</v>
      </c>
      <c r="G16" s="7">
        <f t="shared" si="1"/>
        <v>1309.8000000000002</v>
      </c>
    </row>
    <row r="17" spans="1:7">
      <c r="A17" s="1" t="s">
        <v>56</v>
      </c>
      <c r="B17" s="1">
        <v>152.4</v>
      </c>
      <c r="C17" s="1">
        <v>131</v>
      </c>
      <c r="D17" s="7">
        <v>12.1</v>
      </c>
      <c r="E17" s="1">
        <f t="shared" si="0"/>
        <v>1585.1</v>
      </c>
      <c r="F17" s="1">
        <v>9.7100000000000009</v>
      </c>
      <c r="G17" s="7">
        <f t="shared" si="1"/>
        <v>1272.0100000000002</v>
      </c>
    </row>
    <row r="18" spans="1:7">
      <c r="A18" s="1" t="s">
        <v>57</v>
      </c>
      <c r="B18" s="1">
        <v>152.4</v>
      </c>
      <c r="C18" s="1">
        <v>51</v>
      </c>
      <c r="D18" s="7">
        <v>12.1</v>
      </c>
      <c r="E18" s="1">
        <f t="shared" si="0"/>
        <v>617.1</v>
      </c>
      <c r="F18" s="1">
        <v>9.7100000000000009</v>
      </c>
      <c r="G18" s="7">
        <f t="shared" si="1"/>
        <v>495.21000000000004</v>
      </c>
    </row>
    <row r="19" spans="1:7">
      <c r="A19" s="1" t="s">
        <v>58</v>
      </c>
      <c r="B19" s="1">
        <v>406</v>
      </c>
      <c r="C19" s="1">
        <v>675</v>
      </c>
      <c r="D19" s="7">
        <v>23.26</v>
      </c>
      <c r="E19" s="1">
        <f t="shared" si="0"/>
        <v>15700.500000000002</v>
      </c>
      <c r="F19" s="1">
        <v>33.090000000000003</v>
      </c>
      <c r="G19" s="7">
        <f t="shared" si="1"/>
        <v>22335.750000000004</v>
      </c>
    </row>
    <row r="20" spans="1:7">
      <c r="A20" s="1" t="s">
        <v>59</v>
      </c>
      <c r="B20" s="1">
        <v>152.4</v>
      </c>
      <c r="C20" s="1">
        <v>127</v>
      </c>
      <c r="D20" s="7">
        <v>12.1</v>
      </c>
      <c r="E20" s="1">
        <f t="shared" si="0"/>
        <v>1536.7</v>
      </c>
      <c r="F20" s="1">
        <v>9.7100000000000009</v>
      </c>
      <c r="G20" s="7">
        <f t="shared" si="1"/>
        <v>1233.17</v>
      </c>
    </row>
    <row r="21" spans="1:7">
      <c r="A21" s="1" t="s">
        <v>60</v>
      </c>
      <c r="B21" s="1">
        <v>254</v>
      </c>
      <c r="C21" s="1">
        <v>232</v>
      </c>
      <c r="D21" s="7">
        <v>15.5</v>
      </c>
      <c r="E21" s="1">
        <f t="shared" si="0"/>
        <v>3596</v>
      </c>
      <c r="F21" s="1">
        <v>9.7100000000000009</v>
      </c>
      <c r="G21" s="7">
        <f t="shared" si="1"/>
        <v>2252.7200000000003</v>
      </c>
    </row>
    <row r="22" spans="1:7">
      <c r="A22" s="1" t="s">
        <v>61</v>
      </c>
      <c r="B22" s="1">
        <v>254</v>
      </c>
      <c r="C22" s="1">
        <v>220</v>
      </c>
      <c r="D22" s="7">
        <v>15.5</v>
      </c>
      <c r="E22" s="1">
        <f t="shared" si="0"/>
        <v>3410</v>
      </c>
      <c r="F22" s="1">
        <v>9.7100000000000009</v>
      </c>
      <c r="G22" s="7">
        <f t="shared" si="1"/>
        <v>2136.2000000000003</v>
      </c>
    </row>
    <row r="23" spans="1:7">
      <c r="A23" s="1" t="s">
        <v>62</v>
      </c>
      <c r="B23" s="1">
        <v>254</v>
      </c>
      <c r="C23" s="1">
        <v>100</v>
      </c>
      <c r="D23" s="7">
        <v>15.5</v>
      </c>
      <c r="E23" s="1">
        <f t="shared" si="0"/>
        <v>1550</v>
      </c>
      <c r="F23" s="1">
        <v>9.7100000000000009</v>
      </c>
      <c r="G23" s="7">
        <f t="shared" si="1"/>
        <v>971.00000000000011</v>
      </c>
    </row>
    <row r="24" spans="1:7">
      <c r="A24" s="1" t="s">
        <v>63</v>
      </c>
      <c r="B24" s="1">
        <v>152.4</v>
      </c>
      <c r="C24" s="1">
        <v>133</v>
      </c>
      <c r="D24" s="7">
        <v>12.1</v>
      </c>
      <c r="E24" s="1">
        <f t="shared" si="0"/>
        <v>1609.3</v>
      </c>
      <c r="F24" s="1">
        <v>9.7100000000000009</v>
      </c>
      <c r="G24" s="7">
        <f t="shared" si="1"/>
        <v>1291.43</v>
      </c>
    </row>
    <row r="25" spans="1:7">
      <c r="A25" s="23" t="s">
        <v>76</v>
      </c>
      <c r="B25" s="1">
        <v>204</v>
      </c>
      <c r="C25" s="1">
        <v>45</v>
      </c>
      <c r="D25" s="7">
        <v>14.49</v>
      </c>
      <c r="E25" s="1">
        <f t="shared" si="0"/>
        <v>652.04999999999995</v>
      </c>
      <c r="F25" s="1">
        <v>13.94</v>
      </c>
      <c r="G25" s="7">
        <f t="shared" si="1"/>
        <v>627.29999999999995</v>
      </c>
    </row>
    <row r="26" spans="1:7">
      <c r="A26" s="1" t="s">
        <v>73</v>
      </c>
      <c r="B26" s="1">
        <v>203</v>
      </c>
      <c r="C26" s="1">
        <v>93</v>
      </c>
      <c r="D26" s="7">
        <v>14.49</v>
      </c>
      <c r="E26" s="1">
        <f t="shared" si="0"/>
        <v>1347.57</v>
      </c>
      <c r="F26" s="1">
        <v>13.94</v>
      </c>
      <c r="G26" s="7">
        <f t="shared" si="1"/>
        <v>1296.4199999999998</v>
      </c>
    </row>
    <row r="27" spans="1:7">
      <c r="A27" s="1" t="s">
        <v>74</v>
      </c>
      <c r="B27" s="1">
        <v>254</v>
      </c>
      <c r="C27" s="1">
        <v>61</v>
      </c>
      <c r="D27" s="7">
        <v>15.55</v>
      </c>
      <c r="E27" s="1">
        <f t="shared" si="0"/>
        <v>948.55000000000007</v>
      </c>
      <c r="F27" s="1">
        <v>18.43</v>
      </c>
      <c r="G27" s="7">
        <f t="shared" si="1"/>
        <v>1124.23</v>
      </c>
    </row>
    <row r="28" spans="1:7">
      <c r="A28" s="1" t="s">
        <v>75</v>
      </c>
      <c r="B28" s="1">
        <v>254</v>
      </c>
      <c r="C28" s="1">
        <v>23</v>
      </c>
      <c r="D28" s="7">
        <v>15.55</v>
      </c>
      <c r="E28" s="1">
        <f t="shared" si="0"/>
        <v>357.65000000000003</v>
      </c>
      <c r="F28" s="1">
        <v>18.43</v>
      </c>
      <c r="G28" s="7">
        <f t="shared" si="1"/>
        <v>423.89</v>
      </c>
    </row>
    <row r="29" spans="1:7">
      <c r="A29" s="1"/>
      <c r="B29" s="1"/>
      <c r="C29" s="1"/>
      <c r="D29" s="7"/>
      <c r="E29" s="1"/>
      <c r="F29" s="1"/>
      <c r="G29" s="7"/>
    </row>
    <row r="30" spans="1:7" ht="18.75">
      <c r="A30" s="28" t="s">
        <v>8</v>
      </c>
      <c r="B30" s="29"/>
      <c r="C30" s="29"/>
      <c r="D30" s="30"/>
      <c r="E30" s="19">
        <f>SUM(E3:E29)</f>
        <v>69002.570000000007</v>
      </c>
      <c r="F30" s="19"/>
      <c r="G30" s="19">
        <f>SUM(G3:G29)</f>
        <v>65474.650000000009</v>
      </c>
    </row>
    <row r="33" spans="1:5">
      <c r="A33" s="5" t="s">
        <v>55</v>
      </c>
    </row>
    <row r="35" spans="1:5">
      <c r="D35" t="s">
        <v>77</v>
      </c>
      <c r="E35">
        <f>SUM(E3:E16)</f>
        <v>36092.050000000003</v>
      </c>
    </row>
    <row r="36" spans="1:5">
      <c r="D36" t="s">
        <v>78</v>
      </c>
      <c r="E36">
        <f>E30-E35</f>
        <v>32910.520000000004</v>
      </c>
    </row>
  </sheetData>
  <mergeCells count="1">
    <mergeCell ref="A30:D30"/>
  </mergeCells>
  <pageMargins left="0.7" right="0.7" top="0.75" bottom="0.75" header="0.3" footer="0.3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9" sqref="C9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 t="s">
        <v>64</v>
      </c>
      <c r="B3" s="1">
        <v>1000</v>
      </c>
      <c r="C3" s="1">
        <v>30640</v>
      </c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28" t="s">
        <v>8</v>
      </c>
      <c r="B9" s="29"/>
      <c r="C9" s="19">
        <v>30640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9" sqref="C9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66</v>
      </c>
      <c r="B3" s="1" t="s">
        <v>65</v>
      </c>
      <c r="C3" s="1">
        <v>3225</v>
      </c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28" t="s">
        <v>8</v>
      </c>
      <c r="B9" s="29"/>
      <c r="C9" s="19">
        <v>3225</v>
      </c>
    </row>
  </sheetData>
  <mergeCells count="1"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529</v>
      </c>
    </row>
    <row r="4" spans="1:2" ht="18.75">
      <c r="A4" s="6" t="s">
        <v>8</v>
      </c>
      <c r="B4" s="19">
        <v>529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5"/>
  <sheetViews>
    <sheetView tabSelected="1" workbookViewId="0">
      <selection activeCell="E13" sqref="E13"/>
    </sheetView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10" t="s">
        <v>34</v>
      </c>
      <c r="B1" s="10" t="s">
        <v>26</v>
      </c>
      <c r="C1" s="10" t="s">
        <v>13</v>
      </c>
      <c r="D1" s="10" t="s">
        <v>28</v>
      </c>
      <c r="E1" s="10" t="s">
        <v>27</v>
      </c>
      <c r="F1" s="31" t="s">
        <v>35</v>
      </c>
    </row>
    <row r="2" spans="1:6">
      <c r="A2" s="11"/>
      <c r="B2" s="11"/>
      <c r="C2" s="11"/>
      <c r="D2" s="11" t="s">
        <v>29</v>
      </c>
      <c r="E2" s="11" t="s">
        <v>22</v>
      </c>
      <c r="F2" s="32"/>
    </row>
    <row r="3" spans="1:6">
      <c r="A3" s="12" t="s">
        <v>67</v>
      </c>
      <c r="B3" s="12">
        <v>100</v>
      </c>
      <c r="C3" s="12" t="s">
        <v>67</v>
      </c>
      <c r="D3" s="12">
        <v>100</v>
      </c>
      <c r="E3" s="12">
        <v>10560</v>
      </c>
      <c r="F3" s="1" t="s">
        <v>72</v>
      </c>
    </row>
    <row r="4" spans="1:6">
      <c r="A4" s="1" t="s">
        <v>68</v>
      </c>
      <c r="B4" s="1">
        <v>50</v>
      </c>
      <c r="C4" s="1" t="s">
        <v>68</v>
      </c>
      <c r="D4" s="12">
        <v>33</v>
      </c>
      <c r="E4" s="12">
        <v>9450</v>
      </c>
      <c r="F4" s="1" t="s">
        <v>72</v>
      </c>
    </row>
    <row r="5" spans="1:6">
      <c r="A5" s="1" t="s">
        <v>69</v>
      </c>
      <c r="B5" s="1">
        <v>100</v>
      </c>
      <c r="C5" s="1" t="s">
        <v>69</v>
      </c>
      <c r="D5" s="12">
        <v>62</v>
      </c>
      <c r="E5" s="12">
        <v>10560</v>
      </c>
      <c r="F5" s="1" t="s">
        <v>72</v>
      </c>
    </row>
    <row r="6" spans="1:6">
      <c r="A6" s="1" t="s">
        <v>70</v>
      </c>
      <c r="B6" s="1">
        <v>50</v>
      </c>
      <c r="C6" s="1" t="s">
        <v>70</v>
      </c>
      <c r="D6" s="1">
        <v>33</v>
      </c>
      <c r="E6" s="1">
        <v>9450</v>
      </c>
      <c r="F6" s="1" t="s">
        <v>72</v>
      </c>
    </row>
    <row r="7" spans="1:6">
      <c r="A7" s="1" t="s">
        <v>71</v>
      </c>
      <c r="B7" s="1">
        <v>50</v>
      </c>
      <c r="C7" s="1" t="s">
        <v>71</v>
      </c>
      <c r="D7" s="1">
        <v>24</v>
      </c>
      <c r="E7" s="1">
        <v>9450</v>
      </c>
      <c r="F7" s="1" t="s">
        <v>72</v>
      </c>
    </row>
    <row r="8" spans="1:6">
      <c r="A8" s="1"/>
      <c r="B8" s="1"/>
      <c r="C8" s="1"/>
      <c r="D8" s="1"/>
      <c r="E8" s="1"/>
      <c r="F8" s="1"/>
    </row>
    <row r="9" spans="1:6" ht="18.75">
      <c r="A9" s="33" t="s">
        <v>8</v>
      </c>
      <c r="B9" s="34"/>
      <c r="C9" s="34"/>
      <c r="D9" s="15"/>
      <c r="E9" s="20"/>
    </row>
    <row r="16" spans="1:6">
      <c r="A16" s="8" t="s">
        <v>30</v>
      </c>
      <c r="B16" s="8"/>
      <c r="C16" s="9"/>
      <c r="D16" s="9"/>
      <c r="E16" s="9"/>
    </row>
    <row r="17" spans="1:6">
      <c r="A17" s="9" t="s">
        <v>37</v>
      </c>
      <c r="B17" s="8"/>
      <c r="C17" s="9"/>
      <c r="D17" s="9"/>
      <c r="E17" s="9"/>
    </row>
    <row r="18" spans="1:6">
      <c r="A18" s="9" t="s">
        <v>38</v>
      </c>
      <c r="B18" s="9"/>
      <c r="C18" s="9"/>
      <c r="D18" s="9"/>
      <c r="E18" s="9"/>
    </row>
    <row r="19" spans="1:6" ht="25.5" customHeight="1">
      <c r="A19" s="10" t="s">
        <v>34</v>
      </c>
      <c r="B19" s="10" t="s">
        <v>26</v>
      </c>
      <c r="C19" s="10" t="s">
        <v>13</v>
      </c>
      <c r="D19" s="10" t="s">
        <v>28</v>
      </c>
      <c r="E19" s="10" t="s">
        <v>27</v>
      </c>
      <c r="F19" s="31" t="s">
        <v>35</v>
      </c>
    </row>
    <row r="20" spans="1:6">
      <c r="A20" s="11"/>
      <c r="B20" s="11"/>
      <c r="C20" s="11"/>
      <c r="D20" s="11" t="s">
        <v>29</v>
      </c>
      <c r="E20" s="11" t="s">
        <v>22</v>
      </c>
      <c r="F20" s="32"/>
    </row>
    <row r="21" spans="1:6">
      <c r="A21" s="37">
        <v>1</v>
      </c>
      <c r="B21" s="37">
        <v>200</v>
      </c>
      <c r="C21" s="12" t="s">
        <v>31</v>
      </c>
      <c r="D21" s="12">
        <v>45.24</v>
      </c>
      <c r="E21" s="37">
        <v>11630</v>
      </c>
      <c r="F21" s="42" t="str">
        <f>IF(SUM(D21:D23)&lt;B21,"ok","Not enough power for all pumps")</f>
        <v>ok</v>
      </c>
    </row>
    <row r="22" spans="1:6">
      <c r="A22" s="40"/>
      <c r="B22" s="40"/>
      <c r="C22" s="12" t="s">
        <v>32</v>
      </c>
      <c r="D22" s="12">
        <v>45.24</v>
      </c>
      <c r="E22" s="38"/>
      <c r="F22" s="40"/>
    </row>
    <row r="23" spans="1:6">
      <c r="A23" s="41"/>
      <c r="B23" s="41"/>
      <c r="C23" s="12" t="s">
        <v>33</v>
      </c>
      <c r="D23" s="12">
        <v>45.24</v>
      </c>
      <c r="E23" s="39"/>
      <c r="F23" s="41"/>
    </row>
    <row r="24" spans="1:6">
      <c r="A24" s="12">
        <v>2</v>
      </c>
      <c r="B24" s="12">
        <v>200</v>
      </c>
      <c r="C24" s="12" t="s">
        <v>36</v>
      </c>
      <c r="D24" s="12">
        <v>31.67</v>
      </c>
      <c r="E24" s="12">
        <v>11630</v>
      </c>
      <c r="F24" s="1" t="str">
        <f>IF(SUM(D24)&lt;B24,"ok","Not enough power for all pumps")</f>
        <v>ok</v>
      </c>
    </row>
    <row r="25" spans="1:6" ht="18.75">
      <c r="A25" s="35" t="s">
        <v>8</v>
      </c>
      <c r="B25" s="36"/>
      <c r="C25" s="36"/>
      <c r="D25" s="13"/>
      <c r="E25" s="21">
        <f>SUM(E21:E24)</f>
        <v>23260</v>
      </c>
    </row>
  </sheetData>
  <mergeCells count="8">
    <mergeCell ref="F1:F2"/>
    <mergeCell ref="A9:C9"/>
    <mergeCell ref="A25:C25"/>
    <mergeCell ref="E21:E23"/>
    <mergeCell ref="A21:A23"/>
    <mergeCell ref="B21:B23"/>
    <mergeCell ref="F21:F23"/>
    <mergeCell ref="F19:F20"/>
  </mergeCells>
  <pageMargins left="0.7" right="0.7" top="0.75" bottom="0.75" header="0.3" footer="0.3"/>
  <pageSetup scale="9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93D15C-4874-4173-A427-4E97C1307E32}"/>
</file>

<file path=customXml/itemProps2.xml><?xml version="1.0" encoding="utf-8"?>
<ds:datastoreItem xmlns:ds="http://schemas.openxmlformats.org/officeDocument/2006/customXml" ds:itemID="{A3620EDE-5FAD-4231-9368-5D90564D10ED}"/>
</file>

<file path=customXml/itemProps3.xml><?xml version="1.0" encoding="utf-8"?>
<ds:datastoreItem xmlns:ds="http://schemas.openxmlformats.org/officeDocument/2006/customXml" ds:itemID="{A3C891D0-75C1-4E2D-98AE-C3B4827F34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tom.walski</cp:lastModifiedBy>
  <cp:lastPrinted>2012-02-14T14:18:22Z</cp:lastPrinted>
  <dcterms:created xsi:type="dcterms:W3CDTF">2012-01-11T05:24:26Z</dcterms:created>
  <dcterms:modified xsi:type="dcterms:W3CDTF">2012-02-16T20:19:03Z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