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20" windowWidth="18915" windowHeight="10005" activeTab="1"/>
  </bookViews>
  <sheets>
    <sheet name="Summary" sheetId="2" r:id="rId1"/>
    <sheet name="PipeDesign" sheetId="1" r:id="rId2"/>
    <sheet name="TankDesign" sheetId="3" r:id="rId3"/>
    <sheet name="PumpDesign" sheetId="4" r:id="rId4"/>
    <sheet name="ValveDesign" sheetId="5" r:id="rId5"/>
    <sheet name="DieselGenerator" sheetId="6" r:id="rId6"/>
  </sheets>
  <calcPr calcId="125725"/>
</workbook>
</file>

<file path=xl/calcChain.xml><?xml version="1.0" encoding="utf-8"?>
<calcChain xmlns="http://schemas.openxmlformats.org/spreadsheetml/2006/main">
  <c r="E21" i="1"/>
  <c r="E22" s="1"/>
  <c r="G21"/>
  <c r="G20"/>
  <c r="E20"/>
  <c r="G19"/>
  <c r="E19"/>
  <c r="E12" i="6"/>
  <c r="B7" i="2" s="1"/>
  <c r="F10" i="6"/>
  <c r="F9"/>
  <c r="F7"/>
  <c r="F3"/>
  <c r="B4" i="5"/>
  <c r="C9" i="3"/>
  <c r="C9" i="4"/>
  <c r="G18" i="1"/>
  <c r="G17"/>
  <c r="G16"/>
  <c r="G15"/>
  <c r="G14"/>
  <c r="G13"/>
  <c r="G12"/>
  <c r="G11"/>
  <c r="G10"/>
  <c r="G9"/>
  <c r="G8"/>
  <c r="G7"/>
  <c r="G6"/>
  <c r="G5"/>
  <c r="G4"/>
  <c r="G3"/>
  <c r="E18"/>
  <c r="E17"/>
  <c r="E16"/>
  <c r="E15"/>
  <c r="E14"/>
  <c r="E13"/>
  <c r="E12"/>
  <c r="E11"/>
  <c r="E10"/>
  <c r="E9"/>
  <c r="E8"/>
  <c r="E7"/>
  <c r="E6"/>
  <c r="E5"/>
  <c r="E4"/>
  <c r="E3"/>
  <c r="B8" i="2"/>
  <c r="B6"/>
  <c r="B5"/>
  <c r="F27" i="6"/>
  <c r="F24"/>
  <c r="E28"/>
  <c r="G22" i="1" l="1"/>
  <c r="B4" i="2"/>
  <c r="B9" s="1"/>
  <c r="B12" s="1"/>
  <c r="B17"/>
  <c r="B20" s="1"/>
</calcChain>
</file>

<file path=xl/sharedStrings.xml><?xml version="1.0" encoding="utf-8"?>
<sst xmlns="http://schemas.openxmlformats.org/spreadsheetml/2006/main" count="104" uniqueCount="73">
  <si>
    <t>Pipe ID</t>
  </si>
  <si>
    <t>Pipe Diameter</t>
  </si>
  <si>
    <t>Pipe Length</t>
  </si>
  <si>
    <t>Pipe Cost/m</t>
  </si>
  <si>
    <t>Pipe Cost</t>
  </si>
  <si>
    <t>mm</t>
  </si>
  <si>
    <t>m</t>
  </si>
  <si>
    <t>$</t>
  </si>
  <si>
    <t>TOTAL</t>
  </si>
  <si>
    <t>Tank ID</t>
  </si>
  <si>
    <t>Added Volume</t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</si>
  <si>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</si>
  <si>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Tank Cost</t>
  </si>
  <si>
    <t>Pump ID</t>
  </si>
  <si>
    <t>Pump Curve</t>
  </si>
  <si>
    <t>Pump Cost</t>
  </si>
  <si>
    <t>Valve ID</t>
  </si>
  <si>
    <t>Valve Cost</t>
  </si>
  <si>
    <t>Note: insert 0 (zero) if the valve N15 is not inserted</t>
  </si>
  <si>
    <t>N15</t>
  </si>
  <si>
    <t>GHG/m</t>
  </si>
  <si>
    <t>$/m/year</t>
  </si>
  <si>
    <t>$/year</t>
  </si>
  <si>
    <t>kgCO2-e/year</t>
  </si>
  <si>
    <t>GHG</t>
  </si>
  <si>
    <t>kgCO2-e/m/year</t>
  </si>
  <si>
    <t>Max Power</t>
  </si>
  <si>
    <t>Dies. Gen. Cost</t>
  </si>
  <si>
    <t>Max Pump Power</t>
  </si>
  <si>
    <t>kW</t>
  </si>
  <si>
    <t>EXAMPLE:</t>
  </si>
  <si>
    <t>PU1</t>
  </si>
  <si>
    <t>PU2</t>
  </si>
  <si>
    <t>PU3</t>
  </si>
  <si>
    <t>Diesel Generator No</t>
  </si>
  <si>
    <t>Check Max Power</t>
  </si>
  <si>
    <t>PU8</t>
  </si>
  <si>
    <t xml:space="preserve"> In this example, only PU1, PU2, PU3 and PU8 are linked to a diesel generator and they will be operating during the 2 hours of power outage. </t>
  </si>
  <si>
    <t>All other pumps will be switched off for those 2 hours.</t>
  </si>
  <si>
    <t>Valve cost</t>
  </si>
  <si>
    <t>Operational cost</t>
  </si>
  <si>
    <t>Minimizing Costs</t>
  </si>
  <si>
    <t>Capital Costs</t>
  </si>
  <si>
    <t>Total Annual capital costs</t>
  </si>
  <si>
    <t>Annual Pumping cost</t>
  </si>
  <si>
    <t>TOTAL Annual costs</t>
  </si>
  <si>
    <t>Minimizing GHG emissions</t>
  </si>
  <si>
    <t>Capital GHG</t>
  </si>
  <si>
    <t>Annual Pumping GHG</t>
  </si>
  <si>
    <t>Annual Pipe costs</t>
  </si>
  <si>
    <t>Annual Tank costs</t>
  </si>
  <si>
    <t>Annual Pump costs</t>
  </si>
  <si>
    <t>Annual  Pipe GHG</t>
  </si>
  <si>
    <t>Minimizing Water Age</t>
  </si>
  <si>
    <r>
      <t>WA</t>
    </r>
    <r>
      <rPr>
        <b/>
        <vertAlign val="subscript"/>
        <sz val="14"/>
        <color theme="1"/>
        <rFont val="Calibri"/>
        <family val="2"/>
        <scheme val="minor"/>
      </rPr>
      <t>net</t>
    </r>
    <r>
      <rPr>
        <b/>
        <sz val="14"/>
        <color theme="1"/>
        <rFont val="Calibri"/>
        <family val="2"/>
        <scheme val="minor"/>
      </rPr>
      <t xml:space="preserve"> value</t>
    </r>
  </si>
  <si>
    <t>Note: This sheet refers to both new pipes and parallel pipes. Add additional rows into the table as required (as for all other sheets).</t>
  </si>
  <si>
    <t>Diesel Generator costs</t>
  </si>
  <si>
    <t>TOTAL Annual GHG</t>
  </si>
  <si>
    <t>Operational GHG</t>
  </si>
  <si>
    <t xml:space="preserve">P398 </t>
  </si>
  <si>
    <t xml:space="preserve">P468 </t>
  </si>
  <si>
    <t xml:space="preserve">P96 </t>
  </si>
  <si>
    <t>PU2 (16)</t>
  </si>
  <si>
    <t>8b</t>
  </si>
  <si>
    <t>16 (PU2)</t>
  </si>
  <si>
    <t>PU6</t>
  </si>
  <si>
    <t>PU7</t>
  </si>
  <si>
    <t>PU9</t>
  </si>
  <si>
    <t>PU10</t>
  </si>
  <si>
    <t>PU11</t>
  </si>
  <si>
    <t>P787</t>
  </si>
  <si>
    <t>P992</t>
  </si>
  <si>
    <t>P287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</si>
</sst>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2" xfId="0" applyFont="1" applyBorder="1" applyAlignment="1">
      <alignment horizontal="left" vertical="center"/>
    </xf>
    <xf numFmtId="0" fontId="1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/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/>
    <xf numFmtId="0" fontId="3" fillId="3" borderId="7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24"/>
  <sheetViews>
    <sheetView topLeftCell="A3" workbookViewId="0">
      <selection activeCell="B21" sqref="B21"/>
    </sheetView>
  </sheetViews>
  <sheetFormatPr defaultRowHeight="15"/>
  <cols>
    <col min="1" max="1" width="23.7109375" customWidth="1"/>
    <col min="2" max="2" width="11.85546875" customWidth="1"/>
    <col min="3" max="3" width="13.140625" customWidth="1"/>
  </cols>
  <sheetData>
    <row r="2" spans="1:3" ht="18.75">
      <c r="A2" s="28" t="s">
        <v>41</v>
      </c>
      <c r="B2" s="28"/>
      <c r="C2" s="28"/>
    </row>
    <row r="3" spans="1:3">
      <c r="A3" s="29" t="s">
        <v>42</v>
      </c>
      <c r="B3" s="29"/>
      <c r="C3" s="29"/>
    </row>
    <row r="4" spans="1:3">
      <c r="A4" s="14" t="s">
        <v>49</v>
      </c>
      <c r="B4" s="1">
        <f>PipeDesign!E22</f>
        <v>35896.101000000002</v>
      </c>
      <c r="C4" s="1" t="s">
        <v>22</v>
      </c>
    </row>
    <row r="5" spans="1:3">
      <c r="A5" s="14" t="s">
        <v>50</v>
      </c>
      <c r="B5" s="1">
        <f>TankDesign!C9</f>
        <v>0</v>
      </c>
      <c r="C5" s="1" t="s">
        <v>22</v>
      </c>
    </row>
    <row r="6" spans="1:3">
      <c r="A6" s="14" t="s">
        <v>51</v>
      </c>
      <c r="B6" s="1">
        <f>PumpDesign!C9</f>
        <v>4554</v>
      </c>
      <c r="C6" s="1" t="s">
        <v>22</v>
      </c>
    </row>
    <row r="7" spans="1:3">
      <c r="A7" s="14" t="s">
        <v>56</v>
      </c>
      <c r="B7" s="1">
        <f>DieselGenerator!E12</f>
        <v>41090</v>
      </c>
      <c r="C7" s="1" t="s">
        <v>22</v>
      </c>
    </row>
    <row r="8" spans="1:3">
      <c r="A8" s="14" t="s">
        <v>39</v>
      </c>
      <c r="B8" s="1">
        <f>ValveDesign!B4</f>
        <v>0</v>
      </c>
      <c r="C8" s="1" t="s">
        <v>22</v>
      </c>
    </row>
    <row r="9" spans="1:3">
      <c r="A9" s="16" t="s">
        <v>43</v>
      </c>
      <c r="B9" s="1">
        <f>SUM(B4:B8)</f>
        <v>81540.100999999995</v>
      </c>
      <c r="C9" s="1" t="s">
        <v>22</v>
      </c>
    </row>
    <row r="10" spans="1:3">
      <c r="A10" s="29" t="s">
        <v>40</v>
      </c>
      <c r="B10" s="29"/>
      <c r="C10" s="29"/>
    </row>
    <row r="11" spans="1:3">
      <c r="A11" s="14" t="s">
        <v>44</v>
      </c>
      <c r="B11" s="1">
        <v>305184.48212350497</v>
      </c>
      <c r="C11" s="1" t="s">
        <v>22</v>
      </c>
    </row>
    <row r="12" spans="1:3" ht="18.75">
      <c r="A12" s="15" t="s">
        <v>45</v>
      </c>
      <c r="B12" s="2">
        <f>B9+B11</f>
        <v>386724.583123505</v>
      </c>
      <c r="C12" s="2" t="s">
        <v>22</v>
      </c>
    </row>
    <row r="15" spans="1:3" ht="18.75">
      <c r="A15" s="28" t="s">
        <v>46</v>
      </c>
      <c r="B15" s="28"/>
      <c r="C15" s="28"/>
    </row>
    <row r="16" spans="1:3">
      <c r="A16" s="29" t="s">
        <v>47</v>
      </c>
      <c r="B16" s="29"/>
      <c r="C16" s="29"/>
    </row>
    <row r="17" spans="1:3">
      <c r="A17" s="14" t="s">
        <v>52</v>
      </c>
      <c r="B17" s="1">
        <f>PipeDesign!G22</f>
        <v>28073.058200000003</v>
      </c>
      <c r="C17" s="1" t="s">
        <v>23</v>
      </c>
    </row>
    <row r="18" spans="1:3">
      <c r="A18" s="29" t="s">
        <v>58</v>
      </c>
      <c r="B18" s="29"/>
      <c r="C18" s="29"/>
    </row>
    <row r="19" spans="1:3">
      <c r="A19" s="14" t="s">
        <v>48</v>
      </c>
      <c r="B19" s="1">
        <v>2510896.7532593999</v>
      </c>
      <c r="C19" s="1" t="s">
        <v>23</v>
      </c>
    </row>
    <row r="20" spans="1:3" ht="18.75">
      <c r="A20" s="15" t="s">
        <v>57</v>
      </c>
      <c r="B20" s="2">
        <f>B17+B19</f>
        <v>2538969.8114593998</v>
      </c>
      <c r="C20" s="1" t="s">
        <v>23</v>
      </c>
    </row>
    <row r="23" spans="1:3" ht="18.75">
      <c r="A23" s="28" t="s">
        <v>53</v>
      </c>
      <c r="B23" s="28"/>
      <c r="C23" s="13"/>
    </row>
    <row r="24" spans="1:3" ht="20.25">
      <c r="A24" s="2" t="s">
        <v>54</v>
      </c>
      <c r="B24" s="1">
        <v>25536.394059137401</v>
      </c>
      <c r="C24" s="22"/>
    </row>
  </sheetData>
  <mergeCells count="7">
    <mergeCell ref="A23:B23"/>
    <mergeCell ref="A2:C2"/>
    <mergeCell ref="A3:C3"/>
    <mergeCell ref="A10:C10"/>
    <mergeCell ref="A15:C15"/>
    <mergeCell ref="A16:C16"/>
    <mergeCell ref="A18:C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>
      <selection activeCell="D21" sqref="D21"/>
    </sheetView>
  </sheetViews>
  <sheetFormatPr defaultRowHeight="15"/>
  <cols>
    <col min="1" max="1" width="10.5703125" customWidth="1"/>
    <col min="2" max="2" width="17.85546875" customWidth="1"/>
    <col min="3" max="3" width="14.5703125" customWidth="1"/>
    <col min="4" max="4" width="15.7109375" customWidth="1"/>
    <col min="5" max="5" width="13.140625" customWidth="1"/>
    <col min="6" max="6" width="17.5703125" customWidth="1"/>
    <col min="7" max="7" width="15" customWidth="1"/>
  </cols>
  <sheetData>
    <row r="1" spans="1:7" ht="25.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  <c r="G1" s="3" t="s">
        <v>24</v>
      </c>
    </row>
    <row r="2" spans="1:7">
      <c r="A2" s="4"/>
      <c r="B2" s="4" t="s">
        <v>5</v>
      </c>
      <c r="C2" s="4" t="s">
        <v>6</v>
      </c>
      <c r="D2" s="4" t="s">
        <v>21</v>
      </c>
      <c r="E2" s="4" t="s">
        <v>22</v>
      </c>
      <c r="F2" s="4" t="s">
        <v>25</v>
      </c>
      <c r="G2" s="4" t="s">
        <v>23</v>
      </c>
    </row>
    <row r="3" spans="1:7">
      <c r="A3">
        <v>1</v>
      </c>
      <c r="B3" s="26">
        <v>152</v>
      </c>
      <c r="C3" s="26">
        <v>328.74</v>
      </c>
      <c r="D3" s="26">
        <v>10.1</v>
      </c>
      <c r="E3" s="26">
        <f>D3*C3</f>
        <v>3320.2739999999999</v>
      </c>
      <c r="F3" s="27">
        <v>9.7100000000000009</v>
      </c>
      <c r="G3" s="27">
        <f>F3*C3</f>
        <v>3192.0654000000004</v>
      </c>
    </row>
    <row r="4" spans="1:7">
      <c r="A4">
        <v>3</v>
      </c>
      <c r="B4">
        <v>102</v>
      </c>
      <c r="C4">
        <v>113.05</v>
      </c>
      <c r="D4">
        <v>8.31</v>
      </c>
      <c r="E4" s="26">
        <f t="shared" ref="E4:E21" si="0">D4*C4</f>
        <v>939.44550000000004</v>
      </c>
      <c r="F4">
        <v>5.9</v>
      </c>
      <c r="G4" s="27">
        <f t="shared" ref="G4:G21" si="1">F4*C4</f>
        <v>666.995</v>
      </c>
    </row>
    <row r="5" spans="1:7">
      <c r="A5">
        <v>4</v>
      </c>
      <c r="B5">
        <v>102</v>
      </c>
      <c r="C5">
        <v>310.39999999999998</v>
      </c>
      <c r="D5">
        <v>8.31</v>
      </c>
      <c r="E5" s="26">
        <f t="shared" si="0"/>
        <v>2579.424</v>
      </c>
      <c r="F5">
        <v>5.9</v>
      </c>
      <c r="G5" s="27">
        <f t="shared" si="1"/>
        <v>1831.36</v>
      </c>
    </row>
    <row r="6" spans="1:7">
      <c r="A6">
        <v>5</v>
      </c>
      <c r="B6">
        <v>102</v>
      </c>
      <c r="C6">
        <v>231.1</v>
      </c>
      <c r="D6">
        <v>8.31</v>
      </c>
      <c r="E6" s="26">
        <f t="shared" si="0"/>
        <v>1920.441</v>
      </c>
      <c r="F6">
        <v>5.9</v>
      </c>
      <c r="G6" s="27">
        <f t="shared" si="1"/>
        <v>1363.49</v>
      </c>
    </row>
    <row r="7" spans="1:7">
      <c r="A7">
        <v>6</v>
      </c>
      <c r="B7">
        <v>102</v>
      </c>
      <c r="C7">
        <v>218.93</v>
      </c>
      <c r="D7">
        <v>8.31</v>
      </c>
      <c r="E7" s="26">
        <f t="shared" si="0"/>
        <v>1819.3083000000001</v>
      </c>
      <c r="F7">
        <v>5.9</v>
      </c>
      <c r="G7" s="27">
        <f t="shared" si="1"/>
        <v>1291.6870000000001</v>
      </c>
    </row>
    <row r="8" spans="1:7">
      <c r="A8">
        <v>7</v>
      </c>
      <c r="B8">
        <v>102</v>
      </c>
      <c r="C8">
        <v>259.37</v>
      </c>
      <c r="D8">
        <v>8.31</v>
      </c>
      <c r="E8" s="26">
        <f t="shared" si="0"/>
        <v>2155.3647000000001</v>
      </c>
      <c r="F8">
        <v>5.9</v>
      </c>
      <c r="G8" s="27">
        <f t="shared" si="1"/>
        <v>1530.2830000000001</v>
      </c>
    </row>
    <row r="9" spans="1:7">
      <c r="A9">
        <v>8</v>
      </c>
      <c r="B9">
        <v>102</v>
      </c>
      <c r="C9">
        <v>470.52</v>
      </c>
      <c r="D9">
        <v>8.31</v>
      </c>
      <c r="E9" s="26">
        <f t="shared" si="0"/>
        <v>3910.0212000000001</v>
      </c>
      <c r="F9">
        <v>5.9</v>
      </c>
      <c r="G9" s="27">
        <f t="shared" si="1"/>
        <v>2776.0680000000002</v>
      </c>
    </row>
    <row r="10" spans="1:7">
      <c r="A10">
        <v>9</v>
      </c>
      <c r="B10">
        <v>102</v>
      </c>
      <c r="C10">
        <v>244.52</v>
      </c>
      <c r="D10">
        <v>8.31</v>
      </c>
      <c r="E10" s="26">
        <f t="shared" si="0"/>
        <v>2031.9612000000002</v>
      </c>
      <c r="F10">
        <v>5.9</v>
      </c>
      <c r="G10" s="27">
        <f t="shared" si="1"/>
        <v>1442.6680000000001</v>
      </c>
    </row>
    <row r="11" spans="1:7">
      <c r="A11">
        <v>10</v>
      </c>
      <c r="B11">
        <v>102</v>
      </c>
      <c r="C11">
        <v>393.42</v>
      </c>
      <c r="D11">
        <v>8.31</v>
      </c>
      <c r="E11" s="26">
        <f t="shared" si="0"/>
        <v>3269.3202000000001</v>
      </c>
      <c r="F11">
        <v>5.9</v>
      </c>
      <c r="G11" s="27">
        <f t="shared" si="1"/>
        <v>2321.1780000000003</v>
      </c>
    </row>
    <row r="12" spans="1:7">
      <c r="A12">
        <v>11</v>
      </c>
      <c r="B12">
        <v>102</v>
      </c>
      <c r="C12">
        <v>314.33</v>
      </c>
      <c r="D12">
        <v>8.31</v>
      </c>
      <c r="E12" s="26">
        <f t="shared" si="0"/>
        <v>2612.0823</v>
      </c>
      <c r="F12">
        <v>5.9</v>
      </c>
      <c r="G12" s="27">
        <f t="shared" si="1"/>
        <v>1854.547</v>
      </c>
    </row>
    <row r="13" spans="1:7">
      <c r="A13">
        <v>12</v>
      </c>
      <c r="B13">
        <v>102</v>
      </c>
      <c r="C13">
        <v>240.65</v>
      </c>
      <c r="D13">
        <v>8.31</v>
      </c>
      <c r="E13" s="26">
        <f t="shared" si="0"/>
        <v>1999.8015000000003</v>
      </c>
      <c r="F13">
        <v>5.9</v>
      </c>
      <c r="G13" s="27">
        <f t="shared" si="1"/>
        <v>1419.835</v>
      </c>
    </row>
    <row r="14" spans="1:7">
      <c r="A14">
        <v>13</v>
      </c>
      <c r="B14">
        <v>102</v>
      </c>
      <c r="C14">
        <v>293.73</v>
      </c>
      <c r="D14">
        <v>8.31</v>
      </c>
      <c r="E14" s="26">
        <f t="shared" si="0"/>
        <v>2440.8963000000003</v>
      </c>
      <c r="F14">
        <v>5.9</v>
      </c>
      <c r="G14" s="27">
        <f t="shared" si="1"/>
        <v>1733.0070000000003</v>
      </c>
    </row>
    <row r="15" spans="1:7">
      <c r="A15">
        <v>14</v>
      </c>
      <c r="B15">
        <v>102</v>
      </c>
      <c r="C15">
        <v>221.76</v>
      </c>
      <c r="D15">
        <v>8.31</v>
      </c>
      <c r="E15" s="26">
        <f t="shared" si="0"/>
        <v>1842.8256000000001</v>
      </c>
      <c r="F15">
        <v>5.9</v>
      </c>
      <c r="G15" s="27">
        <f t="shared" si="1"/>
        <v>1308.384</v>
      </c>
    </row>
    <row r="16" spans="1:7">
      <c r="A16" t="s">
        <v>59</v>
      </c>
      <c r="B16">
        <v>152</v>
      </c>
      <c r="C16">
        <v>6.75</v>
      </c>
      <c r="D16">
        <v>12.1</v>
      </c>
      <c r="E16" s="26">
        <f t="shared" si="0"/>
        <v>81.674999999999997</v>
      </c>
      <c r="F16">
        <v>9.7100000000000009</v>
      </c>
      <c r="G16" s="27">
        <f t="shared" si="1"/>
        <v>65.542500000000004</v>
      </c>
    </row>
    <row r="17" spans="1:7">
      <c r="A17" t="s">
        <v>60</v>
      </c>
      <c r="B17">
        <v>203</v>
      </c>
      <c r="C17">
        <v>31.29</v>
      </c>
      <c r="D17">
        <v>14.49</v>
      </c>
      <c r="E17" s="26">
        <f t="shared" si="0"/>
        <v>453.39209999999997</v>
      </c>
      <c r="F17">
        <v>13.94</v>
      </c>
      <c r="G17" s="27">
        <f t="shared" si="1"/>
        <v>436.18259999999998</v>
      </c>
    </row>
    <row r="18" spans="1:7">
      <c r="A18" t="s">
        <v>61</v>
      </c>
      <c r="B18">
        <v>203</v>
      </c>
      <c r="C18">
        <v>53.72</v>
      </c>
      <c r="D18">
        <v>14.49</v>
      </c>
      <c r="E18" s="26">
        <f t="shared" si="0"/>
        <v>778.40279999999996</v>
      </c>
      <c r="F18">
        <v>13.94</v>
      </c>
      <c r="G18" s="27">
        <f t="shared" si="1"/>
        <v>748.85679999999991</v>
      </c>
    </row>
    <row r="19" spans="1:7">
      <c r="A19" t="s">
        <v>70</v>
      </c>
      <c r="B19">
        <v>203</v>
      </c>
      <c r="C19">
        <v>127.08</v>
      </c>
      <c r="D19">
        <v>14.49</v>
      </c>
      <c r="E19" s="26">
        <f t="shared" si="0"/>
        <v>1841.3892000000001</v>
      </c>
      <c r="F19">
        <v>13.94</v>
      </c>
      <c r="G19" s="27">
        <f t="shared" si="1"/>
        <v>1771.4951999999998</v>
      </c>
    </row>
    <row r="20" spans="1:7">
      <c r="A20" t="s">
        <v>71</v>
      </c>
      <c r="B20">
        <v>254</v>
      </c>
      <c r="C20">
        <v>69.150000000000006</v>
      </c>
      <c r="D20">
        <v>15.55</v>
      </c>
      <c r="E20" s="26">
        <f t="shared" si="0"/>
        <v>1075.2825</v>
      </c>
      <c r="F20">
        <v>18.43</v>
      </c>
      <c r="G20" s="27">
        <f t="shared" si="1"/>
        <v>1274.4345000000001</v>
      </c>
    </row>
    <row r="21" spans="1:7">
      <c r="A21" t="s">
        <v>72</v>
      </c>
      <c r="B21">
        <v>305</v>
      </c>
      <c r="C21">
        <v>45.12</v>
      </c>
      <c r="D21">
        <v>18.28</v>
      </c>
      <c r="E21" s="26">
        <f t="shared" si="0"/>
        <v>824.79359999999997</v>
      </c>
      <c r="F21">
        <v>23.16</v>
      </c>
      <c r="G21" s="27">
        <f t="shared" si="1"/>
        <v>1044.9792</v>
      </c>
    </row>
    <row r="22" spans="1:7" ht="18.75">
      <c r="A22" s="30" t="s">
        <v>8</v>
      </c>
      <c r="B22" s="31"/>
      <c r="C22" s="31"/>
      <c r="D22" s="32"/>
      <c r="E22" s="18">
        <f>SUM(E3:E21)</f>
        <v>35896.101000000002</v>
      </c>
      <c r="F22" s="17"/>
      <c r="G22" s="19">
        <f>SUM(G3:G21)</f>
        <v>28073.058200000003</v>
      </c>
    </row>
    <row r="25" spans="1:7">
      <c r="A25" s="5" t="s">
        <v>55</v>
      </c>
    </row>
  </sheetData>
  <mergeCells count="1">
    <mergeCell ref="A22:D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C10" sqref="C10"/>
    </sheetView>
  </sheetViews>
  <sheetFormatPr defaultRowHeight="15"/>
  <cols>
    <col min="1" max="1" width="12.42578125" customWidth="1"/>
    <col min="2" max="2" width="18.42578125" customWidth="1"/>
    <col min="3" max="3" width="13" customWidth="1"/>
  </cols>
  <sheetData>
    <row r="1" spans="1:3" ht="18.75">
      <c r="A1" s="3" t="s">
        <v>9</v>
      </c>
      <c r="B1" s="3" t="s">
        <v>10</v>
      </c>
      <c r="C1" s="3" t="s">
        <v>12</v>
      </c>
    </row>
    <row r="2" spans="1:3" ht="17.25">
      <c r="A2" s="4"/>
      <c r="B2" s="4" t="s">
        <v>11</v>
      </c>
      <c r="C2" s="4" t="s">
        <v>7</v>
      </c>
    </row>
    <row r="3" spans="1:3">
      <c r="A3" s="1"/>
      <c r="B3" s="1"/>
      <c r="C3" s="1"/>
    </row>
    <row r="4" spans="1:3">
      <c r="A4" s="1"/>
      <c r="B4" s="1"/>
      <c r="C4" s="1"/>
    </row>
    <row r="5" spans="1:3">
      <c r="A5" s="1"/>
      <c r="B5" s="1"/>
      <c r="C5" s="1"/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/>
      <c r="B8" s="1"/>
      <c r="C8" s="1"/>
    </row>
    <row r="9" spans="1:3" ht="18.75">
      <c r="A9" s="30" t="s">
        <v>8</v>
      </c>
      <c r="B9" s="31"/>
      <c r="C9" s="18">
        <f>SUM(C3:C8)</f>
        <v>0</v>
      </c>
    </row>
  </sheetData>
  <mergeCells count="1">
    <mergeCell ref="A9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C10" sqref="C10"/>
    </sheetView>
  </sheetViews>
  <sheetFormatPr defaultRowHeight="15"/>
  <cols>
    <col min="1" max="1" width="12.42578125" customWidth="1"/>
    <col min="2" max="2" width="18.42578125" customWidth="1"/>
    <col min="3" max="3" width="13" customWidth="1"/>
  </cols>
  <sheetData>
    <row r="1" spans="1:3" ht="18.75">
      <c r="A1" s="3" t="s">
        <v>13</v>
      </c>
      <c r="B1" s="3" t="s">
        <v>14</v>
      </c>
      <c r="C1" s="3" t="s">
        <v>15</v>
      </c>
    </row>
    <row r="2" spans="1:3">
      <c r="A2" s="4"/>
      <c r="B2" s="4"/>
      <c r="C2" s="4" t="s">
        <v>7</v>
      </c>
    </row>
    <row r="3" spans="1:3">
      <c r="A3" s="1" t="s">
        <v>62</v>
      </c>
      <c r="B3" s="1" t="s">
        <v>63</v>
      </c>
      <c r="C3" s="1">
        <v>4554</v>
      </c>
    </row>
    <row r="4" spans="1:3">
      <c r="A4" s="1"/>
      <c r="B4" s="1"/>
      <c r="C4" s="1"/>
    </row>
    <row r="5" spans="1:3">
      <c r="A5" s="1"/>
      <c r="B5" s="1"/>
      <c r="C5" s="1"/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/>
      <c r="B8" s="1"/>
      <c r="C8" s="1"/>
    </row>
    <row r="9" spans="1:3" ht="18.75">
      <c r="A9" s="30" t="s">
        <v>8</v>
      </c>
      <c r="B9" s="31"/>
      <c r="C9" s="18">
        <f>SUM(C3:C8)</f>
        <v>4554</v>
      </c>
    </row>
  </sheetData>
  <mergeCells count="1">
    <mergeCell ref="A9:B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4" sqref="B4"/>
    </sheetView>
  </sheetViews>
  <sheetFormatPr defaultRowHeight="15"/>
  <cols>
    <col min="1" max="1" width="12.42578125" customWidth="1"/>
    <col min="2" max="2" width="13" customWidth="1"/>
  </cols>
  <sheetData>
    <row r="1" spans="1:2" ht="18.75">
      <c r="A1" s="3" t="s">
        <v>16</v>
      </c>
      <c r="B1" s="3" t="s">
        <v>17</v>
      </c>
    </row>
    <row r="2" spans="1:2">
      <c r="A2" s="4"/>
      <c r="B2" s="4" t="s">
        <v>7</v>
      </c>
    </row>
    <row r="3" spans="1:2">
      <c r="A3" s="1" t="s">
        <v>19</v>
      </c>
      <c r="B3" s="1">
        <v>0</v>
      </c>
    </row>
    <row r="4" spans="1:2" ht="18.75">
      <c r="A4" s="6" t="s">
        <v>8</v>
      </c>
      <c r="B4" s="18">
        <f>B3</f>
        <v>0</v>
      </c>
    </row>
    <row r="7" spans="1:2">
      <c r="A7" s="5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selection activeCell="E13" sqref="E13"/>
    </sheetView>
  </sheetViews>
  <sheetFormatPr defaultRowHeight="15"/>
  <cols>
    <col min="1" max="2" width="25.28515625" customWidth="1"/>
    <col min="3" max="3" width="18.42578125" customWidth="1"/>
    <col min="4" max="4" width="25" customWidth="1"/>
    <col min="5" max="5" width="21.140625" customWidth="1"/>
    <col min="6" max="6" width="17.7109375" customWidth="1"/>
  </cols>
  <sheetData>
    <row r="1" spans="1:6" ht="24.75" customHeight="1">
      <c r="A1" s="9" t="s">
        <v>34</v>
      </c>
      <c r="B1" s="9" t="s">
        <v>26</v>
      </c>
      <c r="C1" s="9" t="s">
        <v>13</v>
      </c>
      <c r="D1" s="9" t="s">
        <v>28</v>
      </c>
      <c r="E1" s="9" t="s">
        <v>27</v>
      </c>
      <c r="F1" s="37" t="s">
        <v>35</v>
      </c>
    </row>
    <row r="2" spans="1:6">
      <c r="A2" s="10"/>
      <c r="B2" s="10"/>
      <c r="C2" s="10"/>
      <c r="D2" s="10" t="s">
        <v>29</v>
      </c>
      <c r="E2" s="10" t="s">
        <v>22</v>
      </c>
      <c r="F2" s="38"/>
    </row>
    <row r="3" spans="1:6">
      <c r="A3" s="33">
        <v>1</v>
      </c>
      <c r="B3" s="33">
        <v>200</v>
      </c>
      <c r="C3" s="11" t="s">
        <v>31</v>
      </c>
      <c r="D3" s="11">
        <v>45.24</v>
      </c>
      <c r="E3" s="33">
        <v>11630</v>
      </c>
      <c r="F3" s="36" t="str">
        <f>IF(SUM(D3:D6)&lt;B3,"ok","Not enough power for all pumps")</f>
        <v>ok</v>
      </c>
    </row>
    <row r="4" spans="1:6">
      <c r="A4" s="34"/>
      <c r="B4" s="34"/>
      <c r="C4" s="11" t="s">
        <v>32</v>
      </c>
      <c r="D4" s="11">
        <v>45.24</v>
      </c>
      <c r="E4" s="35"/>
      <c r="F4" s="34"/>
    </row>
    <row r="5" spans="1:6">
      <c r="A5" s="34"/>
      <c r="B5" s="34"/>
      <c r="C5" s="11" t="s">
        <v>33</v>
      </c>
      <c r="D5" s="11">
        <v>45.24</v>
      </c>
      <c r="E5" s="35"/>
      <c r="F5" s="34"/>
    </row>
    <row r="6" spans="1:6">
      <c r="A6" s="42"/>
      <c r="B6" s="42"/>
      <c r="C6" s="11" t="s">
        <v>64</v>
      </c>
      <c r="D6" s="11">
        <v>54.28</v>
      </c>
      <c r="E6" s="41"/>
      <c r="F6" s="42"/>
    </row>
    <row r="7" spans="1:6">
      <c r="A7" s="33">
        <v>3</v>
      </c>
      <c r="B7" s="33">
        <v>100</v>
      </c>
      <c r="C7" s="11" t="s">
        <v>65</v>
      </c>
      <c r="D7" s="11">
        <v>49.76</v>
      </c>
      <c r="E7" s="33">
        <v>10560</v>
      </c>
      <c r="F7" s="36" t="str">
        <f>IF(SUM(D7:D8)&lt;B7,"ok","Not enough power for all pumps")</f>
        <v>ok</v>
      </c>
    </row>
    <row r="8" spans="1:6">
      <c r="A8" s="34"/>
      <c r="B8" s="34"/>
      <c r="C8" s="11" t="s">
        <v>66</v>
      </c>
      <c r="D8" s="11">
        <v>49.76</v>
      </c>
      <c r="E8" s="35"/>
      <c r="F8" s="34"/>
    </row>
    <row r="9" spans="1:6">
      <c r="A9" s="24">
        <v>4</v>
      </c>
      <c r="B9" s="24">
        <v>50</v>
      </c>
      <c r="C9" s="11" t="s">
        <v>67</v>
      </c>
      <c r="D9" s="11">
        <v>31.67</v>
      </c>
      <c r="E9" s="24">
        <v>9450</v>
      </c>
      <c r="F9" s="25" t="str">
        <f>IF(SUM(D9:D9)&lt;B9,"ok","Not enough power for all pumps")</f>
        <v>ok</v>
      </c>
    </row>
    <row r="10" spans="1:6">
      <c r="A10" s="33">
        <v>5</v>
      </c>
      <c r="B10" s="33">
        <v>50</v>
      </c>
      <c r="C10" s="11" t="s">
        <v>68</v>
      </c>
      <c r="D10" s="11">
        <v>22.62</v>
      </c>
      <c r="E10" s="33">
        <v>9450</v>
      </c>
      <c r="F10" s="36" t="str">
        <f>IF(SUM(D10:D11)&lt;B10,"ok","Not enough power for all pumps")</f>
        <v>ok</v>
      </c>
    </row>
    <row r="11" spans="1:6">
      <c r="A11" s="34"/>
      <c r="B11" s="34"/>
      <c r="C11" s="11" t="s">
        <v>69</v>
      </c>
      <c r="D11" s="11">
        <v>22.62</v>
      </c>
      <c r="E11" s="35"/>
      <c r="F11" s="34"/>
    </row>
    <row r="12" spans="1:6" ht="18.75">
      <c r="A12" s="30" t="s">
        <v>8</v>
      </c>
      <c r="B12" s="31"/>
      <c r="C12" s="31"/>
      <c r="D12" s="23"/>
      <c r="E12" s="20">
        <f>SUM(E3:E11)</f>
        <v>41090</v>
      </c>
    </row>
    <row r="19" spans="1:6">
      <c r="A19" s="7" t="s">
        <v>30</v>
      </c>
      <c r="B19" s="7"/>
      <c r="C19" s="8"/>
      <c r="D19" s="8"/>
      <c r="E19" s="8"/>
    </row>
    <row r="20" spans="1:6">
      <c r="A20" s="8" t="s">
        <v>37</v>
      </c>
      <c r="B20" s="7"/>
      <c r="C20" s="8"/>
      <c r="D20" s="8"/>
      <c r="E20" s="8"/>
    </row>
    <row r="21" spans="1:6">
      <c r="A21" s="8" t="s">
        <v>38</v>
      </c>
      <c r="B21" s="8"/>
      <c r="C21" s="8"/>
      <c r="D21" s="8"/>
      <c r="E21" s="8"/>
    </row>
    <row r="22" spans="1:6" ht="25.5" customHeight="1">
      <c r="A22" s="9" t="s">
        <v>34</v>
      </c>
      <c r="B22" s="9" t="s">
        <v>26</v>
      </c>
      <c r="C22" s="9" t="s">
        <v>13</v>
      </c>
      <c r="D22" s="9" t="s">
        <v>28</v>
      </c>
      <c r="E22" s="9" t="s">
        <v>27</v>
      </c>
      <c r="F22" s="37" t="s">
        <v>35</v>
      </c>
    </row>
    <row r="23" spans="1:6">
      <c r="A23" s="10"/>
      <c r="B23" s="10"/>
      <c r="C23" s="10"/>
      <c r="D23" s="10" t="s">
        <v>29</v>
      </c>
      <c r="E23" s="10" t="s">
        <v>22</v>
      </c>
      <c r="F23" s="38"/>
    </row>
    <row r="24" spans="1:6">
      <c r="A24" s="33">
        <v>1</v>
      </c>
      <c r="B24" s="33">
        <v>200</v>
      </c>
      <c r="C24" s="11" t="s">
        <v>31</v>
      </c>
      <c r="D24" s="11">
        <v>45.24</v>
      </c>
      <c r="E24" s="33">
        <v>11630</v>
      </c>
      <c r="F24" s="36" t="str">
        <f>IF(SUM(D24:D26)&lt;B24,"ok","Not enough power for all pumps")</f>
        <v>ok</v>
      </c>
    </row>
    <row r="25" spans="1:6">
      <c r="A25" s="34"/>
      <c r="B25" s="34"/>
      <c r="C25" s="11" t="s">
        <v>32</v>
      </c>
      <c r="D25" s="11">
        <v>45.24</v>
      </c>
      <c r="E25" s="35"/>
      <c r="F25" s="34"/>
    </row>
    <row r="26" spans="1:6">
      <c r="A26" s="42"/>
      <c r="B26" s="42"/>
      <c r="C26" s="11" t="s">
        <v>33</v>
      </c>
      <c r="D26" s="11">
        <v>45.24</v>
      </c>
      <c r="E26" s="41"/>
      <c r="F26" s="42"/>
    </row>
    <row r="27" spans="1:6">
      <c r="A27" s="11">
        <v>2</v>
      </c>
      <c r="B27" s="11">
        <v>200</v>
      </c>
      <c r="C27" s="11" t="s">
        <v>36</v>
      </c>
      <c r="D27" s="11">
        <v>31.67</v>
      </c>
      <c r="E27" s="11">
        <v>11630</v>
      </c>
      <c r="F27" s="1" t="str">
        <f>IF(SUM(D27)&lt;B27,"ok","Not enough power for all pumps")</f>
        <v>ok</v>
      </c>
    </row>
    <row r="28" spans="1:6" ht="18.75">
      <c r="A28" s="39" t="s">
        <v>8</v>
      </c>
      <c r="B28" s="40"/>
      <c r="C28" s="40"/>
      <c r="D28" s="12"/>
      <c r="E28" s="21">
        <f>SUM(E24:E27)</f>
        <v>23260</v>
      </c>
    </row>
  </sheetData>
  <mergeCells count="20">
    <mergeCell ref="F24:F26"/>
    <mergeCell ref="F22:F23"/>
    <mergeCell ref="A3:A6"/>
    <mergeCell ref="B3:B6"/>
    <mergeCell ref="E3:E6"/>
    <mergeCell ref="F3:F6"/>
    <mergeCell ref="A7:A8"/>
    <mergeCell ref="B7:B8"/>
    <mergeCell ref="E7:E8"/>
    <mergeCell ref="F7:F8"/>
    <mergeCell ref="A12:C12"/>
    <mergeCell ref="A28:C28"/>
    <mergeCell ref="E24:E26"/>
    <mergeCell ref="A24:A26"/>
    <mergeCell ref="B24:B26"/>
    <mergeCell ref="A10:A11"/>
    <mergeCell ref="B10:B11"/>
    <mergeCell ref="E10:E11"/>
    <mergeCell ref="F10:F11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PipeDesign</vt:lpstr>
      <vt:lpstr>TankDesign</vt:lpstr>
      <vt:lpstr>PumpDesign</vt:lpstr>
      <vt:lpstr>ValveDesign</vt:lpstr>
      <vt:lpstr>DieselGenerator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Marchi</dc:creator>
  <cp:lastModifiedBy>Russell Bent</cp:lastModifiedBy>
  <dcterms:created xsi:type="dcterms:W3CDTF">2012-01-11T05:24:26Z</dcterms:created>
  <dcterms:modified xsi:type="dcterms:W3CDTF">2012-07-07T07:15:13Z</dcterms:modified>
</cp:coreProperties>
</file>