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FOLDER EDWARD\PELAJARAN KULIAH\SEMESTER 7 (STRATA 2)\Advanced Database Systems\UAS BINUSIAN 2022\"/>
    </mc:Choice>
  </mc:AlternateContent>
  <xr:revisionPtr revIDLastSave="0" documentId="13_ncr:1_{D0A74B8E-FB22-4925-AE09-2F40CBBF4A08}" xr6:coauthVersionLast="47" xr6:coauthVersionMax="47" xr10:uidLastSave="{00000000-0000-0000-0000-000000000000}"/>
  <bookViews>
    <workbookView xWindow="-120" yWindow="-120" windowWidth="24240" windowHeight="13140" tabRatio="634" xr2:uid="{00000000-000D-0000-FFFF-FFFF00000000}"/>
  </bookViews>
  <sheets>
    <sheet name="Enterprise Bus Matrix" sheetId="22" r:id="rId1"/>
    <sheet name="Project Work Breakdown" sheetId="27" r:id="rId2"/>
    <sheet name="Complexity Details" sheetId="26" r:id="rId3"/>
  </sheets>
  <definedNames>
    <definedName name="_xlnm.Print_Area" localSheetId="2">'Complexity Details'!$A:$F</definedName>
    <definedName name="_xlnm.Print_Area" localSheetId="0">'Enterprise Bus Matrix'!$A$1:$Y$19</definedName>
    <definedName name="_xlnm.Print_Area" localSheetId="1">'Project Work Breakdown'!$A:$E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22" l="1"/>
  <c r="E16" i="22"/>
  <c r="F16" i="22"/>
  <c r="G16" i="22"/>
  <c r="H16" i="22"/>
  <c r="I16" i="22"/>
  <c r="J16" i="22"/>
  <c r="K16" i="22"/>
  <c r="L16" i="22"/>
  <c r="M16" i="22"/>
  <c r="C16" i="22"/>
  <c r="V6" i="22"/>
  <c r="V7" i="22"/>
  <c r="V5" i="22"/>
  <c r="D22" i="27"/>
  <c r="E22" i="27" s="1"/>
  <c r="D21" i="27"/>
  <c r="D20" i="27"/>
  <c r="E20" i="27" s="1"/>
  <c r="D19" i="27"/>
  <c r="E19" i="27" s="1"/>
  <c r="D18" i="27"/>
  <c r="E18" i="27" s="1"/>
  <c r="D17" i="27"/>
  <c r="E17" i="27" s="1"/>
  <c r="D16" i="27"/>
  <c r="E16" i="27" s="1"/>
  <c r="D15" i="27"/>
  <c r="D14" i="27"/>
  <c r="D11" i="27"/>
  <c r="E11" i="27" s="1"/>
  <c r="D10" i="27"/>
  <c r="E10" i="27" s="1"/>
  <c r="D8" i="27"/>
  <c r="E8" i="27" s="1"/>
  <c r="D7" i="27"/>
  <c r="E7" i="27" s="1"/>
  <c r="E21" i="27"/>
  <c r="V8" i="22" l="1"/>
  <c r="D13" i="22"/>
  <c r="E15" i="22"/>
  <c r="F14" i="22"/>
  <c r="G15" i="22"/>
  <c r="H14" i="22"/>
  <c r="I14" i="22"/>
  <c r="J15" i="22"/>
  <c r="K15" i="22"/>
  <c r="L14" i="22"/>
  <c r="M14" i="22"/>
  <c r="U5" i="22"/>
  <c r="U6" i="22"/>
  <c r="U7" i="22"/>
  <c r="C13" i="22"/>
  <c r="D12" i="22"/>
  <c r="D15" i="22" l="1"/>
  <c r="I12" i="22"/>
  <c r="I15" i="22"/>
  <c r="M15" i="22"/>
  <c r="C15" i="22"/>
  <c r="C12" i="22"/>
  <c r="F12" i="22"/>
  <c r="F15" i="22"/>
  <c r="C14" i="22"/>
  <c r="J12" i="22"/>
  <c r="E14" i="22"/>
  <c r="J14" i="22"/>
  <c r="J13" i="22"/>
  <c r="T7" i="22"/>
  <c r="G12" i="22"/>
  <c r="S7" i="22"/>
  <c r="G13" i="22"/>
  <c r="R5" i="22"/>
  <c r="R7" i="22"/>
  <c r="E12" i="22"/>
  <c r="K14" i="22"/>
  <c r="G14" i="22"/>
  <c r="S5" i="22"/>
  <c r="K12" i="22"/>
  <c r="M12" i="22"/>
  <c r="I13" i="22"/>
  <c r="M13" i="22"/>
  <c r="E13" i="22"/>
  <c r="F13" i="22"/>
  <c r="N16" i="22"/>
  <c r="C14" i="27" s="1"/>
  <c r="K13" i="22"/>
  <c r="T5" i="22"/>
  <c r="H13" i="22"/>
  <c r="L12" i="22"/>
  <c r="L13" i="22"/>
  <c r="T6" i="22"/>
  <c r="L15" i="22"/>
  <c r="H12" i="22"/>
  <c r="D14" i="22"/>
  <c r="S6" i="22"/>
  <c r="C15" i="27"/>
  <c r="E15" i="27" s="1"/>
  <c r="H15" i="22"/>
  <c r="R6" i="22"/>
  <c r="C24" i="27" l="1"/>
  <c r="E14" i="27"/>
  <c r="E24" i="27" s="1"/>
  <c r="T8" i="22"/>
  <c r="U8" i="22"/>
  <c r="N14" i="22"/>
  <c r="R8" i="22"/>
  <c r="N15" i="22"/>
  <c r="N12" i="22"/>
  <c r="N13" i="22"/>
  <c r="S8" i="22"/>
  <c r="U1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agilmore</author>
  </authors>
  <commentList>
    <comment ref="C2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agilmore:</t>
        </r>
        <r>
          <rPr>
            <sz val="9"/>
            <color indexed="81"/>
            <rFont val="Tahoma"/>
            <family val="2"/>
          </rPr>
          <t xml:space="preserve">
Set the daily rate of labour on the project This is isn't just annual salary/number of work days in a year (approx 200). This usually includes an overhead for providing the workplace and all other costs associated with employment.</t>
        </r>
      </text>
    </comment>
  </commentList>
</comments>
</file>

<file path=xl/sharedStrings.xml><?xml version="1.0" encoding="utf-8"?>
<sst xmlns="http://schemas.openxmlformats.org/spreadsheetml/2006/main" count="130" uniqueCount="86">
  <si>
    <t>Facts</t>
  </si>
  <si>
    <t>Dimensions</t>
  </si>
  <si>
    <t xml:space="preserve"> </t>
  </si>
  <si>
    <t>M</t>
  </si>
  <si>
    <t>HC</t>
  </si>
  <si>
    <t>C</t>
  </si>
  <si>
    <t>S</t>
  </si>
  <si>
    <t>Complexity</t>
  </si>
  <si>
    <t>Description</t>
  </si>
  <si>
    <t>Medium</t>
  </si>
  <si>
    <t>Complex</t>
  </si>
  <si>
    <t>Highly Complex</t>
  </si>
  <si>
    <t>Simple</t>
  </si>
  <si>
    <t xml:space="preserve">A Simple Dimension or Fact is source from a single existing source, with mostly a one to one relationship between source columns and destination columns. The Source is readily available and accessible. </t>
  </si>
  <si>
    <t xml:space="preserve">A Medium Dimension or Fact is source from a single existing source, with mostly a one to one relationship between source columns and destination columns. However the source many need to be created, purely for reporting purposes, or there may be many attributes or measures. </t>
  </si>
  <si>
    <t>Estimates</t>
  </si>
  <si>
    <t>Task Breakdown</t>
  </si>
  <si>
    <t>Task</t>
  </si>
  <si>
    <t>Breakdown</t>
  </si>
  <si>
    <t>Analysis</t>
  </si>
  <si>
    <t>Modeling</t>
  </si>
  <si>
    <t>Source Target Mapping</t>
  </si>
  <si>
    <t>Build &amp; Unit Test</t>
  </si>
  <si>
    <t>Dimension Usage Count</t>
  </si>
  <si>
    <t>PreRequisites</t>
  </si>
  <si>
    <t>Establish Test Environment</t>
  </si>
  <si>
    <t>Build and Unit Test</t>
  </si>
  <si>
    <t>Data Warehouse</t>
  </si>
  <si>
    <t>Including any calculated Measures</t>
  </si>
  <si>
    <t>System/UAT Testing</t>
  </si>
  <si>
    <t>Deployment</t>
  </si>
  <si>
    <t>Several Deployments over course of project, including TEST and PROD.</t>
  </si>
  <si>
    <t>Security</t>
  </si>
  <si>
    <t xml:space="preserve">Implement data security. </t>
  </si>
  <si>
    <t>Project Management</t>
  </si>
  <si>
    <t>Establish Development Environment</t>
  </si>
  <si>
    <t>Daily Rate</t>
  </si>
  <si>
    <t>Build &amp; Unit Test, Integrate</t>
  </si>
  <si>
    <t xml:space="preserve">Highly Complex will involve a combination of a number of issues like: the Source is undecided, data quality issues, multiple sources, many attributes, many measures, many dimension associations, or there are complex transformations and/or derived staging tables required to derive measures or attributes. </t>
  </si>
  <si>
    <t xml:space="preserve">Complex will involves at least one issues like: the Source is undecided, data quality issues, multiple sources, many attributes, many measures, many dimension associations, or there are complex transformations and/or derived staging tables required to derive measures or attributes. </t>
  </si>
  <si>
    <t>Complexity Code</t>
  </si>
  <si>
    <t>Complexity Name</t>
  </si>
  <si>
    <t>Variables</t>
  </si>
  <si>
    <t>Days</t>
  </si>
  <si>
    <t>$</t>
  </si>
  <si>
    <t>High Level Design</t>
  </si>
  <si>
    <t>Cube/Tablular Model</t>
  </si>
  <si>
    <t>Business Analysis</t>
  </si>
  <si>
    <t>Investigate requirements, business processes, sources.</t>
  </si>
  <si>
    <t>Develop a high level design for the DW.</t>
  </si>
  <si>
    <t>Notes</t>
  </si>
  <si>
    <t>Documentation &amp; Handover</t>
  </si>
  <si>
    <t>This represents time required to respond to issues found in Testing</t>
  </si>
  <si>
    <t>Rate</t>
  </si>
  <si>
    <t xml:space="preserve">Time for reporting status, communication, management. </t>
  </si>
  <si>
    <t>Solution documentation and handover.</t>
  </si>
  <si>
    <t>Total Day/$</t>
  </si>
  <si>
    <t>Master Data (Reference Data)</t>
  </si>
  <si>
    <t>Setup Master Data.</t>
  </si>
  <si>
    <t>Work Breakdown</t>
  </si>
  <si>
    <t>Estimate</t>
  </si>
  <si>
    <t xml:space="preserve"> Estimate</t>
  </si>
  <si>
    <t>Total Days</t>
  </si>
  <si>
    <t>The table below to assign a number of days to each of the complexity options available in the Data Warehouse matrix.</t>
  </si>
  <si>
    <t xml:space="preserve">The table below to breakdown the work required for each Fact and Dimension into Analysis, Modelling, Source-Target mapping and Build/Unit Testing tasks. The breakdown is used in the Data Warehouse Matrix spreadsheet to break down all work over these task categories. </t>
  </si>
  <si>
    <t>Estimate (Days)</t>
  </si>
  <si>
    <t>Fact  Estimate (Days)</t>
  </si>
  <si>
    <t>Drug</t>
  </si>
  <si>
    <t>DrugItem</t>
  </si>
  <si>
    <t>Manufacturer</t>
  </si>
  <si>
    <t>DrugItemPackage</t>
  </si>
  <si>
    <t>Prescription</t>
  </si>
  <si>
    <t>Client Health-Care Organization</t>
  </si>
  <si>
    <t>Pharmacist</t>
  </si>
  <si>
    <t>OrderItem</t>
  </si>
  <si>
    <t>Order</t>
  </si>
  <si>
    <t>ClientUnit</t>
  </si>
  <si>
    <t>Patient</t>
  </si>
  <si>
    <t>Grain</t>
  </si>
  <si>
    <t>Grain Usage Count</t>
  </si>
  <si>
    <t>Price Details</t>
  </si>
  <si>
    <t>Grain Estimates</t>
  </si>
  <si>
    <t>x</t>
  </si>
  <si>
    <t>Total Pembelian untuk setiap produk</t>
  </si>
  <si>
    <t>Daerah dengan Pembelian Tertinggi</t>
  </si>
  <si>
    <t>Jenis Kelamin yang paling sering ke Apotik (Sudah Membeli)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</si>
</sst>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0.0"/>
    <numFmt numFmtId="166" formatCode="_-&quot;$&quot;* #,##0_-;\-&quot;$&quot;* #,##0_-;_-&quot;$&quot;* &quot;-&quot;??_-;_-@_-"/>
  </numFmts>
  <fonts count="2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2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 tint="0.34998626667073579"/>
      <name val="Arial"/>
      <family val="2"/>
    </font>
    <font>
      <sz val="1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0"/>
      <color theme="1" tint="0.14999847407452621"/>
      <name val="Arial"/>
      <family val="2"/>
    </font>
    <font>
      <b/>
      <sz val="10"/>
      <color theme="1" tint="0.14999847407452621"/>
      <name val="Arial"/>
      <family val="2"/>
    </font>
    <font>
      <sz val="10"/>
      <color rgb="FF262626"/>
      <name val="Arial"/>
      <family val="2"/>
    </font>
    <font>
      <b/>
      <sz val="10"/>
      <color rgb="FF262626"/>
      <name val="Arial"/>
      <family val="2"/>
    </font>
    <font>
      <b/>
      <sz val="11"/>
      <color rgb="FF262626"/>
      <name val="Calibri"/>
      <family val="2"/>
    </font>
    <font>
      <b/>
      <sz val="11"/>
      <color rgb="FF262626"/>
      <name val="Arial"/>
      <family val="2"/>
    </font>
    <font>
      <u/>
      <sz val="12"/>
      <color indexed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/>
      <diagonal/>
    </border>
    <border>
      <left/>
      <right/>
      <top style="thin">
        <color rgb="FF404040"/>
      </top>
      <bottom style="thin">
        <color rgb="FF404040"/>
      </bottom>
      <diagonal/>
    </border>
    <border>
      <left/>
      <right style="thin">
        <color indexed="64"/>
      </right>
      <top style="thin">
        <color rgb="FF404040"/>
      </top>
      <bottom style="thin">
        <color rgb="FF40404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62">
    <xf numFmtId="0" fontId="0" fillId="0" borderId="0" xfId="0"/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Border="1"/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5" xfId="0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5" fillId="0" borderId="0" xfId="0" applyFont="1" applyAlignment="1" applyProtection="1">
      <protection locked="0"/>
    </xf>
    <xf numFmtId="0" fontId="5" fillId="0" borderId="0" xfId="0" applyFont="1" applyFill="1" applyAlignme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protection locked="0"/>
    </xf>
    <xf numFmtId="0" fontId="5" fillId="0" borderId="12" xfId="0" applyFont="1" applyFill="1" applyBorder="1" applyAlignment="1" applyProtection="1">
      <alignment horizontal="center" textRotation="90" wrapText="1"/>
      <protection locked="0"/>
    </xf>
    <xf numFmtId="0" fontId="6" fillId="0" borderId="4" xfId="0" applyFont="1" applyBorder="1" applyAlignment="1" applyProtection="1">
      <alignment textRotation="90" wrapText="1"/>
      <protection locked="0"/>
    </xf>
    <xf numFmtId="0" fontId="5" fillId="0" borderId="10" xfId="0" applyFont="1" applyBorder="1" applyAlignment="1" applyProtection="1">
      <alignment textRotation="90"/>
      <protection locked="0"/>
    </xf>
    <xf numFmtId="0" fontId="5" fillId="0" borderId="14" xfId="0" applyFont="1" applyBorder="1" applyAlignment="1" applyProtection="1">
      <alignment textRotation="90"/>
      <protection locked="0"/>
    </xf>
    <xf numFmtId="0" fontId="5" fillId="0" borderId="0" xfId="0" applyFont="1" applyAlignment="1" applyProtection="1">
      <alignment horizontal="center" wrapText="1"/>
      <protection locked="0"/>
    </xf>
    <xf numFmtId="0" fontId="5" fillId="0" borderId="0" xfId="0" applyFont="1" applyAlignment="1" applyProtection="1">
      <alignment wrapText="1"/>
      <protection locked="0"/>
    </xf>
    <xf numFmtId="0" fontId="6" fillId="0" borderId="4" xfId="0" applyFont="1" applyFill="1" applyBorder="1" applyAlignment="1" applyProtection="1">
      <alignment horizontal="center" wrapText="1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5" fillId="5" borderId="12" xfId="0" applyFont="1" applyFill="1" applyBorder="1" applyAlignment="1" applyProtection="1">
      <alignment horizontal="center" vertical="center"/>
      <protection locked="0"/>
    </xf>
    <xf numFmtId="0" fontId="0" fillId="0" borderId="12" xfId="0" applyBorder="1" applyProtection="1">
      <protection locked="0"/>
    </xf>
    <xf numFmtId="0" fontId="5" fillId="0" borderId="12" xfId="0" applyFont="1" applyFill="1" applyBorder="1" applyAlignment="1" applyProtection="1">
      <protection locked="0"/>
    </xf>
    <xf numFmtId="165" fontId="5" fillId="0" borderId="9" xfId="0" applyNumberFormat="1" applyFont="1" applyFill="1" applyBorder="1" applyAlignment="1" applyProtection="1">
      <protection locked="0"/>
    </xf>
    <xf numFmtId="165" fontId="5" fillId="0" borderId="12" xfId="0" applyNumberFormat="1" applyFont="1" applyFill="1" applyBorder="1" applyAlignment="1" applyProtection="1">
      <protection locked="0"/>
    </xf>
    <xf numFmtId="0" fontId="5" fillId="0" borderId="0" xfId="0" applyFont="1" applyFill="1" applyAlignment="1" applyProtection="1">
      <alignment horizontal="center"/>
      <protection locked="0"/>
    </xf>
    <xf numFmtId="0" fontId="5" fillId="0" borderId="0" xfId="0" applyFont="1" applyFill="1" applyProtection="1">
      <protection locked="0"/>
    </xf>
    <xf numFmtId="0" fontId="0" fillId="0" borderId="0" xfId="0" applyProtection="1">
      <protection locked="0"/>
    </xf>
    <xf numFmtId="0" fontId="5" fillId="0" borderId="1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18" xfId="0" applyFont="1" applyFill="1" applyBorder="1" applyAlignment="1" applyProtection="1">
      <protection locked="0"/>
    </xf>
    <xf numFmtId="0" fontId="5" fillId="0" borderId="11" xfId="0" applyFont="1" applyFill="1" applyBorder="1" applyAlignment="1" applyProtection="1">
      <protection locked="0"/>
    </xf>
    <xf numFmtId="0" fontId="5" fillId="0" borderId="7" xfId="0" applyFont="1" applyFill="1" applyBorder="1" applyAlignment="1" applyProtection="1">
      <protection locked="0"/>
    </xf>
    <xf numFmtId="165" fontId="5" fillId="0" borderId="13" xfId="0" applyNumberFormat="1" applyFont="1" applyFill="1" applyBorder="1" applyAlignment="1" applyProtection="1">
      <protection locked="0"/>
    </xf>
    <xf numFmtId="0" fontId="5" fillId="6" borderId="14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protection locked="0"/>
    </xf>
    <xf numFmtId="0" fontId="5" fillId="0" borderId="0" xfId="0" applyFont="1" applyFill="1" applyAlignment="1" applyProtection="1">
      <alignment horizontal="right"/>
      <protection locked="0"/>
    </xf>
    <xf numFmtId="0" fontId="5" fillId="0" borderId="14" xfId="0" applyFont="1" applyBorder="1" applyAlignment="1" applyProtection="1">
      <alignment horizontal="center"/>
      <protection locked="0"/>
    </xf>
    <xf numFmtId="1" fontId="5" fillId="0" borderId="14" xfId="0" applyNumberFormat="1" applyFont="1" applyBorder="1" applyAlignment="1" applyProtection="1">
      <alignment horizontal="center"/>
      <protection locked="0"/>
    </xf>
    <xf numFmtId="1" fontId="5" fillId="0" borderId="17" xfId="0" applyNumberFormat="1" applyFont="1" applyBorder="1" applyAlignment="1" applyProtection="1">
      <alignment horizontal="center"/>
      <protection locked="0"/>
    </xf>
    <xf numFmtId="1" fontId="5" fillId="0" borderId="0" xfId="0" applyNumberFormat="1" applyFont="1" applyAlignment="1" applyProtection="1">
      <alignment horizontal="right"/>
      <protection locked="0"/>
    </xf>
    <xf numFmtId="165" fontId="5" fillId="0" borderId="4" xfId="0" applyNumberFormat="1" applyFont="1" applyFill="1" applyBorder="1" applyAlignment="1" applyProtection="1">
      <alignment horizontal="right"/>
      <protection locked="0"/>
    </xf>
    <xf numFmtId="0" fontId="6" fillId="7" borderId="15" xfId="0" applyFont="1" applyFill="1" applyBorder="1" applyProtection="1">
      <protection locked="0"/>
    </xf>
    <xf numFmtId="0" fontId="6" fillId="7" borderId="5" xfId="0" applyFont="1" applyFill="1" applyBorder="1" applyProtection="1">
      <protection locked="0"/>
    </xf>
    <xf numFmtId="0" fontId="6" fillId="7" borderId="6" xfId="0" applyFont="1" applyFill="1" applyBorder="1" applyProtection="1">
      <protection locked="0"/>
    </xf>
    <xf numFmtId="0" fontId="6" fillId="7" borderId="9" xfId="0" applyFont="1" applyFill="1" applyBorder="1" applyProtection="1">
      <protection locked="0"/>
    </xf>
    <xf numFmtId="0" fontId="6" fillId="7" borderId="0" xfId="0" applyFont="1" applyFill="1" applyBorder="1" applyProtection="1">
      <protection locked="0"/>
    </xf>
    <xf numFmtId="165" fontId="6" fillId="7" borderId="0" xfId="0" applyNumberFormat="1" applyFont="1" applyFill="1" applyBorder="1" applyAlignment="1" applyProtection="1">
      <alignment horizontal="center"/>
      <protection locked="0"/>
    </xf>
    <xf numFmtId="0" fontId="6" fillId="7" borderId="0" xfId="0" applyFont="1" applyFill="1" applyBorder="1" applyAlignment="1" applyProtection="1">
      <alignment horizontal="center"/>
      <protection locked="0"/>
    </xf>
    <xf numFmtId="1" fontId="6" fillId="7" borderId="0" xfId="0" applyNumberFormat="1" applyFont="1" applyFill="1" applyBorder="1" applyAlignment="1" applyProtection="1">
      <alignment horizontal="right"/>
      <protection locked="0"/>
    </xf>
    <xf numFmtId="165" fontId="5" fillId="0" borderId="14" xfId="0" applyNumberFormat="1" applyFont="1" applyFill="1" applyBorder="1" applyAlignment="1" applyProtection="1">
      <alignment horizontal="center"/>
      <protection locked="0"/>
    </xf>
    <xf numFmtId="0" fontId="6" fillId="7" borderId="16" xfId="0" applyFont="1" applyFill="1" applyBorder="1" applyProtection="1">
      <protection locked="0"/>
    </xf>
    <xf numFmtId="0" fontId="6" fillId="7" borderId="1" xfId="0" applyFont="1" applyFill="1" applyBorder="1" applyAlignment="1" applyProtection="1">
      <alignment horizontal="center"/>
      <protection locked="0"/>
    </xf>
    <xf numFmtId="0" fontId="6" fillId="7" borderId="2" xfId="0" applyFont="1" applyFill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alignment wrapText="1"/>
      <protection locked="0"/>
    </xf>
    <xf numFmtId="0" fontId="5" fillId="2" borderId="0" xfId="0" applyFont="1" applyFill="1" applyProtection="1">
      <protection locked="0"/>
    </xf>
    <xf numFmtId="0" fontId="5" fillId="3" borderId="4" xfId="0" applyFont="1" applyFill="1" applyBorder="1" applyAlignment="1" applyProtection="1">
      <alignment horizontal="left" vertical="center" wrapText="1"/>
      <protection locked="0"/>
    </xf>
    <xf numFmtId="0" fontId="5" fillId="0" borderId="4" xfId="0" applyFont="1" applyFill="1" applyBorder="1" applyAlignment="1" applyProtection="1">
      <alignment horizontal="left" vertical="top" wrapText="1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5" fillId="0" borderId="8" xfId="0" applyFont="1" applyBorder="1" applyAlignment="1" applyProtection="1">
      <alignment horizontal="right"/>
      <protection locked="0"/>
    </xf>
    <xf numFmtId="0" fontId="5" fillId="0" borderId="12" xfId="0" applyFont="1" applyBorder="1" applyAlignment="1" applyProtection="1">
      <alignment horizontal="righ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6" fillId="2" borderId="4" xfId="0" applyFont="1" applyFill="1" applyBorder="1" applyAlignment="1" applyProtection="1">
      <alignment wrapText="1"/>
      <protection locked="0"/>
    </xf>
    <xf numFmtId="0" fontId="5" fillId="4" borderId="4" xfId="0" applyFont="1" applyFill="1" applyBorder="1" applyAlignment="1" applyProtection="1">
      <alignment horizontal="center" textRotation="90" wrapText="1"/>
      <protection locked="0"/>
    </xf>
    <xf numFmtId="0" fontId="5" fillId="0" borderId="4" xfId="0" applyFont="1" applyFill="1" applyBorder="1" applyAlignment="1" applyProtection="1">
      <alignment textRotation="90" wrapText="1"/>
      <protection locked="0"/>
    </xf>
    <xf numFmtId="0" fontId="5" fillId="0" borderId="4" xfId="0" applyFont="1" applyFill="1" applyBorder="1" applyAlignment="1" applyProtection="1">
      <alignment horizontal="center" textRotation="90" wrapText="1"/>
      <protection locked="0"/>
    </xf>
    <xf numFmtId="0" fontId="5" fillId="2" borderId="4" xfId="0" applyFont="1" applyFill="1" applyBorder="1" applyAlignment="1" applyProtection="1">
      <alignment horizontal="right"/>
      <protection locked="0"/>
    </xf>
    <xf numFmtId="0" fontId="5" fillId="2" borderId="14" xfId="0" applyFont="1" applyFill="1" applyBorder="1" applyAlignment="1" applyProtection="1">
      <alignment horizontal="center"/>
      <protection locked="0"/>
    </xf>
    <xf numFmtId="0" fontId="5" fillId="2" borderId="15" xfId="0" applyFont="1" applyFill="1" applyBorder="1" applyAlignment="1" applyProtection="1">
      <protection locked="0"/>
    </xf>
    <xf numFmtId="0" fontId="13" fillId="0" borderId="0" xfId="0" applyFont="1"/>
    <xf numFmtId="0" fontId="13" fillId="0" borderId="0" xfId="0" applyFont="1" applyAlignment="1">
      <alignment wrapText="1"/>
    </xf>
    <xf numFmtId="0" fontId="16" fillId="0" borderId="0" xfId="0" applyFont="1" applyProtection="1">
      <protection locked="0"/>
    </xf>
    <xf numFmtId="0" fontId="19" fillId="0" borderId="0" xfId="0" applyFont="1" applyProtection="1">
      <protection locked="0"/>
    </xf>
    <xf numFmtId="166" fontId="0" fillId="0" borderId="0" xfId="1" applyNumberFormat="1" applyFont="1" applyProtection="1">
      <protection locked="0"/>
    </xf>
    <xf numFmtId="0" fontId="19" fillId="0" borderId="0" xfId="0" applyFont="1" applyAlignment="1" applyProtection="1">
      <alignment wrapText="1"/>
      <protection locked="0"/>
    </xf>
    <xf numFmtId="0" fontId="13" fillId="0" borderId="0" xfId="0" applyFont="1" applyProtection="1">
      <protection locked="0"/>
    </xf>
    <xf numFmtId="0" fontId="17" fillId="0" borderId="0" xfId="0" applyFont="1" applyProtection="1">
      <protection locked="0"/>
    </xf>
    <xf numFmtId="0" fontId="17" fillId="0" borderId="0" xfId="0" applyFont="1" applyAlignment="1" applyProtection="1">
      <alignment wrapText="1"/>
      <protection locked="0"/>
    </xf>
    <xf numFmtId="0" fontId="15" fillId="0" borderId="0" xfId="0" applyFont="1" applyAlignment="1" applyProtection="1">
      <alignment vertical="center"/>
      <protection locked="0"/>
    </xf>
    <xf numFmtId="0" fontId="18" fillId="0" borderId="19" xfId="0" applyFont="1" applyBorder="1" applyAlignment="1" applyProtection="1">
      <alignment vertical="center" wrapText="1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7" fillId="0" borderId="0" xfId="0" applyFont="1" applyAlignment="1" applyProtection="1">
      <alignment vertical="center"/>
      <protection locked="0"/>
    </xf>
    <xf numFmtId="0" fontId="13" fillId="0" borderId="0" xfId="0" applyFont="1" applyAlignment="1" applyProtection="1">
      <alignment vertical="center"/>
      <protection locked="0"/>
    </xf>
    <xf numFmtId="0" fontId="18" fillId="0" borderId="19" xfId="0" applyFont="1" applyBorder="1" applyAlignment="1" applyProtection="1">
      <alignment horizontal="center" vertical="center"/>
      <protection locked="0"/>
    </xf>
    <xf numFmtId="0" fontId="17" fillId="0" borderId="19" xfId="0" applyFont="1" applyBorder="1" applyAlignment="1" applyProtection="1">
      <alignment horizontal="center" vertical="center"/>
      <protection locked="0"/>
    </xf>
    <xf numFmtId="0" fontId="17" fillId="3" borderId="19" xfId="0" applyFont="1" applyFill="1" applyBorder="1" applyAlignment="1" applyProtection="1">
      <alignment horizontal="center" vertical="center"/>
      <protection locked="0"/>
    </xf>
    <xf numFmtId="0" fontId="17" fillId="0" borderId="19" xfId="0" applyFont="1" applyBorder="1" applyAlignment="1" applyProtection="1">
      <alignment vertic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17" fillId="0" borderId="19" xfId="0" applyFont="1" applyBorder="1" applyAlignment="1" applyProtection="1">
      <alignment horizontal="center" vertical="center" wrapText="1"/>
      <protection locked="0"/>
    </xf>
    <xf numFmtId="0" fontId="17" fillId="0" borderId="21" xfId="0" applyFont="1" applyBorder="1" applyProtection="1">
      <protection locked="0"/>
    </xf>
    <xf numFmtId="0" fontId="17" fillId="0" borderId="21" xfId="0" applyFont="1" applyBorder="1" applyAlignment="1" applyProtection="1">
      <alignment wrapText="1"/>
      <protection locked="0"/>
    </xf>
    <xf numFmtId="0" fontId="18" fillId="0" borderId="19" xfId="0" applyFont="1" applyBorder="1" applyAlignment="1" applyProtection="1">
      <alignment horizontal="left" vertical="center" wrapText="1"/>
      <protection locked="0"/>
    </xf>
    <xf numFmtId="9" fontId="17" fillId="0" borderId="19" xfId="0" applyNumberFormat="1" applyFont="1" applyBorder="1" applyAlignment="1" applyProtection="1">
      <alignment horizontal="center" vertical="center"/>
      <protection locked="0"/>
    </xf>
    <xf numFmtId="0" fontId="14" fillId="0" borderId="0" xfId="0" applyFont="1" applyProtection="1">
      <protection locked="0"/>
    </xf>
    <xf numFmtId="0" fontId="14" fillId="0" borderId="0" xfId="0" applyFont="1" applyAlignment="1" applyProtection="1">
      <alignment wrapText="1"/>
      <protection locked="0"/>
    </xf>
    <xf numFmtId="0" fontId="12" fillId="0" borderId="0" xfId="0" applyFont="1" applyProtection="1">
      <protection locked="0"/>
    </xf>
    <xf numFmtId="0" fontId="12" fillId="0" borderId="0" xfId="0" applyFont="1" applyAlignment="1" applyProtection="1">
      <alignment wrapText="1"/>
      <protection locked="0"/>
    </xf>
    <xf numFmtId="166" fontId="4" fillId="0" borderId="0" xfId="1" applyNumberFormat="1" applyFont="1" applyAlignment="1" applyProtection="1">
      <alignment horizontal="right"/>
      <protection locked="0"/>
    </xf>
    <xf numFmtId="0" fontId="0" fillId="0" borderId="0" xfId="0" applyAlignment="1" applyProtection="1">
      <alignment wrapText="1"/>
      <protection locked="0"/>
    </xf>
    <xf numFmtId="0" fontId="2" fillId="0" borderId="0" xfId="0" applyFont="1"/>
    <xf numFmtId="165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Fill="1" applyAlignment="1" applyProtection="1">
      <protection locked="0"/>
    </xf>
    <xf numFmtId="0" fontId="13" fillId="0" borderId="0" xfId="0" applyFont="1" applyAlignment="1">
      <alignment horizontal="center"/>
    </xf>
    <xf numFmtId="0" fontId="21" fillId="0" borderId="0" xfId="0" applyFont="1" applyFill="1" applyBorder="1" applyProtection="1">
      <protection locked="0"/>
    </xf>
    <xf numFmtId="0" fontId="23" fillId="9" borderId="0" xfId="0" applyFont="1" applyFill="1" applyBorder="1" applyAlignment="1" applyProtection="1">
      <alignment horizontal="center"/>
      <protection locked="0"/>
    </xf>
    <xf numFmtId="0" fontId="22" fillId="0" borderId="0" xfId="0" applyFont="1" applyFill="1" applyBorder="1" applyProtection="1">
      <protection locked="0"/>
    </xf>
    <xf numFmtId="0" fontId="21" fillId="9" borderId="0" xfId="0" applyFont="1" applyFill="1" applyBorder="1" applyAlignment="1" applyProtection="1">
      <alignment horizontal="center"/>
      <protection locked="0"/>
    </xf>
    <xf numFmtId="166" fontId="21" fillId="0" borderId="0" xfId="1" applyNumberFormat="1" applyFont="1" applyFill="1" applyBorder="1" applyProtection="1">
      <protection locked="0"/>
    </xf>
    <xf numFmtId="166" fontId="21" fillId="9" borderId="0" xfId="1" applyNumberFormat="1" applyFont="1" applyFill="1" applyBorder="1" applyAlignment="1" applyProtection="1">
      <alignment horizontal="center"/>
      <protection locked="0"/>
    </xf>
    <xf numFmtId="0" fontId="21" fillId="0" borderId="0" xfId="0" applyFont="1" applyFill="1" applyBorder="1" applyAlignment="1" applyProtection="1">
      <alignment wrapText="1"/>
      <protection locked="0"/>
    </xf>
    <xf numFmtId="0" fontId="22" fillId="9" borderId="0" xfId="0" applyFont="1" applyFill="1" applyBorder="1" applyAlignment="1" applyProtection="1">
      <alignment horizontal="center"/>
      <protection locked="0"/>
    </xf>
    <xf numFmtId="0" fontId="21" fillId="0" borderId="0" xfId="0" applyFont="1" applyFill="1" applyBorder="1" applyAlignment="1" applyProtection="1">
      <protection locked="0"/>
    </xf>
    <xf numFmtId="0" fontId="1" fillId="0" borderId="0" xfId="3" applyFont="1" applyFill="1" applyBorder="1" applyAlignment="1" applyProtection="1">
      <protection locked="0"/>
    </xf>
    <xf numFmtId="0" fontId="21" fillId="0" borderId="0" xfId="0" applyFont="1" applyFill="1" applyBorder="1" applyAlignment="1" applyProtection="1">
      <alignment horizontal="left"/>
      <protection locked="0"/>
    </xf>
    <xf numFmtId="0" fontId="22" fillId="9" borderId="1" xfId="0" applyFont="1" applyFill="1" applyBorder="1" applyAlignment="1" applyProtection="1">
      <alignment horizontal="center"/>
      <protection locked="0"/>
    </xf>
    <xf numFmtId="0" fontId="21" fillId="9" borderId="3" xfId="0" applyFont="1" applyFill="1" applyBorder="1" applyProtection="1">
      <protection locked="0"/>
    </xf>
    <xf numFmtId="164" fontId="22" fillId="9" borderId="3" xfId="1" applyFont="1" applyFill="1" applyBorder="1" applyAlignment="1" applyProtection="1">
      <alignment horizontal="center"/>
      <protection locked="0"/>
    </xf>
    <xf numFmtId="166" fontId="21" fillId="9" borderId="3" xfId="1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0" fontId="7" fillId="0" borderId="0" xfId="0" applyFont="1" applyAlignment="1" applyProtection="1">
      <alignment horizontal="right"/>
      <protection locked="0"/>
    </xf>
    <xf numFmtId="0" fontId="0" fillId="10" borderId="0" xfId="0" applyFill="1" applyProtection="1">
      <protection locked="0"/>
    </xf>
    <xf numFmtId="166" fontId="11" fillId="8" borderId="0" xfId="1" applyNumberFormat="1" applyFont="1" applyFill="1" applyProtection="1">
      <protection locked="0"/>
    </xf>
    <xf numFmtId="0" fontId="19" fillId="0" borderId="12" xfId="0" applyFont="1" applyBorder="1" applyProtection="1">
      <protection locked="0"/>
    </xf>
    <xf numFmtId="0" fontId="20" fillId="0" borderId="12" xfId="0" applyFont="1" applyBorder="1" applyAlignment="1" applyProtection="1">
      <alignment horizontal="left" indent="1"/>
      <protection locked="0"/>
    </xf>
    <xf numFmtId="0" fontId="19" fillId="0" borderId="12" xfId="0" applyFont="1" applyBorder="1" applyAlignment="1" applyProtection="1">
      <alignment horizontal="left" indent="2"/>
      <protection locked="0"/>
    </xf>
    <xf numFmtId="0" fontId="19" fillId="0" borderId="12" xfId="0" applyFont="1" applyBorder="1" applyAlignment="1" applyProtection="1">
      <alignment horizontal="left" indent="3"/>
      <protection locked="0"/>
    </xf>
    <xf numFmtId="0" fontId="19" fillId="0" borderId="12" xfId="0" applyFont="1" applyBorder="1" applyAlignment="1" applyProtection="1">
      <alignment horizontal="left" vertical="top" indent="2"/>
      <protection locked="0"/>
    </xf>
    <xf numFmtId="0" fontId="20" fillId="0" borderId="24" xfId="0" applyFont="1" applyBorder="1" applyAlignment="1" applyProtection="1">
      <alignment horizontal="right" vertical="center" indent="1"/>
      <protection locked="0"/>
    </xf>
    <xf numFmtId="0" fontId="16" fillId="0" borderId="4" xfId="0" applyFont="1" applyBorder="1" applyProtection="1">
      <protection locked="0"/>
    </xf>
    <xf numFmtId="166" fontId="21" fillId="9" borderId="3" xfId="1" applyNumberFormat="1" applyFont="1" applyFill="1" applyBorder="1" applyAlignment="1" applyProtection="1">
      <alignment horizontal="center" vertical="center"/>
      <protection locked="0"/>
    </xf>
    <xf numFmtId="166" fontId="21" fillId="9" borderId="2" xfId="1" applyNumberFormat="1" applyFont="1" applyFill="1" applyBorder="1" applyAlignment="1" applyProtection="1">
      <alignment horizontal="center" vertical="center"/>
      <protection locked="0"/>
    </xf>
    <xf numFmtId="166" fontId="21" fillId="9" borderId="3" xfId="1" applyNumberFormat="1" applyFont="1" applyFill="1" applyBorder="1" applyAlignment="1" applyProtection="1">
      <alignment horizontal="left" vertical="top"/>
      <protection locked="0"/>
    </xf>
    <xf numFmtId="0" fontId="24" fillId="9" borderId="22" xfId="0" applyFont="1" applyFill="1" applyBorder="1" applyAlignment="1" applyProtection="1">
      <alignment horizontal="center" vertical="center"/>
      <protection locked="0"/>
    </xf>
    <xf numFmtId="166" fontId="24" fillId="9" borderId="23" xfId="1" applyNumberFormat="1" applyFont="1" applyFill="1" applyBorder="1" applyAlignment="1" applyProtection="1">
      <alignment vertical="center"/>
      <protection locked="0"/>
    </xf>
    <xf numFmtId="0" fontId="6" fillId="0" borderId="0" xfId="0" applyFont="1" applyFill="1" applyBorder="1" applyAlignment="1" applyProtection="1">
      <alignment horizontal="right"/>
      <protection locked="0"/>
    </xf>
    <xf numFmtId="165" fontId="5" fillId="0" borderId="0" xfId="0" applyNumberFormat="1" applyFont="1" applyFill="1" applyBorder="1" applyAlignment="1" applyProtection="1">
      <alignment horizontal="center"/>
      <protection locked="0"/>
    </xf>
    <xf numFmtId="165" fontId="5" fillId="0" borderId="0" xfId="0" applyNumberFormat="1" applyFont="1" applyFill="1" applyBorder="1" applyAlignment="1" applyProtection="1">
      <alignment horizontal="right"/>
      <protection locked="0"/>
    </xf>
    <xf numFmtId="0" fontId="3" fillId="0" borderId="0" xfId="2" applyAlignment="1" applyProtection="1">
      <alignment horizontal="center" vertical="center"/>
    </xf>
    <xf numFmtId="0" fontId="5" fillId="0" borderId="0" xfId="0" applyFont="1" applyProtection="1"/>
    <xf numFmtId="0" fontId="3" fillId="0" borderId="0" xfId="2" applyAlignment="1" applyProtection="1">
      <alignment horizontal="left"/>
    </xf>
    <xf numFmtId="0" fontId="3" fillId="0" borderId="0" xfId="2" applyAlignment="1" applyProtection="1"/>
    <xf numFmtId="0" fontId="2" fillId="0" borderId="0" xfId="0" applyFont="1" applyProtection="1"/>
    <xf numFmtId="0" fontId="0" fillId="0" borderId="0" xfId="0" applyProtection="1"/>
    <xf numFmtId="0" fontId="1" fillId="0" borderId="0" xfId="3"/>
    <xf numFmtId="0" fontId="6" fillId="0" borderId="4" xfId="0" applyFont="1" applyFill="1" applyBorder="1" applyAlignment="1" applyProtection="1">
      <alignment textRotation="90" wrapText="1"/>
      <protection locked="0"/>
    </xf>
    <xf numFmtId="1" fontId="6" fillId="7" borderId="3" xfId="0" applyNumberFormat="1" applyFont="1" applyFill="1" applyBorder="1" applyAlignment="1" applyProtection="1">
      <alignment horizontal="right"/>
      <protection locked="0"/>
    </xf>
    <xf numFmtId="0" fontId="25" fillId="0" borderId="1" xfId="2" applyFont="1" applyBorder="1" applyAlignment="1" applyProtection="1">
      <alignment horizontal="center" vertical="center"/>
    </xf>
    <xf numFmtId="1" fontId="6" fillId="7" borderId="0" xfId="0" applyNumberFormat="1" applyFont="1" applyFill="1" applyBorder="1" applyAlignment="1" applyProtection="1">
      <alignment horizontal="center"/>
      <protection locked="0"/>
    </xf>
    <xf numFmtId="1" fontId="6" fillId="7" borderId="3" xfId="0" applyNumberFormat="1" applyFont="1" applyFill="1" applyBorder="1" applyAlignment="1" applyProtection="1">
      <alignment horizontal="center"/>
      <protection locked="0"/>
    </xf>
    <xf numFmtId="0" fontId="21" fillId="0" borderId="0" xfId="0" applyFont="1" applyFill="1" applyBorder="1" applyAlignment="1" applyProtection="1">
      <alignment horizontal="left"/>
      <protection locked="0"/>
    </xf>
    <xf numFmtId="0" fontId="22" fillId="9" borderId="10" xfId="0" applyFont="1" applyFill="1" applyBorder="1" applyAlignment="1" applyProtection="1">
      <alignment horizontal="center"/>
      <protection locked="0"/>
    </xf>
    <xf numFmtId="0" fontId="22" fillId="9" borderId="14" xfId="0" applyFont="1" applyFill="1" applyBorder="1" applyAlignment="1" applyProtection="1">
      <alignment horizontal="center"/>
      <protection locked="0"/>
    </xf>
    <xf numFmtId="0" fontId="22" fillId="9" borderId="17" xfId="0" applyFont="1" applyFill="1" applyBorder="1" applyAlignment="1" applyProtection="1">
      <alignment horizontal="center"/>
      <protection locked="0"/>
    </xf>
    <xf numFmtId="0" fontId="17" fillId="0" borderId="20" xfId="0" applyFont="1" applyBorder="1" applyAlignment="1" applyProtection="1">
      <alignment horizontal="left" vertic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0" borderId="0" xfId="2" applyAlignment="1" applyProtection="1">
      <alignment horizontal="left" wrapText="1"/>
    </xf>
  </cellXfs>
  <cellStyles count="4">
    <cellStyle name="Currency" xfId="1" builtinId="4"/>
    <cellStyle name="Hyperlink" xfId="2" builtinId="8"/>
    <cellStyle name="Normal" xfId="0" builtinId="0"/>
    <cellStyle name="Normal 3" xfId="3" xr:uid="{00000000-0005-0000-0000-000004000000}"/>
  </cellStyles>
  <dxfs count="72"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  <dxf>
      <fill>
        <patternFill>
          <bgColor indexed="9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57</xdr:col>
      <xdr:colOff>0</xdr:colOff>
      <xdr:row>93</xdr:row>
      <xdr:rowOff>0</xdr:rowOff>
    </xdr:from>
    <xdr:to>
      <xdr:col>57</xdr:col>
      <xdr:colOff>12698</xdr:colOff>
      <xdr:row>93</xdr:row>
      <xdr:rowOff>12698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99025" y="21488400"/>
          <a:ext cx="12698" cy="12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6">
    <pageSetUpPr fitToPage="1"/>
  </sheetPr>
  <dimension ref="A1:BG36"/>
  <sheetViews>
    <sheetView showGridLines="0" tabSelected="1" topLeftCell="A3" zoomScale="110" zoomScaleNormal="110" workbookViewId="0">
      <selection activeCell="AB4" sqref="AB4"/>
    </sheetView>
  </sheetViews>
  <sheetFormatPr defaultRowHeight="15" x14ac:dyDescent="0.25"/>
  <cols>
    <col min="1" max="1" width="3.5703125" style="1" customWidth="1"/>
    <col min="2" max="2" width="52.28515625" style="1" customWidth="1"/>
    <col min="3" max="3" width="4" style="11" bestFit="1" customWidth="1"/>
    <col min="4" max="13" width="3.7109375" style="11" customWidth="1"/>
    <col min="14" max="14" width="5.5703125" style="11" bestFit="1" customWidth="1"/>
    <col min="15" max="15" width="5" style="9" customWidth="1"/>
    <col min="16" max="16" width="4.7109375" style="9" customWidth="1"/>
    <col min="17" max="17" width="4.5703125" style="10" bestFit="1" customWidth="1"/>
    <col min="18" max="20" width="3.7109375" style="11" bestFit="1" customWidth="1"/>
    <col min="21" max="21" width="4" style="11" bestFit="1" customWidth="1"/>
    <col min="22" max="22" width="5.28515625" style="11" customWidth="1"/>
    <col min="23" max="23" width="5.85546875" style="9" bestFit="1" customWidth="1"/>
    <col min="24" max="24" width="2.28515625" style="11" customWidth="1"/>
    <col min="25" max="25" width="2.42578125" style="12" customWidth="1"/>
    <col min="26" max="59" width="9.140625" style="12"/>
    <col min="60" max="16384" width="9.140625" style="1"/>
  </cols>
  <sheetData>
    <row r="1" spans="1:26" ht="15" customHeight="1" x14ac:dyDescent="0.25">
      <c r="A1" s="3"/>
      <c r="B1" s="4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26" ht="15" customHeight="1" x14ac:dyDescent="0.25">
      <c r="B2" s="5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26" ht="70.5" customHeight="1" x14ac:dyDescent="0.25">
      <c r="B3" s="6"/>
      <c r="C3" s="152"/>
      <c r="D3" s="152"/>
      <c r="E3" s="152"/>
      <c r="F3" s="13"/>
      <c r="G3" s="13"/>
      <c r="H3" s="13"/>
      <c r="I3" s="13"/>
      <c r="J3" s="13"/>
      <c r="K3" s="13"/>
      <c r="L3" s="13"/>
      <c r="M3" s="13"/>
      <c r="N3" s="14"/>
      <c r="O3" s="15"/>
      <c r="P3" s="15"/>
    </row>
    <row r="4" spans="1:26" s="21" customFormat="1" ht="175.5" customHeight="1" x14ac:dyDescent="0.25">
      <c r="A4" s="60"/>
      <c r="B4" s="68" t="s">
        <v>78</v>
      </c>
      <c r="C4" s="69" t="s">
        <v>67</v>
      </c>
      <c r="D4" s="69" t="s">
        <v>68</v>
      </c>
      <c r="E4" s="69" t="s">
        <v>69</v>
      </c>
      <c r="F4" s="69" t="s">
        <v>70</v>
      </c>
      <c r="G4" s="69" t="s">
        <v>71</v>
      </c>
      <c r="H4" s="69" t="s">
        <v>72</v>
      </c>
      <c r="I4" s="69" t="s">
        <v>73</v>
      </c>
      <c r="J4" s="69" t="s">
        <v>74</v>
      </c>
      <c r="K4" s="69" t="s">
        <v>75</v>
      </c>
      <c r="L4" s="69" t="s">
        <v>76</v>
      </c>
      <c r="M4" s="69" t="s">
        <v>77</v>
      </c>
      <c r="N4" s="70" t="s">
        <v>23</v>
      </c>
      <c r="O4" s="71" t="s">
        <v>7</v>
      </c>
      <c r="P4" s="16"/>
      <c r="Q4" s="17" t="s">
        <v>81</v>
      </c>
      <c r="R4" s="18" t="s">
        <v>19</v>
      </c>
      <c r="S4" s="19" t="s">
        <v>20</v>
      </c>
      <c r="T4" s="19" t="s">
        <v>21</v>
      </c>
      <c r="U4" s="19" t="s">
        <v>22</v>
      </c>
      <c r="V4" s="150" t="s">
        <v>60</v>
      </c>
      <c r="W4" s="20"/>
    </row>
    <row r="5" spans="1:26" s="12" customFormat="1" x14ac:dyDescent="0.25">
      <c r="A5" s="61"/>
      <c r="B5" s="62" t="s">
        <v>84</v>
      </c>
      <c r="C5" s="22"/>
      <c r="D5" s="22"/>
      <c r="E5" s="22"/>
      <c r="F5" s="22"/>
      <c r="G5" s="22" t="s">
        <v>82</v>
      </c>
      <c r="H5" s="22" t="s">
        <v>82</v>
      </c>
      <c r="I5" s="22" t="s">
        <v>82</v>
      </c>
      <c r="J5" s="22" t="s">
        <v>82</v>
      </c>
      <c r="K5" s="22" t="s">
        <v>82</v>
      </c>
      <c r="L5" s="22" t="s">
        <v>82</v>
      </c>
      <c r="M5" s="22" t="s">
        <v>82</v>
      </c>
      <c r="N5" s="23">
        <v>7</v>
      </c>
      <c r="O5" s="24" t="s">
        <v>5</v>
      </c>
      <c r="P5" s="25"/>
      <c r="Q5" s="26"/>
      <c r="R5" s="27">
        <f>+'Complexity Details'!$C$15*'Enterprise Bus Matrix'!$V5</f>
        <v>1.2</v>
      </c>
      <c r="S5" s="107">
        <f>+'Complexity Details'!$C$16*'Enterprise Bus Matrix'!$V5</f>
        <v>1.2</v>
      </c>
      <c r="T5" s="107">
        <f>+'Complexity Details'!$C$17*'Enterprise Bus Matrix'!$V5</f>
        <v>1.2</v>
      </c>
      <c r="U5" s="107">
        <f>+'Complexity Details'!$C$18*'Enterprise Bus Matrix'!$V5</f>
        <v>4.4000000000000004</v>
      </c>
      <c r="V5" s="28">
        <f>VLOOKUP(O5,'Complexity Details'!$B$7:$F$10,4,FALSE)</f>
        <v>8</v>
      </c>
      <c r="W5" s="29"/>
      <c r="X5" s="30"/>
      <c r="Y5" s="30"/>
    </row>
    <row r="6" spans="1:26" s="12" customFormat="1" ht="15" customHeight="1" x14ac:dyDescent="0.25">
      <c r="A6" s="61"/>
      <c r="B6" s="62" t="s">
        <v>85</v>
      </c>
      <c r="C6" s="22"/>
      <c r="D6" s="22"/>
      <c r="E6" s="22"/>
      <c r="F6" s="22"/>
      <c r="G6" s="22" t="s">
        <v>82</v>
      </c>
      <c r="H6" s="22"/>
      <c r="I6" s="22" t="s">
        <v>82</v>
      </c>
      <c r="J6" s="22" t="s">
        <v>82</v>
      </c>
      <c r="K6" s="22" t="s">
        <v>82</v>
      </c>
      <c r="L6" s="22"/>
      <c r="M6" s="22" t="s">
        <v>82</v>
      </c>
      <c r="N6" s="23">
        <v>5</v>
      </c>
      <c r="O6" s="24" t="s">
        <v>3</v>
      </c>
      <c r="P6" s="31"/>
      <c r="Q6" s="26"/>
      <c r="R6" s="27">
        <f>+'Complexity Details'!$C$15*'Enterprise Bus Matrix'!V6</f>
        <v>0.75</v>
      </c>
      <c r="S6" s="107">
        <f>+'Complexity Details'!$C$16*'Enterprise Bus Matrix'!$V6</f>
        <v>0.75</v>
      </c>
      <c r="T6" s="107">
        <f>+'Complexity Details'!$C$17*'Enterprise Bus Matrix'!$V6</f>
        <v>0.75</v>
      </c>
      <c r="U6" s="107">
        <f>+'Complexity Details'!$C$18*'Enterprise Bus Matrix'!$V6</f>
        <v>2.75</v>
      </c>
      <c r="V6" s="28">
        <f>VLOOKUP(O6,'Complexity Details'!$B$7:$F$10,4,FALSE)</f>
        <v>5</v>
      </c>
      <c r="W6" s="29"/>
      <c r="X6" s="30"/>
      <c r="Y6" s="30"/>
    </row>
    <row r="7" spans="1:26" s="12" customFormat="1" x14ac:dyDescent="0.25">
      <c r="A7" s="61"/>
      <c r="B7" s="62" t="s">
        <v>83</v>
      </c>
      <c r="C7" s="22"/>
      <c r="D7" s="22" t="s">
        <v>82</v>
      </c>
      <c r="E7" s="22"/>
      <c r="F7" s="22" t="s">
        <v>82</v>
      </c>
      <c r="G7" s="22" t="s">
        <v>82</v>
      </c>
      <c r="H7" s="22"/>
      <c r="I7" s="22" t="s">
        <v>82</v>
      </c>
      <c r="J7" s="22" t="s">
        <v>82</v>
      </c>
      <c r="K7" s="22" t="s">
        <v>82</v>
      </c>
      <c r="L7" s="22"/>
      <c r="M7" s="22" t="s">
        <v>82</v>
      </c>
      <c r="N7" s="23">
        <v>7</v>
      </c>
      <c r="O7" s="24" t="s">
        <v>5</v>
      </c>
      <c r="P7" s="31"/>
      <c r="Q7" s="26"/>
      <c r="R7" s="27">
        <f>+'Complexity Details'!$C$15*'Enterprise Bus Matrix'!V7</f>
        <v>1.2</v>
      </c>
      <c r="S7" s="107">
        <f>+'Complexity Details'!$C$16*'Enterprise Bus Matrix'!$V7</f>
        <v>1.2</v>
      </c>
      <c r="T7" s="107">
        <f>+'Complexity Details'!$C$17*'Enterprise Bus Matrix'!$V7</f>
        <v>1.2</v>
      </c>
      <c r="U7" s="107">
        <f>+'Complexity Details'!$C$18*'Enterprise Bus Matrix'!$V7</f>
        <v>4.4000000000000004</v>
      </c>
      <c r="V7" s="28">
        <f>VLOOKUP(O7,'Complexity Details'!$B$7:$F$10,4,FALSE)</f>
        <v>8</v>
      </c>
      <c r="W7" s="29"/>
      <c r="X7" s="30"/>
      <c r="Y7" s="30"/>
    </row>
    <row r="8" spans="1:26" s="12" customFormat="1" ht="15.75" thickBot="1" x14ac:dyDescent="0.3">
      <c r="A8" s="61"/>
      <c r="B8" s="63" t="s">
        <v>79</v>
      </c>
      <c r="C8" s="32">
        <v>0</v>
      </c>
      <c r="D8" s="32">
        <v>1</v>
      </c>
      <c r="E8" s="32">
        <v>0</v>
      </c>
      <c r="F8" s="32">
        <v>1</v>
      </c>
      <c r="G8" s="32">
        <v>3</v>
      </c>
      <c r="H8" s="32">
        <v>1</v>
      </c>
      <c r="I8" s="32">
        <v>3</v>
      </c>
      <c r="J8" s="32">
        <v>3</v>
      </c>
      <c r="K8" s="32">
        <v>3</v>
      </c>
      <c r="L8" s="32">
        <v>1</v>
      </c>
      <c r="M8" s="32">
        <v>3</v>
      </c>
      <c r="N8" s="33"/>
      <c r="O8" s="26"/>
      <c r="P8" s="34"/>
      <c r="Q8" s="35"/>
      <c r="R8" s="36">
        <f>SUM(R5:R7)</f>
        <v>3.15</v>
      </c>
      <c r="S8" s="37">
        <f>SUM(S5:S7)</f>
        <v>3.15</v>
      </c>
      <c r="T8" s="37">
        <f>SUM(T5:T7)</f>
        <v>3.15</v>
      </c>
      <c r="U8" s="37">
        <f>SUM(U5:U7)</f>
        <v>11.55</v>
      </c>
      <c r="V8" s="38">
        <f>SUM(V5:V7)</f>
        <v>21</v>
      </c>
      <c r="W8" s="29"/>
      <c r="X8" s="30"/>
      <c r="Y8" s="30"/>
    </row>
    <row r="9" spans="1:26" s="12" customFormat="1" ht="15.75" thickTop="1" x14ac:dyDescent="0.25">
      <c r="A9" s="61"/>
      <c r="B9" s="72" t="s">
        <v>7</v>
      </c>
      <c r="C9" s="39" t="s">
        <v>6</v>
      </c>
      <c r="D9" s="39" t="s">
        <v>5</v>
      </c>
      <c r="E9" s="39" t="s">
        <v>6</v>
      </c>
      <c r="F9" s="39" t="s">
        <v>5</v>
      </c>
      <c r="G9" s="39" t="s">
        <v>5</v>
      </c>
      <c r="H9" s="39" t="s">
        <v>6</v>
      </c>
      <c r="I9" s="39" t="s">
        <v>3</v>
      </c>
      <c r="J9" s="39" t="s">
        <v>5</v>
      </c>
      <c r="K9" s="39" t="s">
        <v>5</v>
      </c>
      <c r="L9" s="39" t="s">
        <v>6</v>
      </c>
      <c r="M9" s="39" t="s">
        <v>6</v>
      </c>
      <c r="N9" s="73" t="s">
        <v>2</v>
      </c>
      <c r="O9" s="74"/>
      <c r="P9" s="40"/>
      <c r="Q9" s="41"/>
      <c r="R9" s="29"/>
      <c r="S9" s="29"/>
      <c r="T9" s="29"/>
      <c r="U9" s="29"/>
      <c r="V9" s="29"/>
      <c r="W9" s="10"/>
      <c r="X9" s="29"/>
      <c r="Y9" s="30"/>
      <c r="Z9" s="30"/>
    </row>
    <row r="10" spans="1:26" s="12" customFormat="1" x14ac:dyDescent="0.25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9"/>
      <c r="P10" s="9"/>
      <c r="Q10" s="10"/>
      <c r="R10" s="11"/>
      <c r="S10" s="11"/>
      <c r="T10" s="11"/>
      <c r="U10" s="11"/>
      <c r="V10" s="11"/>
      <c r="W10" s="9"/>
      <c r="X10" s="11"/>
    </row>
    <row r="11" spans="1:26" s="12" customFormat="1" x14ac:dyDescent="0.25">
      <c r="B11" s="64" t="s">
        <v>15</v>
      </c>
      <c r="C11" s="42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4"/>
      <c r="O11" s="45"/>
      <c r="Q11" s="47"/>
      <c r="R11" s="48"/>
      <c r="S11" s="48"/>
      <c r="T11" s="48"/>
      <c r="U11" s="48"/>
      <c r="V11" s="49"/>
    </row>
    <row r="12" spans="1:26" s="12" customFormat="1" x14ac:dyDescent="0.25">
      <c r="B12" s="65" t="s">
        <v>19</v>
      </c>
      <c r="C12" s="106">
        <f>+C16*'Complexity Details'!$C$15</f>
        <v>0.44999999999999996</v>
      </c>
      <c r="D12" s="106">
        <f>+D16*'Complexity Details'!$C$15</f>
        <v>1.2</v>
      </c>
      <c r="E12" s="106">
        <f>+E16*'Complexity Details'!$C$15</f>
        <v>0.44999999999999996</v>
      </c>
      <c r="F12" s="106">
        <f>+F16*'Complexity Details'!$C$15</f>
        <v>1.2</v>
      </c>
      <c r="G12" s="106">
        <f>+G16*'Complexity Details'!$C$15</f>
        <v>1.2</v>
      </c>
      <c r="H12" s="106">
        <f>+H16*'Complexity Details'!$C$15</f>
        <v>0.44999999999999996</v>
      </c>
      <c r="I12" s="106">
        <f>+I16*'Complexity Details'!$C$15</f>
        <v>0.75</v>
      </c>
      <c r="J12" s="106">
        <f>+J16*'Complexity Details'!$C$15</f>
        <v>1.2</v>
      </c>
      <c r="K12" s="106">
        <f>+K16*'Complexity Details'!$C$15</f>
        <v>1.2</v>
      </c>
      <c r="L12" s="106">
        <f>+L16*'Complexity Details'!$C$15</f>
        <v>0.44999999999999996</v>
      </c>
      <c r="M12" s="106">
        <f>+M16*'Complexity Details'!$C$15</f>
        <v>0.44999999999999996</v>
      </c>
      <c r="N12" s="46">
        <f>SUM(C12:M12)</f>
        <v>8.9999999999999982</v>
      </c>
      <c r="Q12" s="50"/>
      <c r="R12" s="52"/>
      <c r="S12" s="51"/>
      <c r="T12" s="54" t="s">
        <v>62</v>
      </c>
      <c r="U12" s="153">
        <f>+V8+N16</f>
        <v>81</v>
      </c>
      <c r="V12" s="154"/>
    </row>
    <row r="13" spans="1:26" s="12" customFormat="1" x14ac:dyDescent="0.25">
      <c r="B13" s="66" t="s">
        <v>20</v>
      </c>
      <c r="C13" s="106">
        <f>+C16*'Complexity Details'!$C$16</f>
        <v>0.44999999999999996</v>
      </c>
      <c r="D13" s="106">
        <f>+D16*'Complexity Details'!$C$16</f>
        <v>1.2</v>
      </c>
      <c r="E13" s="106">
        <f>+E16*'Complexity Details'!$C$16</f>
        <v>0.44999999999999996</v>
      </c>
      <c r="F13" s="106">
        <f>+F16*'Complexity Details'!$C$16</f>
        <v>1.2</v>
      </c>
      <c r="G13" s="106">
        <f>+G16*'Complexity Details'!$C$16</f>
        <v>1.2</v>
      </c>
      <c r="H13" s="106">
        <f>+H16*'Complexity Details'!$C$16</f>
        <v>0.44999999999999996</v>
      </c>
      <c r="I13" s="106">
        <f>+I16*'Complexity Details'!$C$16</f>
        <v>0.75</v>
      </c>
      <c r="J13" s="106">
        <f>+J16*'Complexity Details'!$C$16</f>
        <v>1.2</v>
      </c>
      <c r="K13" s="106">
        <f>+K16*'Complexity Details'!$C$16</f>
        <v>1.2</v>
      </c>
      <c r="L13" s="106">
        <f>+L16*'Complexity Details'!$C$16</f>
        <v>0.44999999999999996</v>
      </c>
      <c r="M13" s="106">
        <f>+M16*'Complexity Details'!$C$16</f>
        <v>0.44999999999999996</v>
      </c>
      <c r="N13" s="46">
        <f>SUM(C13:M13)</f>
        <v>8.9999999999999982</v>
      </c>
      <c r="Q13" s="50"/>
      <c r="R13" s="53"/>
      <c r="S13" s="53"/>
      <c r="T13" s="53"/>
      <c r="U13" s="51"/>
      <c r="V13" s="151"/>
    </row>
    <row r="14" spans="1:26" s="12" customFormat="1" x14ac:dyDescent="0.25">
      <c r="B14" s="66" t="s">
        <v>21</v>
      </c>
      <c r="C14" s="106">
        <f>+C16*'Complexity Details'!$C$17</f>
        <v>0.44999999999999996</v>
      </c>
      <c r="D14" s="106">
        <f>+D16*'Complexity Details'!$C$17</f>
        <v>1.2</v>
      </c>
      <c r="E14" s="106">
        <f>+E16*'Complexity Details'!$C$17</f>
        <v>0.44999999999999996</v>
      </c>
      <c r="F14" s="106">
        <f>+F16*'Complexity Details'!$C$17</f>
        <v>1.2</v>
      </c>
      <c r="G14" s="106">
        <f>+G16*'Complexity Details'!$C$17</f>
        <v>1.2</v>
      </c>
      <c r="H14" s="106">
        <f>+H16*'Complexity Details'!$C$17</f>
        <v>0.44999999999999996</v>
      </c>
      <c r="I14" s="106">
        <f>+I16*'Complexity Details'!$C$17</f>
        <v>0.75</v>
      </c>
      <c r="J14" s="106">
        <f>+J16*'Complexity Details'!$C$17</f>
        <v>1.2</v>
      </c>
      <c r="K14" s="106">
        <f>+K16*'Complexity Details'!$C$17</f>
        <v>1.2</v>
      </c>
      <c r="L14" s="106">
        <f>+L16*'Complexity Details'!$C$17</f>
        <v>0.44999999999999996</v>
      </c>
      <c r="M14" s="106">
        <f>+M16*'Complexity Details'!$C$17</f>
        <v>0.44999999999999996</v>
      </c>
      <c r="N14" s="46">
        <f>SUM(C14:M14)</f>
        <v>8.9999999999999982</v>
      </c>
      <c r="Q14" s="50"/>
      <c r="R14" s="53"/>
      <c r="S14" s="53"/>
      <c r="T14" s="53"/>
      <c r="U14" s="53"/>
      <c r="V14" s="151"/>
    </row>
    <row r="15" spans="1:26" s="12" customFormat="1" x14ac:dyDescent="0.25">
      <c r="B15" s="66" t="s">
        <v>22</v>
      </c>
      <c r="C15" s="106">
        <f>+C16*'Complexity Details'!$C$18</f>
        <v>1.6500000000000001</v>
      </c>
      <c r="D15" s="106">
        <f>+D16*'Complexity Details'!$C$18</f>
        <v>4.4000000000000004</v>
      </c>
      <c r="E15" s="106">
        <f>+E16*'Complexity Details'!$C$18</f>
        <v>1.6500000000000001</v>
      </c>
      <c r="F15" s="106">
        <f>+F16*'Complexity Details'!$C$18</f>
        <v>4.4000000000000004</v>
      </c>
      <c r="G15" s="106">
        <f>+G16*'Complexity Details'!$C$18</f>
        <v>4.4000000000000004</v>
      </c>
      <c r="H15" s="106">
        <f>+H16*'Complexity Details'!$C$18</f>
        <v>1.6500000000000001</v>
      </c>
      <c r="I15" s="106">
        <f>+I16*'Complexity Details'!$C$18</f>
        <v>2.75</v>
      </c>
      <c r="J15" s="106">
        <f>+J16*'Complexity Details'!$C$18</f>
        <v>4.4000000000000004</v>
      </c>
      <c r="K15" s="106">
        <f>+K16*'Complexity Details'!$C$18</f>
        <v>4.4000000000000004</v>
      </c>
      <c r="L15" s="106">
        <f>+L16*'Complexity Details'!$C$18</f>
        <v>1.6500000000000001</v>
      </c>
      <c r="M15" s="106">
        <f>+M16*'Complexity Details'!$C$18</f>
        <v>1.6500000000000001</v>
      </c>
      <c r="N15" s="46">
        <f>SUM(C15:M15)</f>
        <v>32.999999999999993</v>
      </c>
      <c r="Q15" s="56"/>
      <c r="R15" s="57"/>
      <c r="S15" s="57"/>
      <c r="T15" s="57"/>
      <c r="U15" s="57"/>
      <c r="V15" s="58"/>
    </row>
    <row r="16" spans="1:26" s="30" customFormat="1" x14ac:dyDescent="0.25">
      <c r="B16" s="67" t="s">
        <v>61</v>
      </c>
      <c r="C16" s="55">
        <f>VLOOKUP(C9,'Complexity Details'!$B$7:$F$10,4,FALSE)</f>
        <v>3</v>
      </c>
      <c r="D16" s="55">
        <f>VLOOKUP(D9,'Complexity Details'!$B$7:$F$10,4,FALSE)</f>
        <v>8</v>
      </c>
      <c r="E16" s="55">
        <f>VLOOKUP(E9,'Complexity Details'!$B$7:$F$10,4,FALSE)</f>
        <v>3</v>
      </c>
      <c r="F16" s="55">
        <f>VLOOKUP(F9,'Complexity Details'!$B$7:$F$10,4,FALSE)</f>
        <v>8</v>
      </c>
      <c r="G16" s="55">
        <f>VLOOKUP(G9,'Complexity Details'!$B$7:$F$10,4,FALSE)</f>
        <v>8</v>
      </c>
      <c r="H16" s="55">
        <f>VLOOKUP(H9,'Complexity Details'!$B$7:$F$10,4,FALSE)</f>
        <v>3</v>
      </c>
      <c r="I16" s="55">
        <f>VLOOKUP(I9,'Complexity Details'!$B$7:$F$10,4,FALSE)</f>
        <v>5</v>
      </c>
      <c r="J16" s="55">
        <f>VLOOKUP(J9,'Complexity Details'!$B$7:$F$10,4,FALSE)</f>
        <v>8</v>
      </c>
      <c r="K16" s="55">
        <f>VLOOKUP(K9,'Complexity Details'!$B$7:$F$10,4,FALSE)</f>
        <v>8</v>
      </c>
      <c r="L16" s="55">
        <f>VLOOKUP(L9,'Complexity Details'!$B$7:$F$10,4,FALSE)</f>
        <v>3</v>
      </c>
      <c r="M16" s="55">
        <f>VLOOKUP(M9,'Complexity Details'!$B$7:$F$10,4,FALSE)</f>
        <v>3</v>
      </c>
      <c r="N16" s="46">
        <f>SUM(C16:M16)</f>
        <v>60</v>
      </c>
    </row>
    <row r="17" spans="1:25" s="12" customFormat="1" x14ac:dyDescent="0.25">
      <c r="B17" s="140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2"/>
    </row>
    <row r="18" spans="1:25" s="12" customFormat="1" x14ac:dyDescent="0.25">
      <c r="B18" s="145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25" s="12" customFormat="1" x14ac:dyDescent="0.25">
      <c r="A19" s="144"/>
      <c r="B19" s="146"/>
      <c r="C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25" s="12" customFormat="1" x14ac:dyDescent="0.25">
      <c r="A20" s="144"/>
      <c r="B20" s="147"/>
      <c r="C20" s="11"/>
      <c r="F20" s="11"/>
      <c r="G20" s="11"/>
      <c r="H20" s="11"/>
      <c r="I20" s="11"/>
      <c r="J20" s="11"/>
      <c r="K20" s="11"/>
      <c r="L20" s="11"/>
      <c r="M20" s="11"/>
      <c r="N20" s="11"/>
      <c r="O20" s="9"/>
      <c r="P20" s="9"/>
      <c r="Q20" s="10"/>
      <c r="R20" s="11"/>
      <c r="S20" s="11"/>
      <c r="T20" s="11"/>
      <c r="U20" s="11"/>
      <c r="X20" s="11"/>
      <c r="Y20" s="59"/>
    </row>
    <row r="21" spans="1:25" s="12" customFormat="1" x14ac:dyDescent="0.25">
      <c r="A21" s="144"/>
      <c r="C21" s="11"/>
      <c r="F21" s="11"/>
      <c r="G21" s="11"/>
      <c r="H21" s="11"/>
      <c r="I21" s="11"/>
      <c r="J21" s="11"/>
      <c r="K21" s="11"/>
      <c r="L21" s="11"/>
      <c r="M21" s="11"/>
      <c r="N21" s="11"/>
      <c r="O21" s="9"/>
      <c r="P21" s="9"/>
      <c r="Q21" s="10"/>
      <c r="R21" s="11"/>
      <c r="T21" s="11"/>
      <c r="U21" s="11"/>
      <c r="X21" s="11"/>
      <c r="Y21" s="59"/>
    </row>
    <row r="22" spans="1:25" s="12" customFormat="1" x14ac:dyDescent="0.25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9"/>
      <c r="P22" s="9"/>
      <c r="Q22" s="10"/>
      <c r="R22" s="11"/>
      <c r="S22" s="11"/>
      <c r="T22" s="11"/>
      <c r="U22" s="11"/>
      <c r="X22" s="11"/>
      <c r="Y22" s="11"/>
    </row>
    <row r="23" spans="1:25" s="12" customFormat="1" x14ac:dyDescent="0.2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9"/>
      <c r="P23" s="9"/>
      <c r="Q23" s="10"/>
      <c r="R23" s="11"/>
      <c r="S23" s="11"/>
      <c r="T23" s="11"/>
      <c r="U23" s="11"/>
      <c r="V23" s="11"/>
      <c r="W23" s="9"/>
      <c r="X23" s="11"/>
    </row>
    <row r="24" spans="1:25" s="12" customFormat="1" x14ac:dyDescent="0.2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9"/>
      <c r="P24" s="9"/>
      <c r="Q24" s="10"/>
      <c r="R24" s="11"/>
      <c r="S24" s="11"/>
      <c r="T24" s="11"/>
      <c r="U24" s="11"/>
      <c r="V24" s="11"/>
      <c r="W24" s="9"/>
      <c r="X24" s="11"/>
    </row>
    <row r="25" spans="1:25" s="12" customFormat="1" x14ac:dyDescent="0.2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9"/>
      <c r="P25" s="9"/>
      <c r="Q25" s="10"/>
      <c r="R25" s="11"/>
      <c r="S25" s="11"/>
      <c r="T25" s="11"/>
      <c r="U25" s="11"/>
      <c r="V25" s="11"/>
      <c r="W25" s="9"/>
      <c r="X25" s="11"/>
    </row>
    <row r="26" spans="1:25" s="12" customFormat="1" x14ac:dyDescent="0.2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9"/>
      <c r="P26" s="9"/>
      <c r="Q26" s="10"/>
      <c r="R26" s="11"/>
      <c r="S26" s="11"/>
      <c r="T26" s="11"/>
      <c r="U26" s="11"/>
      <c r="V26" s="11"/>
      <c r="W26" s="9"/>
      <c r="X26" s="11"/>
    </row>
    <row r="27" spans="1:25" s="12" customFormat="1" x14ac:dyDescent="0.2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9"/>
      <c r="P27" s="9"/>
      <c r="Q27" s="10"/>
      <c r="R27" s="11"/>
      <c r="S27" s="11"/>
      <c r="T27" s="11"/>
      <c r="U27" s="11"/>
      <c r="V27" s="11"/>
      <c r="W27" s="9"/>
      <c r="X27" s="11"/>
    </row>
    <row r="28" spans="1:25" s="12" customFormat="1" x14ac:dyDescent="0.25">
      <c r="B28" s="12" t="s">
        <v>2</v>
      </c>
      <c r="C28" s="11" t="s">
        <v>2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9"/>
      <c r="P28" s="9"/>
      <c r="Q28" s="10"/>
      <c r="R28" s="11"/>
      <c r="S28" s="11"/>
      <c r="T28" s="11"/>
      <c r="U28" s="11"/>
      <c r="V28" s="11"/>
      <c r="W28" s="9"/>
      <c r="X28" s="11"/>
    </row>
    <row r="29" spans="1:25" s="12" customFormat="1" x14ac:dyDescent="0.2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9"/>
      <c r="P29" s="9"/>
      <c r="Q29" s="10"/>
      <c r="R29" s="11"/>
      <c r="S29" s="11"/>
      <c r="T29" s="11"/>
      <c r="U29" s="11"/>
      <c r="V29" s="11"/>
      <c r="W29" s="9"/>
      <c r="X29" s="11"/>
    </row>
    <row r="30" spans="1:25" s="12" customFormat="1" x14ac:dyDescent="0.2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9"/>
      <c r="P30" s="9"/>
      <c r="Q30" s="10"/>
      <c r="R30" s="11"/>
      <c r="S30" s="11"/>
      <c r="T30" s="11"/>
      <c r="U30" s="11"/>
      <c r="V30" s="11"/>
      <c r="W30" s="9"/>
      <c r="X30" s="11"/>
    </row>
    <row r="31" spans="1:25" s="12" customFormat="1" x14ac:dyDescent="0.25"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9"/>
      <c r="P31" s="9"/>
      <c r="Q31" s="10"/>
      <c r="R31" s="11"/>
      <c r="S31" s="11"/>
      <c r="T31" s="11"/>
      <c r="U31" s="11"/>
      <c r="V31" s="11"/>
      <c r="W31" s="9"/>
      <c r="X31" s="11"/>
    </row>
    <row r="32" spans="1:25" s="12" customFormat="1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9"/>
      <c r="P32" s="9"/>
      <c r="Q32" s="10"/>
      <c r="R32" s="11"/>
      <c r="S32" s="11"/>
      <c r="T32" s="11"/>
      <c r="U32" s="11"/>
      <c r="V32" s="11"/>
      <c r="W32" s="9"/>
      <c r="X32" s="11"/>
    </row>
    <row r="33" spans="2:24" s="12" customFormat="1" x14ac:dyDescent="0.25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9"/>
      <c r="P33" s="9"/>
      <c r="Q33" s="10"/>
      <c r="R33" s="11"/>
      <c r="S33" s="11"/>
      <c r="T33" s="11"/>
      <c r="U33" s="11"/>
      <c r="V33" s="11"/>
      <c r="W33" s="9"/>
      <c r="X33" s="11"/>
    </row>
    <row r="34" spans="2:24" s="12" customFormat="1" x14ac:dyDescent="0.25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9"/>
      <c r="P34" s="9"/>
      <c r="Q34" s="10"/>
      <c r="R34" s="11"/>
      <c r="S34" s="11"/>
      <c r="T34" s="11"/>
      <c r="U34" s="11"/>
      <c r="V34" s="11"/>
      <c r="W34" s="9"/>
      <c r="X34" s="11"/>
    </row>
    <row r="35" spans="2:24" s="12" customFormat="1" x14ac:dyDescent="0.25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9"/>
      <c r="P35" s="9"/>
      <c r="Q35" s="10"/>
      <c r="R35" s="11"/>
      <c r="S35" s="11"/>
      <c r="T35" s="11"/>
      <c r="U35" s="11"/>
      <c r="V35" s="11"/>
      <c r="W35" s="9"/>
      <c r="X35" s="11"/>
    </row>
    <row r="36" spans="2:24" s="12" customFormat="1" x14ac:dyDescent="0.25">
      <c r="B36" s="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9"/>
      <c r="P36" s="9"/>
      <c r="Q36" s="10"/>
      <c r="R36" s="11"/>
      <c r="S36" s="11"/>
      <c r="T36" s="11"/>
      <c r="U36" s="11"/>
      <c r="V36" s="11"/>
      <c r="W36" s="9"/>
      <c r="X36" s="11"/>
    </row>
  </sheetData>
  <sheetProtection formatCells="0" formatColumns="0" formatRows="0" insertColumns="0" insertRows="0" insertHyperlinks="0" deleteColumns="0" deleteRows="0" sort="0" autoFilter="0" pivotTables="0"/>
  <dataConsolidate/>
  <mergeCells count="2">
    <mergeCell ref="C3:E3"/>
    <mergeCell ref="U12:V12"/>
  </mergeCells>
  <phoneticPr fontId="2" type="noConversion"/>
  <conditionalFormatting sqref="C5:C7">
    <cfRule type="cellIs" dxfId="71" priority="87" stopIfTrue="1" operator="notEqual">
      <formula>1</formula>
    </cfRule>
    <cfRule type="cellIs" dxfId="70" priority="88" stopIfTrue="1" operator="equal">
      <formula>1</formula>
    </cfRule>
  </conditionalFormatting>
  <conditionalFormatting sqref="F5:F7 H5:H7">
    <cfRule type="cellIs" dxfId="69" priority="81" stopIfTrue="1" operator="notEqual">
      <formula>1</formula>
    </cfRule>
    <cfRule type="cellIs" dxfId="68" priority="82" stopIfTrue="1" operator="equal">
      <formula>1</formula>
    </cfRule>
  </conditionalFormatting>
  <conditionalFormatting sqref="D5:E7">
    <cfRule type="cellIs" dxfId="67" priority="79" stopIfTrue="1" operator="notEqual">
      <formula>1</formula>
    </cfRule>
    <cfRule type="cellIs" dxfId="66" priority="80" stopIfTrue="1" operator="equal">
      <formula>1</formula>
    </cfRule>
  </conditionalFormatting>
  <conditionalFormatting sqref="M5:M7">
    <cfRule type="cellIs" dxfId="65" priority="77" stopIfTrue="1" operator="notEqual">
      <formula>1</formula>
    </cfRule>
    <cfRule type="cellIs" dxfId="64" priority="78" stopIfTrue="1" operator="equal">
      <formula>1</formula>
    </cfRule>
  </conditionalFormatting>
  <conditionalFormatting sqref="K5:L7">
    <cfRule type="cellIs" dxfId="63" priority="75" stopIfTrue="1" operator="notEqual">
      <formula>1</formula>
    </cfRule>
    <cfRule type="cellIs" dxfId="62" priority="76" stopIfTrue="1" operator="equal">
      <formula>1</formula>
    </cfRule>
  </conditionalFormatting>
  <conditionalFormatting sqref="G5:G7">
    <cfRule type="cellIs" dxfId="59" priority="71" stopIfTrue="1" operator="notEqual">
      <formula>1</formula>
    </cfRule>
    <cfRule type="cellIs" dxfId="58" priority="72" stopIfTrue="1" operator="equal">
      <formula>1</formula>
    </cfRule>
  </conditionalFormatting>
  <conditionalFormatting sqref="J5">
    <cfRule type="cellIs" dxfId="11" priority="11" stopIfTrue="1" operator="notEqual">
      <formula>1</formula>
    </cfRule>
    <cfRule type="cellIs" dxfId="10" priority="12" stopIfTrue="1" operator="equal">
      <formula>1</formula>
    </cfRule>
  </conditionalFormatting>
  <conditionalFormatting sqref="J7">
    <cfRule type="cellIs" dxfId="9" priority="9" stopIfTrue="1" operator="notEqual">
      <formula>1</formula>
    </cfRule>
    <cfRule type="cellIs" dxfId="8" priority="10" stopIfTrue="1" operator="equal">
      <formula>1</formula>
    </cfRule>
  </conditionalFormatting>
  <conditionalFormatting sqref="I7">
    <cfRule type="cellIs" dxfId="7" priority="7" stopIfTrue="1" operator="notEqual">
      <formula>1</formula>
    </cfRule>
    <cfRule type="cellIs" dxfId="6" priority="8" stopIfTrue="1" operator="equal">
      <formula>1</formula>
    </cfRule>
  </conditionalFormatting>
  <conditionalFormatting sqref="I5">
    <cfRule type="cellIs" dxfId="5" priority="5" stopIfTrue="1" operator="notEqual">
      <formula>1</formula>
    </cfRule>
    <cfRule type="cellIs" dxfId="4" priority="6" stopIfTrue="1" operator="equal">
      <formula>1</formula>
    </cfRule>
  </conditionalFormatting>
  <conditionalFormatting sqref="J6">
    <cfRule type="cellIs" dxfId="3" priority="3" stopIfTrue="1" operator="notEqual">
      <formula>1</formula>
    </cfRule>
    <cfRule type="cellIs" dxfId="2" priority="4" stopIfTrue="1" operator="equal">
      <formula>1</formula>
    </cfRule>
  </conditionalFormatting>
  <conditionalFormatting sqref="I6">
    <cfRule type="cellIs" dxfId="1" priority="1" stopIfTrue="1" operator="notEqual">
      <formula>1</formula>
    </cfRule>
    <cfRule type="cellIs" dxfId="0" priority="2" stopIfTrue="1" operator="equal">
      <formula>1</formula>
    </cfRule>
  </conditionalFormatting>
  <pageMargins left="0.7" right="0.7" top="0.75" bottom="0.75" header="0.3" footer="0.3"/>
  <pageSetup paperSize="9" scale="8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69"/>
  <sheetViews>
    <sheetView showGridLines="0" topLeftCell="A3" zoomScale="140" zoomScaleNormal="140" workbookViewId="0">
      <selection activeCell="J13" sqref="J13"/>
    </sheetView>
  </sheetViews>
  <sheetFormatPr defaultRowHeight="12.75" x14ac:dyDescent="0.2"/>
  <cols>
    <col min="1" max="1" width="4.28515625" customWidth="1"/>
    <col min="2" max="2" width="42.140625" bestFit="1" customWidth="1"/>
    <col min="3" max="3" width="9.28515625" bestFit="1" customWidth="1"/>
    <col min="4" max="4" width="17.5703125" bestFit="1" customWidth="1"/>
    <col min="5" max="5" width="12.28515625" customWidth="1"/>
    <col min="6" max="6" width="8.28515625" bestFit="1" customWidth="1"/>
    <col min="7" max="7" width="14.5703125" bestFit="1" customWidth="1"/>
    <col min="8" max="8" width="16.42578125" bestFit="1" customWidth="1"/>
    <col min="9" max="9" width="45.85546875" customWidth="1"/>
  </cols>
  <sheetData>
    <row r="2" spans="2:8" ht="63" customHeight="1" x14ac:dyDescent="0.2">
      <c r="H2" s="143"/>
    </row>
    <row r="3" spans="2:8" ht="21.75" customHeight="1" x14ac:dyDescent="0.2"/>
    <row r="4" spans="2:8" s="31" customFormat="1" ht="23.25" x14ac:dyDescent="0.35">
      <c r="B4" s="134" t="s">
        <v>59</v>
      </c>
      <c r="C4" s="156" t="s">
        <v>80</v>
      </c>
      <c r="D4" s="157"/>
      <c r="E4" s="158"/>
      <c r="F4" s="109"/>
    </row>
    <row r="5" spans="2:8" s="31" customFormat="1" ht="15" x14ac:dyDescent="0.25">
      <c r="B5" s="128"/>
      <c r="C5" s="110" t="s">
        <v>43</v>
      </c>
      <c r="D5" s="110" t="s">
        <v>53</v>
      </c>
      <c r="E5" s="122" t="s">
        <v>44</v>
      </c>
      <c r="F5" s="111" t="s">
        <v>50</v>
      </c>
      <c r="G5" s="124"/>
    </row>
    <row r="6" spans="2:8" s="31" customFormat="1" x14ac:dyDescent="0.2">
      <c r="B6" s="129" t="s">
        <v>19</v>
      </c>
      <c r="C6" s="112"/>
      <c r="D6" s="112"/>
      <c r="E6" s="121"/>
      <c r="F6" s="113"/>
    </row>
    <row r="7" spans="2:8" s="31" customFormat="1" x14ac:dyDescent="0.2">
      <c r="B7" s="130" t="s">
        <v>47</v>
      </c>
      <c r="C7" s="112">
        <v>4</v>
      </c>
      <c r="D7" s="114">
        <f>+'Complexity Details'!$C$22</f>
        <v>1200</v>
      </c>
      <c r="E7" s="137">
        <f>+C7*D7</f>
        <v>4800</v>
      </c>
      <c r="F7" s="117" t="s">
        <v>48</v>
      </c>
    </row>
    <row r="8" spans="2:8" s="31" customFormat="1" x14ac:dyDescent="0.2">
      <c r="B8" s="130" t="s">
        <v>45</v>
      </c>
      <c r="C8" s="112">
        <v>2</v>
      </c>
      <c r="D8" s="114">
        <f>+'Complexity Details'!$C$22</f>
        <v>1200</v>
      </c>
      <c r="E8" s="135">
        <f>+C8*D8</f>
        <v>2400</v>
      </c>
      <c r="F8" s="117" t="s">
        <v>49</v>
      </c>
    </row>
    <row r="9" spans="2:8" s="31" customFormat="1" x14ac:dyDescent="0.2">
      <c r="B9" s="129" t="s">
        <v>24</v>
      </c>
      <c r="C9" s="112"/>
      <c r="D9" s="114"/>
      <c r="E9" s="135"/>
      <c r="F9" s="117"/>
    </row>
    <row r="10" spans="2:8" s="31" customFormat="1" x14ac:dyDescent="0.2">
      <c r="B10" s="130" t="s">
        <v>35</v>
      </c>
      <c r="C10" s="112">
        <v>2</v>
      </c>
      <c r="D10" s="114">
        <f>+'Complexity Details'!$C$22</f>
        <v>1200</v>
      </c>
      <c r="E10" s="135">
        <f>+C10*D10</f>
        <v>2400</v>
      </c>
      <c r="F10" s="117"/>
    </row>
    <row r="11" spans="2:8" s="31" customFormat="1" x14ac:dyDescent="0.2">
      <c r="B11" s="130" t="s">
        <v>25</v>
      </c>
      <c r="C11" s="112">
        <v>1</v>
      </c>
      <c r="D11" s="114">
        <f>+'Complexity Details'!$C$22</f>
        <v>1200</v>
      </c>
      <c r="E11" s="135">
        <f>+C11*D11</f>
        <v>1200</v>
      </c>
      <c r="F11" s="155"/>
    </row>
    <row r="12" spans="2:8" s="31" customFormat="1" x14ac:dyDescent="0.2">
      <c r="B12" s="130"/>
      <c r="C12" s="112"/>
      <c r="D12" s="112"/>
      <c r="E12" s="135"/>
      <c r="F12" s="155"/>
    </row>
    <row r="13" spans="2:8" s="31" customFormat="1" x14ac:dyDescent="0.2">
      <c r="B13" s="129" t="s">
        <v>26</v>
      </c>
      <c r="C13" s="112"/>
      <c r="D13" s="112"/>
      <c r="E13" s="135"/>
      <c r="F13" s="117"/>
    </row>
    <row r="14" spans="2:8" s="31" customFormat="1" x14ac:dyDescent="0.2">
      <c r="B14" s="130" t="s">
        <v>27</v>
      </c>
      <c r="C14" s="116">
        <f>+'Enterprise Bus Matrix'!N16</f>
        <v>60</v>
      </c>
      <c r="D14" s="114">
        <f>+'Complexity Details'!$C$22</f>
        <v>1200</v>
      </c>
      <c r="E14" s="135">
        <f>+C14*D14</f>
        <v>72000</v>
      </c>
      <c r="F14" s="117"/>
    </row>
    <row r="15" spans="2:8" s="31" customFormat="1" x14ac:dyDescent="0.2">
      <c r="B15" s="131" t="s">
        <v>1</v>
      </c>
      <c r="C15" s="120">
        <f>+'Enterprise Bus Matrix'!V8</f>
        <v>21</v>
      </c>
      <c r="D15" s="114">
        <f>+'Complexity Details'!$C$22</f>
        <v>1200</v>
      </c>
      <c r="E15" s="136">
        <f>+C15*D15</f>
        <v>25200</v>
      </c>
      <c r="F15" s="118"/>
    </row>
    <row r="16" spans="2:8" s="31" customFormat="1" x14ac:dyDescent="0.2">
      <c r="B16" s="131" t="s">
        <v>0</v>
      </c>
      <c r="C16" s="112">
        <v>11</v>
      </c>
      <c r="D16" s="114">
        <f>+'Complexity Details'!$C$22</f>
        <v>1200</v>
      </c>
      <c r="E16" s="135">
        <f t="shared" ref="E16:E22" si="0">+D16*C16</f>
        <v>13200</v>
      </c>
      <c r="F16" s="149"/>
    </row>
    <row r="17" spans="2:6" s="31" customFormat="1" x14ac:dyDescent="0.2">
      <c r="B17" s="130" t="s">
        <v>46</v>
      </c>
      <c r="C17" s="112">
        <v>4</v>
      </c>
      <c r="D17" s="114">
        <f>+'Complexity Details'!$C$22</f>
        <v>1200</v>
      </c>
      <c r="E17" s="135">
        <f t="shared" si="0"/>
        <v>4800</v>
      </c>
      <c r="F17" s="117" t="s">
        <v>28</v>
      </c>
    </row>
    <row r="18" spans="2:6" s="31" customFormat="1" x14ac:dyDescent="0.2">
      <c r="B18" s="132" t="s">
        <v>57</v>
      </c>
      <c r="C18" s="112">
        <v>5</v>
      </c>
      <c r="D18" s="114">
        <f>+'Complexity Details'!$C$22</f>
        <v>1200</v>
      </c>
      <c r="E18" s="135">
        <f t="shared" si="0"/>
        <v>6000</v>
      </c>
      <c r="F18" s="119" t="s">
        <v>58</v>
      </c>
    </row>
    <row r="19" spans="2:6" s="31" customFormat="1" x14ac:dyDescent="0.2">
      <c r="B19" s="129" t="s">
        <v>29</v>
      </c>
      <c r="C19" s="112">
        <v>5</v>
      </c>
      <c r="D19" s="114">
        <f>+'Complexity Details'!$C$22</f>
        <v>1200</v>
      </c>
      <c r="E19" s="135">
        <f t="shared" si="0"/>
        <v>6000</v>
      </c>
      <c r="F19" s="117" t="s">
        <v>52</v>
      </c>
    </row>
    <row r="20" spans="2:6" s="31" customFormat="1" x14ac:dyDescent="0.2">
      <c r="B20" s="129" t="s">
        <v>30</v>
      </c>
      <c r="C20" s="112">
        <v>2</v>
      </c>
      <c r="D20" s="114">
        <f>+'Complexity Details'!$C$22</f>
        <v>1200</v>
      </c>
      <c r="E20" s="135">
        <f t="shared" si="0"/>
        <v>2400</v>
      </c>
      <c r="F20" s="117" t="s">
        <v>31</v>
      </c>
    </row>
    <row r="21" spans="2:6" s="31" customFormat="1" x14ac:dyDescent="0.2">
      <c r="B21" s="129" t="s">
        <v>32</v>
      </c>
      <c r="C21" s="112">
        <v>5</v>
      </c>
      <c r="D21" s="114">
        <f>+'Complexity Details'!$C$22</f>
        <v>1200</v>
      </c>
      <c r="E21" s="135">
        <f t="shared" si="0"/>
        <v>6000</v>
      </c>
      <c r="F21" s="117" t="s">
        <v>33</v>
      </c>
    </row>
    <row r="22" spans="2:6" s="31" customFormat="1" x14ac:dyDescent="0.2">
      <c r="B22" s="129" t="s">
        <v>34</v>
      </c>
      <c r="C22" s="112">
        <v>3</v>
      </c>
      <c r="D22" s="114">
        <f>+'Complexity Details'!$C$22</f>
        <v>1200</v>
      </c>
      <c r="E22" s="135">
        <f t="shared" si="0"/>
        <v>3600</v>
      </c>
      <c r="F22" s="117" t="s">
        <v>54</v>
      </c>
    </row>
    <row r="23" spans="2:6" s="31" customFormat="1" x14ac:dyDescent="0.2">
      <c r="B23" s="129" t="s">
        <v>51</v>
      </c>
      <c r="C23" s="112"/>
      <c r="D23" s="112"/>
      <c r="E23" s="123"/>
      <c r="F23" s="117" t="s">
        <v>55</v>
      </c>
    </row>
    <row r="24" spans="2:6" s="31" customFormat="1" ht="15" x14ac:dyDescent="0.2">
      <c r="B24" s="133" t="s">
        <v>56</v>
      </c>
      <c r="C24" s="138">
        <f>SUM(C6:C23)</f>
        <v>125</v>
      </c>
      <c r="D24" s="138"/>
      <c r="E24" s="139">
        <f>SUM(E7:E23)</f>
        <v>150000</v>
      </c>
      <c r="F24" s="113"/>
    </row>
    <row r="25" spans="2:6" s="31" customFormat="1" ht="21" customHeight="1" x14ac:dyDescent="0.2">
      <c r="B25" s="78"/>
      <c r="E25" s="80"/>
      <c r="F25" s="115"/>
    </row>
    <row r="26" spans="2:6" s="31" customFormat="1" x14ac:dyDescent="0.2">
      <c r="B26" s="125"/>
      <c r="C26" s="126"/>
      <c r="E26" s="80"/>
      <c r="F26" s="79"/>
    </row>
    <row r="27" spans="2:6" s="31" customFormat="1" x14ac:dyDescent="0.2">
      <c r="B27" s="146"/>
      <c r="E27" s="80"/>
      <c r="F27" s="79"/>
    </row>
    <row r="28" spans="2:6" s="31" customFormat="1" x14ac:dyDescent="0.2">
      <c r="B28" s="146"/>
      <c r="E28" s="80"/>
      <c r="F28" s="79"/>
    </row>
    <row r="29" spans="2:6" s="31" customFormat="1" x14ac:dyDescent="0.2">
      <c r="B29" s="147"/>
      <c r="E29" s="80"/>
      <c r="F29" s="79"/>
    </row>
    <row r="30" spans="2:6" s="31" customFormat="1" x14ac:dyDescent="0.2">
      <c r="E30" s="80"/>
    </row>
    <row r="31" spans="2:6" s="31" customFormat="1" x14ac:dyDescent="0.2">
      <c r="E31" s="78"/>
    </row>
    <row r="32" spans="2:6" s="31" customFormat="1" x14ac:dyDescent="0.2"/>
    <row r="33" s="31" customFormat="1" x14ac:dyDescent="0.2"/>
    <row r="34" s="31" customFormat="1" x14ac:dyDescent="0.2"/>
    <row r="35" s="31" customFormat="1" x14ac:dyDescent="0.2"/>
    <row r="36" s="31" customFormat="1" x14ac:dyDescent="0.2"/>
    <row r="37" s="31" customFormat="1" x14ac:dyDescent="0.2"/>
    <row r="38" s="31" customFormat="1" x14ac:dyDescent="0.2"/>
    <row r="39" s="31" customFormat="1" x14ac:dyDescent="0.2"/>
    <row r="40" s="31" customFormat="1" x14ac:dyDescent="0.2"/>
    <row r="41" s="31" customFormat="1" x14ac:dyDescent="0.2"/>
    <row r="42" s="31" customFormat="1" x14ac:dyDescent="0.2"/>
    <row r="43" s="31" customFormat="1" x14ac:dyDescent="0.2"/>
    <row r="44" s="31" customFormat="1" x14ac:dyDescent="0.2"/>
    <row r="45" s="31" customFormat="1" x14ac:dyDescent="0.2"/>
    <row r="46" s="31" customFormat="1" x14ac:dyDescent="0.2"/>
    <row r="47" s="31" customFormat="1" x14ac:dyDescent="0.2"/>
    <row r="48" s="31" customFormat="1" x14ac:dyDescent="0.2"/>
    <row r="49" spans="1:4" s="31" customFormat="1" x14ac:dyDescent="0.2"/>
    <row r="50" spans="1:4" s="31" customFormat="1" x14ac:dyDescent="0.2"/>
    <row r="51" spans="1:4" s="31" customFormat="1" x14ac:dyDescent="0.2"/>
    <row r="52" spans="1:4" s="31" customFormat="1" x14ac:dyDescent="0.2"/>
    <row r="53" spans="1:4" s="31" customFormat="1" x14ac:dyDescent="0.2"/>
    <row r="54" spans="1:4" s="31" customFormat="1" x14ac:dyDescent="0.2"/>
    <row r="55" spans="1:4" s="31" customFormat="1" x14ac:dyDescent="0.2"/>
    <row r="56" spans="1:4" s="31" customFormat="1" x14ac:dyDescent="0.2"/>
    <row r="57" spans="1:4" s="31" customFormat="1" x14ac:dyDescent="0.2"/>
    <row r="58" spans="1:4" s="31" customFormat="1" x14ac:dyDescent="0.2"/>
    <row r="59" spans="1:4" s="31" customFormat="1" x14ac:dyDescent="0.2"/>
    <row r="60" spans="1:4" s="31" customFormat="1" x14ac:dyDescent="0.2"/>
    <row r="61" spans="1:4" s="31" customFormat="1" x14ac:dyDescent="0.2"/>
    <row r="62" spans="1:4" s="31" customFormat="1" x14ac:dyDescent="0.2">
      <c r="C62"/>
      <c r="D62"/>
    </row>
    <row r="63" spans="1:4" s="31" customFormat="1" x14ac:dyDescent="0.2">
      <c r="A63"/>
      <c r="B63"/>
      <c r="C63"/>
      <c r="D63"/>
    </row>
    <row r="64" spans="1:4" s="31" customFormat="1" x14ac:dyDescent="0.2">
      <c r="A64"/>
      <c r="B64"/>
      <c r="C64"/>
      <c r="D64"/>
    </row>
    <row r="65" spans="1:5" s="31" customFormat="1" x14ac:dyDescent="0.2">
      <c r="A65"/>
      <c r="B65"/>
      <c r="C65"/>
      <c r="D65"/>
    </row>
    <row r="66" spans="1:5" s="31" customFormat="1" x14ac:dyDescent="0.2">
      <c r="A66"/>
      <c r="B66"/>
      <c r="C66"/>
      <c r="D66"/>
    </row>
    <row r="67" spans="1:5" s="31" customFormat="1" x14ac:dyDescent="0.2">
      <c r="A67"/>
      <c r="B67"/>
      <c r="C67"/>
      <c r="D67"/>
    </row>
    <row r="68" spans="1:5" s="31" customFormat="1" x14ac:dyDescent="0.2">
      <c r="A68"/>
      <c r="B68"/>
      <c r="C68"/>
      <c r="D68"/>
    </row>
    <row r="69" spans="1:5" s="31" customFormat="1" x14ac:dyDescent="0.2">
      <c r="A69"/>
      <c r="B69"/>
      <c r="C69"/>
      <c r="D69"/>
      <c r="E69"/>
    </row>
  </sheetData>
  <sheetProtection formatCells="0" formatColumns="0" formatRows="0" insertColumns="0" insertRows="0" insertHyperlinks="0" deleteColumns="0" deleteRows="0" sort="0" autoFilter="0" pivotTables="0"/>
  <mergeCells count="2">
    <mergeCell ref="F11:F12"/>
    <mergeCell ref="C4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86"/>
  <sheetViews>
    <sheetView showGridLines="0" workbookViewId="0">
      <selection activeCell="F2" sqref="F2"/>
    </sheetView>
  </sheetViews>
  <sheetFormatPr defaultRowHeight="12.75" x14ac:dyDescent="0.2"/>
  <cols>
    <col min="1" max="1" width="3.5703125" customWidth="1"/>
    <col min="2" max="2" width="17.7109375" customWidth="1"/>
    <col min="3" max="3" width="11.85546875" customWidth="1"/>
    <col min="4" max="4" width="14.7109375" customWidth="1"/>
    <col min="5" max="5" width="15" customWidth="1"/>
    <col min="6" max="6" width="70.42578125" style="2" customWidth="1"/>
    <col min="8" max="8" width="23.7109375" bestFit="1" customWidth="1"/>
    <col min="9" max="9" width="11.28515625" bestFit="1" customWidth="1"/>
  </cols>
  <sheetData>
    <row r="1" spans="1:7" ht="15" x14ac:dyDescent="0.25">
      <c r="A1" s="75"/>
      <c r="B1" s="75"/>
      <c r="C1" s="75"/>
      <c r="D1" s="75"/>
      <c r="E1" s="75"/>
      <c r="F1" s="76"/>
    </row>
    <row r="2" spans="1:7" ht="72.75" customHeight="1" x14ac:dyDescent="0.25">
      <c r="A2" s="75"/>
      <c r="B2" s="108"/>
      <c r="C2" s="108"/>
      <c r="D2" s="108"/>
      <c r="E2" s="75"/>
      <c r="F2" s="143"/>
    </row>
    <row r="3" spans="1:7" s="31" customFormat="1" ht="15" x14ac:dyDescent="0.25">
      <c r="A3" s="81"/>
      <c r="B3" s="81"/>
      <c r="C3" s="81"/>
      <c r="D3" s="81"/>
      <c r="E3" s="81"/>
    </row>
    <row r="4" spans="1:7" s="31" customFormat="1" ht="23.25" x14ac:dyDescent="0.35">
      <c r="A4" s="81"/>
      <c r="B4" s="77" t="s">
        <v>15</v>
      </c>
      <c r="C4" s="82"/>
      <c r="D4" s="82"/>
      <c r="E4" s="82"/>
      <c r="F4" s="83"/>
    </row>
    <row r="5" spans="1:7" s="31" customFormat="1" ht="54" customHeight="1" x14ac:dyDescent="0.25">
      <c r="A5" s="81"/>
      <c r="B5" s="159" t="s">
        <v>63</v>
      </c>
      <c r="C5" s="159"/>
      <c r="D5" s="159"/>
      <c r="E5" s="159"/>
      <c r="F5" s="159"/>
    </row>
    <row r="6" spans="1:7" s="87" customFormat="1" ht="61.5" customHeight="1" x14ac:dyDescent="0.2">
      <c r="A6" s="84"/>
      <c r="B6" s="85" t="s">
        <v>40</v>
      </c>
      <c r="C6" s="85" t="s">
        <v>41</v>
      </c>
      <c r="D6" s="85" t="s">
        <v>65</v>
      </c>
      <c r="E6" s="85" t="s">
        <v>66</v>
      </c>
      <c r="F6" s="85" t="s">
        <v>8</v>
      </c>
      <c r="G6" s="86"/>
    </row>
    <row r="7" spans="1:7" s="93" customFormat="1" ht="56.25" customHeight="1" x14ac:dyDescent="0.2">
      <c r="A7" s="88"/>
      <c r="B7" s="89" t="s">
        <v>6</v>
      </c>
      <c r="C7" s="90" t="s">
        <v>12</v>
      </c>
      <c r="D7" s="90">
        <v>1</v>
      </c>
      <c r="E7" s="91">
        <v>3</v>
      </c>
      <c r="F7" s="92" t="s">
        <v>13</v>
      </c>
    </row>
    <row r="8" spans="1:7" s="93" customFormat="1" ht="78" customHeight="1" x14ac:dyDescent="0.2">
      <c r="A8" s="88"/>
      <c r="B8" s="89" t="s">
        <v>3</v>
      </c>
      <c r="C8" s="90" t="s">
        <v>9</v>
      </c>
      <c r="D8" s="90">
        <v>1.75</v>
      </c>
      <c r="E8" s="91">
        <v>5</v>
      </c>
      <c r="F8" s="92" t="s">
        <v>14</v>
      </c>
    </row>
    <row r="9" spans="1:7" s="93" customFormat="1" ht="75" customHeight="1" x14ac:dyDescent="0.2">
      <c r="A9" s="88"/>
      <c r="B9" s="89" t="s">
        <v>5</v>
      </c>
      <c r="C9" s="90" t="s">
        <v>10</v>
      </c>
      <c r="D9" s="90">
        <v>2.8</v>
      </c>
      <c r="E9" s="91">
        <v>8</v>
      </c>
      <c r="F9" s="92" t="s">
        <v>39</v>
      </c>
    </row>
    <row r="10" spans="1:7" s="93" customFormat="1" ht="90.75" customHeight="1" x14ac:dyDescent="0.2">
      <c r="A10" s="88"/>
      <c r="B10" s="89" t="s">
        <v>4</v>
      </c>
      <c r="C10" s="94" t="s">
        <v>11</v>
      </c>
      <c r="D10" s="90">
        <v>4.2</v>
      </c>
      <c r="E10" s="91">
        <v>12</v>
      </c>
      <c r="F10" s="92" t="s">
        <v>38</v>
      </c>
    </row>
    <row r="11" spans="1:7" s="31" customFormat="1" ht="19.5" customHeight="1" x14ac:dyDescent="0.25">
      <c r="A11" s="81"/>
      <c r="B11" s="95"/>
      <c r="C11" s="95"/>
      <c r="D11" s="95"/>
      <c r="E11" s="95"/>
      <c r="F11" s="96"/>
    </row>
    <row r="12" spans="1:7" s="31" customFormat="1" ht="23.25" x14ac:dyDescent="0.35">
      <c r="A12" s="81"/>
      <c r="B12" s="77" t="s">
        <v>16</v>
      </c>
      <c r="C12" s="82"/>
      <c r="D12" s="82"/>
      <c r="E12" s="82"/>
      <c r="F12" s="83"/>
    </row>
    <row r="13" spans="1:7" s="31" customFormat="1" ht="55.5" customHeight="1" x14ac:dyDescent="0.25">
      <c r="A13" s="81"/>
      <c r="B13" s="160" t="s">
        <v>64</v>
      </c>
      <c r="C13" s="160"/>
      <c r="D13" s="160"/>
      <c r="E13" s="160"/>
      <c r="F13" s="160"/>
    </row>
    <row r="14" spans="1:7" s="31" customFormat="1" ht="35.25" customHeight="1" x14ac:dyDescent="0.25">
      <c r="A14" s="81"/>
      <c r="B14" s="97" t="s">
        <v>17</v>
      </c>
      <c r="C14" s="97" t="s">
        <v>18</v>
      </c>
      <c r="D14" s="82"/>
      <c r="E14" s="82"/>
      <c r="F14" s="83"/>
    </row>
    <row r="15" spans="1:7" s="31" customFormat="1" ht="35.25" customHeight="1" x14ac:dyDescent="0.25">
      <c r="A15" s="81"/>
      <c r="B15" s="92" t="s">
        <v>19</v>
      </c>
      <c r="C15" s="98">
        <v>0.15</v>
      </c>
      <c r="D15" s="82"/>
      <c r="E15" s="82"/>
      <c r="F15" s="83"/>
    </row>
    <row r="16" spans="1:7" s="31" customFormat="1" ht="35.25" customHeight="1" x14ac:dyDescent="0.25">
      <c r="A16" s="81"/>
      <c r="B16" s="92" t="s">
        <v>20</v>
      </c>
      <c r="C16" s="98">
        <v>0.15</v>
      </c>
      <c r="D16" s="82"/>
      <c r="E16" s="82"/>
      <c r="F16" s="83"/>
    </row>
    <row r="17" spans="1:6" s="31" customFormat="1" ht="35.25" customHeight="1" x14ac:dyDescent="0.25">
      <c r="A17" s="81"/>
      <c r="B17" s="92" t="s">
        <v>21</v>
      </c>
      <c r="C17" s="98">
        <v>0.15</v>
      </c>
      <c r="D17" s="82"/>
      <c r="E17" s="82"/>
      <c r="F17" s="83"/>
    </row>
    <row r="18" spans="1:6" s="31" customFormat="1" ht="35.25" customHeight="1" x14ac:dyDescent="0.25">
      <c r="A18" s="81"/>
      <c r="B18" s="92" t="s">
        <v>37</v>
      </c>
      <c r="C18" s="98">
        <v>0.55000000000000004</v>
      </c>
      <c r="D18" s="82"/>
      <c r="E18" s="82"/>
      <c r="F18" s="83"/>
    </row>
    <row r="19" spans="1:6" s="31" customFormat="1" ht="15" x14ac:dyDescent="0.25">
      <c r="A19" s="81"/>
      <c r="B19" s="99"/>
      <c r="C19" s="99"/>
      <c r="D19" s="99"/>
      <c r="E19" s="99"/>
      <c r="F19" s="100"/>
    </row>
    <row r="20" spans="1:6" s="31" customFormat="1" ht="23.25" x14ac:dyDescent="0.35">
      <c r="B20" s="77" t="s">
        <v>42</v>
      </c>
      <c r="C20" s="101"/>
      <c r="D20" s="101"/>
      <c r="E20" s="101"/>
      <c r="F20" s="102"/>
    </row>
    <row r="21" spans="1:6" s="31" customFormat="1" x14ac:dyDescent="0.2">
      <c r="B21" s="101"/>
      <c r="C21" s="101"/>
      <c r="D21" s="101"/>
      <c r="E21" s="101"/>
      <c r="F21" s="102"/>
    </row>
    <row r="22" spans="1:6" s="31" customFormat="1" x14ac:dyDescent="0.2">
      <c r="B22" s="103" t="s">
        <v>36</v>
      </c>
      <c r="C22" s="127">
        <v>1200</v>
      </c>
      <c r="D22" s="101"/>
      <c r="E22" s="101"/>
      <c r="F22" s="102"/>
    </row>
    <row r="23" spans="1:6" s="31" customFormat="1" x14ac:dyDescent="0.2">
      <c r="B23" s="101"/>
      <c r="C23" s="101"/>
      <c r="D23" s="101"/>
      <c r="E23" s="101"/>
      <c r="F23" s="102"/>
    </row>
    <row r="24" spans="1:6" s="31" customFormat="1" x14ac:dyDescent="0.2">
      <c r="B24" s="101"/>
      <c r="C24" s="101"/>
      <c r="D24" s="101"/>
      <c r="E24" s="101"/>
      <c r="F24" s="102"/>
    </row>
    <row r="25" spans="1:6" s="31" customFormat="1" x14ac:dyDescent="0.2">
      <c r="B25" s="101"/>
      <c r="C25" s="101"/>
      <c r="D25" s="101"/>
      <c r="E25" s="101"/>
      <c r="F25" s="102"/>
    </row>
    <row r="26" spans="1:6" s="31" customFormat="1" x14ac:dyDescent="0.2">
      <c r="B26" s="101"/>
      <c r="C26" s="101"/>
      <c r="D26" s="101"/>
      <c r="E26" s="101"/>
      <c r="F26" s="102"/>
    </row>
    <row r="27" spans="1:6" s="31" customFormat="1" x14ac:dyDescent="0.2">
      <c r="B27" s="101"/>
      <c r="C27" s="101"/>
      <c r="D27" s="101"/>
      <c r="E27" s="101"/>
      <c r="F27" s="102"/>
    </row>
    <row r="28" spans="1:6" s="31" customFormat="1" x14ac:dyDescent="0.2">
      <c r="B28" s="101"/>
      <c r="C28" s="101"/>
      <c r="D28" s="101"/>
      <c r="E28" s="101"/>
      <c r="F28" s="102"/>
    </row>
    <row r="29" spans="1:6" s="31" customFormat="1" x14ac:dyDescent="0.2">
      <c r="B29" s="101"/>
      <c r="C29" s="101"/>
      <c r="D29" s="101"/>
      <c r="E29" s="101"/>
      <c r="F29" s="102"/>
    </row>
    <row r="30" spans="1:6" s="31" customFormat="1" x14ac:dyDescent="0.2">
      <c r="B30" s="105"/>
      <c r="C30" s="101"/>
      <c r="D30" s="101"/>
      <c r="E30" s="101"/>
      <c r="F30" s="102"/>
    </row>
    <row r="31" spans="1:6" s="31" customFormat="1" x14ac:dyDescent="0.2">
      <c r="B31" s="101"/>
      <c r="C31" s="101"/>
      <c r="D31" s="101"/>
      <c r="E31" s="101"/>
      <c r="F31" s="102"/>
    </row>
    <row r="32" spans="1:6" s="31" customFormat="1" x14ac:dyDescent="0.2">
      <c r="B32" s="101"/>
      <c r="C32" s="101"/>
      <c r="D32" s="101"/>
      <c r="E32" s="101"/>
      <c r="F32" s="102"/>
    </row>
    <row r="33" spans="2:6" s="31" customFormat="1" x14ac:dyDescent="0.2">
      <c r="B33" s="101"/>
      <c r="C33" s="101"/>
      <c r="D33" s="101"/>
      <c r="E33" s="101"/>
      <c r="F33" s="102"/>
    </row>
    <row r="34" spans="2:6" s="31" customFormat="1" x14ac:dyDescent="0.2">
      <c r="B34" s="146"/>
      <c r="C34" s="148"/>
      <c r="F34" s="104"/>
    </row>
    <row r="35" spans="2:6" s="31" customFormat="1" x14ac:dyDescent="0.2">
      <c r="B35" s="161"/>
      <c r="C35" s="161"/>
      <c r="F35" s="104"/>
    </row>
    <row r="36" spans="2:6" s="31" customFormat="1" x14ac:dyDescent="0.2">
      <c r="B36" s="147"/>
      <c r="C36" s="148"/>
      <c r="F36" s="104"/>
    </row>
    <row r="37" spans="2:6" s="31" customFormat="1" x14ac:dyDescent="0.2">
      <c r="F37" s="104"/>
    </row>
    <row r="38" spans="2:6" s="31" customFormat="1" x14ac:dyDescent="0.2">
      <c r="F38" s="104"/>
    </row>
    <row r="39" spans="2:6" s="31" customFormat="1" x14ac:dyDescent="0.2">
      <c r="F39" s="104"/>
    </row>
    <row r="40" spans="2:6" s="31" customFormat="1" x14ac:dyDescent="0.2">
      <c r="F40" s="104"/>
    </row>
    <row r="41" spans="2:6" s="31" customFormat="1" x14ac:dyDescent="0.2">
      <c r="F41" s="104"/>
    </row>
    <row r="42" spans="2:6" s="31" customFormat="1" x14ac:dyDescent="0.2">
      <c r="F42" s="104"/>
    </row>
    <row r="43" spans="2:6" s="31" customFormat="1" x14ac:dyDescent="0.2">
      <c r="F43" s="104"/>
    </row>
    <row r="44" spans="2:6" s="31" customFormat="1" x14ac:dyDescent="0.2">
      <c r="F44" s="104"/>
    </row>
    <row r="45" spans="2:6" s="31" customFormat="1" x14ac:dyDescent="0.2">
      <c r="F45" s="104"/>
    </row>
    <row r="46" spans="2:6" s="31" customFormat="1" x14ac:dyDescent="0.2">
      <c r="F46" s="104"/>
    </row>
    <row r="47" spans="2:6" s="31" customFormat="1" x14ac:dyDescent="0.2">
      <c r="F47" s="104"/>
    </row>
    <row r="48" spans="2:6" s="31" customFormat="1" x14ac:dyDescent="0.2">
      <c r="F48" s="104"/>
    </row>
    <row r="49" spans="6:6" s="31" customFormat="1" x14ac:dyDescent="0.2">
      <c r="F49" s="104"/>
    </row>
    <row r="50" spans="6:6" s="31" customFormat="1" x14ac:dyDescent="0.2">
      <c r="F50" s="104"/>
    </row>
    <row r="51" spans="6:6" s="31" customFormat="1" x14ac:dyDescent="0.2">
      <c r="F51" s="104"/>
    </row>
    <row r="52" spans="6:6" s="31" customFormat="1" x14ac:dyDescent="0.2">
      <c r="F52" s="104"/>
    </row>
    <row r="53" spans="6:6" s="31" customFormat="1" x14ac:dyDescent="0.2">
      <c r="F53" s="104"/>
    </row>
    <row r="54" spans="6:6" s="31" customFormat="1" x14ac:dyDescent="0.2">
      <c r="F54" s="104"/>
    </row>
    <row r="55" spans="6:6" s="31" customFormat="1" x14ac:dyDescent="0.2">
      <c r="F55" s="104"/>
    </row>
    <row r="56" spans="6:6" s="31" customFormat="1" x14ac:dyDescent="0.2">
      <c r="F56" s="104"/>
    </row>
    <row r="57" spans="6:6" s="31" customFormat="1" x14ac:dyDescent="0.2">
      <c r="F57" s="104"/>
    </row>
    <row r="58" spans="6:6" s="31" customFormat="1" x14ac:dyDescent="0.2">
      <c r="F58" s="104"/>
    </row>
    <row r="59" spans="6:6" s="31" customFormat="1" x14ac:dyDescent="0.2">
      <c r="F59" s="104"/>
    </row>
    <row r="60" spans="6:6" s="31" customFormat="1" x14ac:dyDescent="0.2">
      <c r="F60" s="104"/>
    </row>
    <row r="61" spans="6:6" s="31" customFormat="1" x14ac:dyDescent="0.2">
      <c r="F61" s="104"/>
    </row>
    <row r="62" spans="6:6" s="31" customFormat="1" x14ac:dyDescent="0.2">
      <c r="F62" s="104"/>
    </row>
    <row r="63" spans="6:6" s="31" customFormat="1" x14ac:dyDescent="0.2">
      <c r="F63" s="104"/>
    </row>
    <row r="64" spans="6:6" s="31" customFormat="1" x14ac:dyDescent="0.2">
      <c r="F64" s="104"/>
    </row>
    <row r="65" spans="6:6" s="31" customFormat="1" x14ac:dyDescent="0.2">
      <c r="F65" s="104"/>
    </row>
    <row r="66" spans="6:6" s="31" customFormat="1" x14ac:dyDescent="0.2">
      <c r="F66" s="104"/>
    </row>
    <row r="67" spans="6:6" s="31" customFormat="1" x14ac:dyDescent="0.2">
      <c r="F67" s="104"/>
    </row>
    <row r="68" spans="6:6" s="31" customFormat="1" x14ac:dyDescent="0.2">
      <c r="F68" s="104"/>
    </row>
    <row r="69" spans="6:6" s="31" customFormat="1" x14ac:dyDescent="0.2">
      <c r="F69" s="104"/>
    </row>
    <row r="70" spans="6:6" s="31" customFormat="1" x14ac:dyDescent="0.2">
      <c r="F70" s="104"/>
    </row>
    <row r="71" spans="6:6" s="31" customFormat="1" x14ac:dyDescent="0.2">
      <c r="F71" s="104"/>
    </row>
    <row r="72" spans="6:6" s="31" customFormat="1" x14ac:dyDescent="0.2">
      <c r="F72" s="104"/>
    </row>
    <row r="73" spans="6:6" s="31" customFormat="1" x14ac:dyDescent="0.2">
      <c r="F73" s="104"/>
    </row>
    <row r="74" spans="6:6" s="31" customFormat="1" x14ac:dyDescent="0.2">
      <c r="F74" s="104"/>
    </row>
    <row r="75" spans="6:6" s="31" customFormat="1" x14ac:dyDescent="0.2">
      <c r="F75" s="104"/>
    </row>
    <row r="76" spans="6:6" s="31" customFormat="1" x14ac:dyDescent="0.2">
      <c r="F76" s="104"/>
    </row>
    <row r="77" spans="6:6" s="31" customFormat="1" x14ac:dyDescent="0.2">
      <c r="F77" s="104"/>
    </row>
    <row r="78" spans="6:6" s="31" customFormat="1" x14ac:dyDescent="0.2">
      <c r="F78" s="104"/>
    </row>
    <row r="79" spans="6:6" s="31" customFormat="1" x14ac:dyDescent="0.2">
      <c r="F79" s="104"/>
    </row>
    <row r="80" spans="6:6" s="31" customFormat="1" x14ac:dyDescent="0.2">
      <c r="F80" s="104"/>
    </row>
    <row r="81" spans="6:6" s="31" customFormat="1" x14ac:dyDescent="0.2">
      <c r="F81" s="104"/>
    </row>
    <row r="82" spans="6:6" s="31" customFormat="1" x14ac:dyDescent="0.2">
      <c r="F82" s="104"/>
    </row>
    <row r="83" spans="6:6" s="31" customFormat="1" x14ac:dyDescent="0.2">
      <c r="F83" s="104"/>
    </row>
    <row r="84" spans="6:6" s="31" customFormat="1" x14ac:dyDescent="0.2">
      <c r="F84" s="104"/>
    </row>
    <row r="85" spans="6:6" s="31" customFormat="1" x14ac:dyDescent="0.2">
      <c r="F85" s="104"/>
    </row>
    <row r="86" spans="6:6" s="31" customFormat="1" x14ac:dyDescent="0.2">
      <c r="F86" s="104"/>
    </row>
  </sheetData>
  <sheetProtection formatColumns="0" formatRows="0" insertColumns="0" insertRows="0" insertHyperlinks="0" deleteColumns="0" deleteRows="0" sort="0" autoFilter="0" pivotTables="0"/>
  <mergeCells count="3">
    <mergeCell ref="B5:F5"/>
    <mergeCell ref="B13:F13"/>
    <mergeCell ref="B35:C35"/>
  </mergeCells>
  <phoneticPr fontId="2" type="noConversion"/>
  <pageMargins left="0.75" right="0.75" top="1" bottom="1" header="0.5" footer="0.5"/>
  <pageSetup paperSize="9" scale="66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Enterprise Bus Matrix</vt:lpstr>
      <vt:lpstr>Project Work Breakdown</vt:lpstr>
      <vt:lpstr>Complexity Details</vt:lpstr>
      <vt:lpstr>'Complexity Details'!Print_Area</vt:lpstr>
      <vt:lpstr>'Enterprise Bus Matrix'!Print_Area</vt:lpstr>
      <vt:lpstr>'Project Work Breakdown'!Print_Area</vt:lpstr>
    </vt:vector>
  </TitlesOfParts>
  <Company>Hans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agilmore</dc:creator>
  <cp:lastModifiedBy>dell</cp:lastModifiedBy>
  <cp:lastPrinted>2016-09-03T06:55:04Z</cp:lastPrinted>
  <dcterms:created xsi:type="dcterms:W3CDTF">2008-04-08T23:26:19Z</dcterms:created>
  <dcterms:modified xsi:type="dcterms:W3CDTF">2021-11-15T18:22:21Z</dcterms:modified>
</cp:coreProperties>
</file>