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4430" yWindow="920" windowWidth="13610" windowHeight="14180"/>
  </bookViews>
  <sheets>
    <sheet name="ПТК Восток" sheetId="3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Восток'!$A$1:$E$26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3" l="1"/>
  <c r="G15" i="3" l="1"/>
  <c r="G16" i="3"/>
  <c r="G14" i="3"/>
  <c r="H5" i="3" l="1"/>
  <c r="H9" i="3" l="1"/>
  <c r="I15" i="3"/>
  <c r="C15" i="3" s="1"/>
  <c r="I16" i="3"/>
  <c r="I14" i="3"/>
  <c r="C14" i="3" s="1"/>
  <c r="H24" i="3" l="1"/>
  <c r="G26" i="3"/>
  <c r="H22" i="3"/>
  <c r="G18" i="3" l="1"/>
  <c r="G10" i="3"/>
  <c r="H7" i="3" l="1"/>
  <c r="H8" i="3"/>
  <c r="H14" i="3"/>
  <c r="H15" i="3"/>
  <c r="H16" i="3"/>
  <c r="H17" i="6" l="1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H17" i="3" l="1"/>
  <c r="C18" i="3"/>
  <c r="H18" i="3" l="1"/>
  <c r="I18" i="3" s="1"/>
  <c r="F19" i="3"/>
  <c r="I26" i="3"/>
  <c r="H23" i="3"/>
  <c r="C26" i="3" l="1"/>
  <c r="H26" i="3" s="1"/>
  <c r="I10" i="3" l="1"/>
  <c r="H6" i="3"/>
  <c r="C10" i="3" l="1"/>
  <c r="H10" i="3" l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<sst xmlns="http://schemas.openxmlformats.org/spreadsheetml/2006/main" count="257" uniqueCount="92">
  <si>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</si>
  <si>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</si>
  <si>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</si>
  <si>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</si>
  <si>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</si>
  <si>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</si>
  <si>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</si>
  <si>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</si>
  <si>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</si>
  <si>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</si>
  <si>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</si>
  <si>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</si>
  <si>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</si>
  <si>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</si>
  <si>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</si>
  <si>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</si>
  <si>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</si>
  <si>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</si>
  <si>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</si>
  <si>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</si>
  <si>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</si>
  <si>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</si>
  <si>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</si>
  <si>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</si>
  <si>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</si>
  <si>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</si>
  <si>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</si>
  <si>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</si>
  <si>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</si>
  <si>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</si>
  <si>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</si>
  <si>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</si>
  <si>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</si>
  <si>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</si>
  <si>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</si>
  <si>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</si>
  <si>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</si>
  <si>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</si>
  <si>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</si>
  <si>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</si>
  <si>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</si>
  <si>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</si>
  <si>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</si>
  <si>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</si>
  <si>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</si>
  <si>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</si>
  <si>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</si>
  <si>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</si>
  <si>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</si>
  <si>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</si>
  <si>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</si>
  <si>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</si>
  <si>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</si>
  <si>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</si>
  <si>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</si>
  <si>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</si>
  <si>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</si>
  <si>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</si>
  <si>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</si>
  <si>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</si>
  <si>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</si>
  <si>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</si>
  <si>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</si>
  <si>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</si>
  <si>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</si>
  <si>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</si>
  <si>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</si>
  <si>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</si>
  <si>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</si>
  <si>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</si>
  <si>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</si>
  <si>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</si>
  <si>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</si>
  <si>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</si>
  <si>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</si>
  <si>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</si>
  <si>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</si>
  <si>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</si>
  <si>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</si>
  <si>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</si>
  <si>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</si>
  <si>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</si>
  <si>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</si>
  <si>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</si>
  <si>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</si>
  <si>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</si>
  <si>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</si>
  <si>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</si>
  <si>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</si>
  <si>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Январь-ё</t>
  </si>
  <si>
    <t>ГРИНВЭЙ - Восток</t>
  </si>
  <si>
    <t>pt_grinvey_ptkussib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</si>
</sst>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1" fillId="0" borderId="0" xfId="0" applyFont="1"/>
    <xf numFmtId="0" fontId="14" fillId="0" borderId="0" xfId="0" applyFont="1"/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wrapText="1"/>
    </xf>
    <xf numFmtId="4" fontId="16" fillId="5" borderId="1" xfId="0" applyNumberFormat="1" applyFont="1" applyFill="1" applyBorder="1" applyAlignment="1">
      <alignment horizontal="center" vertical="center"/>
    </xf>
    <xf numFmtId="4" fontId="17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21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/>
    </xf>
    <xf numFmtId="4" fontId="19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8" fillId="0" borderId="0" xfId="0" applyNumberFormat="1" applyFont="1"/>
    <xf numFmtId="4" fontId="19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8" fillId="6" borderId="1" xfId="0" applyNumberFormat="1" applyFont="1" applyFill="1" applyBorder="1"/>
    <xf numFmtId="4" fontId="19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" fontId="24" fillId="5" borderId="1" xfId="0" applyNumberFormat="1" applyFont="1" applyFill="1" applyBorder="1" applyAlignment="1">
      <alignment horizontal="center" vertical="center"/>
    </xf>
    <xf numFmtId="4" fontId="24" fillId="5" borderId="4" xfId="0" applyNumberFormat="1" applyFont="1" applyFill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6" fillId="0" borderId="0" xfId="0" applyFont="1"/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0" xfId="0" applyFont="1" applyBorder="1" applyAlignment="1">
      <alignment horizontal="left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left" wrapText="1"/>
    </xf>
    <xf numFmtId="0" fontId="27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26" fillId="0" borderId="0" xfId="0" applyFont="1" applyAlignment="1">
      <alignment horizontal="left"/>
    </xf>
    <xf numFmtId="4" fontId="0" fillId="0" borderId="0" xfId="0" applyNumberFormat="1"/>
    <xf numFmtId="0" fontId="28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0" fontId="3" fillId="3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8" fillId="0" borderId="0" xfId="0" applyFont="1" applyFill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view="pageBreakPreview" zoomScale="115" zoomScaleNormal="100" zoomScaleSheetLayoutView="115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15.1796875" customWidth="1"/>
    <col min="4" max="5" width="14" customWidth="1"/>
    <col min="6" max="6" width="14" hidden="1" customWidth="1"/>
    <col min="7" max="7" width="18.26953125" hidden="1" customWidth="1"/>
    <col min="8" max="9" width="14" hidden="1" customWidth="1"/>
    <col min="10" max="15" width="14" customWidth="1"/>
  </cols>
  <sheetData>
    <row r="1" spans="1:15" x14ac:dyDescent="0.35">
      <c r="A1" s="7" t="s">
        <v>90</v>
      </c>
    </row>
    <row r="2" spans="1:15" x14ac:dyDescent="0.35">
      <c r="A2" t="s">
        <v>91</v>
      </c>
      <c r="B2" s="7" t="s">
        <v>20</v>
      </c>
      <c r="C2" s="8" t="s">
        <v>19</v>
      </c>
      <c r="D2" s="116" t="s">
        <v>10</v>
      </c>
      <c r="E2" s="10">
        <v>2024</v>
      </c>
    </row>
    <row r="3" spans="1:15" x14ac:dyDescent="0.35">
      <c r="B3" s="7"/>
      <c r="C3" s="7"/>
      <c r="D3" s="9" t="s">
        <v>21</v>
      </c>
    </row>
    <row r="4" spans="1:15" ht="18.5" x14ac:dyDescent="0.45">
      <c r="A4" s="11" t="s">
        <v>23</v>
      </c>
      <c r="C4" s="6" t="s">
        <v>25</v>
      </c>
      <c r="D4" s="120" t="s">
        <v>28</v>
      </c>
      <c r="E4" s="120"/>
      <c r="G4" t="s">
        <v>13</v>
      </c>
      <c r="O4" s="6"/>
    </row>
    <row r="5" spans="1:15" ht="49.5" x14ac:dyDescent="0.35">
      <c r="A5" s="1" t="s">
        <v>0</v>
      </c>
      <c r="B5" s="1" t="s">
        <v>1</v>
      </c>
      <c r="C5" s="12" t="s">
        <v>24</v>
      </c>
      <c r="G5" s="12" t="s">
        <v>88</v>
      </c>
      <c r="H5" s="115" t="str">
        <f>D2</f>
        <v>Апрель</v>
      </c>
      <c r="I5" s="117" t="s">
        <v>89</v>
      </c>
    </row>
    <row r="6" spans="1:15" ht="18.5" x14ac:dyDescent="0.35">
      <c r="A6" s="2">
        <v>1</v>
      </c>
      <c r="B6" s="3" t="s">
        <v>2</v>
      </c>
      <c r="C6" s="4">
        <v>0</v>
      </c>
      <c r="G6" s="4">
        <v>0</v>
      </c>
      <c r="H6" s="114">
        <f t="shared" ref="H6:H8" si="0">C6-G6</f>
        <v>0</v>
      </c>
      <c r="I6" s="114">
        <v>0</v>
      </c>
    </row>
    <row r="7" spans="1:15" ht="18.5" x14ac:dyDescent="0.35">
      <c r="A7" s="2">
        <v>2</v>
      </c>
      <c r="B7" s="3" t="s">
        <v>3</v>
      </c>
      <c r="C7" s="4">
        <v>0</v>
      </c>
      <c r="G7" s="4">
        <v>0</v>
      </c>
      <c r="H7" s="114">
        <f t="shared" si="0"/>
        <v>0</v>
      </c>
      <c r="I7" s="114">
        <v>0</v>
      </c>
    </row>
    <row r="8" spans="1:15" ht="18.5" x14ac:dyDescent="0.35">
      <c r="A8" s="2">
        <v>3</v>
      </c>
      <c r="B8" s="3" t="s">
        <v>4</v>
      </c>
      <c r="C8" s="4">
        <v>23822.96861</v>
      </c>
      <c r="G8" s="4">
        <v>0</v>
      </c>
      <c r="H8" s="114">
        <f t="shared" si="0"/>
        <v>23822.96861</v>
      </c>
      <c r="I8" s="114">
        <v>0</v>
      </c>
    </row>
    <row r="9" spans="1:15" ht="18.5" x14ac:dyDescent="0.35">
      <c r="A9" s="2">
        <v>4</v>
      </c>
      <c r="B9" s="3" t="s">
        <v>5</v>
      </c>
      <c r="C9" s="4">
        <v>80353.760439999998</v>
      </c>
      <c r="G9" s="4">
        <v>155113.87943</v>
      </c>
      <c r="H9" s="114">
        <f>C9-G9</f>
        <v>-74760.118990000003</v>
      </c>
      <c r="I9" s="114">
        <v>211336.13096000001</v>
      </c>
      <c r="K9" s="118"/>
    </row>
    <row r="10" spans="1:15" ht="18.5" x14ac:dyDescent="0.35">
      <c r="A10" s="119" t="s">
        <v>6</v>
      </c>
      <c r="B10" s="119"/>
      <c r="C10" s="5">
        <f>SUM(C6:C9)</f>
        <v>104176.72904999999</v>
      </c>
      <c r="G10" s="5">
        <f>G9</f>
        <v>155113.87943</v>
      </c>
      <c r="H10" s="114">
        <f>C10-G10</f>
        <v>-50937.150380000006</v>
      </c>
      <c r="I10" s="114">
        <f>SUM(I6:I9)</f>
        <v>211336.13096000001</v>
      </c>
    </row>
    <row r="12" spans="1:15" ht="18.5" x14ac:dyDescent="0.45">
      <c r="A12" s="11" t="s">
        <v>22</v>
      </c>
      <c r="C12" s="6" t="s">
        <v>25</v>
      </c>
      <c r="G12" s="6" t="s">
        <v>25</v>
      </c>
    </row>
    <row r="13" spans="1:15" ht="49.5" x14ac:dyDescent="0.35">
      <c r="A13" s="1" t="s">
        <v>0</v>
      </c>
      <c r="B13" s="1" t="s">
        <v>1</v>
      </c>
      <c r="C13" s="12" t="s">
        <v>24</v>
      </c>
      <c r="G13" s="12" t="s">
        <v>88</v>
      </c>
    </row>
    <row r="14" spans="1:15" ht="18.5" x14ac:dyDescent="0.35">
      <c r="A14" s="2">
        <v>1</v>
      </c>
      <c r="B14" s="3" t="s">
        <v>2</v>
      </c>
      <c r="C14" s="4">
        <f>I14</f>
        <v>0</v>
      </c>
      <c r="G14" s="4">
        <f>G6</f>
        <v>0</v>
      </c>
      <c r="H14" s="114">
        <f t="shared" ref="H14:H17" si="1">C14-G14</f>
        <v>0</v>
      </c>
      <c r="I14" s="114">
        <f>I6</f>
        <v>0</v>
      </c>
    </row>
    <row r="15" spans="1:15" ht="18.5" x14ac:dyDescent="0.35">
      <c r="A15" s="2">
        <v>2</v>
      </c>
      <c r="B15" s="3" t="s">
        <v>3</v>
      </c>
      <c r="C15" s="4">
        <f t="shared" ref="C15" si="2">I15</f>
        <v>0</v>
      </c>
      <c r="G15" s="4">
        <f t="shared" ref="G15:G16" si="3">G7</f>
        <v>0</v>
      </c>
      <c r="H15" s="114">
        <f t="shared" si="1"/>
        <v>0</v>
      </c>
      <c r="I15" s="114">
        <f t="shared" ref="I15:I16" si="4">I7</f>
        <v>0</v>
      </c>
    </row>
    <row r="16" spans="1:15" ht="18.5" x14ac:dyDescent="0.35">
      <c r="A16" s="2">
        <v>3</v>
      </c>
      <c r="B16" s="3" t="s">
        <v>4</v>
      </c>
      <c r="C16" s="4">
        <v>23822.96861</v>
      </c>
      <c r="G16" s="4">
        <f t="shared" si="3"/>
        <v>0</v>
      </c>
      <c r="H16" s="114">
        <f t="shared" si="1"/>
        <v>23822.96861</v>
      </c>
      <c r="I16" s="114">
        <f t="shared" si="4"/>
        <v>0</v>
      </c>
    </row>
    <row r="17" spans="1:11" ht="18.5" x14ac:dyDescent="0.35">
      <c r="A17" s="2">
        <v>4</v>
      </c>
      <c r="B17" s="3" t="s">
        <v>5</v>
      </c>
      <c r="C17" s="4">
        <v>80353.760439999998</v>
      </c>
      <c r="G17" s="4">
        <v>155113.87943</v>
      </c>
      <c r="H17" s="114">
        <f t="shared" si="1"/>
        <v>-74760.118990000003</v>
      </c>
      <c r="I17" s="114">
        <v>211336.13096000001</v>
      </c>
    </row>
    <row r="18" spans="1:11" ht="18.5" x14ac:dyDescent="0.35">
      <c r="A18" s="119" t="s">
        <v>6</v>
      </c>
      <c r="B18" s="119"/>
      <c r="C18" s="5">
        <f>SUM(C14:C17)</f>
        <v>104176.72904999999</v>
      </c>
      <c r="F18">
        <v>383500</v>
      </c>
      <c r="G18" s="5">
        <f>G17</f>
        <v>155113.87943</v>
      </c>
      <c r="H18" s="114">
        <f>C18-G18</f>
        <v>-50937.150380000006</v>
      </c>
      <c r="I18" s="114">
        <f>H18+G18</f>
        <v>104176.72904999999</v>
      </c>
    </row>
    <row r="19" spans="1:11" x14ac:dyDescent="0.35">
      <c r="F19" s="114">
        <f>F18+C18</f>
        <v>487676.72904999997</v>
      </c>
      <c r="H19" s="114"/>
      <c r="I19" s="114"/>
    </row>
    <row r="20" spans="1:11" ht="18.5" x14ac:dyDescent="0.45">
      <c r="A20" s="11" t="s">
        <v>26</v>
      </c>
      <c r="C20" s="6" t="s">
        <v>25</v>
      </c>
      <c r="G20" s="6" t="s">
        <v>25</v>
      </c>
    </row>
    <row r="21" spans="1:11" ht="49.5" x14ac:dyDescent="0.35">
      <c r="A21" s="1" t="s">
        <v>0</v>
      </c>
      <c r="B21" s="1" t="s">
        <v>1</v>
      </c>
      <c r="C21" s="12" t="s">
        <v>24</v>
      </c>
      <c r="G21" s="12" t="s">
        <v>88</v>
      </c>
      <c r="H21" s="114"/>
      <c r="I21" s="114"/>
    </row>
    <row r="22" spans="1:11" ht="18.5" x14ac:dyDescent="0.35">
      <c r="A22" s="2">
        <v>1</v>
      </c>
      <c r="B22" s="3" t="s">
        <v>2</v>
      </c>
      <c r="C22" s="4">
        <v>0</v>
      </c>
      <c r="G22" s="4">
        <v>1300000</v>
      </c>
      <c r="H22" s="114">
        <f>C22-G22</f>
        <v>-1300000</v>
      </c>
      <c r="I22" s="114">
        <v>1300000</v>
      </c>
      <c r="K22" s="118"/>
    </row>
    <row r="23" spans="1:11" ht="18.5" x14ac:dyDescent="0.35">
      <c r="A23" s="2">
        <v>2</v>
      </c>
      <c r="B23" s="3" t="s">
        <v>3</v>
      </c>
      <c r="C23" s="4">
        <v>0</v>
      </c>
      <c r="G23" s="4">
        <v>0</v>
      </c>
      <c r="H23" s="114">
        <f>C23-G23</f>
        <v>0</v>
      </c>
      <c r="I23" s="114">
        <v>0</v>
      </c>
      <c r="K23" s="118"/>
    </row>
    <row r="24" spans="1:11" ht="18.5" x14ac:dyDescent="0.35">
      <c r="A24" s="2">
        <v>3</v>
      </c>
      <c r="B24" s="3" t="s">
        <v>4</v>
      </c>
      <c r="C24" s="4">
        <v>0</v>
      </c>
      <c r="G24" s="4">
        <v>59947.902000000002</v>
      </c>
      <c r="H24" s="114">
        <f t="shared" ref="H24:H25" si="5">C24-G24</f>
        <v>-59947.902000000002</v>
      </c>
      <c r="I24" s="114">
        <v>59947.902000000002</v>
      </c>
      <c r="K24" s="118"/>
    </row>
    <row r="25" spans="1:11" ht="18.5" x14ac:dyDescent="0.35">
      <c r="A25" s="2">
        <v>4</v>
      </c>
      <c r="B25" s="3" t="s">
        <v>5</v>
      </c>
      <c r="C25" s="4">
        <v>85034.8</v>
      </c>
      <c r="G25" s="4">
        <v>162673.01840999999</v>
      </c>
      <c r="H25" s="114">
        <f t="shared" si="5"/>
        <v>-77638.218409999987</v>
      </c>
      <c r="I25" s="114">
        <v>206771.67491999999</v>
      </c>
      <c r="K25" s="118"/>
    </row>
    <row r="26" spans="1:11" ht="18.5" x14ac:dyDescent="0.35">
      <c r="A26" s="119" t="s">
        <v>6</v>
      </c>
      <c r="B26" s="119"/>
      <c r="C26" s="5">
        <f>SUM(C22:C25)</f>
        <v>85034.8</v>
      </c>
      <c r="G26" s="5">
        <f>SUM(G22:G25)</f>
        <v>1522620.92041</v>
      </c>
      <c r="H26" s="114">
        <f>C26-G26</f>
        <v>-1437586.12041</v>
      </c>
      <c r="I26" s="114">
        <f>SUM(I22:I25)</f>
        <v>1566719.5769199999</v>
      </c>
    </row>
    <row r="27" spans="1:11" x14ac:dyDescent="0.35">
      <c r="H27" s="114"/>
      <c r="I27" s="114"/>
    </row>
    <row r="28" spans="1:11" x14ac:dyDescent="0.35">
      <c r="A28" s="121"/>
      <c r="B28" s="121"/>
    </row>
    <row r="29" spans="1:11" x14ac:dyDescent="0.35">
      <c r="A29" s="13"/>
      <c r="B29" s="13"/>
    </row>
    <row r="30" spans="1:11" x14ac:dyDescent="0.35">
      <c r="A30" s="13"/>
      <c r="B30" s="13"/>
    </row>
  </sheetData>
  <mergeCells count="5">
    <mergeCell ref="A10:B10"/>
    <mergeCell ref="A18:B18"/>
    <mergeCell ref="A26:B26"/>
    <mergeCell ref="D4:E4"/>
    <mergeCell ref="A28:B28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4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30" customWidth="1"/>
    <col min="10" max="10" width="45.54296875" style="30" customWidth="1"/>
  </cols>
  <sheetData>
    <row r="1" spans="1:12" x14ac:dyDescent="0.35">
      <c r="B1" s="27" t="s">
        <v>30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29" t="s">
        <v>47</v>
      </c>
      <c r="B3" s="124" t="s">
        <v>44</v>
      </c>
      <c r="C3" s="122" t="s">
        <v>33</v>
      </c>
      <c r="D3" s="122"/>
      <c r="E3" s="123" t="s">
        <v>34</v>
      </c>
      <c r="F3" s="123"/>
      <c r="G3" s="126" t="s">
        <v>46</v>
      </c>
      <c r="H3" s="127"/>
      <c r="I3" s="125" t="s">
        <v>52</v>
      </c>
      <c r="J3" s="125" t="s">
        <v>53</v>
      </c>
    </row>
    <row r="4" spans="1:12" s="10" customFormat="1" x14ac:dyDescent="0.35">
      <c r="A4" s="130"/>
      <c r="B4" s="124"/>
      <c r="C4" s="54" t="s">
        <v>31</v>
      </c>
      <c r="D4" s="54" t="s">
        <v>32</v>
      </c>
      <c r="E4" s="55" t="s">
        <v>31</v>
      </c>
      <c r="F4" s="55" t="s">
        <v>32</v>
      </c>
      <c r="G4" s="56" t="s">
        <v>31</v>
      </c>
      <c r="H4" s="57" t="s">
        <v>32</v>
      </c>
      <c r="I4" s="125"/>
      <c r="J4" s="125"/>
    </row>
    <row r="5" spans="1:12" s="10" customFormat="1" x14ac:dyDescent="0.35">
      <c r="A5" s="75"/>
      <c r="B5" s="76" t="s">
        <v>49</v>
      </c>
      <c r="C5" s="47">
        <f>C6+C7+C8+C9</f>
        <v>7216.67</v>
      </c>
      <c r="D5" s="47">
        <f t="shared" ref="D5:H5" si="0">D6+D7+D8+D9</f>
        <v>4560</v>
      </c>
      <c r="E5" s="48">
        <f t="shared" si="0"/>
        <v>213.53</v>
      </c>
      <c r="F5" s="48">
        <f t="shared" si="0"/>
        <v>3750</v>
      </c>
      <c r="G5" s="49">
        <f t="shared" si="0"/>
        <v>-7003.14</v>
      </c>
      <c r="H5" s="50">
        <f t="shared" si="0"/>
        <v>-810</v>
      </c>
      <c r="I5" s="77"/>
      <c r="J5" s="79"/>
    </row>
    <row r="6" spans="1:12" s="10" customFormat="1" x14ac:dyDescent="0.35">
      <c r="A6" s="25">
        <v>1</v>
      </c>
      <c r="B6" s="28" t="s">
        <v>35</v>
      </c>
      <c r="C6" s="58"/>
      <c r="D6" s="58"/>
      <c r="E6" s="59"/>
      <c r="F6" s="59"/>
      <c r="G6" s="60">
        <f>E6-C6</f>
        <v>0</v>
      </c>
      <c r="H6" s="61">
        <f>F6-D6</f>
        <v>0</v>
      </c>
      <c r="I6" s="31"/>
      <c r="J6" s="38"/>
    </row>
    <row r="7" spans="1:12" s="10" customFormat="1" x14ac:dyDescent="0.35">
      <c r="A7" s="25">
        <v>2</v>
      </c>
      <c r="B7" s="28" t="s">
        <v>36</v>
      </c>
      <c r="C7" s="58"/>
      <c r="D7" s="58"/>
      <c r="E7" s="59"/>
      <c r="F7" s="59"/>
      <c r="G7" s="60">
        <f t="shared" ref="G7:G8" si="1">E7-C7</f>
        <v>0</v>
      </c>
      <c r="H7" s="61">
        <f t="shared" ref="H7:H8" si="2">F7-D7</f>
        <v>0</v>
      </c>
      <c r="I7" s="31"/>
      <c r="J7" s="38"/>
    </row>
    <row r="8" spans="1:12" s="10" customFormat="1" x14ac:dyDescent="0.35">
      <c r="A8" s="25">
        <v>3</v>
      </c>
      <c r="B8" s="28" t="s">
        <v>4</v>
      </c>
      <c r="C8" s="58"/>
      <c r="D8" s="58"/>
      <c r="E8" s="59"/>
      <c r="F8" s="59"/>
      <c r="G8" s="60">
        <f t="shared" si="1"/>
        <v>0</v>
      </c>
      <c r="H8" s="61">
        <f t="shared" si="2"/>
        <v>0</v>
      </c>
      <c r="I8" s="31"/>
      <c r="J8" s="38"/>
    </row>
    <row r="9" spans="1:12" s="10" customFormat="1" x14ac:dyDescent="0.35">
      <c r="A9" s="25">
        <v>4</v>
      </c>
      <c r="B9" s="28" t="s">
        <v>37</v>
      </c>
      <c r="C9" s="62">
        <f>C10+C11+C12</f>
        <v>7216.67</v>
      </c>
      <c r="D9" s="62">
        <f t="shared" ref="D9" si="3">D10+D11+D12</f>
        <v>4560</v>
      </c>
      <c r="E9" s="63">
        <f t="shared" ref="E9:H9" si="4">E10+E11+E12</f>
        <v>213.53</v>
      </c>
      <c r="F9" s="63">
        <f t="shared" si="4"/>
        <v>3750</v>
      </c>
      <c r="G9" s="60">
        <f t="shared" si="4"/>
        <v>-7003.14</v>
      </c>
      <c r="H9" s="61">
        <f t="shared" si="4"/>
        <v>-810</v>
      </c>
      <c r="I9" s="31"/>
      <c r="J9" s="38"/>
    </row>
    <row r="10" spans="1:12" s="8" customFormat="1" x14ac:dyDescent="0.35">
      <c r="A10" s="17"/>
      <c r="B10" s="19" t="s">
        <v>38</v>
      </c>
      <c r="C10" s="58"/>
      <c r="D10" s="58">
        <v>3750</v>
      </c>
      <c r="E10" s="59"/>
      <c r="F10" s="59">
        <v>3750</v>
      </c>
      <c r="G10" s="60">
        <f t="shared" ref="G10:G15" si="5">E10-C10</f>
        <v>0</v>
      </c>
      <c r="H10" s="61">
        <f t="shared" ref="H10:H15" si="6">F10-D10</f>
        <v>0</v>
      </c>
      <c r="I10" s="31"/>
      <c r="J10" s="38"/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60">
        <f t="shared" si="5"/>
        <v>0</v>
      </c>
      <c r="H11" s="61">
        <f t="shared" si="6"/>
        <v>0</v>
      </c>
      <c r="I11" s="31"/>
      <c r="J11" s="38"/>
    </row>
    <row r="12" spans="1:12" s="8" customFormat="1" x14ac:dyDescent="0.35">
      <c r="A12" s="17"/>
      <c r="B12" s="19" t="s">
        <v>40</v>
      </c>
      <c r="C12" s="62">
        <f>C13+C14+C15+C16</f>
        <v>7216.67</v>
      </c>
      <c r="D12" s="62">
        <f t="shared" ref="D12" si="7">D13+D14+D15+D16</f>
        <v>810</v>
      </c>
      <c r="E12" s="63">
        <f t="shared" ref="E12:H12" si="8">E13+E14+E15+E16</f>
        <v>213.53</v>
      </c>
      <c r="F12" s="63">
        <f t="shared" si="8"/>
        <v>0</v>
      </c>
      <c r="G12" s="60">
        <f t="shared" si="8"/>
        <v>-7003.14</v>
      </c>
      <c r="H12" s="61">
        <f t="shared" si="8"/>
        <v>-810</v>
      </c>
      <c r="I12" s="31"/>
      <c r="J12" s="38"/>
    </row>
    <row r="13" spans="1:12" s="16" customFormat="1" ht="48" x14ac:dyDescent="0.35">
      <c r="A13" s="18"/>
      <c r="B13" s="20" t="s">
        <v>41</v>
      </c>
      <c r="C13" s="64"/>
      <c r="D13" s="64">
        <v>810</v>
      </c>
      <c r="E13" s="65"/>
      <c r="F13" s="65"/>
      <c r="G13" s="60">
        <f t="shared" si="5"/>
        <v>0</v>
      </c>
      <c r="H13" s="61">
        <f t="shared" si="6"/>
        <v>-810</v>
      </c>
      <c r="I13" s="32"/>
      <c r="J13" s="32" t="s">
        <v>54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60">
        <f t="shared" si="5"/>
        <v>0</v>
      </c>
      <c r="H14" s="61">
        <f t="shared" si="6"/>
        <v>0</v>
      </c>
      <c r="I14" s="32"/>
      <c r="J14" s="33"/>
    </row>
    <row r="15" spans="1:12" s="16" customFormat="1" ht="47.25" customHeight="1" x14ac:dyDescent="0.35">
      <c r="A15" s="18"/>
      <c r="B15" s="20" t="s">
        <v>57</v>
      </c>
      <c r="C15" s="64">
        <v>163.69999999999999</v>
      </c>
      <c r="D15" s="64"/>
      <c r="E15" s="65">
        <v>213.53</v>
      </c>
      <c r="F15" s="65"/>
      <c r="G15" s="60">
        <f t="shared" si="5"/>
        <v>49.830000000000013</v>
      </c>
      <c r="H15" s="60">
        <f t="shared" si="6"/>
        <v>0</v>
      </c>
      <c r="I15" s="32" t="s">
        <v>59</v>
      </c>
      <c r="J15" s="33"/>
    </row>
    <row r="16" spans="1:12" ht="72.5" x14ac:dyDescent="0.35">
      <c r="A16" s="15"/>
      <c r="B16" s="20" t="s">
        <v>48</v>
      </c>
      <c r="C16" s="66">
        <v>7052.97</v>
      </c>
      <c r="D16" s="66"/>
      <c r="E16" s="67"/>
      <c r="F16" s="67"/>
      <c r="G16" s="60">
        <f t="shared" ref="G16" si="9">E16-C16</f>
        <v>-7052.97</v>
      </c>
      <c r="H16" s="60">
        <f t="shared" ref="H16" si="10">F16-D16</f>
        <v>0</v>
      </c>
      <c r="I16" s="34" t="s">
        <v>62</v>
      </c>
      <c r="J16" s="35"/>
      <c r="K16">
        <v>7216.7</v>
      </c>
      <c r="L16">
        <v>4560</v>
      </c>
    </row>
    <row r="17" spans="1:12" x14ac:dyDescent="0.35">
      <c r="A17" s="15"/>
      <c r="B17" s="20" t="s">
        <v>56</v>
      </c>
      <c r="C17" s="66"/>
      <c r="D17" s="66"/>
      <c r="E17" s="67"/>
      <c r="F17" s="67"/>
      <c r="G17" s="60"/>
      <c r="H17" s="60"/>
      <c r="I17" s="34"/>
      <c r="J17" s="35"/>
    </row>
    <row r="18" spans="1:12" x14ac:dyDescent="0.35">
      <c r="A18" s="43"/>
      <c r="B18" s="43"/>
      <c r="C18" s="68"/>
      <c r="D18" s="68"/>
      <c r="E18" s="68"/>
      <c r="F18" s="68"/>
      <c r="G18" s="68"/>
      <c r="H18" s="68"/>
      <c r="I18" s="45"/>
      <c r="J18" s="37"/>
    </row>
    <row r="19" spans="1:12" x14ac:dyDescent="0.35">
      <c r="A19" s="43"/>
      <c r="B19" s="43"/>
      <c r="C19" s="68"/>
      <c r="D19" s="68"/>
      <c r="E19" s="68"/>
      <c r="F19" s="68"/>
      <c r="G19" s="68"/>
      <c r="H19" s="68"/>
      <c r="I19" s="45"/>
      <c r="J19" s="37"/>
    </row>
    <row r="20" spans="1:12" s="7" customFormat="1" x14ac:dyDescent="0.35">
      <c r="A20" s="22"/>
      <c r="B20" s="23" t="s">
        <v>29</v>
      </c>
      <c r="C20" s="69"/>
      <c r="D20" s="69"/>
      <c r="E20" s="70"/>
      <c r="F20" s="70"/>
      <c r="G20" s="71"/>
      <c r="H20" s="72"/>
      <c r="I20" s="36"/>
      <c r="J20" s="37"/>
      <c r="K20" s="24"/>
    </row>
    <row r="21" spans="1:12" s="7" customFormat="1" x14ac:dyDescent="0.35">
      <c r="A21" s="129" t="s">
        <v>47</v>
      </c>
      <c r="B21" s="124" t="s">
        <v>44</v>
      </c>
      <c r="C21" s="131" t="s">
        <v>33</v>
      </c>
      <c r="D21" s="131"/>
      <c r="E21" s="132" t="s">
        <v>34</v>
      </c>
      <c r="F21" s="132"/>
      <c r="G21" s="133" t="s">
        <v>46</v>
      </c>
      <c r="H21" s="133"/>
      <c r="I21" s="128" t="s">
        <v>52</v>
      </c>
      <c r="J21" s="128" t="s">
        <v>53</v>
      </c>
    </row>
    <row r="22" spans="1:12" s="7" customFormat="1" x14ac:dyDescent="0.35">
      <c r="A22" s="130"/>
      <c r="B22" s="124"/>
      <c r="C22" s="62" t="s">
        <v>31</v>
      </c>
      <c r="D22" s="62" t="s">
        <v>32</v>
      </c>
      <c r="E22" s="63" t="s">
        <v>31</v>
      </c>
      <c r="F22" s="63" t="s">
        <v>32</v>
      </c>
      <c r="G22" s="60" t="s">
        <v>31</v>
      </c>
      <c r="H22" s="60" t="s">
        <v>32</v>
      </c>
      <c r="I22" s="128"/>
      <c r="J22" s="128"/>
    </row>
    <row r="23" spans="1:12" s="7" customFormat="1" x14ac:dyDescent="0.35">
      <c r="A23" s="75"/>
      <c r="B23" s="76" t="s">
        <v>49</v>
      </c>
      <c r="C23" s="47">
        <f>C24+C25+C26+C27</f>
        <v>7217.95</v>
      </c>
      <c r="D23" s="47">
        <f t="shared" ref="D23" si="11">D24+D25+D26+D27</f>
        <v>4599</v>
      </c>
      <c r="E23" s="48">
        <f t="shared" ref="E23" si="12">E24+E25+E26+E27</f>
        <v>0.27</v>
      </c>
      <c r="F23" s="48">
        <f t="shared" ref="F23" si="13">F24+F25+F26+F27</f>
        <v>3750</v>
      </c>
      <c r="G23" s="49">
        <f t="shared" ref="G23" si="14">G24+G25+G26+G27</f>
        <v>-7217.6799999999994</v>
      </c>
      <c r="H23" s="49">
        <f t="shared" ref="H23" si="15">H24+H25+H26+H27</f>
        <v>-849</v>
      </c>
      <c r="I23" s="77"/>
      <c r="J23" s="78"/>
    </row>
    <row r="24" spans="1:12" s="7" customFormat="1" x14ac:dyDescent="0.35">
      <c r="A24" s="25">
        <v>1</v>
      </c>
      <c r="B24" s="28" t="s">
        <v>35</v>
      </c>
      <c r="C24" s="58"/>
      <c r="D24" s="58"/>
      <c r="E24" s="59"/>
      <c r="F24" s="59"/>
      <c r="G24" s="60">
        <f>E24-C24</f>
        <v>0</v>
      </c>
      <c r="H24" s="61">
        <f>F24-D24</f>
        <v>0</v>
      </c>
      <c r="I24" s="31"/>
      <c r="J24" s="35"/>
    </row>
    <row r="25" spans="1:12" s="7" customFormat="1" x14ac:dyDescent="0.35">
      <c r="A25" s="25">
        <v>2</v>
      </c>
      <c r="B25" s="28" t="s">
        <v>36</v>
      </c>
      <c r="C25" s="58"/>
      <c r="D25" s="58"/>
      <c r="E25" s="59"/>
      <c r="F25" s="59"/>
      <c r="G25" s="60">
        <f t="shared" ref="G25:G26" si="16">E25-C25</f>
        <v>0</v>
      </c>
      <c r="H25" s="61">
        <f t="shared" ref="H25:H26" si="17">F25-D25</f>
        <v>0</v>
      </c>
      <c r="I25" s="31"/>
      <c r="J25" s="35"/>
    </row>
    <row r="26" spans="1:12" s="7" customFormat="1" x14ac:dyDescent="0.35">
      <c r="A26" s="25">
        <v>3</v>
      </c>
      <c r="B26" s="28" t="s">
        <v>4</v>
      </c>
      <c r="C26" s="58"/>
      <c r="D26" s="58"/>
      <c r="E26" s="59"/>
      <c r="F26" s="59"/>
      <c r="G26" s="60">
        <f t="shared" si="16"/>
        <v>0</v>
      </c>
      <c r="H26" s="61">
        <f t="shared" si="17"/>
        <v>0</v>
      </c>
      <c r="I26" s="31"/>
      <c r="J26" s="35"/>
    </row>
    <row r="27" spans="1:12" s="7" customFormat="1" x14ac:dyDescent="0.35">
      <c r="A27" s="25">
        <v>4</v>
      </c>
      <c r="B27" s="28" t="s">
        <v>37</v>
      </c>
      <c r="C27" s="62">
        <f>C28+C29+C30</f>
        <v>7217.95</v>
      </c>
      <c r="D27" s="62">
        <f t="shared" ref="D27" si="18">D28+D29+D30</f>
        <v>4599</v>
      </c>
      <c r="E27" s="63">
        <f t="shared" ref="E27" si="19">E28+E29+E30</f>
        <v>0.27</v>
      </c>
      <c r="F27" s="63">
        <f t="shared" ref="F27" si="20">F28+F29+F30</f>
        <v>3750</v>
      </c>
      <c r="G27" s="60">
        <f t="shared" ref="G27" si="21">G28+G29+G30</f>
        <v>-7217.6799999999994</v>
      </c>
      <c r="H27" s="61">
        <f t="shared" ref="H27" si="22">H28+H29+H30</f>
        <v>-849</v>
      </c>
      <c r="I27" s="31"/>
      <c r="J27" s="35"/>
    </row>
    <row r="28" spans="1:12" x14ac:dyDescent="0.35">
      <c r="A28" s="17"/>
      <c r="B28" s="19" t="s">
        <v>38</v>
      </c>
      <c r="C28" s="58"/>
      <c r="D28" s="58">
        <v>3750</v>
      </c>
      <c r="E28" s="59"/>
      <c r="F28" s="59">
        <v>3750</v>
      </c>
      <c r="G28" s="60">
        <f t="shared" ref="G28:G29" si="23">E28-C28</f>
        <v>0</v>
      </c>
      <c r="H28" s="61">
        <f t="shared" ref="H28:H29" si="24">F28-D28</f>
        <v>0</v>
      </c>
      <c r="I28" s="31"/>
      <c r="J28" s="35"/>
    </row>
    <row r="29" spans="1:12" x14ac:dyDescent="0.35">
      <c r="A29" s="17"/>
      <c r="B29" s="19" t="s">
        <v>39</v>
      </c>
      <c r="C29" s="58"/>
      <c r="D29" s="58"/>
      <c r="E29" s="59"/>
      <c r="F29" s="59"/>
      <c r="G29" s="60">
        <f t="shared" si="23"/>
        <v>0</v>
      </c>
      <c r="H29" s="61">
        <f t="shared" si="24"/>
        <v>0</v>
      </c>
      <c r="I29" s="31"/>
      <c r="J29" s="35"/>
    </row>
    <row r="30" spans="1:12" x14ac:dyDescent="0.35">
      <c r="A30" s="17"/>
      <c r="B30" s="19" t="s">
        <v>40</v>
      </c>
      <c r="C30" s="62">
        <f>C31+C32+C33+C34+C35</f>
        <v>7217.95</v>
      </c>
      <c r="D30" s="62">
        <f t="shared" ref="D30:H30" si="25">D31+D32+D33+D34+D35</f>
        <v>849</v>
      </c>
      <c r="E30" s="63">
        <f t="shared" si="25"/>
        <v>0.27</v>
      </c>
      <c r="F30" s="63">
        <f t="shared" si="25"/>
        <v>0</v>
      </c>
      <c r="G30" s="60">
        <f t="shared" si="25"/>
        <v>-7217.6799999999994</v>
      </c>
      <c r="H30" s="60">
        <f t="shared" si="25"/>
        <v>-849</v>
      </c>
      <c r="I30" s="31"/>
      <c r="J30" s="35"/>
    </row>
    <row r="31" spans="1:12" ht="48" x14ac:dyDescent="0.35">
      <c r="A31" s="18"/>
      <c r="B31" s="20" t="s">
        <v>41</v>
      </c>
      <c r="C31" s="64"/>
      <c r="D31" s="64">
        <v>810</v>
      </c>
      <c r="E31" s="65"/>
      <c r="F31" s="65"/>
      <c r="G31" s="60">
        <f t="shared" ref="G31:G33" si="26">E31-C31</f>
        <v>0</v>
      </c>
      <c r="H31" s="61">
        <f t="shared" ref="H31:H33" si="27">F31-D31</f>
        <v>-810</v>
      </c>
      <c r="I31" s="32"/>
      <c r="J31" s="32" t="s">
        <v>54</v>
      </c>
    </row>
    <row r="32" spans="1:12" x14ac:dyDescent="0.35">
      <c r="A32" s="18"/>
      <c r="B32" s="20" t="s">
        <v>42</v>
      </c>
      <c r="C32" s="64"/>
      <c r="D32" s="64"/>
      <c r="E32" s="65"/>
      <c r="F32" s="65"/>
      <c r="G32" s="60">
        <f t="shared" si="26"/>
        <v>0</v>
      </c>
      <c r="H32" s="61">
        <f t="shared" si="27"/>
        <v>0</v>
      </c>
      <c r="I32" s="32"/>
      <c r="J32" s="35"/>
      <c r="K32">
        <v>7217.9</v>
      </c>
      <c r="L32">
        <v>4599</v>
      </c>
    </row>
    <row r="33" spans="1:12" ht="48" x14ac:dyDescent="0.35">
      <c r="A33" s="18"/>
      <c r="B33" s="20" t="s">
        <v>50</v>
      </c>
      <c r="C33" s="64">
        <v>39</v>
      </c>
      <c r="D33" s="64">
        <v>39</v>
      </c>
      <c r="E33" s="65"/>
      <c r="F33" s="65"/>
      <c r="G33" s="60">
        <f t="shared" si="26"/>
        <v>-39</v>
      </c>
      <c r="H33" s="61">
        <f t="shared" si="27"/>
        <v>-39</v>
      </c>
      <c r="I33" s="32" t="s">
        <v>60</v>
      </c>
      <c r="J33" s="32" t="s">
        <v>60</v>
      </c>
    </row>
    <row r="34" spans="1:12" ht="72.5" x14ac:dyDescent="0.35">
      <c r="A34" s="15"/>
      <c r="B34" s="20" t="s">
        <v>48</v>
      </c>
      <c r="C34" s="66">
        <v>7178.95</v>
      </c>
      <c r="D34" s="66"/>
      <c r="E34" s="67"/>
      <c r="F34" s="67"/>
      <c r="G34" s="60">
        <f t="shared" ref="G34" si="28">E34-C34</f>
        <v>-7178.95</v>
      </c>
      <c r="H34" s="61">
        <f t="shared" ref="H34" si="29">F34-D34</f>
        <v>0</v>
      </c>
      <c r="I34" s="34" t="s">
        <v>62</v>
      </c>
      <c r="J34" s="39"/>
    </row>
    <row r="35" spans="1:12" ht="24.5" x14ac:dyDescent="0.35">
      <c r="A35" s="15"/>
      <c r="B35" s="20" t="s">
        <v>58</v>
      </c>
      <c r="C35" s="66"/>
      <c r="D35" s="66"/>
      <c r="E35" s="67">
        <v>0.27</v>
      </c>
      <c r="F35" s="67"/>
      <c r="G35" s="60">
        <f t="shared" ref="G35" si="30">E35-C35</f>
        <v>0.27</v>
      </c>
      <c r="H35" s="61">
        <f t="shared" ref="H35" si="31">F35-D35</f>
        <v>0</v>
      </c>
      <c r="I35" s="34" t="s">
        <v>61</v>
      </c>
      <c r="J35" s="39"/>
    </row>
    <row r="36" spans="1:12" x14ac:dyDescent="0.35">
      <c r="A36" s="43"/>
      <c r="B36" s="44"/>
      <c r="C36" s="44"/>
      <c r="D36" s="44"/>
      <c r="E36" s="44"/>
      <c r="F36" s="44"/>
      <c r="G36" s="44"/>
      <c r="H36" s="44"/>
      <c r="I36" s="45"/>
      <c r="J36" s="46"/>
    </row>
    <row r="37" spans="1:12" x14ac:dyDescent="0.35">
      <c r="A37" s="43"/>
      <c r="B37" s="44"/>
      <c r="C37" s="44"/>
      <c r="D37" s="44"/>
      <c r="E37" s="44"/>
      <c r="F37" s="44"/>
      <c r="G37" s="44"/>
      <c r="H37" s="44"/>
      <c r="I37" s="45"/>
      <c r="J37" s="46"/>
    </row>
    <row r="38" spans="1:12" x14ac:dyDescent="0.35">
      <c r="B38" s="23" t="s">
        <v>27</v>
      </c>
      <c r="C38" s="69"/>
      <c r="D38" s="69"/>
      <c r="E38" s="70"/>
      <c r="F38" s="70"/>
      <c r="G38" s="71"/>
      <c r="H38" s="72"/>
      <c r="I38" s="36"/>
      <c r="J38" s="37"/>
    </row>
    <row r="39" spans="1:12" s="7" customFormat="1" x14ac:dyDescent="0.35">
      <c r="A39" s="129" t="s">
        <v>47</v>
      </c>
      <c r="B39" s="124" t="s">
        <v>44</v>
      </c>
      <c r="C39" s="131" t="s">
        <v>33</v>
      </c>
      <c r="D39" s="131"/>
      <c r="E39" s="132" t="s">
        <v>34</v>
      </c>
      <c r="F39" s="132"/>
      <c r="G39" s="133" t="s">
        <v>46</v>
      </c>
      <c r="H39" s="133"/>
      <c r="I39" s="128" t="s">
        <v>52</v>
      </c>
      <c r="J39" s="128" t="s">
        <v>53</v>
      </c>
    </row>
    <row r="40" spans="1:12" s="7" customFormat="1" x14ac:dyDescent="0.35">
      <c r="A40" s="130"/>
      <c r="B40" s="124"/>
      <c r="C40" s="62" t="s">
        <v>31</v>
      </c>
      <c r="D40" s="62" t="s">
        <v>32</v>
      </c>
      <c r="E40" s="63" t="s">
        <v>31</v>
      </c>
      <c r="F40" s="63" t="s">
        <v>32</v>
      </c>
      <c r="G40" s="60" t="s">
        <v>31</v>
      </c>
      <c r="H40" s="60" t="s">
        <v>32</v>
      </c>
      <c r="I40" s="128"/>
      <c r="J40" s="128"/>
    </row>
    <row r="41" spans="1:12" s="7" customFormat="1" x14ac:dyDescent="0.35">
      <c r="A41" s="75"/>
      <c r="B41" s="76" t="s">
        <v>49</v>
      </c>
      <c r="C41" s="47">
        <f>C42+C43+C44+C45</f>
        <v>143855.17000000001</v>
      </c>
      <c r="D41" s="47">
        <f t="shared" ref="D41" si="32">D42+D43+D44+D45</f>
        <v>4560</v>
      </c>
      <c r="E41" s="48">
        <f t="shared" ref="E41" si="33">E42+E43+E44+E45</f>
        <v>0</v>
      </c>
      <c r="F41" s="48">
        <f t="shared" ref="F41" si="34">F42+F43+F44+F45</f>
        <v>3750</v>
      </c>
      <c r="G41" s="49">
        <f t="shared" ref="G41" si="35">G42+G43+G44+G45</f>
        <v>-143855.17000000001</v>
      </c>
      <c r="H41" s="49">
        <f t="shared" ref="H41" si="36">H42+H43+H44+H45</f>
        <v>-810</v>
      </c>
      <c r="I41" s="77"/>
      <c r="J41" s="78"/>
    </row>
    <row r="42" spans="1:12" s="7" customFormat="1" x14ac:dyDescent="0.35">
      <c r="A42" s="25">
        <v>1</v>
      </c>
      <c r="B42" s="28" t="s">
        <v>35</v>
      </c>
      <c r="C42" s="58"/>
      <c r="D42" s="58"/>
      <c r="E42" s="59"/>
      <c r="F42" s="59"/>
      <c r="G42" s="60">
        <f>E42-C42</f>
        <v>0</v>
      </c>
      <c r="H42" s="61">
        <f>F42-D42</f>
        <v>0</v>
      </c>
      <c r="I42" s="31"/>
      <c r="J42" s="35"/>
    </row>
    <row r="43" spans="1:12" s="7" customFormat="1" x14ac:dyDescent="0.35">
      <c r="A43" s="25">
        <v>2</v>
      </c>
      <c r="B43" s="28" t="s">
        <v>36</v>
      </c>
      <c r="C43" s="58"/>
      <c r="D43" s="58"/>
      <c r="E43" s="59"/>
      <c r="F43" s="59"/>
      <c r="G43" s="60">
        <f t="shared" ref="G43:G44" si="37">E43-C43</f>
        <v>0</v>
      </c>
      <c r="H43" s="61">
        <f t="shared" ref="H43:H44" si="38">F43-D43</f>
        <v>0</v>
      </c>
      <c r="I43" s="31"/>
      <c r="J43" s="35"/>
    </row>
    <row r="44" spans="1:12" s="7" customFormat="1" ht="36.5" x14ac:dyDescent="0.35">
      <c r="A44" s="25">
        <v>3</v>
      </c>
      <c r="B44" s="28" t="s">
        <v>4</v>
      </c>
      <c r="C44" s="58">
        <v>143855.17000000001</v>
      </c>
      <c r="D44" s="58"/>
      <c r="E44" s="59"/>
      <c r="F44" s="59"/>
      <c r="G44" s="60">
        <f t="shared" si="37"/>
        <v>-143855.17000000001</v>
      </c>
      <c r="H44" s="61">
        <f t="shared" si="38"/>
        <v>0</v>
      </c>
      <c r="I44" s="34" t="s">
        <v>63</v>
      </c>
      <c r="J44" s="35"/>
      <c r="K44" s="7">
        <v>143855.20000000001</v>
      </c>
      <c r="L44" s="7">
        <v>4560</v>
      </c>
    </row>
    <row r="45" spans="1:12" s="7" customFormat="1" x14ac:dyDescent="0.35">
      <c r="A45" s="25">
        <v>4</v>
      </c>
      <c r="B45" s="28" t="s">
        <v>37</v>
      </c>
      <c r="C45" s="62">
        <f>C46+C47+C48</f>
        <v>0</v>
      </c>
      <c r="D45" s="62">
        <f t="shared" ref="D45:H45" si="39">D46+D47+D48</f>
        <v>4560</v>
      </c>
      <c r="E45" s="63">
        <f t="shared" si="39"/>
        <v>0</v>
      </c>
      <c r="F45" s="63">
        <f t="shared" si="39"/>
        <v>3750</v>
      </c>
      <c r="G45" s="60">
        <f t="shared" si="39"/>
        <v>0</v>
      </c>
      <c r="H45" s="60">
        <f t="shared" si="39"/>
        <v>-810</v>
      </c>
      <c r="I45" s="31"/>
      <c r="J45" s="35"/>
    </row>
    <row r="46" spans="1:12" x14ac:dyDescent="0.35">
      <c r="A46" s="17"/>
      <c r="B46" s="19" t="s">
        <v>38</v>
      </c>
      <c r="C46" s="58"/>
      <c r="D46" s="58">
        <v>3750</v>
      </c>
      <c r="E46" s="59"/>
      <c r="F46" s="59">
        <v>3750</v>
      </c>
      <c r="G46" s="60">
        <f t="shared" ref="G46:G47" si="40">E46-C46</f>
        <v>0</v>
      </c>
      <c r="H46" s="61">
        <f t="shared" ref="H46:H47" si="41">F46-D46</f>
        <v>0</v>
      </c>
      <c r="I46" s="31"/>
      <c r="J46" s="35"/>
    </row>
    <row r="47" spans="1:12" x14ac:dyDescent="0.35">
      <c r="A47" s="17"/>
      <c r="B47" s="19" t="s">
        <v>39</v>
      </c>
      <c r="C47" s="58"/>
      <c r="D47" s="58"/>
      <c r="E47" s="59"/>
      <c r="F47" s="59"/>
      <c r="G47" s="60">
        <f t="shared" si="40"/>
        <v>0</v>
      </c>
      <c r="H47" s="61">
        <f t="shared" si="41"/>
        <v>0</v>
      </c>
      <c r="I47" s="31"/>
      <c r="J47" s="35"/>
    </row>
    <row r="48" spans="1:12" x14ac:dyDescent="0.35">
      <c r="A48" s="17"/>
      <c r="B48" s="19" t="s">
        <v>40</v>
      </c>
      <c r="C48" s="62">
        <f>C49+C50+C51+C52</f>
        <v>0</v>
      </c>
      <c r="D48" s="62">
        <f t="shared" ref="D48:H48" si="42">D49+D50+D51+D52</f>
        <v>810</v>
      </c>
      <c r="E48" s="63">
        <f t="shared" si="42"/>
        <v>0</v>
      </c>
      <c r="F48" s="63">
        <f t="shared" si="42"/>
        <v>0</v>
      </c>
      <c r="G48" s="60">
        <f t="shared" si="42"/>
        <v>0</v>
      </c>
      <c r="H48" s="60">
        <f t="shared" si="42"/>
        <v>-810</v>
      </c>
      <c r="I48" s="31"/>
      <c r="J48" s="32"/>
    </row>
    <row r="49" spans="1:10" x14ac:dyDescent="0.35">
      <c r="A49" s="18"/>
      <c r="B49" s="20" t="s">
        <v>41</v>
      </c>
      <c r="C49" s="64"/>
      <c r="D49" s="64">
        <v>810</v>
      </c>
      <c r="E49" s="65"/>
      <c r="F49" s="65"/>
      <c r="G49" s="60">
        <f t="shared" ref="G49:G51" si="43">E49-C49</f>
        <v>0</v>
      </c>
      <c r="H49" s="61">
        <f t="shared" ref="H49:H51" si="44">F49-D49</f>
        <v>-810</v>
      </c>
      <c r="I49" s="32"/>
      <c r="J49" s="32"/>
    </row>
    <row r="50" spans="1:10" x14ac:dyDescent="0.35">
      <c r="A50" s="18"/>
      <c r="B50" s="20" t="s">
        <v>42</v>
      </c>
      <c r="C50" s="64"/>
      <c r="D50" s="64"/>
      <c r="E50" s="65"/>
      <c r="F50" s="65"/>
      <c r="G50" s="60">
        <f t="shared" si="43"/>
        <v>0</v>
      </c>
      <c r="H50" s="61">
        <f t="shared" si="44"/>
        <v>0</v>
      </c>
      <c r="I50" s="32"/>
      <c r="J50" s="35"/>
    </row>
    <row r="51" spans="1:10" x14ac:dyDescent="0.35">
      <c r="A51" s="18"/>
      <c r="B51" s="20" t="s">
        <v>43</v>
      </c>
      <c r="C51" s="64"/>
      <c r="D51" s="64"/>
      <c r="E51" s="65"/>
      <c r="F51" s="65"/>
      <c r="G51" s="60">
        <f t="shared" si="43"/>
        <v>0</v>
      </c>
      <c r="H51" s="61">
        <f t="shared" si="44"/>
        <v>0</v>
      </c>
      <c r="I51" s="32"/>
      <c r="J51" s="35"/>
    </row>
    <row r="52" spans="1:10" x14ac:dyDescent="0.35">
      <c r="A52" s="15"/>
      <c r="B52" s="26" t="s">
        <v>55</v>
      </c>
      <c r="C52" s="73"/>
      <c r="D52" s="73"/>
      <c r="E52" s="67"/>
      <c r="F52" s="74"/>
      <c r="G52" s="60">
        <f t="shared" ref="G52" si="45">E52-C52</f>
        <v>0</v>
      </c>
      <c r="H52" s="61">
        <f t="shared" ref="H52" si="46">F52-D52</f>
        <v>0</v>
      </c>
      <c r="I52" s="40"/>
      <c r="J52" s="41"/>
    </row>
    <row r="53" spans="1:10" x14ac:dyDescent="0.35">
      <c r="C53" s="69"/>
      <c r="D53" s="69"/>
      <c r="E53" s="70"/>
      <c r="F53" s="70"/>
      <c r="G53" s="71"/>
      <c r="H53" s="71"/>
      <c r="I53" s="42"/>
    </row>
    <row r="54" spans="1:10" x14ac:dyDescent="0.35">
      <c r="B54" s="21" t="s">
        <v>51</v>
      </c>
      <c r="C54" s="69">
        <f>C41+C23+C5</f>
        <v>158289.79000000004</v>
      </c>
      <c r="D54" s="69">
        <f t="shared" ref="D54:H54" si="47">D41+D23+D5</f>
        <v>13719</v>
      </c>
      <c r="E54" s="70">
        <f t="shared" si="47"/>
        <v>213.8</v>
      </c>
      <c r="F54" s="70">
        <f t="shared" si="47"/>
        <v>11250</v>
      </c>
      <c r="G54" s="71">
        <f t="shared" si="47"/>
        <v>-158075.99000000002</v>
      </c>
      <c r="H54" s="71">
        <f t="shared" si="47"/>
        <v>-2469</v>
      </c>
    </row>
  </sheetData>
  <mergeCells count="21"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  <mergeCell ref="C3:D3"/>
    <mergeCell ref="E3:F3"/>
    <mergeCell ref="B3:B4"/>
    <mergeCell ref="I3:I4"/>
    <mergeCell ref="G3:H3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0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96" customWidth="1"/>
    <col min="10" max="10" width="45.54296875" style="96" customWidth="1"/>
  </cols>
  <sheetData>
    <row r="1" spans="1:12" x14ac:dyDescent="0.35">
      <c r="B1" s="27" t="s">
        <v>64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29" t="s">
        <v>47</v>
      </c>
      <c r="B3" s="124" t="s">
        <v>44</v>
      </c>
      <c r="C3" s="122" t="s">
        <v>33</v>
      </c>
      <c r="D3" s="122"/>
      <c r="E3" s="123" t="s">
        <v>34</v>
      </c>
      <c r="F3" s="123"/>
      <c r="G3" s="126" t="s">
        <v>46</v>
      </c>
      <c r="H3" s="127"/>
      <c r="I3" s="134" t="s">
        <v>52</v>
      </c>
      <c r="J3" s="134" t="s">
        <v>53</v>
      </c>
    </row>
    <row r="4" spans="1:12" s="10" customFormat="1" x14ac:dyDescent="0.35">
      <c r="A4" s="130"/>
      <c r="B4" s="124"/>
      <c r="C4" s="85" t="s">
        <v>31</v>
      </c>
      <c r="D4" s="85" t="s">
        <v>32</v>
      </c>
      <c r="E4" s="86" t="s">
        <v>31</v>
      </c>
      <c r="F4" s="86" t="s">
        <v>32</v>
      </c>
      <c r="G4" s="87" t="s">
        <v>31</v>
      </c>
      <c r="H4" s="88" t="s">
        <v>32</v>
      </c>
      <c r="I4" s="134"/>
      <c r="J4" s="134"/>
    </row>
    <row r="5" spans="1:12" s="10" customFormat="1" x14ac:dyDescent="0.35">
      <c r="A5" s="75"/>
      <c r="B5" s="76" t="s">
        <v>49</v>
      </c>
      <c r="C5" s="47">
        <f>C6+C7+C8+C9</f>
        <v>3729</v>
      </c>
      <c r="D5" s="47">
        <f t="shared" ref="D5:H5" si="0">D6+D7+D8+D9</f>
        <v>36440.5</v>
      </c>
      <c r="E5" s="48">
        <f t="shared" si="0"/>
        <v>1458.74</v>
      </c>
      <c r="F5" s="48">
        <f t="shared" si="0"/>
        <v>18813.77</v>
      </c>
      <c r="G5" s="92">
        <f t="shared" si="0"/>
        <v>-2270.2599999999998</v>
      </c>
      <c r="H5" s="93">
        <f t="shared" si="0"/>
        <v>-17626.73</v>
      </c>
      <c r="I5" s="97"/>
      <c r="J5" s="98"/>
    </row>
    <row r="6" spans="1:12" s="10" customFormat="1" x14ac:dyDescent="0.35">
      <c r="A6" s="81">
        <v>1</v>
      </c>
      <c r="B6" s="28" t="s">
        <v>35</v>
      </c>
      <c r="C6" s="58"/>
      <c r="D6" s="58"/>
      <c r="E6" s="59"/>
      <c r="F6" s="59"/>
      <c r="G6" s="94">
        <f>E6-C6</f>
        <v>0</v>
      </c>
      <c r="H6" s="95">
        <f>F6-D6</f>
        <v>0</v>
      </c>
      <c r="I6" s="99"/>
      <c r="J6" s="100"/>
    </row>
    <row r="7" spans="1:12" s="10" customFormat="1" x14ac:dyDescent="0.35">
      <c r="A7" s="81">
        <v>2</v>
      </c>
      <c r="B7" s="28" t="s">
        <v>36</v>
      </c>
      <c r="C7" s="58"/>
      <c r="D7" s="58"/>
      <c r="E7" s="59"/>
      <c r="F7" s="59"/>
      <c r="G7" s="94">
        <f t="shared" ref="G7:H8" si="1">E7-C7</f>
        <v>0</v>
      </c>
      <c r="H7" s="95">
        <f t="shared" si="1"/>
        <v>0</v>
      </c>
      <c r="I7" s="99"/>
      <c r="J7" s="100"/>
    </row>
    <row r="8" spans="1:12" s="10" customFormat="1" ht="36" x14ac:dyDescent="0.35">
      <c r="A8" s="81">
        <v>3</v>
      </c>
      <c r="B8" s="28" t="s">
        <v>4</v>
      </c>
      <c r="C8" s="58"/>
      <c r="D8" s="58">
        <v>28584</v>
      </c>
      <c r="E8" s="59"/>
      <c r="F8" s="59">
        <v>18700</v>
      </c>
      <c r="G8" s="94">
        <f t="shared" si="1"/>
        <v>0</v>
      </c>
      <c r="H8" s="95">
        <f t="shared" si="1"/>
        <v>-9884</v>
      </c>
      <c r="I8" s="99"/>
      <c r="J8" s="101" t="s">
        <v>81</v>
      </c>
    </row>
    <row r="9" spans="1:12" s="10" customFormat="1" x14ac:dyDescent="0.35">
      <c r="A9" s="81">
        <v>4</v>
      </c>
      <c r="B9" s="28" t="s">
        <v>37</v>
      </c>
      <c r="C9" s="82">
        <f>C10+C11+C12</f>
        <v>3729</v>
      </c>
      <c r="D9" s="82">
        <f t="shared" ref="D9:H9" si="2">D10+D11+D12</f>
        <v>7856.5</v>
      </c>
      <c r="E9" s="83">
        <f t="shared" si="2"/>
        <v>1458.74</v>
      </c>
      <c r="F9" s="83">
        <f t="shared" si="2"/>
        <v>113.77</v>
      </c>
      <c r="G9" s="94">
        <f t="shared" si="2"/>
        <v>-2270.2599999999998</v>
      </c>
      <c r="H9" s="95">
        <f t="shared" si="2"/>
        <v>-7742.73</v>
      </c>
      <c r="I9" s="99"/>
      <c r="J9" s="100"/>
    </row>
    <row r="10" spans="1:12" s="8" customFormat="1" ht="24" x14ac:dyDescent="0.35">
      <c r="A10" s="17"/>
      <c r="B10" s="19" t="s">
        <v>38</v>
      </c>
      <c r="C10" s="58"/>
      <c r="D10" s="58"/>
      <c r="E10" s="59">
        <v>113.77</v>
      </c>
      <c r="F10" s="59">
        <v>113.77</v>
      </c>
      <c r="G10" s="94">
        <f t="shared" ref="G10:H16" si="3">E10-C10</f>
        <v>113.77</v>
      </c>
      <c r="H10" s="95">
        <f t="shared" si="3"/>
        <v>113.77</v>
      </c>
      <c r="I10" s="102" t="s">
        <v>79</v>
      </c>
      <c r="J10" s="102" t="s">
        <v>79</v>
      </c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94">
        <f t="shared" si="3"/>
        <v>0</v>
      </c>
      <c r="H11" s="95">
        <f t="shared" si="3"/>
        <v>0</v>
      </c>
      <c r="I11" s="99"/>
      <c r="J11" s="100"/>
    </row>
    <row r="12" spans="1:12" s="8" customFormat="1" x14ac:dyDescent="0.35">
      <c r="A12" s="17"/>
      <c r="B12" s="19" t="s">
        <v>40</v>
      </c>
      <c r="C12" s="82">
        <f>SUM(C13:C18)</f>
        <v>3729</v>
      </c>
      <c r="D12" s="89">
        <f>SUM(D13:D18)</f>
        <v>7856.5</v>
      </c>
      <c r="E12" s="90">
        <f t="shared" ref="E12:H12" si="4">SUM(E13:E18)</f>
        <v>1344.97</v>
      </c>
      <c r="F12" s="90">
        <f t="shared" si="4"/>
        <v>0</v>
      </c>
      <c r="G12" s="94">
        <f t="shared" si="4"/>
        <v>-2384.0299999999997</v>
      </c>
      <c r="H12" s="94">
        <f t="shared" si="4"/>
        <v>-7856.5</v>
      </c>
      <c r="I12" s="99"/>
      <c r="J12" s="100"/>
    </row>
    <row r="13" spans="1:12" s="16" customFormat="1" ht="60" x14ac:dyDescent="0.35">
      <c r="A13" s="18"/>
      <c r="B13" s="20" t="s">
        <v>41</v>
      </c>
      <c r="C13" s="64">
        <v>2700</v>
      </c>
      <c r="D13" s="64">
        <v>1890</v>
      </c>
      <c r="E13" s="65"/>
      <c r="F13" s="65"/>
      <c r="G13" s="94">
        <f t="shared" si="3"/>
        <v>-2700</v>
      </c>
      <c r="H13" s="95">
        <f t="shared" si="3"/>
        <v>-1890</v>
      </c>
      <c r="I13" s="101" t="s">
        <v>71</v>
      </c>
      <c r="J13" s="101" t="s">
        <v>72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94">
        <f t="shared" si="3"/>
        <v>0</v>
      </c>
      <c r="H14" s="95">
        <f t="shared" si="3"/>
        <v>0</v>
      </c>
      <c r="I14" s="101"/>
      <c r="J14" s="91"/>
    </row>
    <row r="15" spans="1:12" s="16" customFormat="1" ht="47.25" customHeight="1" x14ac:dyDescent="0.35">
      <c r="A15" s="18"/>
      <c r="B15" s="20" t="s">
        <v>66</v>
      </c>
      <c r="C15" s="64"/>
      <c r="D15" s="64"/>
      <c r="E15" s="65">
        <v>220.65</v>
      </c>
      <c r="F15" s="65"/>
      <c r="G15" s="94">
        <f t="shared" si="3"/>
        <v>220.65</v>
      </c>
      <c r="H15" s="94">
        <f t="shared" si="3"/>
        <v>0</v>
      </c>
      <c r="I15" s="101" t="s">
        <v>83</v>
      </c>
      <c r="J15" s="101" t="s">
        <v>82</v>
      </c>
    </row>
    <row r="16" spans="1:12" ht="72.5" x14ac:dyDescent="0.35">
      <c r="A16" s="15"/>
      <c r="B16" s="20" t="s">
        <v>67</v>
      </c>
      <c r="C16" s="66"/>
      <c r="D16" s="66">
        <v>4937.5</v>
      </c>
      <c r="E16" s="67"/>
      <c r="F16" s="67"/>
      <c r="G16" s="94">
        <f t="shared" si="3"/>
        <v>0</v>
      </c>
      <c r="H16" s="94">
        <f t="shared" si="3"/>
        <v>-4937.5</v>
      </c>
      <c r="I16" s="103" t="s">
        <v>84</v>
      </c>
      <c r="J16" s="103" t="s">
        <v>74</v>
      </c>
      <c r="K16">
        <v>7216.7</v>
      </c>
      <c r="L16">
        <v>4560</v>
      </c>
    </row>
    <row r="17" spans="1:11" ht="36.5" x14ac:dyDescent="0.35">
      <c r="A17" s="15"/>
      <c r="B17" s="20" t="s">
        <v>80</v>
      </c>
      <c r="C17" s="66">
        <v>1029</v>
      </c>
      <c r="D17" s="66">
        <v>1029</v>
      </c>
      <c r="E17" s="67">
        <v>1124.32</v>
      </c>
      <c r="F17" s="67"/>
      <c r="G17" s="94">
        <f t="shared" ref="G17" si="5">E17-C17</f>
        <v>95.319999999999936</v>
      </c>
      <c r="H17" s="94">
        <f t="shared" ref="H17" si="6">F17-D17</f>
        <v>-1029</v>
      </c>
      <c r="I17" s="103"/>
      <c r="J17" s="104" t="s">
        <v>85</v>
      </c>
    </row>
    <row r="18" spans="1:11" x14ac:dyDescent="0.35">
      <c r="A18" s="15"/>
      <c r="B18" s="20" t="s">
        <v>56</v>
      </c>
      <c r="C18" s="66"/>
      <c r="D18" s="66"/>
      <c r="E18" s="67"/>
      <c r="F18" s="67"/>
      <c r="G18" s="94"/>
      <c r="H18" s="94"/>
      <c r="I18" s="103"/>
      <c r="J18" s="105"/>
    </row>
    <row r="19" spans="1:11" x14ac:dyDescent="0.35">
      <c r="A19" s="43"/>
      <c r="B19" s="43"/>
      <c r="C19" s="68"/>
      <c r="D19" s="68"/>
      <c r="E19" s="68"/>
      <c r="F19" s="68"/>
      <c r="G19" s="68"/>
      <c r="H19" s="68"/>
      <c r="I19" s="106"/>
      <c r="J19" s="107"/>
    </row>
    <row r="20" spans="1:11" x14ac:dyDescent="0.35">
      <c r="A20" s="43"/>
      <c r="B20" s="43"/>
      <c r="C20" s="68"/>
      <c r="D20" s="68"/>
      <c r="E20" s="68"/>
      <c r="F20" s="68"/>
      <c r="G20" s="68"/>
      <c r="H20" s="68"/>
      <c r="I20" s="106"/>
      <c r="J20" s="107"/>
    </row>
    <row r="21" spans="1:11" s="7" customFormat="1" x14ac:dyDescent="0.35">
      <c r="A21" s="22"/>
      <c r="B21" s="23" t="s">
        <v>29</v>
      </c>
      <c r="C21" s="69"/>
      <c r="D21" s="69"/>
      <c r="E21" s="70"/>
      <c r="F21" s="70"/>
      <c r="G21" s="71"/>
      <c r="H21" s="72"/>
      <c r="I21" s="108"/>
      <c r="J21" s="107"/>
      <c r="K21" s="24"/>
    </row>
    <row r="22" spans="1:11" s="7" customFormat="1" x14ac:dyDescent="0.35">
      <c r="A22" s="129" t="s">
        <v>47</v>
      </c>
      <c r="B22" s="124" t="s">
        <v>44</v>
      </c>
      <c r="C22" s="131" t="s">
        <v>33</v>
      </c>
      <c r="D22" s="131"/>
      <c r="E22" s="132" t="s">
        <v>34</v>
      </c>
      <c r="F22" s="132"/>
      <c r="G22" s="133" t="s">
        <v>46</v>
      </c>
      <c r="H22" s="133"/>
      <c r="I22" s="135" t="s">
        <v>52</v>
      </c>
      <c r="J22" s="135" t="s">
        <v>53</v>
      </c>
    </row>
    <row r="23" spans="1:11" s="7" customFormat="1" x14ac:dyDescent="0.35">
      <c r="A23" s="130"/>
      <c r="B23" s="124"/>
      <c r="C23" s="82" t="s">
        <v>31</v>
      </c>
      <c r="D23" s="82" t="s">
        <v>32</v>
      </c>
      <c r="E23" s="83" t="s">
        <v>31</v>
      </c>
      <c r="F23" s="83" t="s">
        <v>32</v>
      </c>
      <c r="G23" s="84" t="s">
        <v>31</v>
      </c>
      <c r="H23" s="84" t="s">
        <v>32</v>
      </c>
      <c r="I23" s="135"/>
      <c r="J23" s="135"/>
    </row>
    <row r="24" spans="1:11" s="7" customFormat="1" x14ac:dyDescent="0.35">
      <c r="A24" s="75"/>
      <c r="B24" s="76" t="s">
        <v>49</v>
      </c>
      <c r="C24" s="47">
        <f>C25+C26+C27+C28</f>
        <v>147739</v>
      </c>
      <c r="D24" s="47">
        <f t="shared" ref="D24:H24" si="7">D25+D26+D27+D28</f>
        <v>108454.26</v>
      </c>
      <c r="E24" s="48">
        <f t="shared" si="7"/>
        <v>1055.125</v>
      </c>
      <c r="F24" s="48">
        <f t="shared" si="7"/>
        <v>436.73500000000001</v>
      </c>
      <c r="G24" s="49">
        <f t="shared" si="7"/>
        <v>-147301.375</v>
      </c>
      <c r="H24" s="49">
        <f t="shared" si="7"/>
        <v>-108017.52499999999</v>
      </c>
      <c r="I24" s="97"/>
      <c r="J24" s="109"/>
    </row>
    <row r="25" spans="1:11" s="7" customFormat="1" x14ac:dyDescent="0.35">
      <c r="A25" s="81">
        <v>1</v>
      </c>
      <c r="B25" s="28" t="s">
        <v>35</v>
      </c>
      <c r="C25" s="58"/>
      <c r="D25" s="58"/>
      <c r="E25" s="59"/>
      <c r="F25" s="59"/>
      <c r="G25" s="84">
        <f>E25-C25</f>
        <v>0</v>
      </c>
      <c r="H25" s="61">
        <f>F25-D25</f>
        <v>0</v>
      </c>
      <c r="I25" s="99"/>
      <c r="J25" s="105"/>
    </row>
    <row r="26" spans="1:11" s="7" customFormat="1" x14ac:dyDescent="0.35">
      <c r="A26" s="81">
        <v>2</v>
      </c>
      <c r="B26" s="28" t="s">
        <v>36</v>
      </c>
      <c r="C26" s="58"/>
      <c r="D26" s="58"/>
      <c r="E26" s="59"/>
      <c r="F26" s="59"/>
      <c r="G26" s="84">
        <f t="shared" ref="G26:H27" si="8">E26-C26</f>
        <v>0</v>
      </c>
      <c r="H26" s="61">
        <f t="shared" si="8"/>
        <v>0</v>
      </c>
      <c r="I26" s="99"/>
      <c r="J26" s="105"/>
    </row>
    <row r="27" spans="1:11" s="7" customFormat="1" ht="24" x14ac:dyDescent="0.35">
      <c r="A27" s="81">
        <v>3</v>
      </c>
      <c r="B27" s="28" t="s">
        <v>4</v>
      </c>
      <c r="C27" s="58">
        <v>145000</v>
      </c>
      <c r="D27" s="58">
        <v>101500</v>
      </c>
      <c r="E27" s="59"/>
      <c r="F27" s="59"/>
      <c r="G27" s="84">
        <f t="shared" si="8"/>
        <v>-145000</v>
      </c>
      <c r="H27" s="61">
        <f t="shared" si="8"/>
        <v>-101500</v>
      </c>
      <c r="I27" s="101" t="s">
        <v>77</v>
      </c>
      <c r="J27" s="101" t="s">
        <v>78</v>
      </c>
    </row>
    <row r="28" spans="1:11" s="7" customFormat="1" x14ac:dyDescent="0.35">
      <c r="A28" s="81">
        <v>4</v>
      </c>
      <c r="B28" s="28" t="s">
        <v>37</v>
      </c>
      <c r="C28" s="82">
        <f>C29+C30+C31</f>
        <v>2739</v>
      </c>
      <c r="D28" s="82">
        <f t="shared" ref="D28:H28" si="9">D29+D30+D31</f>
        <v>6954.26</v>
      </c>
      <c r="E28" s="83">
        <f t="shared" si="9"/>
        <v>1055.125</v>
      </c>
      <c r="F28" s="83">
        <f t="shared" si="9"/>
        <v>436.73500000000001</v>
      </c>
      <c r="G28" s="84">
        <f t="shared" si="9"/>
        <v>-2301.375</v>
      </c>
      <c r="H28" s="61">
        <f t="shared" si="9"/>
        <v>-6517.5250000000005</v>
      </c>
      <c r="I28" s="99"/>
      <c r="J28" s="105"/>
    </row>
    <row r="29" spans="1:11" ht="24" x14ac:dyDescent="0.35">
      <c r="A29" s="17"/>
      <c r="B29" s="19" t="s">
        <v>38</v>
      </c>
      <c r="C29" s="58"/>
      <c r="D29" s="58"/>
      <c r="E29" s="59">
        <f>374.151+63.241</f>
        <v>437.392</v>
      </c>
      <c r="F29" s="59">
        <f>374.151+63.241</f>
        <v>437.392</v>
      </c>
      <c r="G29" s="84">
        <f t="shared" ref="G29:H30" si="10">E29-C29</f>
        <v>437.392</v>
      </c>
      <c r="H29" s="61">
        <f t="shared" si="10"/>
        <v>437.392</v>
      </c>
      <c r="I29" s="102" t="s">
        <v>79</v>
      </c>
      <c r="J29" s="102" t="s">
        <v>79</v>
      </c>
    </row>
    <row r="30" spans="1:11" x14ac:dyDescent="0.35">
      <c r="A30" s="17"/>
      <c r="B30" s="19" t="s">
        <v>39</v>
      </c>
      <c r="C30" s="58"/>
      <c r="D30" s="58"/>
      <c r="E30" s="59"/>
      <c r="F30" s="59"/>
      <c r="G30" s="84">
        <f t="shared" si="10"/>
        <v>0</v>
      </c>
      <c r="H30" s="61">
        <f t="shared" si="10"/>
        <v>0</v>
      </c>
      <c r="I30" s="99"/>
      <c r="J30" s="105"/>
    </row>
    <row r="31" spans="1:11" x14ac:dyDescent="0.35">
      <c r="A31" s="17"/>
      <c r="B31" s="19" t="s">
        <v>40</v>
      </c>
      <c r="C31" s="82">
        <f>C32+C33+C34+C35+C37</f>
        <v>2739</v>
      </c>
      <c r="D31" s="82">
        <f t="shared" ref="D31:H31" si="11">D32+D33+D34+D35+D37</f>
        <v>6954.26</v>
      </c>
      <c r="E31" s="83">
        <f>SUM(E32:E37)</f>
        <v>617.73299999999995</v>
      </c>
      <c r="F31" s="83">
        <f>SUM(F32:F37)</f>
        <v>-0.65700000000000003</v>
      </c>
      <c r="G31" s="84">
        <f t="shared" si="11"/>
        <v>-2738.7669999999998</v>
      </c>
      <c r="H31" s="84">
        <f t="shared" si="11"/>
        <v>-6954.9170000000004</v>
      </c>
      <c r="I31" s="99"/>
      <c r="J31" s="105"/>
    </row>
    <row r="32" spans="1:11" ht="60" x14ac:dyDescent="0.35">
      <c r="A32" s="18"/>
      <c r="B32" s="20" t="s">
        <v>41</v>
      </c>
      <c r="C32" s="64">
        <v>2700</v>
      </c>
      <c r="D32" s="64">
        <v>1890</v>
      </c>
      <c r="E32" s="65"/>
      <c r="F32" s="65"/>
      <c r="G32" s="84">
        <f t="shared" ref="G32:H37" si="12">E32-C32</f>
        <v>-2700</v>
      </c>
      <c r="H32" s="61">
        <f t="shared" si="12"/>
        <v>-1890</v>
      </c>
      <c r="I32" s="101" t="s">
        <v>71</v>
      </c>
      <c r="J32" s="101" t="s">
        <v>72</v>
      </c>
    </row>
    <row r="33" spans="1:12" x14ac:dyDescent="0.35">
      <c r="A33" s="18"/>
      <c r="B33" s="20" t="s">
        <v>42</v>
      </c>
      <c r="C33" s="64"/>
      <c r="D33" s="64"/>
      <c r="E33" s="65"/>
      <c r="F33" s="65"/>
      <c r="G33" s="84">
        <f t="shared" si="12"/>
        <v>0</v>
      </c>
      <c r="H33" s="61">
        <f t="shared" si="12"/>
        <v>0</v>
      </c>
      <c r="I33" s="101"/>
      <c r="J33" s="105"/>
      <c r="K33">
        <v>7217.9</v>
      </c>
      <c r="L33">
        <v>4599</v>
      </c>
    </row>
    <row r="34" spans="1:12" ht="48" x14ac:dyDescent="0.35">
      <c r="A34" s="18"/>
      <c r="B34" s="20" t="s">
        <v>65</v>
      </c>
      <c r="C34" s="64">
        <v>39</v>
      </c>
      <c r="D34" s="64">
        <v>39</v>
      </c>
      <c r="E34" s="65"/>
      <c r="F34" s="65"/>
      <c r="G34" s="84">
        <f t="shared" si="12"/>
        <v>-39</v>
      </c>
      <c r="H34" s="61">
        <f t="shared" si="12"/>
        <v>-39</v>
      </c>
      <c r="I34" s="101" t="s">
        <v>76</v>
      </c>
      <c r="J34" s="101" t="s">
        <v>75</v>
      </c>
    </row>
    <row r="35" spans="1:12" ht="72.5" x14ac:dyDescent="0.35">
      <c r="A35" s="15"/>
      <c r="B35" s="20" t="s">
        <v>67</v>
      </c>
      <c r="C35" s="66"/>
      <c r="D35" s="66">
        <v>5025.26</v>
      </c>
      <c r="E35" s="67"/>
      <c r="F35" s="67"/>
      <c r="G35" s="84">
        <f t="shared" si="12"/>
        <v>0</v>
      </c>
      <c r="H35" s="61">
        <f t="shared" si="12"/>
        <v>-5025.26</v>
      </c>
      <c r="I35" s="103" t="s">
        <v>73</v>
      </c>
      <c r="J35" s="103" t="s">
        <v>74</v>
      </c>
    </row>
    <row r="36" spans="1:12" x14ac:dyDescent="0.35">
      <c r="A36" s="15"/>
      <c r="B36" s="20" t="s">
        <v>69</v>
      </c>
      <c r="C36" s="66"/>
      <c r="D36" s="66"/>
      <c r="E36" s="67">
        <v>617.5</v>
      </c>
      <c r="F36" s="67"/>
      <c r="G36" s="84"/>
      <c r="H36" s="61"/>
      <c r="I36" s="103"/>
      <c r="J36" s="104"/>
    </row>
    <row r="37" spans="1:12" ht="48.5" x14ac:dyDescent="0.35">
      <c r="A37" s="15"/>
      <c r="B37" s="20" t="s">
        <v>68</v>
      </c>
      <c r="C37" s="58"/>
      <c r="D37" s="58"/>
      <c r="E37" s="59">
        <v>0.23300000000000001</v>
      </c>
      <c r="F37" s="59">
        <f>-0.657</f>
        <v>-0.65700000000000003</v>
      </c>
      <c r="G37" s="84">
        <f t="shared" si="12"/>
        <v>0.23300000000000001</v>
      </c>
      <c r="H37" s="61">
        <f t="shared" si="12"/>
        <v>-0.65700000000000003</v>
      </c>
      <c r="I37" s="103" t="s">
        <v>70</v>
      </c>
      <c r="J37" s="104"/>
    </row>
    <row r="38" spans="1:12" x14ac:dyDescent="0.35">
      <c r="A38" s="43"/>
      <c r="B38" s="44"/>
      <c r="C38" s="44"/>
      <c r="D38" s="44"/>
      <c r="E38" s="44"/>
      <c r="F38" s="44"/>
      <c r="G38" s="44"/>
      <c r="H38" s="44"/>
      <c r="I38" s="106"/>
      <c r="J38" s="110"/>
    </row>
    <row r="39" spans="1:12" x14ac:dyDescent="0.35">
      <c r="A39" s="43"/>
      <c r="B39" s="44"/>
      <c r="C39" s="44"/>
      <c r="D39" s="44"/>
      <c r="E39" s="44"/>
      <c r="F39" s="44"/>
      <c r="G39" s="44"/>
      <c r="H39" s="44"/>
      <c r="I39" s="106"/>
      <c r="J39" s="110"/>
    </row>
    <row r="40" spans="1:12" x14ac:dyDescent="0.35">
      <c r="B40" s="23" t="s">
        <v>27</v>
      </c>
      <c r="C40" s="69"/>
      <c r="D40" s="69"/>
      <c r="E40" s="70"/>
      <c r="F40" s="70"/>
      <c r="G40" s="71"/>
      <c r="H40" s="72"/>
      <c r="I40" s="108"/>
      <c r="J40" s="107"/>
    </row>
    <row r="41" spans="1:12" s="7" customFormat="1" x14ac:dyDescent="0.35">
      <c r="A41" s="129" t="s">
        <v>47</v>
      </c>
      <c r="B41" s="124" t="s">
        <v>44</v>
      </c>
      <c r="C41" s="131" t="s">
        <v>33</v>
      </c>
      <c r="D41" s="131"/>
      <c r="E41" s="132" t="s">
        <v>34</v>
      </c>
      <c r="F41" s="132"/>
      <c r="G41" s="133" t="s">
        <v>46</v>
      </c>
      <c r="H41" s="133"/>
      <c r="I41" s="135" t="s">
        <v>52</v>
      </c>
      <c r="J41" s="135" t="s">
        <v>53</v>
      </c>
    </row>
    <row r="42" spans="1:12" s="7" customFormat="1" x14ac:dyDescent="0.35">
      <c r="A42" s="130"/>
      <c r="B42" s="124"/>
      <c r="C42" s="82" t="s">
        <v>31</v>
      </c>
      <c r="D42" s="82" t="s">
        <v>32</v>
      </c>
      <c r="E42" s="83" t="s">
        <v>31</v>
      </c>
      <c r="F42" s="83" t="s">
        <v>32</v>
      </c>
      <c r="G42" s="84" t="s">
        <v>31</v>
      </c>
      <c r="H42" s="84" t="s">
        <v>32</v>
      </c>
      <c r="I42" s="135"/>
      <c r="J42" s="135"/>
    </row>
    <row r="43" spans="1:12" s="7" customFormat="1" x14ac:dyDescent="0.35">
      <c r="A43" s="75"/>
      <c r="B43" s="76" t="s">
        <v>49</v>
      </c>
      <c r="C43" s="47">
        <f>C44+C45+C46+C47</f>
        <v>2700</v>
      </c>
      <c r="D43" s="47">
        <f t="shared" ref="D43:H43" si="13">D44+D45+D46+D47</f>
        <v>102588.63</v>
      </c>
      <c r="E43" s="48">
        <f t="shared" si="13"/>
        <v>0</v>
      </c>
      <c r="F43" s="48">
        <f t="shared" si="13"/>
        <v>0</v>
      </c>
      <c r="G43" s="49">
        <f t="shared" si="13"/>
        <v>-2700</v>
      </c>
      <c r="H43" s="49">
        <f t="shared" si="13"/>
        <v>-102588.63</v>
      </c>
      <c r="I43" s="97"/>
      <c r="J43" s="109"/>
    </row>
    <row r="44" spans="1:12" s="7" customFormat="1" x14ac:dyDescent="0.35">
      <c r="A44" s="81">
        <v>1</v>
      </c>
      <c r="B44" s="28" t="s">
        <v>35</v>
      </c>
      <c r="C44" s="58"/>
      <c r="D44" s="58"/>
      <c r="E44" s="59"/>
      <c r="F44" s="59"/>
      <c r="G44" s="84">
        <f>E44-C44</f>
        <v>0</v>
      </c>
      <c r="H44" s="61">
        <f>F44-D44</f>
        <v>0</v>
      </c>
      <c r="I44" s="99"/>
      <c r="J44" s="105"/>
    </row>
    <row r="45" spans="1:12" s="7" customFormat="1" x14ac:dyDescent="0.35">
      <c r="A45" s="81">
        <v>2</v>
      </c>
      <c r="B45" s="28" t="s">
        <v>36</v>
      </c>
      <c r="C45" s="58"/>
      <c r="D45" s="58"/>
      <c r="E45" s="59"/>
      <c r="F45" s="59"/>
      <c r="G45" s="84">
        <f t="shared" ref="G45:H46" si="14">E45-C45</f>
        <v>0</v>
      </c>
      <c r="H45" s="61">
        <f t="shared" si="14"/>
        <v>0</v>
      </c>
      <c r="I45" s="99"/>
      <c r="J45" s="105"/>
    </row>
    <row r="46" spans="1:12" s="7" customFormat="1" ht="36" x14ac:dyDescent="0.35">
      <c r="A46" s="81">
        <v>3</v>
      </c>
      <c r="B46" s="28" t="s">
        <v>4</v>
      </c>
      <c r="C46" s="58"/>
      <c r="D46" s="58">
        <v>100698.63</v>
      </c>
      <c r="E46" s="59"/>
      <c r="F46" s="59"/>
      <c r="G46" s="84">
        <f t="shared" si="14"/>
        <v>0</v>
      </c>
      <c r="H46" s="61">
        <f t="shared" si="14"/>
        <v>-100698.63</v>
      </c>
      <c r="I46" s="101"/>
      <c r="J46" s="101" t="s">
        <v>86</v>
      </c>
      <c r="K46" s="7">
        <v>143855.20000000001</v>
      </c>
      <c r="L46" s="7">
        <v>4560</v>
      </c>
    </row>
    <row r="47" spans="1:12" s="7" customFormat="1" x14ac:dyDescent="0.35">
      <c r="A47" s="81">
        <v>4</v>
      </c>
      <c r="B47" s="28" t="s">
        <v>37</v>
      </c>
      <c r="C47" s="82">
        <f>C48+C49+C50</f>
        <v>2700</v>
      </c>
      <c r="D47" s="82">
        <f t="shared" ref="D47:H47" si="15">D48+D49+D50</f>
        <v>1890</v>
      </c>
      <c r="E47" s="83">
        <f t="shared" si="15"/>
        <v>0</v>
      </c>
      <c r="F47" s="83">
        <f t="shared" si="15"/>
        <v>0</v>
      </c>
      <c r="G47" s="84">
        <f t="shared" si="15"/>
        <v>-2700</v>
      </c>
      <c r="H47" s="84">
        <f t="shared" si="15"/>
        <v>-1890</v>
      </c>
      <c r="I47" s="99"/>
      <c r="J47" s="105"/>
    </row>
    <row r="48" spans="1:12" x14ac:dyDescent="0.35">
      <c r="A48" s="17"/>
      <c r="B48" s="19" t="s">
        <v>38</v>
      </c>
      <c r="C48" s="58"/>
      <c r="D48" s="58"/>
      <c r="E48" s="59"/>
      <c r="F48" s="59"/>
      <c r="G48" s="84">
        <f t="shared" ref="G48:H49" si="16">E48-C48</f>
        <v>0</v>
      </c>
      <c r="H48" s="61">
        <f t="shared" si="16"/>
        <v>0</v>
      </c>
      <c r="I48" s="99"/>
      <c r="J48" s="105"/>
    </row>
    <row r="49" spans="1:10" x14ac:dyDescent="0.35">
      <c r="A49" s="17"/>
      <c r="B49" s="19" t="s">
        <v>39</v>
      </c>
      <c r="C49" s="58"/>
      <c r="D49" s="58"/>
      <c r="E49" s="59"/>
      <c r="F49" s="59"/>
      <c r="G49" s="84">
        <f t="shared" si="16"/>
        <v>0</v>
      </c>
      <c r="H49" s="61">
        <f t="shared" si="16"/>
        <v>0</v>
      </c>
      <c r="I49" s="99"/>
      <c r="J49" s="105"/>
    </row>
    <row r="50" spans="1:10" x14ac:dyDescent="0.35">
      <c r="A50" s="17"/>
      <c r="B50" s="19" t="s">
        <v>40</v>
      </c>
      <c r="C50" s="82">
        <f>C51+C52+C53+C54</f>
        <v>2700</v>
      </c>
      <c r="D50" s="82">
        <f t="shared" ref="D50:H50" si="17">D51+D52+D53+D54</f>
        <v>1890</v>
      </c>
      <c r="E50" s="83">
        <f t="shared" si="17"/>
        <v>0</v>
      </c>
      <c r="F50" s="83">
        <f t="shared" si="17"/>
        <v>0</v>
      </c>
      <c r="G50" s="84">
        <f t="shared" si="17"/>
        <v>-2700</v>
      </c>
      <c r="H50" s="84">
        <f t="shared" si="17"/>
        <v>-1890</v>
      </c>
      <c r="I50" s="99"/>
      <c r="J50" s="101"/>
    </row>
    <row r="51" spans="1:10" ht="60" x14ac:dyDescent="0.35">
      <c r="A51" s="18"/>
      <c r="B51" s="20" t="s">
        <v>41</v>
      </c>
      <c r="C51" s="64">
        <v>2700</v>
      </c>
      <c r="D51" s="64">
        <v>1890</v>
      </c>
      <c r="E51" s="65"/>
      <c r="F51" s="65"/>
      <c r="G51" s="84">
        <f t="shared" ref="G51:H54" si="18">E51-C51</f>
        <v>-2700</v>
      </c>
      <c r="H51" s="61">
        <f t="shared" si="18"/>
        <v>-1890</v>
      </c>
      <c r="I51" s="101" t="s">
        <v>71</v>
      </c>
      <c r="J51" s="101" t="s">
        <v>72</v>
      </c>
    </row>
    <row r="52" spans="1:10" x14ac:dyDescent="0.35">
      <c r="A52" s="18"/>
      <c r="B52" s="20" t="s">
        <v>42</v>
      </c>
      <c r="C52" s="64"/>
      <c r="D52" s="64"/>
      <c r="E52" s="65"/>
      <c r="F52" s="65"/>
      <c r="G52" s="84">
        <f t="shared" si="18"/>
        <v>0</v>
      </c>
      <c r="H52" s="61">
        <f t="shared" si="18"/>
        <v>0</v>
      </c>
      <c r="I52" s="101"/>
      <c r="J52" s="105"/>
    </row>
    <row r="53" spans="1:10" x14ac:dyDescent="0.35">
      <c r="A53" s="18"/>
      <c r="B53" s="20" t="s">
        <v>43</v>
      </c>
      <c r="C53" s="64"/>
      <c r="D53" s="64"/>
      <c r="E53" s="65"/>
      <c r="F53" s="65"/>
      <c r="G53" s="84">
        <f t="shared" si="18"/>
        <v>0</v>
      </c>
      <c r="H53" s="61">
        <f t="shared" si="18"/>
        <v>0</v>
      </c>
      <c r="I53" s="101"/>
      <c r="J53" s="105"/>
    </row>
    <row r="54" spans="1:10" x14ac:dyDescent="0.35">
      <c r="A54" s="15"/>
      <c r="B54" s="26" t="s">
        <v>55</v>
      </c>
      <c r="C54" s="73"/>
      <c r="D54" s="73"/>
      <c r="E54" s="67"/>
      <c r="F54" s="74"/>
      <c r="G54" s="84">
        <f t="shared" si="18"/>
        <v>0</v>
      </c>
      <c r="H54" s="61">
        <f t="shared" si="18"/>
        <v>0</v>
      </c>
      <c r="I54" s="111"/>
      <c r="J54" s="112"/>
    </row>
    <row r="55" spans="1:10" x14ac:dyDescent="0.35">
      <c r="C55" s="69"/>
      <c r="D55" s="69"/>
      <c r="E55" s="70"/>
      <c r="F55" s="70"/>
      <c r="G55" s="71"/>
      <c r="H55" s="71"/>
      <c r="I55" s="113"/>
    </row>
    <row r="56" spans="1:10" x14ac:dyDescent="0.35">
      <c r="B56" s="21" t="s">
        <v>87</v>
      </c>
      <c r="C56" s="69">
        <f>C43+C24+C5</f>
        <v>154168</v>
      </c>
      <c r="D56" s="69">
        <f t="shared" ref="D56:H56" si="19">D43+D24+D5</f>
        <v>247483.39</v>
      </c>
      <c r="E56" s="70">
        <f>E43+E24+E5</f>
        <v>2513.8649999999998</v>
      </c>
      <c r="F56" s="70">
        <f t="shared" si="19"/>
        <v>19250.505000000001</v>
      </c>
      <c r="G56" s="71">
        <f t="shared" si="19"/>
        <v>-152271.63500000001</v>
      </c>
      <c r="H56" s="71">
        <f t="shared" si="19"/>
        <v>-228232.88500000001</v>
      </c>
    </row>
  </sheetData>
  <mergeCells count="21">
    <mergeCell ref="J41:J42"/>
    <mergeCell ref="A41:A42"/>
    <mergeCell ref="B41:B42"/>
    <mergeCell ref="C41:D41"/>
    <mergeCell ref="E41:F41"/>
    <mergeCell ref="G41:H41"/>
    <mergeCell ref="I41:I42"/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Восток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Восток'!Область_печати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2024-07-16T11:50:51Z</dcterms:modified>
</cp:coreProperties>
</file>