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KJP_Biolabor\Projekte\CePTER\CePTER_RNASeq\data\"/>
    </mc:Choice>
  </mc:AlternateContent>
  <bookViews>
    <workbookView xWindow="120" yWindow="135" windowWidth="15240" windowHeight="7995" activeTab="1"/>
  </bookViews>
  <sheets>
    <sheet name="Concentrations" sheetId="1" r:id="rId1"/>
    <sheet name="SampleSheet" sheetId="4" r:id="rId2"/>
    <sheet name="Sheet2" sheetId="2" r:id="rId3"/>
    <sheet name="Sheet3" sheetId="3" r:id="rId4"/>
    <sheet name="Plate setup" sheetId="6" r:id="rId5"/>
    <sheet name="Tabelle1" sheetId="5" r:id="rId6"/>
  </sheets>
  <definedNames>
    <definedName name="_xlnm._FilterDatabase" localSheetId="1" hidden="1">SampleSheet!$A$1:$K$1</definedName>
    <definedName name="_xlnm._FilterDatabase" localSheetId="2" hidden="1">Sheet2!$B$1:$N$1</definedName>
    <definedName name="Sample_info_CePTER_RNASeq" localSheetId="1">SampleSheet!$A$1:$J$109</definedName>
  </definedNames>
  <calcPr calcId="162913"/>
</workbook>
</file>

<file path=xl/calcChain.xml><?xml version="1.0" encoding="utf-8"?>
<calcChain xmlns="http://schemas.openxmlformats.org/spreadsheetml/2006/main">
  <c r="B18" i="6" l="1"/>
  <c r="C17" i="6"/>
  <c r="D17" i="6"/>
  <c r="E17" i="6"/>
  <c r="F17" i="6"/>
  <c r="G17" i="6"/>
  <c r="H17" i="6"/>
  <c r="I17" i="6"/>
  <c r="J17" i="6"/>
  <c r="K17" i="6"/>
  <c r="L17" i="6"/>
  <c r="M17" i="6"/>
  <c r="C18" i="6"/>
  <c r="D18" i="6"/>
  <c r="E18" i="6"/>
  <c r="F18" i="6"/>
  <c r="G18" i="6"/>
  <c r="H18" i="6"/>
  <c r="I18" i="6"/>
  <c r="J18" i="6"/>
  <c r="K18" i="6"/>
  <c r="L18" i="6"/>
  <c r="M18" i="6"/>
  <c r="C19" i="6"/>
  <c r="D19" i="6"/>
  <c r="E19" i="6"/>
  <c r="F19" i="6"/>
  <c r="G19" i="6"/>
  <c r="H19" i="6"/>
  <c r="I19" i="6"/>
  <c r="J19" i="6"/>
  <c r="K19" i="6"/>
  <c r="L19" i="6"/>
  <c r="M19" i="6"/>
  <c r="C20" i="6"/>
  <c r="D20" i="6"/>
  <c r="E20" i="6"/>
  <c r="F20" i="6"/>
  <c r="G20" i="6"/>
  <c r="H20" i="6"/>
  <c r="I20" i="6"/>
  <c r="J20" i="6"/>
  <c r="K20" i="6"/>
  <c r="L20" i="6"/>
  <c r="M20" i="6"/>
  <c r="C21" i="6"/>
  <c r="D21" i="6"/>
  <c r="E21" i="6"/>
  <c r="F21" i="6"/>
  <c r="G21" i="6"/>
  <c r="H21" i="6"/>
  <c r="I21" i="6"/>
  <c r="J21" i="6"/>
  <c r="K21" i="6"/>
  <c r="L21" i="6"/>
  <c r="M21" i="6"/>
  <c r="C22" i="6"/>
  <c r="D22" i="6"/>
  <c r="E22" i="6"/>
  <c r="F22" i="6"/>
  <c r="G22" i="6"/>
  <c r="H22" i="6"/>
  <c r="I22" i="6"/>
  <c r="J22" i="6"/>
  <c r="K22" i="6"/>
  <c r="L22" i="6"/>
  <c r="M22" i="6"/>
  <c r="C23" i="6"/>
  <c r="D23" i="6"/>
  <c r="E23" i="6"/>
  <c r="F23" i="6"/>
  <c r="G23" i="6"/>
  <c r="H23" i="6"/>
  <c r="I23" i="6"/>
  <c r="J23" i="6"/>
  <c r="K23" i="6"/>
  <c r="L23" i="6"/>
  <c r="M23" i="6"/>
  <c r="C24" i="6"/>
  <c r="D24" i="6"/>
  <c r="E24" i="6"/>
  <c r="F24" i="6"/>
  <c r="G24" i="6"/>
  <c r="H24" i="6"/>
  <c r="I24" i="6"/>
  <c r="J24" i="6"/>
  <c r="K24" i="6"/>
  <c r="L24" i="6"/>
  <c r="M24" i="6"/>
  <c r="B19" i="6"/>
  <c r="B20" i="6"/>
  <c r="B21" i="6"/>
  <c r="B22" i="6"/>
  <c r="B23" i="6"/>
  <c r="B24" i="6"/>
  <c r="B17" i="6"/>
  <c r="B6" i="6"/>
  <c r="C6" i="6"/>
  <c r="D6" i="6"/>
  <c r="E6" i="6"/>
  <c r="F6" i="6"/>
  <c r="G6" i="6"/>
  <c r="H6" i="6"/>
  <c r="I6" i="6"/>
  <c r="J6" i="6"/>
  <c r="K6" i="6"/>
  <c r="L6" i="6"/>
  <c r="M6" i="6"/>
  <c r="B7" i="6"/>
  <c r="C7" i="6"/>
  <c r="D7" i="6"/>
  <c r="E7" i="6"/>
  <c r="F7" i="6"/>
  <c r="G7" i="6"/>
  <c r="H7" i="6"/>
  <c r="I7" i="6"/>
  <c r="J7" i="6"/>
  <c r="K7" i="6"/>
  <c r="L7" i="6"/>
  <c r="M7" i="6"/>
  <c r="B8" i="6"/>
  <c r="C8" i="6"/>
  <c r="D8" i="6"/>
  <c r="E8" i="6"/>
  <c r="F8" i="6"/>
  <c r="G8" i="6"/>
  <c r="H8" i="6"/>
  <c r="I8" i="6"/>
  <c r="J8" i="6"/>
  <c r="K8" i="6"/>
  <c r="L8" i="6"/>
  <c r="M8" i="6"/>
  <c r="B9" i="6"/>
  <c r="C9" i="6"/>
  <c r="D9" i="6"/>
  <c r="E9" i="6"/>
  <c r="F9" i="6"/>
  <c r="G9" i="6"/>
  <c r="H9" i="6"/>
  <c r="I9" i="6"/>
  <c r="J9" i="6"/>
  <c r="K9" i="6"/>
  <c r="L9" i="6"/>
  <c r="M9" i="6"/>
  <c r="B10" i="6"/>
  <c r="C10" i="6"/>
  <c r="D10" i="6"/>
  <c r="E10" i="6"/>
  <c r="F10" i="6"/>
  <c r="G10" i="6"/>
  <c r="H10" i="6"/>
  <c r="I10" i="6"/>
  <c r="J10" i="6"/>
  <c r="K10" i="6"/>
  <c r="L10" i="6"/>
  <c r="M10" i="6"/>
  <c r="B11" i="6"/>
  <c r="C11" i="6"/>
  <c r="D11" i="6"/>
  <c r="E11" i="6"/>
  <c r="F11" i="6"/>
  <c r="G11" i="6"/>
  <c r="H11" i="6"/>
  <c r="I11" i="6"/>
  <c r="J11" i="6"/>
  <c r="K11" i="6"/>
  <c r="L11" i="6"/>
  <c r="M11" i="6"/>
  <c r="B12" i="6"/>
  <c r="C12" i="6"/>
  <c r="D12" i="6"/>
  <c r="E12" i="6"/>
  <c r="F12" i="6"/>
  <c r="G12" i="6"/>
  <c r="H12" i="6"/>
  <c r="I12" i="6"/>
  <c r="J12" i="6"/>
  <c r="K12" i="6"/>
  <c r="L12" i="6"/>
  <c r="M12" i="6"/>
  <c r="C5" i="6"/>
  <c r="D5" i="6"/>
  <c r="E5" i="6"/>
  <c r="F5" i="6"/>
  <c r="G5" i="6"/>
  <c r="H5" i="6"/>
  <c r="I5" i="6"/>
  <c r="J5" i="6"/>
  <c r="K5" i="6"/>
  <c r="L5" i="6"/>
  <c r="M5" i="6"/>
  <c r="B5" i="6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2" i="3"/>
  <c r="N98" i="2" l="1"/>
  <c r="N99" i="2"/>
  <c r="N104" i="2"/>
  <c r="N105" i="2"/>
  <c r="N106" i="2"/>
  <c r="N108" i="2"/>
  <c r="N109" i="2"/>
  <c r="N112" i="2"/>
  <c r="N113" i="2"/>
  <c r="N114" i="2"/>
  <c r="N115" i="2"/>
  <c r="N116" i="2"/>
  <c r="N117" i="2"/>
  <c r="N128" i="2"/>
  <c r="N90" i="2"/>
  <c r="N91" i="2"/>
  <c r="N92" i="2"/>
  <c r="C2" i="2"/>
  <c r="D2" i="2" s="1"/>
  <c r="E2" i="2" s="1"/>
  <c r="F2" i="2" s="1"/>
  <c r="H2" i="2" l="1"/>
  <c r="J2" i="2" s="1"/>
  <c r="C91" i="2"/>
  <c r="D91" i="2" s="1"/>
  <c r="E91" i="2" s="1"/>
  <c r="F91" i="2" s="1"/>
  <c r="C92" i="2"/>
  <c r="D92" i="2" s="1"/>
  <c r="E92" i="2" s="1"/>
  <c r="F92" i="2" s="1"/>
  <c r="C93" i="2"/>
  <c r="D93" i="2" s="1"/>
  <c r="E93" i="2" s="1"/>
  <c r="F93" i="2" s="1"/>
  <c r="C94" i="2"/>
  <c r="D94" i="2" s="1"/>
  <c r="E94" i="2" s="1"/>
  <c r="F94" i="2" s="1"/>
  <c r="C95" i="2"/>
  <c r="D95" i="2" s="1"/>
  <c r="E95" i="2" s="1"/>
  <c r="F95" i="2" s="1"/>
  <c r="C97" i="2"/>
  <c r="D97" i="2" s="1"/>
  <c r="E97" i="2" s="1"/>
  <c r="F97" i="2" s="1"/>
  <c r="C98" i="2"/>
  <c r="D98" i="2" s="1"/>
  <c r="E98" i="2" s="1"/>
  <c r="F98" i="2" s="1"/>
  <c r="C99" i="2"/>
  <c r="D99" i="2" s="1"/>
  <c r="E99" i="2" s="1"/>
  <c r="F99" i="2" s="1"/>
  <c r="C100" i="2"/>
  <c r="D100" i="2" s="1"/>
  <c r="E100" i="2" s="1"/>
  <c r="F100" i="2" s="1"/>
  <c r="C101" i="2"/>
  <c r="D101" i="2" s="1"/>
  <c r="E101" i="2" s="1"/>
  <c r="F101" i="2" s="1"/>
  <c r="C102" i="2"/>
  <c r="D102" i="2" s="1"/>
  <c r="E102" i="2" s="1"/>
  <c r="F102" i="2" s="1"/>
  <c r="C104" i="2"/>
  <c r="D104" i="2" s="1"/>
  <c r="E104" i="2" s="1"/>
  <c r="F104" i="2" s="1"/>
  <c r="C105" i="2"/>
  <c r="D105" i="2" s="1"/>
  <c r="E105" i="2" s="1"/>
  <c r="F105" i="2" s="1"/>
  <c r="C106" i="2"/>
  <c r="D106" i="2" s="1"/>
  <c r="E106" i="2" s="1"/>
  <c r="F106" i="2" s="1"/>
  <c r="C107" i="2"/>
  <c r="D107" i="2" s="1"/>
  <c r="E107" i="2" s="1"/>
  <c r="F107" i="2" s="1"/>
  <c r="C108" i="2"/>
  <c r="D108" i="2" s="1"/>
  <c r="E108" i="2" s="1"/>
  <c r="F108" i="2" s="1"/>
  <c r="C109" i="2"/>
  <c r="D109" i="2" s="1"/>
  <c r="E109" i="2" s="1"/>
  <c r="F109" i="2" s="1"/>
  <c r="C112" i="2"/>
  <c r="D112" i="2" s="1"/>
  <c r="E112" i="2" s="1"/>
  <c r="F112" i="2" s="1"/>
  <c r="C113" i="2"/>
  <c r="D113" i="2" s="1"/>
  <c r="E113" i="2" s="1"/>
  <c r="F113" i="2" s="1"/>
  <c r="C114" i="2"/>
  <c r="D114" i="2" s="1"/>
  <c r="E114" i="2" s="1"/>
  <c r="F114" i="2" s="1"/>
  <c r="C115" i="2"/>
  <c r="D115" i="2" s="1"/>
  <c r="E115" i="2" s="1"/>
  <c r="F115" i="2" s="1"/>
  <c r="C116" i="2"/>
  <c r="D116" i="2" s="1"/>
  <c r="E116" i="2" s="1"/>
  <c r="F116" i="2" s="1"/>
  <c r="C117" i="2"/>
  <c r="D117" i="2" s="1"/>
  <c r="E117" i="2" s="1"/>
  <c r="F117" i="2" s="1"/>
  <c r="C119" i="2"/>
  <c r="D119" i="2" s="1"/>
  <c r="E119" i="2" s="1"/>
  <c r="F119" i="2" s="1"/>
  <c r="C120" i="2"/>
  <c r="D120" i="2" s="1"/>
  <c r="E120" i="2" s="1"/>
  <c r="F120" i="2" s="1"/>
  <c r="C121" i="2"/>
  <c r="D121" i="2" s="1"/>
  <c r="E121" i="2" s="1"/>
  <c r="F121" i="2" s="1"/>
  <c r="C122" i="2"/>
  <c r="D122" i="2" s="1"/>
  <c r="E122" i="2" s="1"/>
  <c r="F122" i="2" s="1"/>
  <c r="C123" i="2"/>
  <c r="D123" i="2" s="1"/>
  <c r="E123" i="2" s="1"/>
  <c r="F123" i="2" s="1"/>
  <c r="C124" i="2"/>
  <c r="D124" i="2" s="1"/>
  <c r="E124" i="2" s="1"/>
  <c r="F124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90" i="2"/>
  <c r="D90" i="2" s="1"/>
  <c r="E90" i="2" s="1"/>
  <c r="F90" i="2" s="1"/>
  <c r="C47" i="2"/>
  <c r="D47" i="2" s="1"/>
  <c r="E47" i="2" s="1"/>
  <c r="F47" i="2" s="1"/>
  <c r="C48" i="2"/>
  <c r="D48" i="2" s="1"/>
  <c r="E48" i="2" s="1"/>
  <c r="F48" i="2" s="1"/>
  <c r="C49" i="2"/>
  <c r="D49" i="2" s="1"/>
  <c r="E49" i="2" s="1"/>
  <c r="F49" i="2" s="1"/>
  <c r="C50" i="2"/>
  <c r="D50" i="2" s="1"/>
  <c r="E50" i="2" s="1"/>
  <c r="F50" i="2" s="1"/>
  <c r="C51" i="2"/>
  <c r="D51" i="2" s="1"/>
  <c r="E51" i="2" s="1"/>
  <c r="F51" i="2" s="1"/>
  <c r="C53" i="2"/>
  <c r="D53" i="2" s="1"/>
  <c r="E53" i="2" s="1"/>
  <c r="F53" i="2" s="1"/>
  <c r="C54" i="2"/>
  <c r="D54" i="2" s="1"/>
  <c r="E54" i="2" s="1"/>
  <c r="F54" i="2" s="1"/>
  <c r="C55" i="2"/>
  <c r="D55" i="2" s="1"/>
  <c r="E55" i="2" s="1"/>
  <c r="F55" i="2" s="1"/>
  <c r="C56" i="2"/>
  <c r="D56" i="2" s="1"/>
  <c r="E56" i="2" s="1"/>
  <c r="F56" i="2" s="1"/>
  <c r="C57" i="2"/>
  <c r="D57" i="2" s="1"/>
  <c r="E57" i="2" s="1"/>
  <c r="F57" i="2" s="1"/>
  <c r="C58" i="2"/>
  <c r="D58" i="2" s="1"/>
  <c r="E58" i="2" s="1"/>
  <c r="F58" i="2" s="1"/>
  <c r="C60" i="2"/>
  <c r="D60" i="2" s="1"/>
  <c r="E60" i="2" s="1"/>
  <c r="F60" i="2" s="1"/>
  <c r="C61" i="2"/>
  <c r="D61" i="2" s="1"/>
  <c r="E61" i="2" s="1"/>
  <c r="F61" i="2" s="1"/>
  <c r="C62" i="2"/>
  <c r="D62" i="2" s="1"/>
  <c r="E62" i="2" s="1"/>
  <c r="F62" i="2" s="1"/>
  <c r="C63" i="2"/>
  <c r="D63" i="2" s="1"/>
  <c r="E63" i="2" s="1"/>
  <c r="F63" i="2" s="1"/>
  <c r="C64" i="2"/>
  <c r="D64" i="2" s="1"/>
  <c r="E64" i="2" s="1"/>
  <c r="F64" i="2" s="1"/>
  <c r="C65" i="2"/>
  <c r="D65" i="2" s="1"/>
  <c r="E65" i="2" s="1"/>
  <c r="F65" i="2" s="1"/>
  <c r="C68" i="2"/>
  <c r="D68" i="2" s="1"/>
  <c r="E68" i="2" s="1"/>
  <c r="F68" i="2" s="1"/>
  <c r="C69" i="2"/>
  <c r="D69" i="2" s="1"/>
  <c r="E69" i="2" s="1"/>
  <c r="F69" i="2" s="1"/>
  <c r="C70" i="2"/>
  <c r="D70" i="2" s="1"/>
  <c r="E70" i="2" s="1"/>
  <c r="F70" i="2" s="1"/>
  <c r="C71" i="2"/>
  <c r="D71" i="2" s="1"/>
  <c r="E71" i="2" s="1"/>
  <c r="F71" i="2" s="1"/>
  <c r="C72" i="2"/>
  <c r="D72" i="2" s="1"/>
  <c r="E72" i="2" s="1"/>
  <c r="F72" i="2" s="1"/>
  <c r="C73" i="2"/>
  <c r="D73" i="2" s="1"/>
  <c r="E73" i="2" s="1"/>
  <c r="F73" i="2" s="1"/>
  <c r="C75" i="2"/>
  <c r="D75" i="2" s="1"/>
  <c r="E75" i="2" s="1"/>
  <c r="F75" i="2" s="1"/>
  <c r="C76" i="2"/>
  <c r="D76" i="2" s="1"/>
  <c r="E76" i="2" s="1"/>
  <c r="F76" i="2" s="1"/>
  <c r="C77" i="2"/>
  <c r="D77" i="2" s="1"/>
  <c r="E77" i="2" s="1"/>
  <c r="F77" i="2" s="1"/>
  <c r="C78" i="2"/>
  <c r="D78" i="2" s="1"/>
  <c r="E78" i="2" s="1"/>
  <c r="F78" i="2" s="1"/>
  <c r="C79" i="2"/>
  <c r="D79" i="2" s="1"/>
  <c r="E79" i="2" s="1"/>
  <c r="F79" i="2" s="1"/>
  <c r="C80" i="2"/>
  <c r="D80" i="2" s="1"/>
  <c r="E80" i="2" s="1"/>
  <c r="F80" i="2" s="1"/>
  <c r="C82" i="2"/>
  <c r="D82" i="2" s="1"/>
  <c r="E82" i="2" s="1"/>
  <c r="F82" i="2" s="1"/>
  <c r="C83" i="2"/>
  <c r="D83" i="2" s="1"/>
  <c r="E83" i="2" s="1"/>
  <c r="F83" i="2" s="1"/>
  <c r="C84" i="2"/>
  <c r="D84" i="2" s="1"/>
  <c r="E84" i="2" s="1"/>
  <c r="F84" i="2" s="1"/>
  <c r="C85" i="2"/>
  <c r="D85" i="2" s="1"/>
  <c r="E85" i="2" s="1"/>
  <c r="F85" i="2" s="1"/>
  <c r="C86" i="2"/>
  <c r="D86" i="2" s="1"/>
  <c r="E86" i="2" s="1"/>
  <c r="F86" i="2" s="1"/>
  <c r="C87" i="2"/>
  <c r="D87" i="2" s="1"/>
  <c r="E87" i="2" s="1"/>
  <c r="F87" i="2" s="1"/>
  <c r="C46" i="2"/>
  <c r="D46" i="2" s="1"/>
  <c r="C3" i="2"/>
  <c r="D3" i="2" s="1"/>
  <c r="E3" i="2" s="1"/>
  <c r="F3" i="2" s="1"/>
  <c r="C4" i="2"/>
  <c r="D4" i="2" s="1"/>
  <c r="E4" i="2" s="1"/>
  <c r="F4" i="2" s="1"/>
  <c r="C5" i="2"/>
  <c r="D5" i="2" s="1"/>
  <c r="E5" i="2" s="1"/>
  <c r="F5" i="2" s="1"/>
  <c r="C6" i="2"/>
  <c r="D6" i="2" s="1"/>
  <c r="E6" i="2" s="1"/>
  <c r="F6" i="2" s="1"/>
  <c r="C7" i="2"/>
  <c r="D7" i="2" s="1"/>
  <c r="E7" i="2" s="1"/>
  <c r="F7" i="2" s="1"/>
  <c r="C9" i="2"/>
  <c r="D9" i="2" s="1"/>
  <c r="E9" i="2" s="1"/>
  <c r="F9" i="2" s="1"/>
  <c r="C10" i="2"/>
  <c r="D10" i="2" s="1"/>
  <c r="E10" i="2" s="1"/>
  <c r="F10" i="2" s="1"/>
  <c r="C11" i="2"/>
  <c r="D11" i="2" s="1"/>
  <c r="E11" i="2" s="1"/>
  <c r="F11" i="2" s="1"/>
  <c r="C12" i="2"/>
  <c r="D12" i="2" s="1"/>
  <c r="E12" i="2" s="1"/>
  <c r="F12" i="2" s="1"/>
  <c r="C13" i="2"/>
  <c r="D13" i="2" s="1"/>
  <c r="E13" i="2" s="1"/>
  <c r="F13" i="2" s="1"/>
  <c r="C14" i="2"/>
  <c r="D14" i="2" s="1"/>
  <c r="E14" i="2" s="1"/>
  <c r="F14" i="2" s="1"/>
  <c r="C18" i="2"/>
  <c r="D18" i="2" s="1"/>
  <c r="E18" i="2" s="1"/>
  <c r="F18" i="2" s="1"/>
  <c r="C17" i="2"/>
  <c r="D17" i="2" s="1"/>
  <c r="E17" i="2" s="1"/>
  <c r="F17" i="2" s="1"/>
  <c r="C16" i="2"/>
  <c r="D16" i="2" s="1"/>
  <c r="E16" i="2" s="1"/>
  <c r="F16" i="2" s="1"/>
  <c r="C19" i="2"/>
  <c r="D19" i="2" s="1"/>
  <c r="E19" i="2" s="1"/>
  <c r="F19" i="2" s="1"/>
  <c r="C20" i="2"/>
  <c r="D20" i="2" s="1"/>
  <c r="E20" i="2" s="1"/>
  <c r="F20" i="2" s="1"/>
  <c r="C21" i="2"/>
  <c r="D21" i="2" s="1"/>
  <c r="E21" i="2" s="1"/>
  <c r="F21" i="2" s="1"/>
  <c r="C24" i="2"/>
  <c r="D24" i="2" s="1"/>
  <c r="E24" i="2" s="1"/>
  <c r="F24" i="2" s="1"/>
  <c r="C25" i="2"/>
  <c r="D25" i="2" s="1"/>
  <c r="E25" i="2" s="1"/>
  <c r="F25" i="2" s="1"/>
  <c r="C26" i="2"/>
  <c r="D26" i="2" s="1"/>
  <c r="E26" i="2" s="1"/>
  <c r="F26" i="2" s="1"/>
  <c r="C27" i="2"/>
  <c r="D27" i="2" s="1"/>
  <c r="E27" i="2" s="1"/>
  <c r="F27" i="2" s="1"/>
  <c r="C28" i="2"/>
  <c r="D28" i="2" s="1"/>
  <c r="E28" i="2" s="1"/>
  <c r="F28" i="2" s="1"/>
  <c r="C29" i="2"/>
  <c r="D29" i="2" s="1"/>
  <c r="E29" i="2" s="1"/>
  <c r="F29" i="2" s="1"/>
  <c r="C31" i="2"/>
  <c r="D31" i="2" s="1"/>
  <c r="E31" i="2" s="1"/>
  <c r="F31" i="2" s="1"/>
  <c r="C32" i="2"/>
  <c r="D32" i="2" s="1"/>
  <c r="E32" i="2" s="1"/>
  <c r="F32" i="2" s="1"/>
  <c r="C33" i="2"/>
  <c r="D33" i="2" s="1"/>
  <c r="E33" i="2" s="1"/>
  <c r="F33" i="2" s="1"/>
  <c r="C34" i="2"/>
  <c r="D34" i="2" s="1"/>
  <c r="E34" i="2" s="1"/>
  <c r="F34" i="2" s="1"/>
  <c r="C35" i="2"/>
  <c r="D35" i="2" s="1"/>
  <c r="E35" i="2" s="1"/>
  <c r="F35" i="2" s="1"/>
  <c r="C36" i="2"/>
  <c r="D36" i="2" s="1"/>
  <c r="E36" i="2" s="1"/>
  <c r="F36" i="2" s="1"/>
  <c r="C38" i="2"/>
  <c r="D38" i="2" s="1"/>
  <c r="E38" i="2" s="1"/>
  <c r="F38" i="2" s="1"/>
  <c r="C39" i="2"/>
  <c r="D39" i="2" s="1"/>
  <c r="E39" i="2" s="1"/>
  <c r="F39" i="2" s="1"/>
  <c r="C40" i="2"/>
  <c r="D40" i="2" s="1"/>
  <c r="E40" i="2" s="1"/>
  <c r="F40" i="2" s="1"/>
  <c r="C41" i="2"/>
  <c r="D41" i="2" s="1"/>
  <c r="E41" i="2" s="1"/>
  <c r="F41" i="2" s="1"/>
  <c r="C42" i="2"/>
  <c r="D42" i="2" s="1"/>
  <c r="E42" i="2" s="1"/>
  <c r="F42" i="2" s="1"/>
  <c r="C43" i="2"/>
  <c r="D43" i="2" s="1"/>
  <c r="E43" i="2" s="1"/>
  <c r="F43" i="2" s="1"/>
  <c r="H126" i="2" l="1"/>
  <c r="E126" i="2"/>
  <c r="F126" i="2" s="1"/>
  <c r="J46" i="2"/>
  <c r="E46" i="2"/>
  <c r="F46" i="2" s="1"/>
  <c r="H127" i="2"/>
  <c r="E127" i="2"/>
  <c r="F127" i="2" s="1"/>
  <c r="H131" i="2"/>
  <c r="E131" i="2"/>
  <c r="F131" i="2" s="1"/>
  <c r="H130" i="2"/>
  <c r="I130" i="2" s="1"/>
  <c r="E130" i="2"/>
  <c r="F130" i="2" s="1"/>
  <c r="H129" i="2"/>
  <c r="J129" i="2" s="1"/>
  <c r="M129" i="2" s="1"/>
  <c r="N129" i="2" s="1"/>
  <c r="E129" i="2"/>
  <c r="F129" i="2" s="1"/>
  <c r="H128" i="2"/>
  <c r="I128" i="2" s="1"/>
  <c r="E128" i="2"/>
  <c r="F128" i="2" s="1"/>
  <c r="L46" i="2"/>
  <c r="M46" i="2" s="1"/>
  <c r="H39" i="2"/>
  <c r="H29" i="2"/>
  <c r="H10" i="2"/>
  <c r="H83" i="2"/>
  <c r="H73" i="2"/>
  <c r="J63" i="2"/>
  <c r="J49" i="2"/>
  <c r="H122" i="2"/>
  <c r="H117" i="2"/>
  <c r="H102" i="2"/>
  <c r="H38" i="2"/>
  <c r="H28" i="2"/>
  <c r="H16" i="2"/>
  <c r="H9" i="2"/>
  <c r="H86" i="2"/>
  <c r="H77" i="2"/>
  <c r="H68" i="2"/>
  <c r="J62" i="2"/>
  <c r="J57" i="2"/>
  <c r="L57" i="2" s="1"/>
  <c r="J48" i="2"/>
  <c r="H121" i="2"/>
  <c r="H116" i="2"/>
  <c r="H112" i="2"/>
  <c r="H101" i="2"/>
  <c r="H97" i="2"/>
  <c r="H92" i="2"/>
  <c r="H41" i="2"/>
  <c r="H32" i="2"/>
  <c r="H27" i="2"/>
  <c r="H21" i="2"/>
  <c r="H17" i="2"/>
  <c r="H12" i="2"/>
  <c r="H7" i="2"/>
  <c r="H3" i="2"/>
  <c r="H80" i="2"/>
  <c r="H76" i="2"/>
  <c r="H71" i="2"/>
  <c r="J65" i="2"/>
  <c r="J61" i="2"/>
  <c r="J56" i="2"/>
  <c r="L56" i="2" s="1"/>
  <c r="J51" i="2"/>
  <c r="L51" i="2" s="1"/>
  <c r="M51" i="2" s="1"/>
  <c r="J47" i="2"/>
  <c r="I129" i="2"/>
  <c r="H124" i="2"/>
  <c r="H120" i="2"/>
  <c r="H115" i="2"/>
  <c r="H109" i="2"/>
  <c r="H105" i="2"/>
  <c r="H100" i="2"/>
  <c r="H95" i="2"/>
  <c r="H40" i="2"/>
  <c r="H35" i="2"/>
  <c r="H31" i="2"/>
  <c r="H26" i="2"/>
  <c r="H20" i="2"/>
  <c r="H18" i="2"/>
  <c r="H11" i="2"/>
  <c r="H6" i="2"/>
  <c r="H84" i="2"/>
  <c r="H79" i="2"/>
  <c r="H75" i="2"/>
  <c r="H70" i="2"/>
  <c r="J64" i="2"/>
  <c r="J60" i="2"/>
  <c r="J55" i="2"/>
  <c r="J50" i="2"/>
  <c r="H90" i="2"/>
  <c r="H123" i="2"/>
  <c r="H119" i="2"/>
  <c r="H114" i="2"/>
  <c r="H108" i="2"/>
  <c r="H104" i="2"/>
  <c r="H99" i="2"/>
  <c r="H94" i="2"/>
  <c r="H19" i="2"/>
  <c r="H87" i="2"/>
  <c r="J58" i="2"/>
  <c r="L58" i="2" s="1"/>
  <c r="H107" i="2"/>
  <c r="H25" i="2"/>
  <c r="I131" i="2"/>
  <c r="K131" i="2" s="1"/>
  <c r="H43" i="2"/>
  <c r="H34" i="2"/>
  <c r="H14" i="2"/>
  <c r="H5" i="2"/>
  <c r="H78" i="2"/>
  <c r="H69" i="2"/>
  <c r="J54" i="2"/>
  <c r="I127" i="2"/>
  <c r="H113" i="2"/>
  <c r="H98" i="2"/>
  <c r="H93" i="2"/>
  <c r="H42" i="2"/>
  <c r="H33" i="2"/>
  <c r="H24" i="2"/>
  <c r="H13" i="2"/>
  <c r="H4" i="2"/>
  <c r="H82" i="2"/>
  <c r="H72" i="2"/>
  <c r="J53" i="2"/>
  <c r="J126" i="2"/>
  <c r="M126" i="2" s="1"/>
  <c r="N126" i="2" s="1"/>
  <c r="I126" i="2"/>
  <c r="K126" i="2" s="1"/>
  <c r="H106" i="2"/>
  <c r="H36" i="2"/>
  <c r="H85" i="2"/>
  <c r="H91" i="2"/>
  <c r="I2" i="2"/>
  <c r="K2" i="2" s="1"/>
  <c r="M2" i="2"/>
  <c r="N2" i="2" s="1"/>
  <c r="H56" i="2"/>
  <c r="I56" i="2" s="1"/>
  <c r="H55" i="2"/>
  <c r="I55" i="2" s="1"/>
  <c r="H65" i="2"/>
  <c r="I65" i="2" s="1"/>
  <c r="H51" i="2"/>
  <c r="I51" i="2" s="1"/>
  <c r="H58" i="2"/>
  <c r="I58" i="2" s="1"/>
  <c r="H54" i="2" l="1"/>
  <c r="I54" i="2" s="1"/>
  <c r="J128" i="2"/>
  <c r="K127" i="2"/>
  <c r="K128" i="2"/>
  <c r="K130" i="2"/>
  <c r="H61" i="2"/>
  <c r="I61" i="2" s="1"/>
  <c r="H64" i="2"/>
  <c r="I64" i="2" s="1"/>
  <c r="K129" i="2"/>
  <c r="H63" i="2"/>
  <c r="I63" i="2" s="1"/>
  <c r="H62" i="2"/>
  <c r="I62" i="2" s="1"/>
  <c r="H48" i="2"/>
  <c r="I48" i="2" s="1"/>
  <c r="J127" i="2"/>
  <c r="M127" i="2" s="1"/>
  <c r="N127" i="2" s="1"/>
  <c r="J130" i="2"/>
  <c r="M130" i="2" s="1"/>
  <c r="N130" i="2" s="1"/>
  <c r="H46" i="2"/>
  <c r="I46" i="2" s="1"/>
  <c r="H50" i="2"/>
  <c r="I50" i="2" s="1"/>
  <c r="N50" i="2"/>
  <c r="L50" i="2"/>
  <c r="M50" i="2" s="1"/>
  <c r="N46" i="2"/>
  <c r="N55" i="2"/>
  <c r="L55" i="2"/>
  <c r="M55" i="2" s="1"/>
  <c r="N64" i="2"/>
  <c r="L64" i="2"/>
  <c r="M64" i="2" s="1"/>
  <c r="N47" i="2"/>
  <c r="L47" i="2"/>
  <c r="M47" i="2" s="1"/>
  <c r="M56" i="2"/>
  <c r="N56" i="2"/>
  <c r="N65" i="2"/>
  <c r="L65" i="2"/>
  <c r="M65" i="2" s="1"/>
  <c r="M57" i="2"/>
  <c r="L49" i="2"/>
  <c r="M49" i="2" s="1"/>
  <c r="N49" i="2"/>
  <c r="M58" i="2"/>
  <c r="N58" i="2"/>
  <c r="N53" i="2"/>
  <c r="L53" i="2"/>
  <c r="M53" i="2" s="1"/>
  <c r="L54" i="2"/>
  <c r="M54" i="2" s="1"/>
  <c r="N54" i="2"/>
  <c r="N60" i="2"/>
  <c r="L60" i="2"/>
  <c r="M60" i="2" s="1"/>
  <c r="N61" i="2"/>
  <c r="L61" i="2"/>
  <c r="M61" i="2" s="1"/>
  <c r="L48" i="2"/>
  <c r="M48" i="2" s="1"/>
  <c r="N48" i="2"/>
  <c r="N62" i="2"/>
  <c r="L62" i="2"/>
  <c r="M62" i="2" s="1"/>
  <c r="L63" i="2"/>
  <c r="M63" i="2" s="1"/>
  <c r="N63" i="2"/>
  <c r="I91" i="2"/>
  <c r="K91" i="2" s="1"/>
  <c r="J91" i="2"/>
  <c r="J36" i="2"/>
  <c r="M36" i="2" s="1"/>
  <c r="N36" i="2" s="1"/>
  <c r="I36" i="2"/>
  <c r="K36" i="2" s="1"/>
  <c r="I72" i="2"/>
  <c r="K72" i="2" s="1"/>
  <c r="J72" i="2"/>
  <c r="M72" i="2" s="1"/>
  <c r="N72" i="2" s="1"/>
  <c r="I42" i="2"/>
  <c r="K42" i="2" s="1"/>
  <c r="J42" i="2"/>
  <c r="M42" i="2" s="1"/>
  <c r="N42" i="2" s="1"/>
  <c r="I98" i="2"/>
  <c r="K98" i="2" s="1"/>
  <c r="J98" i="2"/>
  <c r="J69" i="2"/>
  <c r="M69" i="2" s="1"/>
  <c r="N69" i="2" s="1"/>
  <c r="I69" i="2"/>
  <c r="K69" i="2" s="1"/>
  <c r="J5" i="2"/>
  <c r="M5" i="2" s="1"/>
  <c r="N5" i="2" s="1"/>
  <c r="I5" i="2"/>
  <c r="K5" i="2" s="1"/>
  <c r="J34" i="2"/>
  <c r="M34" i="2" s="1"/>
  <c r="N34" i="2" s="1"/>
  <c r="I34" i="2"/>
  <c r="K34" i="2" s="1"/>
  <c r="J107" i="2"/>
  <c r="M107" i="2" s="1"/>
  <c r="N107" i="2" s="1"/>
  <c r="I107" i="2"/>
  <c r="K107" i="2" s="1"/>
  <c r="J87" i="2"/>
  <c r="M87" i="2" s="1"/>
  <c r="N87" i="2" s="1"/>
  <c r="I87" i="2"/>
  <c r="K87" i="2" s="1"/>
  <c r="J99" i="2"/>
  <c r="I99" i="2"/>
  <c r="K99" i="2" s="1"/>
  <c r="J108" i="2"/>
  <c r="I108" i="2"/>
  <c r="K108" i="2" s="1"/>
  <c r="J119" i="2"/>
  <c r="M119" i="2" s="1"/>
  <c r="N119" i="2" s="1"/>
  <c r="I119" i="2"/>
  <c r="K119" i="2" s="1"/>
  <c r="K50" i="2"/>
  <c r="I79" i="2"/>
  <c r="K79" i="2" s="1"/>
  <c r="J79" i="2"/>
  <c r="M79" i="2" s="1"/>
  <c r="N79" i="2" s="1"/>
  <c r="I100" i="2"/>
  <c r="K100" i="2" s="1"/>
  <c r="J100" i="2"/>
  <c r="M100" i="2" s="1"/>
  <c r="N100" i="2" s="1"/>
  <c r="I109" i="2"/>
  <c r="K109" i="2" s="1"/>
  <c r="J109" i="2"/>
  <c r="I120" i="2"/>
  <c r="K120" i="2" s="1"/>
  <c r="J120" i="2"/>
  <c r="M120" i="2" s="1"/>
  <c r="N120" i="2" s="1"/>
  <c r="K51" i="2"/>
  <c r="K61" i="2"/>
  <c r="I71" i="2"/>
  <c r="K71" i="2" s="1"/>
  <c r="J71" i="2"/>
  <c r="M71" i="2" s="1"/>
  <c r="N71" i="2" s="1"/>
  <c r="J80" i="2"/>
  <c r="M80" i="2" s="1"/>
  <c r="N80" i="2" s="1"/>
  <c r="I80" i="2"/>
  <c r="K80" i="2" s="1"/>
  <c r="J17" i="2"/>
  <c r="I17" i="2"/>
  <c r="K17" i="2" s="1"/>
  <c r="J27" i="2"/>
  <c r="M27" i="2" s="1"/>
  <c r="N27" i="2" s="1"/>
  <c r="I27" i="2"/>
  <c r="K27" i="2" s="1"/>
  <c r="J41" i="2"/>
  <c r="M41" i="2" s="1"/>
  <c r="N41" i="2" s="1"/>
  <c r="I41" i="2"/>
  <c r="K41" i="2" s="1"/>
  <c r="J97" i="2"/>
  <c r="M97" i="2" s="1"/>
  <c r="N97" i="2" s="1"/>
  <c r="I97" i="2"/>
  <c r="K97" i="2" s="1"/>
  <c r="J112" i="2"/>
  <c r="I112" i="2"/>
  <c r="K112" i="2" s="1"/>
  <c r="J121" i="2"/>
  <c r="M121" i="2" s="1"/>
  <c r="N121" i="2" s="1"/>
  <c r="I121" i="2"/>
  <c r="K121" i="2" s="1"/>
  <c r="K48" i="2"/>
  <c r="K62" i="2"/>
  <c r="I77" i="2"/>
  <c r="K77" i="2" s="1"/>
  <c r="J77" i="2"/>
  <c r="M77" i="2" s="1"/>
  <c r="N77" i="2" s="1"/>
  <c r="I9" i="2"/>
  <c r="K9" i="2" s="1"/>
  <c r="J9" i="2"/>
  <c r="J102" i="2"/>
  <c r="M102" i="2" s="1"/>
  <c r="N102" i="2" s="1"/>
  <c r="I102" i="2"/>
  <c r="K102" i="2" s="1"/>
  <c r="I122" i="2"/>
  <c r="K122" i="2" s="1"/>
  <c r="J122" i="2"/>
  <c r="M122" i="2" s="1"/>
  <c r="N122" i="2" s="1"/>
  <c r="K63" i="2"/>
  <c r="J83" i="2"/>
  <c r="M83" i="2" s="1"/>
  <c r="N83" i="2" s="1"/>
  <c r="I83" i="2"/>
  <c r="K83" i="2" s="1"/>
  <c r="J29" i="2"/>
  <c r="M29" i="2" s="1"/>
  <c r="N29" i="2" s="1"/>
  <c r="I29" i="2"/>
  <c r="K29" i="2" s="1"/>
  <c r="K55" i="2"/>
  <c r="K64" i="2"/>
  <c r="I84" i="2"/>
  <c r="K84" i="2" s="1"/>
  <c r="J84" i="2"/>
  <c r="M84" i="2" s="1"/>
  <c r="N84" i="2" s="1"/>
  <c r="J35" i="2"/>
  <c r="M35" i="2" s="1"/>
  <c r="N35" i="2" s="1"/>
  <c r="I35" i="2"/>
  <c r="K35" i="2" s="1"/>
  <c r="I3" i="2"/>
  <c r="K3" i="2" s="1"/>
  <c r="J3" i="2"/>
  <c r="M3" i="2" s="1"/>
  <c r="N3" i="2" s="1"/>
  <c r="J21" i="2"/>
  <c r="I21" i="2"/>
  <c r="K21" i="2" s="1"/>
  <c r="J101" i="2"/>
  <c r="M101" i="2" s="1"/>
  <c r="N101" i="2" s="1"/>
  <c r="I101" i="2"/>
  <c r="K101" i="2" s="1"/>
  <c r="I16" i="2"/>
  <c r="K16" i="2" s="1"/>
  <c r="J16" i="2"/>
  <c r="H53" i="2"/>
  <c r="I53" i="2" s="1"/>
  <c r="H57" i="2"/>
  <c r="I57" i="2" s="1"/>
  <c r="I85" i="2"/>
  <c r="K85" i="2" s="1"/>
  <c r="J85" i="2"/>
  <c r="M85" i="2" s="1"/>
  <c r="N85" i="2" s="1"/>
  <c r="J106" i="2"/>
  <c r="I106" i="2"/>
  <c r="K106" i="2" s="1"/>
  <c r="K53" i="2"/>
  <c r="I82" i="2"/>
  <c r="K82" i="2" s="1"/>
  <c r="J82" i="2"/>
  <c r="M82" i="2" s="1"/>
  <c r="N82" i="2" s="1"/>
  <c r="I13" i="2"/>
  <c r="K13" i="2" s="1"/>
  <c r="J13" i="2"/>
  <c r="M13" i="2" s="1"/>
  <c r="N13" i="2" s="1"/>
  <c r="I33" i="2"/>
  <c r="K33" i="2" s="1"/>
  <c r="J33" i="2"/>
  <c r="M33" i="2" s="1"/>
  <c r="N33" i="2" s="1"/>
  <c r="I93" i="2"/>
  <c r="K93" i="2" s="1"/>
  <c r="J93" i="2"/>
  <c r="M93" i="2" s="1"/>
  <c r="N93" i="2" s="1"/>
  <c r="I113" i="2"/>
  <c r="K113" i="2" s="1"/>
  <c r="J113" i="2"/>
  <c r="K54" i="2"/>
  <c r="J78" i="2"/>
  <c r="M78" i="2" s="1"/>
  <c r="N78" i="2" s="1"/>
  <c r="I78" i="2"/>
  <c r="K78" i="2" s="1"/>
  <c r="J14" i="2"/>
  <c r="M14" i="2" s="1"/>
  <c r="N14" i="2" s="1"/>
  <c r="I14" i="2"/>
  <c r="K14" i="2" s="1"/>
  <c r="J43" i="2"/>
  <c r="M43" i="2" s="1"/>
  <c r="N43" i="2" s="1"/>
  <c r="I43" i="2"/>
  <c r="K43" i="2" s="1"/>
  <c r="J25" i="2"/>
  <c r="M25" i="2" s="1"/>
  <c r="N25" i="2" s="1"/>
  <c r="I25" i="2"/>
  <c r="K25" i="2" s="1"/>
  <c r="K58" i="2"/>
  <c r="J19" i="2"/>
  <c r="I19" i="2"/>
  <c r="K19" i="2" s="1"/>
  <c r="J94" i="2"/>
  <c r="M94" i="2" s="1"/>
  <c r="N94" i="2" s="1"/>
  <c r="I94" i="2"/>
  <c r="K94" i="2" s="1"/>
  <c r="I104" i="2"/>
  <c r="K104" i="2" s="1"/>
  <c r="J104" i="2"/>
  <c r="I114" i="2"/>
  <c r="K114" i="2" s="1"/>
  <c r="J114" i="2"/>
  <c r="I123" i="2"/>
  <c r="K123" i="2" s="1"/>
  <c r="J123" i="2"/>
  <c r="M123" i="2" s="1"/>
  <c r="N123" i="2" s="1"/>
  <c r="I90" i="2"/>
  <c r="K90" i="2" s="1"/>
  <c r="J90" i="2"/>
  <c r="I75" i="2"/>
  <c r="K75" i="2" s="1"/>
  <c r="J75" i="2"/>
  <c r="M75" i="2" s="1"/>
  <c r="N75" i="2" s="1"/>
  <c r="J6" i="2"/>
  <c r="M6" i="2" s="1"/>
  <c r="N6" i="2" s="1"/>
  <c r="I6" i="2"/>
  <c r="K6" i="2" s="1"/>
  <c r="J18" i="2"/>
  <c r="I18" i="2"/>
  <c r="K18" i="2" s="1"/>
  <c r="I26" i="2"/>
  <c r="K26" i="2" s="1"/>
  <c r="J26" i="2"/>
  <c r="M26" i="2" s="1"/>
  <c r="N26" i="2" s="1"/>
  <c r="I95" i="2"/>
  <c r="K95" i="2" s="1"/>
  <c r="J95" i="2"/>
  <c r="M95" i="2" s="1"/>
  <c r="N95" i="2" s="1"/>
  <c r="I105" i="2"/>
  <c r="K105" i="2" s="1"/>
  <c r="J105" i="2"/>
  <c r="I115" i="2"/>
  <c r="K115" i="2" s="1"/>
  <c r="J115" i="2"/>
  <c r="I124" i="2"/>
  <c r="K124" i="2" s="1"/>
  <c r="J124" i="2"/>
  <c r="M124" i="2" s="1"/>
  <c r="N124" i="2" s="1"/>
  <c r="K47" i="2"/>
  <c r="K56" i="2"/>
  <c r="K65" i="2"/>
  <c r="I76" i="2"/>
  <c r="K76" i="2" s="1"/>
  <c r="J76" i="2"/>
  <c r="M76" i="2" s="1"/>
  <c r="N76" i="2" s="1"/>
  <c r="J12" i="2"/>
  <c r="M12" i="2" s="1"/>
  <c r="N12" i="2" s="1"/>
  <c r="I12" i="2"/>
  <c r="K12" i="2" s="1"/>
  <c r="J32" i="2"/>
  <c r="M32" i="2" s="1"/>
  <c r="N32" i="2" s="1"/>
  <c r="I32" i="2"/>
  <c r="K32" i="2" s="1"/>
  <c r="J92" i="2"/>
  <c r="I92" i="2"/>
  <c r="K92" i="2" s="1"/>
  <c r="J116" i="2"/>
  <c r="I116" i="2"/>
  <c r="K116" i="2" s="1"/>
  <c r="K57" i="2"/>
  <c r="I68" i="2"/>
  <c r="K68" i="2" s="1"/>
  <c r="J68" i="2"/>
  <c r="M68" i="2" s="1"/>
  <c r="N68" i="2" s="1"/>
  <c r="I86" i="2"/>
  <c r="K86" i="2" s="1"/>
  <c r="J86" i="2"/>
  <c r="M86" i="2" s="1"/>
  <c r="N86" i="2" s="1"/>
  <c r="I38" i="2"/>
  <c r="K38" i="2" s="1"/>
  <c r="J38" i="2"/>
  <c r="M38" i="2" s="1"/>
  <c r="N38" i="2" s="1"/>
  <c r="J117" i="2"/>
  <c r="I117" i="2"/>
  <c r="K117" i="2" s="1"/>
  <c r="K49" i="2"/>
  <c r="J73" i="2"/>
  <c r="M73" i="2" s="1"/>
  <c r="N73" i="2" s="1"/>
  <c r="I73" i="2"/>
  <c r="K73" i="2" s="1"/>
  <c r="J10" i="2"/>
  <c r="I10" i="2"/>
  <c r="K10" i="2" s="1"/>
  <c r="J39" i="2"/>
  <c r="M39" i="2" s="1"/>
  <c r="N39" i="2" s="1"/>
  <c r="I39" i="2"/>
  <c r="K39" i="2" s="1"/>
  <c r="H49" i="2"/>
  <c r="I49" i="2" s="1"/>
  <c r="H60" i="2"/>
  <c r="I60" i="2" s="1"/>
  <c r="H47" i="2"/>
  <c r="I47" i="2" s="1"/>
  <c r="I4" i="2"/>
  <c r="K4" i="2" s="1"/>
  <c r="J4" i="2"/>
  <c r="M4" i="2" s="1"/>
  <c r="N4" i="2" s="1"/>
  <c r="I24" i="2"/>
  <c r="K24" i="2" s="1"/>
  <c r="J24" i="2"/>
  <c r="M24" i="2" s="1"/>
  <c r="N24" i="2" s="1"/>
  <c r="J131" i="2"/>
  <c r="M131" i="2" s="1"/>
  <c r="N131" i="2" s="1"/>
  <c r="K60" i="2"/>
  <c r="J70" i="2"/>
  <c r="M70" i="2" s="1"/>
  <c r="N70" i="2" s="1"/>
  <c r="I70" i="2"/>
  <c r="K70" i="2" s="1"/>
  <c r="K46" i="2"/>
  <c r="I11" i="2"/>
  <c r="K11" i="2" s="1"/>
  <c r="J11" i="2"/>
  <c r="J20" i="2"/>
  <c r="I20" i="2"/>
  <c r="K20" i="2" s="1"/>
  <c r="J31" i="2"/>
  <c r="M31" i="2" s="1"/>
  <c r="N31" i="2" s="1"/>
  <c r="I31" i="2"/>
  <c r="K31" i="2" s="1"/>
  <c r="J40" i="2"/>
  <c r="M40" i="2" s="1"/>
  <c r="N40" i="2" s="1"/>
  <c r="I40" i="2"/>
  <c r="K40" i="2" s="1"/>
  <c r="I7" i="2"/>
  <c r="K7" i="2" s="1"/>
  <c r="J7" i="2"/>
  <c r="M7" i="2" s="1"/>
  <c r="N7" i="2" s="1"/>
  <c r="I28" i="2"/>
  <c r="K28" i="2" s="1"/>
  <c r="J28" i="2"/>
  <c r="M28" i="2" s="1"/>
  <c r="N28" i="2" s="1"/>
  <c r="Q48" i="2" l="1"/>
  <c r="R48" i="2" s="1"/>
  <c r="Q47" i="2"/>
  <c r="R47" i="2" s="1"/>
  <c r="Q64" i="2"/>
  <c r="R64" i="2" s="1"/>
  <c r="Q46" i="2"/>
  <c r="R46" i="2" s="1"/>
  <c r="Q54" i="2"/>
  <c r="R54" i="2" s="1"/>
  <c r="Q65" i="2"/>
  <c r="R65" i="2" s="1"/>
  <c r="Q56" i="2"/>
  <c r="R56" i="2" s="1"/>
  <c r="Q53" i="2"/>
  <c r="R53" i="2" s="1"/>
  <c r="Q62" i="2"/>
  <c r="R62" i="2" s="1"/>
  <c r="Q61" i="2"/>
  <c r="R61" i="2" s="1"/>
  <c r="Q50" i="2"/>
  <c r="R50" i="2" s="1"/>
  <c r="Q49" i="2"/>
  <c r="R49" i="2" s="1"/>
  <c r="Q63" i="2"/>
  <c r="R63" i="2" s="1"/>
  <c r="Q58" i="2"/>
  <c r="R58" i="2" s="1"/>
  <c r="N57" i="2"/>
  <c r="Q55" i="2"/>
  <c r="R55" i="2" s="1"/>
  <c r="Q60" i="2"/>
  <c r="R60" i="2" s="1"/>
  <c r="N51" i="2"/>
  <c r="Q57" i="2" l="1"/>
  <c r="R57" i="2" s="1"/>
</calcChain>
</file>

<file path=xl/connections.xml><?xml version="1.0" encoding="utf-8"?>
<connections xmlns="http://schemas.openxmlformats.org/spreadsheetml/2006/main">
  <connection id="1" name="Sample_info_CePTER_RNASeq" type="6" refreshedVersion="6" background="1" saveData="1">
    <textPr codePage="850" sourceFile="S:\KJP_Biolabor\Projekte\CePTER\CePTER_RNASeq\data\Sample_info_CePTER_RNASeq.csv" decimal="," thousands="." tab="0" semicolon="1">
      <textFields count="7"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<sst xmlns="http://schemas.openxmlformats.org/spreadsheetml/2006/main" count="2589" uniqueCount="483">
  <si>
    <t xml:space="preserve">Conc. </t>
  </si>
  <si>
    <t>260/230</t>
  </si>
  <si>
    <t>260/280</t>
  </si>
  <si>
    <t>D62_NTC_rapa1</t>
  </si>
  <si>
    <t>D62_NTC_rapa2</t>
  </si>
  <si>
    <t>D62_NTC_rapa3</t>
  </si>
  <si>
    <t>D62_NTC_diff1</t>
  </si>
  <si>
    <t>D62_NTC_diff2</t>
  </si>
  <si>
    <t>D62_NTC_diff3</t>
  </si>
  <si>
    <t>D62_2.1_rapa1</t>
  </si>
  <si>
    <t>D62_2.1_rapa2</t>
  </si>
  <si>
    <t>D62_2.1_rapa3</t>
  </si>
  <si>
    <t>D62_2.1_diff1</t>
  </si>
  <si>
    <t>D62_2.1_diff2</t>
  </si>
  <si>
    <t>D62_2.1_diff3</t>
  </si>
  <si>
    <t>D62_2.2_rapa1</t>
  </si>
  <si>
    <t>D62_2.2_rapa2</t>
  </si>
  <si>
    <t>D62_2.2_rapa3</t>
  </si>
  <si>
    <t>D62_2.2_diff1</t>
  </si>
  <si>
    <t>D62_2.2_diff2</t>
  </si>
  <si>
    <t>D62_2.2_diff3</t>
  </si>
  <si>
    <t>ReN_NTC_rapa1</t>
  </si>
  <si>
    <t>ReN_NTC_rapa2</t>
  </si>
  <si>
    <t>ReN_NTC_rapa3</t>
  </si>
  <si>
    <t>ReN_NTC_diff1</t>
  </si>
  <si>
    <t>ReN_NTC_diff2</t>
  </si>
  <si>
    <t>ReN_NTC_diff3</t>
  </si>
  <si>
    <t>ReN_2.1_rapa1</t>
  </si>
  <si>
    <t>ReN_2.1_rapa2</t>
  </si>
  <si>
    <t>ReN_2.1_rapa3</t>
  </si>
  <si>
    <t>ReN_2.1_diff1</t>
  </si>
  <si>
    <t>ReN_2.1_diff2</t>
  </si>
  <si>
    <t>ReN_2.1_diff3</t>
  </si>
  <si>
    <t>ReN_2.2_rapa1</t>
  </si>
  <si>
    <t>ReN_2.2_rapa2</t>
  </si>
  <si>
    <t>ReN_2.2_rapa3</t>
  </si>
  <si>
    <t>ReN_2.2_diff1</t>
  </si>
  <si>
    <t>ReN_2.2_diff2</t>
  </si>
  <si>
    <t>ReN_2.2_diff3</t>
  </si>
  <si>
    <t>D244_NTC_rapa1</t>
  </si>
  <si>
    <t>D244_NTC_rapa2</t>
  </si>
  <si>
    <t>D244_NTC_rapa3</t>
  </si>
  <si>
    <t>D244_NTC_diff1</t>
  </si>
  <si>
    <t>D244_NTC_diff2</t>
  </si>
  <si>
    <t>D244_NTC_diff3</t>
  </si>
  <si>
    <t>D244_2.1_rapa1</t>
  </si>
  <si>
    <t>D244_2.1_rapa2</t>
  </si>
  <si>
    <t>D244_2.1_rapa3</t>
  </si>
  <si>
    <t>D244_2.1_diff1</t>
  </si>
  <si>
    <t>D244_2.1_diff2</t>
  </si>
  <si>
    <t>D244_2.1_diff3</t>
  </si>
  <si>
    <t>D244_2.2_rapa1</t>
  </si>
  <si>
    <t>D244_2.2_rapa2</t>
  </si>
  <si>
    <t>D244_2.2_rapa3</t>
  </si>
  <si>
    <t>D244_2.2_diff1</t>
  </si>
  <si>
    <t>D244_2.2_diff2</t>
  </si>
  <si>
    <t>D244_2.2_diff3</t>
  </si>
  <si>
    <t xml:space="preserve">A reduction of these ratios indicates a contamination (e.g. salts, phenol) which may influence the efficiency of library preparation. </t>
  </si>
  <si>
    <r>
      <t xml:space="preserve">For high sample purity, the A260/A280 ratio should be </t>
    </r>
    <r>
      <rPr>
        <u/>
        <sz val="11"/>
        <color rgb="FF92D050"/>
        <rFont val="Calibri"/>
        <family val="2"/>
        <scheme val="minor"/>
      </rPr>
      <t xml:space="preserve">1.8-2.1 </t>
    </r>
    <r>
      <rPr>
        <u/>
        <sz val="11"/>
        <color theme="1"/>
        <rFont val="Calibri"/>
        <family val="2"/>
        <scheme val="minor"/>
      </rPr>
      <t xml:space="preserve">and the A260/A230 ratio </t>
    </r>
    <r>
      <rPr>
        <u/>
        <sz val="11"/>
        <color rgb="FF92D050"/>
        <rFont val="Calibri"/>
        <family val="2"/>
        <scheme val="minor"/>
      </rPr>
      <t>2.0-2.2</t>
    </r>
    <r>
      <rPr>
        <u/>
        <sz val="11"/>
        <color theme="1"/>
        <rFont val="Calibri"/>
        <family val="2"/>
        <scheme val="minor"/>
      </rPr>
      <t xml:space="preserve">. 
</t>
    </r>
  </si>
  <si>
    <t>Cell line - DIFF</t>
  </si>
  <si>
    <t>Cell line - PROLIF</t>
  </si>
  <si>
    <t>D62_NTC_prolif1</t>
  </si>
  <si>
    <t>D62_NTC_prolif2</t>
  </si>
  <si>
    <t>D62_NTC_prolif3</t>
  </si>
  <si>
    <t>D62_2.1_prolif1</t>
  </si>
  <si>
    <t>D62_2.1_prolif2</t>
  </si>
  <si>
    <t>D62_2.1_prolif3</t>
  </si>
  <si>
    <t>D62_2.2_prolif1</t>
  </si>
  <si>
    <t>D62_2.2_prolif2</t>
  </si>
  <si>
    <t>D62_2.2_prolif3</t>
  </si>
  <si>
    <t>total in 5µL</t>
  </si>
  <si>
    <t>dilution</t>
  </si>
  <si>
    <t>sample</t>
  </si>
  <si>
    <t>h20</t>
  </si>
  <si>
    <t>ReN_NTC_prolif1</t>
  </si>
  <si>
    <t>ReN_NTC_prolif2</t>
  </si>
  <si>
    <t>ReN_NTC_prolif3</t>
  </si>
  <si>
    <t>ReN_2.1_prolif1</t>
  </si>
  <si>
    <t>ReN_2.1_prolif2</t>
  </si>
  <si>
    <t>ReN_2.1_prolif3</t>
  </si>
  <si>
    <t>ReN_2.2_prolif1</t>
  </si>
  <si>
    <t>ReN_2.2_prolif2</t>
  </si>
  <si>
    <t>ReN_2.2_prolif3</t>
  </si>
  <si>
    <t>D244_NTC_prolif1</t>
  </si>
  <si>
    <t>D244_NTC_prolif2</t>
  </si>
  <si>
    <t>D244_NTC_prolif3</t>
  </si>
  <si>
    <t>D244_2.1_prolif1</t>
  </si>
  <si>
    <t>D244_2.1_prolif2</t>
  </si>
  <si>
    <t>D244_2.1_prolif3</t>
  </si>
  <si>
    <t>D244_2.2_prolif1</t>
  </si>
  <si>
    <t>D244_2.2_prolif2</t>
  </si>
  <si>
    <t>D244_2.2_prolif3</t>
  </si>
  <si>
    <t>1/10 dilution</t>
  </si>
  <si>
    <t>12µL-dilution</t>
  </si>
  <si>
    <t>Position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</si>
  <si>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</si>
  <si>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</si>
  <si>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</si>
  <si>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</si>
  <si>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</si>
  <si>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</si>
  <si>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</si>
  <si>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</si>
  <si>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</si>
  <si>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</si>
  <si>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</si>
  <si>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</si>
  <si>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</si>
  <si>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</si>
  <si>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</si>
  <si>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</si>
  <si>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</si>
  <si>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</si>
  <si>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</si>
  <si>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</si>
  <si>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</si>
  <si>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</si>
  <si>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</si>
  <si>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</si>
  <si>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</si>
  <si>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</si>
  <si>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</si>
  <si>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</si>
  <si>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</si>
  <si>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</si>
  <si>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</si>
  <si>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</si>
  <si>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</si>
  <si>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</si>
  <si>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</si>
  <si>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</si>
  <si>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</si>
  <si>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</si>
  <si>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</si>
  <si>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</si>
  <si>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</si>
  <si>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</si>
  <si>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</si>
  <si>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</si>
  <si>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</si>
  <si>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</si>
  <si>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</si>
  <si>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</si>
  <si>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</si>
  <si>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</si>
  <si>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</si>
  <si>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</si>
  <si>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</si>
  <si>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</si>
  <si>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</si>
  <si>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</si>
  <si>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</si>
  <si>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</si>
  <si>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</si>
  <si>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</si>
  <si>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</si>
  <si>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</si>
  <si>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</si>
  <si>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</si>
  <si>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</si>
  <si>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</si>
  <si>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</si>
  <si>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</si>
  <si>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</si>
  <si>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</si>
  <si>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</si>
  <si>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</si>
  <si>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</si>
  <si>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</si>
  <si>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</si>
  <si>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</si>
  <si>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</si>
  <si>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</si>
  <si>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</si>
  <si>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</si>
  <si>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</si>
  <si>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</si>
  <si>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</si>
  <si>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</si>
  <si>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</si>
  <si>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</si>
  <si>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</si>
  <si>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</si>
  <si>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</si>
  <si>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</si>
  <si>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</si>
  <si>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</si>
  <si>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</si>
  <si>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</si>
  <si>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</si>
  <si>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</si>
  <si>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2</t>
  </si>
  <si>
    <t>corrected</t>
  </si>
  <si>
    <t>14µL-dilution</t>
  </si>
  <si>
    <t>14-sample</t>
  </si>
  <si>
    <t>14-h20</t>
  </si>
  <si>
    <t>1 to 2 dilution</t>
  </si>
  <si>
    <t>none</t>
  </si>
  <si>
    <t>1 to 3 dilution</t>
  </si>
  <si>
    <t>1 to 4</t>
  </si>
  <si>
    <t>1 to 4 dilution</t>
  </si>
  <si>
    <t>1 to 2</t>
  </si>
  <si>
    <t>1 to 3</t>
  </si>
  <si>
    <t>1 to 20</t>
  </si>
  <si>
    <t>1 to 15</t>
  </si>
  <si>
    <t>1 to 10</t>
  </si>
  <si>
    <t>1 to 5</t>
  </si>
  <si>
    <t>1 to 7</t>
  </si>
  <si>
    <t>dilutions</t>
  </si>
  <si>
    <t>P2020-121-LEX</t>
  </si>
  <si>
    <t>DE10NGSUKBR112901</t>
  </si>
  <si>
    <t>A01</t>
  </si>
  <si>
    <t>DE74NGSUKBR112913</t>
  </si>
  <si>
    <t>B01</t>
  </si>
  <si>
    <t>DE41NGSUKBR112925</t>
  </si>
  <si>
    <t>C01</t>
  </si>
  <si>
    <t>DE08NGSUKBR112937</t>
  </si>
  <si>
    <t>D01</t>
  </si>
  <si>
    <t>DE72NGSUKBR112949</t>
  </si>
  <si>
    <t>E01</t>
  </si>
  <si>
    <t>DE39NGSUKBR112961</t>
  </si>
  <si>
    <t>F01</t>
  </si>
  <si>
    <t>DE06NGSUKBR112973</t>
  </si>
  <si>
    <t>G01</t>
  </si>
  <si>
    <t>DE70NGSUKBR112985</t>
  </si>
  <si>
    <t>H01</t>
  </si>
  <si>
    <t>DE80NGSUKBR112902</t>
  </si>
  <si>
    <t>A02</t>
  </si>
  <si>
    <t>DE47NGSUKBR112914</t>
  </si>
  <si>
    <t>B02</t>
  </si>
  <si>
    <t>DE14NGSUKBR112926</t>
  </si>
  <si>
    <t>C02</t>
  </si>
  <si>
    <t>DE78NGSUKBR112938</t>
  </si>
  <si>
    <t>D02</t>
  </si>
  <si>
    <t>DE45NGSUKBR112950</t>
  </si>
  <si>
    <t>E02</t>
  </si>
  <si>
    <t>DE12NGSUKBR112962</t>
  </si>
  <si>
    <t>F02</t>
  </si>
  <si>
    <t>DE76NGSUKBR112974</t>
  </si>
  <si>
    <t>G02</t>
  </si>
  <si>
    <t>DE43NGSUKBR112986</t>
  </si>
  <si>
    <t>H02</t>
  </si>
  <si>
    <t>DE53NGSUKBR112903</t>
  </si>
  <si>
    <t>A03</t>
  </si>
  <si>
    <t>DE20NGSUKBR112915</t>
  </si>
  <si>
    <t>B03</t>
  </si>
  <si>
    <t>DE84NGSUKBR112927</t>
  </si>
  <si>
    <t>C03</t>
  </si>
  <si>
    <t>DE51NGSUKBR112939</t>
  </si>
  <si>
    <t>D03</t>
  </si>
  <si>
    <t>DE18NGSUKBR112951</t>
  </si>
  <si>
    <t>E03</t>
  </si>
  <si>
    <t>DE82NGSUKBR112963</t>
  </si>
  <si>
    <t>F03</t>
  </si>
  <si>
    <t>DE49NGSUKBR112975</t>
  </si>
  <si>
    <t>G03</t>
  </si>
  <si>
    <t>DE16NGSUKBR112987</t>
  </si>
  <si>
    <t>H03</t>
  </si>
  <si>
    <t>DE26NGSUKBR112904</t>
  </si>
  <si>
    <t>A04</t>
  </si>
  <si>
    <t>DE90NGSUKBR112916</t>
  </si>
  <si>
    <t>B04</t>
  </si>
  <si>
    <t>DE57NGSUKBR112928</t>
  </si>
  <si>
    <t>C04</t>
  </si>
  <si>
    <t>DE24NGSUKBR112940</t>
  </si>
  <si>
    <t>D04</t>
  </si>
  <si>
    <t>DE88NGSUKBR112952</t>
  </si>
  <si>
    <t>E04</t>
  </si>
  <si>
    <t>DE55NGSUKBR112964</t>
  </si>
  <si>
    <t>F04</t>
  </si>
  <si>
    <t>DE22NGSUKBR112976</t>
  </si>
  <si>
    <t>G04</t>
  </si>
  <si>
    <t>DE86NGSUKBR112988</t>
  </si>
  <si>
    <t>H04</t>
  </si>
  <si>
    <t>DE96NGSUKBR112905</t>
  </si>
  <si>
    <t>A05</t>
  </si>
  <si>
    <t>DE63NGSUKBR112917</t>
  </si>
  <si>
    <t>B05</t>
  </si>
  <si>
    <t>DE30NGSUKBR112929</t>
  </si>
  <si>
    <t>C05</t>
  </si>
  <si>
    <t>DE94NGSUKBR112941</t>
  </si>
  <si>
    <t>D05</t>
  </si>
  <si>
    <t>DE61NGSUKBR112953</t>
  </si>
  <si>
    <t>E05</t>
  </si>
  <si>
    <t>DE28NGSUKBR112965</t>
  </si>
  <si>
    <t>F05</t>
  </si>
  <si>
    <t>DE92NGSUKBR112977</t>
  </si>
  <si>
    <t>G05</t>
  </si>
  <si>
    <t>DE59NGSUKBR112989</t>
  </si>
  <si>
    <t>H05</t>
  </si>
  <si>
    <t>DE69NGSUKBR112906</t>
  </si>
  <si>
    <t>A06</t>
  </si>
  <si>
    <t>DE36NGSUKBR112918</t>
  </si>
  <si>
    <t>B06</t>
  </si>
  <si>
    <t>DE03NGSUKBR112930</t>
  </si>
  <si>
    <t>C06</t>
  </si>
  <si>
    <t>DE67NGSUKBR112942</t>
  </si>
  <si>
    <t>D06</t>
  </si>
  <si>
    <t>DE34NGSUKBR112954</t>
  </si>
  <si>
    <t>E06</t>
  </si>
  <si>
    <t>DE98NGSUKBR112966</t>
  </si>
  <si>
    <t>F06</t>
  </si>
  <si>
    <t>DE65NGSUKBR112978</t>
  </si>
  <si>
    <t>G06</t>
  </si>
  <si>
    <t>DE32NGSUKBR112990</t>
  </si>
  <si>
    <t>H06</t>
  </si>
  <si>
    <t>DE42NGSUKBR112907</t>
  </si>
  <si>
    <t>A07</t>
  </si>
  <si>
    <t>DE09NGSUKBR112919</t>
  </si>
  <si>
    <t>B07</t>
  </si>
  <si>
    <t>DE73NGSUKBR112931</t>
  </si>
  <si>
    <t>C07</t>
  </si>
  <si>
    <t>DE40NGSUKBR112943</t>
  </si>
  <si>
    <t>D07</t>
  </si>
  <si>
    <t>DE07NGSUKBR112955</t>
  </si>
  <si>
    <t>E07</t>
  </si>
  <si>
    <t>DE71NGSUKBR112967</t>
  </si>
  <si>
    <t>F07</t>
  </si>
  <si>
    <t>DE38NGSUKBR112979</t>
  </si>
  <si>
    <t>G07</t>
  </si>
  <si>
    <t>DE05NGSUKBR112991</t>
  </si>
  <si>
    <t>H07</t>
  </si>
  <si>
    <t>DE15NGSUKBR112908</t>
  </si>
  <si>
    <t>A08</t>
  </si>
  <si>
    <t>DE79NGSUKBR112920</t>
  </si>
  <si>
    <t>B08</t>
  </si>
  <si>
    <t>DE46NGSUKBR112932</t>
  </si>
  <si>
    <t>C08</t>
  </si>
  <si>
    <t>DE13NGSUKBR112944</t>
  </si>
  <si>
    <t>D08</t>
  </si>
  <si>
    <t>DE77NGSUKBR112956</t>
  </si>
  <si>
    <t>E08</t>
  </si>
  <si>
    <t>DE44NGSUKBR112968</t>
  </si>
  <si>
    <t>F08</t>
  </si>
  <si>
    <t>DE11NGSUKBR112980</t>
  </si>
  <si>
    <t>G08</t>
  </si>
  <si>
    <t>DE75NGSUKBR112992</t>
  </si>
  <si>
    <t>H08</t>
  </si>
  <si>
    <t>DE85NGSUKBR112909</t>
  </si>
  <si>
    <t>A09</t>
  </si>
  <si>
    <t>DE52NGSUKBR112921</t>
  </si>
  <si>
    <t>B09</t>
  </si>
  <si>
    <t>DE19NGSUKBR112933</t>
  </si>
  <si>
    <t>C09</t>
  </si>
  <si>
    <t>DE83NGSUKBR112945</t>
  </si>
  <si>
    <t>D09</t>
  </si>
  <si>
    <t>DE50NGSUKBR112957</t>
  </si>
  <si>
    <t>E09</t>
  </si>
  <si>
    <t>DE17NGSUKBR112969</t>
  </si>
  <si>
    <t>F09</t>
  </si>
  <si>
    <t>DE81NGSUKBR112981</t>
  </si>
  <si>
    <t>G09</t>
  </si>
  <si>
    <t>DE48NGSUKBR112993</t>
  </si>
  <si>
    <t>H09</t>
  </si>
  <si>
    <t>DE58NGSUKBR112910</t>
  </si>
  <si>
    <t>DE25NGSUKBR112922</t>
  </si>
  <si>
    <t>DE89NGSUKBR112934</t>
  </si>
  <si>
    <t>DE56NGSUKBR112946</t>
  </si>
  <si>
    <t>DE23NGSUKBR112958</t>
  </si>
  <si>
    <t>DE87NGSUKBR112970</t>
  </si>
  <si>
    <t>DE54NGSUKBR112982</t>
  </si>
  <si>
    <t>DE21NGSUKBR112994</t>
  </si>
  <si>
    <t>DE31NGSUKBR112911</t>
  </si>
  <si>
    <t>DE95NGSUKBR112923</t>
  </si>
  <si>
    <t>DE62NGSUKBR112935</t>
  </si>
  <si>
    <t>DE29NGSUKBR112947</t>
  </si>
  <si>
    <t>DE93NGSUKBR112959</t>
  </si>
  <si>
    <t>DE60NGSUKBR112971</t>
  </si>
  <si>
    <t>DE27NGSUKBR112983</t>
  </si>
  <si>
    <t>DE91NGSUKBR112995</t>
  </si>
  <si>
    <t>DE04NGSUKBR112912</t>
  </si>
  <si>
    <t>DE68NGSUKBR112924</t>
  </si>
  <si>
    <t>DE35NGSUKBR112936</t>
  </si>
  <si>
    <t>DE02NGSUKBR112948</t>
  </si>
  <si>
    <t>DE66NGSUKBR112960</t>
  </si>
  <si>
    <t>DE33NGSUKBR112972</t>
  </si>
  <si>
    <t>DE97NGSUKBR112984</t>
  </si>
  <si>
    <t>DE64NGSUKBR112996</t>
  </si>
  <si>
    <t>DE37NGSUKBR112997</t>
  </si>
  <si>
    <t>DE10NGSUKBR112998</t>
  </si>
  <si>
    <t>DE80NGSUKBR112999</t>
  </si>
  <si>
    <t>DE53NGSUKBR113000</t>
  </si>
  <si>
    <t>DE26NGSUKBR113001</t>
  </si>
  <si>
    <t>DE96NGSUKBR113002</t>
  </si>
  <si>
    <t>DE69NGSUKBR113003</t>
  </si>
  <si>
    <t>DE42NGSUKBR113004</t>
  </si>
  <si>
    <t>DE15NGSUKBR113005</t>
  </si>
  <si>
    <t>DE85NGSUKBR113006</t>
  </si>
  <si>
    <t>DE58NGSUKBR113007</t>
  </si>
  <si>
    <t>DE31NGSUKBR113008</t>
  </si>
  <si>
    <t>Probenubersicht:</t>
  </si>
  <si>
    <t>ID</t>
  </si>
  <si>
    <t>CellLine</t>
  </si>
  <si>
    <t>gRNA</t>
  </si>
  <si>
    <t>KO</t>
  </si>
  <si>
    <t>DIFF</t>
  </si>
  <si>
    <t>RAPA</t>
  </si>
  <si>
    <t>ReN</t>
  </si>
  <si>
    <t>2.1</t>
  </si>
  <si>
    <t>TRUE</t>
  </si>
  <si>
    <t>FALSE</t>
  </si>
  <si>
    <t>D62</t>
  </si>
  <si>
    <t>D244</t>
  </si>
  <si>
    <t>NTC</t>
  </si>
  <si>
    <t>2.2</t>
  </si>
  <si>
    <t>Plate</t>
  </si>
  <si>
    <t>Row</t>
  </si>
  <si>
    <t>Col</t>
  </si>
  <si>
    <t>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</si>
  <si>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</si>
  <si>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</si>
  <si>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</si>
  <si>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</si>
  <si>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</si>
  <si>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</si>
  <si>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</si>
  <si>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</si>
  <si>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</si>
  <si>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</si>
  <si>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</si>
  <si>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</si>
  <si>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</t>
  </si>
  <si>
    <t>C</t>
  </si>
  <si>
    <t>D</t>
  </si>
  <si>
    <t>E</t>
  </si>
  <si>
    <t>F</t>
  </si>
  <si>
    <t>G</t>
  </si>
  <si>
    <t>H</t>
  </si>
  <si>
    <t>SampleID_orig</t>
  </si>
  <si>
    <t>D62_NTC_diff_rapa1</t>
  </si>
  <si>
    <t>D62_NTC_diff_rapa2</t>
  </si>
  <si>
    <t>D62_NTC_diff_rapa3</t>
  </si>
  <si>
    <t>D62_2.1_diff_rapa1</t>
  </si>
  <si>
    <t>D62_2.1_diff_rapa2</t>
  </si>
  <si>
    <t>D62_2.1_diff_rapa3</t>
  </si>
  <si>
    <t>D62_2.2_diff_rapa3</t>
  </si>
  <si>
    <t>D62_2.2_diff_rapa2</t>
  </si>
  <si>
    <t>D62_2.2_diff_rapa1</t>
  </si>
  <si>
    <t>ReN_NTC_diff_rapa1</t>
  </si>
  <si>
    <t>ReN_NTC_diff_rapa2</t>
  </si>
  <si>
    <t>ReN_NTC_diff_rapa3</t>
  </si>
  <si>
    <t>ReN_2.1_diff_rapa1</t>
  </si>
  <si>
    <t>ReN_2.1_diff_rapa2</t>
  </si>
  <si>
    <t>ReN_2.1_diff_rapa3</t>
  </si>
  <si>
    <t>ReN_2.2_diff_rapa1</t>
  </si>
  <si>
    <t>ReN_2.2_diff_rapa2</t>
  </si>
  <si>
    <t>ReN_2.2_diff_rapa3</t>
  </si>
  <si>
    <t>D244_NTC_diff_rapa1</t>
  </si>
  <si>
    <t>D244_NTC_diff_rapa2</t>
  </si>
  <si>
    <t>D244_NTC_diff_rapa3</t>
  </si>
  <si>
    <t>D244_2.1_diff_rapa1</t>
  </si>
  <si>
    <t>D244_2.1_diff_rapa2</t>
  </si>
  <si>
    <t>D244_2.1_diff_rapa3</t>
  </si>
  <si>
    <t>D244_2.2_diff_rapa1</t>
  </si>
  <si>
    <t>D244_2.2_diff_rapa2</t>
  </si>
  <si>
    <t>D244_2.2_diff_rapa3</t>
  </si>
  <si>
    <t>D244_NTC_prolif_rapa1</t>
  </si>
  <si>
    <t>D244_NTC_prolif_rapa2</t>
  </si>
  <si>
    <t>D244_NTC_prolif_rapa3</t>
  </si>
  <si>
    <t>D244_2.1_prolif_rapa1</t>
  </si>
  <si>
    <t>D244_2.1_prolif_rapa2</t>
  </si>
  <si>
    <t>D244_2.1_prolif_rapa3</t>
  </si>
  <si>
    <t>D244_2.2_prolif_rapa1</t>
  </si>
  <si>
    <t>D244_2.2_prolif_rapa2</t>
  </si>
  <si>
    <t>D244_2.2_prolif_rapa3</t>
  </si>
  <si>
    <t>D62_NTC_prolif_rapa1</t>
  </si>
  <si>
    <t>D62_NTC_prolif_rapa2</t>
  </si>
  <si>
    <t>D62_NTC_prolif_rapa3</t>
  </si>
  <si>
    <t>D62_2.1_prolif_rapa1</t>
  </si>
  <si>
    <t>D62_2.1_prolif_rapa2</t>
  </si>
  <si>
    <t>D62_2.1_prolif_rapa3</t>
  </si>
  <si>
    <t>D62_2.2_prolif_rapa1</t>
  </si>
  <si>
    <t>D62_2.2_prolif_rapa2</t>
  </si>
  <si>
    <t>D62_2.2_prolif_rapa3</t>
  </si>
  <si>
    <t>ReN_NTC_prolif_rapa1</t>
  </si>
  <si>
    <t>ReN_NTC_prolif_rapa2</t>
  </si>
  <si>
    <t>ReN_NTC_prolif_rapa3</t>
  </si>
  <si>
    <t>ReN_2.1_prolif_rapa1</t>
  </si>
  <si>
    <t>ReN_2.1_prolif_rapa2</t>
  </si>
  <si>
    <t>ReN_2.1_prolif_rapa3</t>
  </si>
  <si>
    <t>ReN_2.2_prolif_rapa1</t>
  </si>
  <si>
    <t>ReN_2.2_prolif_rapa2</t>
  </si>
  <si>
    <t>ReN_2.2_prolif_rapa3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</si>
</sst>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 applyAlignment="1">
      <alignment horizontal="left" indent="1"/>
    </xf>
    <xf numFmtId="2" fontId="0" fillId="0" borderId="6" xfId="0" applyNumberFormat="1" applyBorder="1" applyAlignment="1">
      <alignment horizontal="left" indent="1"/>
    </xf>
    <xf numFmtId="0" fontId="4" fillId="0" borderId="0" xfId="0" applyFont="1"/>
    <xf numFmtId="2" fontId="0" fillId="0" borderId="0" xfId="0" applyNumberFormat="1"/>
    <xf numFmtId="2" fontId="4" fillId="0" borderId="0" xfId="0" applyNumberFormat="1" applyFont="1"/>
    <xf numFmtId="2" fontId="5" fillId="0" borderId="0" xfId="0" applyNumberFormat="1" applyFont="1"/>
    <xf numFmtId="0" fontId="6" fillId="3" borderId="3" xfId="0" applyFont="1" applyFill="1" applyBorder="1"/>
    <xf numFmtId="2" fontId="7" fillId="3" borderId="0" xfId="0" applyNumberFormat="1" applyFont="1" applyFill="1" applyBorder="1" applyAlignment="1">
      <alignment horizontal="left" indent="1"/>
    </xf>
    <xf numFmtId="2" fontId="7" fillId="3" borderId="8" xfId="0" applyNumberFormat="1" applyFont="1" applyFill="1" applyBorder="1" applyAlignment="1">
      <alignment horizontal="left" indent="1"/>
    </xf>
    <xf numFmtId="2" fontId="7" fillId="3" borderId="11" xfId="0" applyNumberFormat="1" applyFont="1" applyFill="1" applyBorder="1" applyAlignment="1">
      <alignment horizontal="left" indent="1"/>
    </xf>
    <xf numFmtId="0" fontId="2" fillId="4" borderId="4" xfId="0" applyFont="1" applyFill="1" applyBorder="1"/>
    <xf numFmtId="2" fontId="0" fillId="4" borderId="6" xfId="0" applyNumberFormat="1" applyFill="1" applyBorder="1" applyAlignment="1">
      <alignment horizontal="left" indent="1"/>
    </xf>
    <xf numFmtId="2" fontId="0" fillId="4" borderId="9" xfId="0" applyNumberFormat="1" applyFill="1" applyBorder="1" applyAlignment="1">
      <alignment horizontal="left" indent="1"/>
    </xf>
    <xf numFmtId="2" fontId="0" fillId="4" borderId="12" xfId="0" applyNumberFormat="1" applyFill="1" applyBorder="1" applyAlignment="1">
      <alignment horizontal="left" indent="1"/>
    </xf>
    <xf numFmtId="0" fontId="5" fillId="0" borderId="0" xfId="0" applyFont="1" applyFill="1" applyBorder="1"/>
    <xf numFmtId="0" fontId="5" fillId="0" borderId="2" xfId="0" applyFont="1" applyBorder="1"/>
    <xf numFmtId="0" fontId="4" fillId="0" borderId="6" xfId="0" applyFont="1" applyBorder="1"/>
    <xf numFmtId="0" fontId="1" fillId="2" borderId="0" xfId="0" applyFont="1" applyFill="1" applyBorder="1"/>
    <xf numFmtId="0" fontId="5" fillId="0" borderId="5" xfId="0" applyFont="1" applyBorder="1"/>
    <xf numFmtId="0" fontId="5" fillId="0" borderId="0" xfId="0" applyFont="1" applyBorder="1"/>
    <xf numFmtId="0" fontId="4" fillId="0" borderId="9" xfId="0" applyFont="1" applyBorder="1"/>
    <xf numFmtId="2" fontId="4" fillId="0" borderId="6" xfId="0" applyNumberFormat="1" applyFont="1" applyBorder="1"/>
    <xf numFmtId="2" fontId="4" fillId="0" borderId="9" xfId="0" applyNumberFormat="1" applyFont="1" applyBorder="1"/>
    <xf numFmtId="0" fontId="5" fillId="0" borderId="13" xfId="0" applyFont="1" applyBorder="1"/>
    <xf numFmtId="0" fontId="5" fillId="0" borderId="11" xfId="0" applyFont="1" applyBorder="1"/>
    <xf numFmtId="0" fontId="4" fillId="0" borderId="12" xfId="0" applyFont="1" applyBorder="1"/>
    <xf numFmtId="0" fontId="0" fillId="0" borderId="12" xfId="0" applyBorder="1"/>
    <xf numFmtId="2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0" fontId="9" fillId="0" borderId="5" xfId="0" applyFont="1" applyBorder="1"/>
    <xf numFmtId="0" fontId="9" fillId="0" borderId="7" xfId="0" applyFont="1" applyBorder="1"/>
    <xf numFmtId="0" fontId="8" fillId="0" borderId="5" xfId="0" applyFont="1" applyBorder="1"/>
    <xf numFmtId="0" fontId="9" fillId="0" borderId="0" xfId="0" applyFont="1"/>
    <xf numFmtId="0" fontId="8" fillId="0" borderId="0" xfId="0" applyFont="1"/>
    <xf numFmtId="2" fontId="0" fillId="3" borderId="14" xfId="0" applyNumberFormat="1" applyFill="1" applyBorder="1"/>
    <xf numFmtId="2" fontId="0" fillId="3" borderId="15" xfId="0" applyNumberFormat="1" applyFill="1" applyBorder="1"/>
    <xf numFmtId="2" fontId="0" fillId="5" borderId="14" xfId="0" applyNumberFormat="1" applyFill="1" applyBorder="1"/>
    <xf numFmtId="0" fontId="0" fillId="5" borderId="14" xfId="0" applyFill="1" applyBorder="1"/>
    <xf numFmtId="0" fontId="0" fillId="5" borderId="15" xfId="0" applyFill="1" applyBorder="1"/>
    <xf numFmtId="0" fontId="9" fillId="0" borderId="8" xfId="0" applyFont="1" applyBorder="1"/>
    <xf numFmtId="0" fontId="4" fillId="0" borderId="14" xfId="0" applyFont="1" applyBorder="1"/>
    <xf numFmtId="2" fontId="4" fillId="0" borderId="14" xfId="0" applyNumberFormat="1" applyFont="1" applyBorder="1"/>
    <xf numFmtId="2" fontId="5" fillId="0" borderId="14" xfId="0" applyNumberFormat="1" applyFont="1" applyBorder="1"/>
    <xf numFmtId="2" fontId="4" fillId="0" borderId="15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5" xfId="0" applyFont="1" applyBorder="1"/>
    <xf numFmtId="2" fontId="0" fillId="5" borderId="15" xfId="0" applyNumberFormat="1" applyFill="1" applyBorder="1"/>
    <xf numFmtId="0" fontId="4" fillId="0" borderId="13" xfId="0" applyFont="1" applyBorder="1"/>
    <xf numFmtId="0" fontId="4" fillId="0" borderId="1" xfId="0" applyFont="1" applyBorder="1"/>
    <xf numFmtId="2" fontId="0" fillId="3" borderId="1" xfId="0" applyNumberFormat="1" applyFill="1" applyBorder="1"/>
    <xf numFmtId="0" fontId="0" fillId="5" borderId="1" xfId="0" applyFill="1" applyBorder="1"/>
    <xf numFmtId="0" fontId="9" fillId="0" borderId="0" xfId="0" applyFont="1" applyBorder="1"/>
    <xf numFmtId="2" fontId="0" fillId="3" borderId="15" xfId="0" applyNumberFormat="1" applyFont="1" applyFill="1" applyBorder="1"/>
    <xf numFmtId="0" fontId="0" fillId="5" borderId="15" xfId="0" applyFont="1" applyFill="1" applyBorder="1"/>
    <xf numFmtId="0" fontId="4" fillId="0" borderId="0" xfId="0" applyFont="1" applyBorder="1"/>
    <xf numFmtId="2" fontId="0" fillId="3" borderId="0" xfId="0" applyNumberFormat="1" applyFill="1" applyBorder="1"/>
    <xf numFmtId="0" fontId="0" fillId="5" borderId="0" xfId="0" applyFill="1" applyBorder="1"/>
    <xf numFmtId="0" fontId="5" fillId="0" borderId="8" xfId="0" applyFont="1" applyBorder="1"/>
    <xf numFmtId="0" fontId="5" fillId="0" borderId="8" xfId="0" applyFont="1" applyFill="1" applyBorder="1"/>
    <xf numFmtId="2" fontId="4" fillId="3" borderId="8" xfId="0" applyNumberFormat="1" applyFont="1" applyFill="1" applyBorder="1"/>
    <xf numFmtId="0" fontId="4" fillId="5" borderId="10" xfId="0" applyFont="1" applyFill="1" applyBorder="1"/>
    <xf numFmtId="0" fontId="4" fillId="0" borderId="16" xfId="0" applyFont="1" applyBorder="1"/>
    <xf numFmtId="2" fontId="0" fillId="3" borderId="16" xfId="0" applyNumberFormat="1" applyFill="1" applyBorder="1"/>
    <xf numFmtId="0" fontId="0" fillId="5" borderId="16" xfId="0" applyFill="1" applyBorder="1"/>
    <xf numFmtId="0" fontId="4" fillId="0" borderId="17" xfId="0" applyFont="1" applyBorder="1"/>
    <xf numFmtId="2" fontId="0" fillId="3" borderId="17" xfId="0" applyNumberFormat="1" applyFill="1" applyBorder="1"/>
    <xf numFmtId="2" fontId="0" fillId="5" borderId="17" xfId="0" applyNumberFormat="1" applyFill="1" applyBorder="1"/>
    <xf numFmtId="0" fontId="9" fillId="0" borderId="18" xfId="0" applyFont="1" applyBorder="1"/>
    <xf numFmtId="0" fontId="9" fillId="0" borderId="19" xfId="0" applyFont="1" applyBorder="1"/>
    <xf numFmtId="2" fontId="4" fillId="0" borderId="17" xfId="0" applyNumberFormat="1" applyFont="1" applyBorder="1"/>
    <xf numFmtId="0" fontId="0" fillId="5" borderId="17" xfId="0" applyFill="1" applyBorder="1"/>
    <xf numFmtId="0" fontId="4" fillId="0" borderId="18" xfId="0" applyFont="1" applyBorder="1"/>
    <xf numFmtId="0" fontId="4" fillId="0" borderId="19" xfId="0" applyFont="1" applyBorder="1"/>
    <xf numFmtId="0" fontId="0" fillId="6" borderId="5" xfId="0" applyFill="1" applyBorder="1"/>
    <xf numFmtId="2" fontId="0" fillId="6" borderId="0" xfId="0" applyNumberFormat="1" applyFill="1" applyBorder="1" applyAlignment="1">
      <alignment horizontal="left" indent="1"/>
    </xf>
    <xf numFmtId="0" fontId="4" fillId="6" borderId="0" xfId="0" applyFont="1" applyFill="1"/>
    <xf numFmtId="2" fontId="0" fillId="6" borderId="0" xfId="0" applyNumberFormat="1" applyFill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/>
    <xf numFmtId="0" fontId="7" fillId="0" borderId="20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7" fillId="0" borderId="6" xfId="0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9" xfId="0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0" fillId="7" borderId="5" xfId="0" applyFill="1" applyBorder="1"/>
    <xf numFmtId="0" fontId="0" fillId="7" borderId="0" xfId="0" applyFill="1" applyBorder="1"/>
    <xf numFmtId="0" fontId="2" fillId="7" borderId="5" xfId="0" applyFont="1" applyFill="1" applyBorder="1"/>
    <xf numFmtId="0" fontId="2" fillId="7" borderId="0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2" fillId="7" borderId="4" xfId="0" applyFont="1" applyFill="1" applyBorder="1"/>
    <xf numFmtId="0" fontId="0" fillId="7" borderId="6" xfId="0" applyFill="1" applyBorder="1"/>
    <xf numFmtId="0" fontId="0" fillId="7" borderId="9" xfId="0" applyFill="1" applyBorder="1"/>
    <xf numFmtId="0" fontId="0" fillId="7" borderId="4" xfId="0" applyFill="1" applyBorder="1"/>
    <xf numFmtId="49" fontId="0" fillId="0" borderId="0" xfId="0" applyNumberFormat="1"/>
    <xf numFmtId="15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Standard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mple_info_CePTER_RNASeq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zoomScale="85" zoomScaleNormal="85" workbookViewId="0">
      <selection activeCell="E14" sqref="E14"/>
    </sheetView>
  </sheetViews>
  <sheetFormatPr baseColWidth="10" defaultColWidth="9.140625" defaultRowHeight="15" x14ac:dyDescent="0.25"/>
  <cols>
    <col min="1" max="1" width="16.140625" bestFit="1" customWidth="1"/>
    <col min="6" max="6" width="16.140625" bestFit="1" customWidth="1"/>
    <col min="11" max="11" width="16.140625" bestFit="1" customWidth="1"/>
    <col min="17" max="17" width="62.7109375" customWidth="1"/>
  </cols>
  <sheetData>
    <row r="1" spans="1:17" ht="26.25" customHeight="1" thickBot="1" x14ac:dyDescent="0.3">
      <c r="A1" s="35" t="s">
        <v>59</v>
      </c>
      <c r="B1" s="36" t="s">
        <v>0</v>
      </c>
      <c r="C1" s="36" t="s">
        <v>2</v>
      </c>
      <c r="D1" s="36" t="s">
        <v>1</v>
      </c>
      <c r="E1" s="37" t="s">
        <v>94</v>
      </c>
      <c r="F1" s="35" t="s">
        <v>59</v>
      </c>
      <c r="G1" s="36" t="s">
        <v>0</v>
      </c>
      <c r="H1" s="36" t="s">
        <v>2</v>
      </c>
      <c r="I1" s="36" t="s">
        <v>1</v>
      </c>
      <c r="J1" s="37"/>
      <c r="K1" s="35" t="s">
        <v>59</v>
      </c>
      <c r="L1" s="36" t="s">
        <v>0</v>
      </c>
      <c r="M1" s="36" t="s">
        <v>2</v>
      </c>
      <c r="N1" s="36" t="s">
        <v>1</v>
      </c>
      <c r="O1" s="38"/>
      <c r="Q1" s="2" t="s">
        <v>58</v>
      </c>
    </row>
    <row r="2" spans="1:17" ht="30" x14ac:dyDescent="0.25">
      <c r="A2" s="6" t="s">
        <v>3</v>
      </c>
      <c r="B2" s="7">
        <v>4</v>
      </c>
      <c r="C2" s="7">
        <v>2.5</v>
      </c>
      <c r="D2" s="7">
        <v>0.58799999999999997</v>
      </c>
      <c r="E2" s="28" t="s">
        <v>95</v>
      </c>
      <c r="F2" s="6" t="s">
        <v>21</v>
      </c>
      <c r="G2" s="7">
        <v>96.4</v>
      </c>
      <c r="H2" s="7">
        <v>2.06</v>
      </c>
      <c r="I2" s="7">
        <v>1.651</v>
      </c>
      <c r="J2" s="28" t="s">
        <v>131</v>
      </c>
      <c r="K2" s="6" t="s">
        <v>39</v>
      </c>
      <c r="L2" s="7">
        <v>10</v>
      </c>
      <c r="M2" s="7">
        <v>2.0830000000000002</v>
      </c>
      <c r="N2" s="7">
        <v>5.6800000000000003E-2</v>
      </c>
      <c r="O2" s="33" t="s">
        <v>167</v>
      </c>
      <c r="Q2" s="3" t="s">
        <v>57</v>
      </c>
    </row>
    <row r="3" spans="1:17" x14ac:dyDescent="0.25">
      <c r="A3" s="6" t="s">
        <v>4</v>
      </c>
      <c r="B3" s="7">
        <v>3.6</v>
      </c>
      <c r="C3" s="7">
        <v>1.8</v>
      </c>
      <c r="D3" s="7">
        <v>0.52900000000000003</v>
      </c>
      <c r="E3" s="28" t="s">
        <v>96</v>
      </c>
      <c r="F3" s="6" t="s">
        <v>22</v>
      </c>
      <c r="G3" s="7">
        <v>102</v>
      </c>
      <c r="H3" s="7">
        <v>2.0649999999999999</v>
      </c>
      <c r="I3" s="7">
        <v>2.2090000000000001</v>
      </c>
      <c r="J3" s="28" t="s">
        <v>132</v>
      </c>
      <c r="K3" s="6" t="s">
        <v>40</v>
      </c>
      <c r="L3" s="7">
        <v>10</v>
      </c>
      <c r="M3" s="7">
        <v>2.0830000000000002</v>
      </c>
      <c r="N3" s="7">
        <v>1.1359999999999999</v>
      </c>
      <c r="O3" s="33" t="s">
        <v>168</v>
      </c>
    </row>
    <row r="4" spans="1:17" x14ac:dyDescent="0.25">
      <c r="A4" s="6" t="s">
        <v>5</v>
      </c>
      <c r="B4" s="7">
        <v>4</v>
      </c>
      <c r="C4" s="7">
        <v>2</v>
      </c>
      <c r="D4" s="7">
        <v>0.71399999999999997</v>
      </c>
      <c r="E4" s="28" t="s">
        <v>97</v>
      </c>
      <c r="F4" s="6" t="s">
        <v>23</v>
      </c>
      <c r="G4" s="7">
        <v>94.8</v>
      </c>
      <c r="H4" s="7">
        <v>2.0609999999999999</v>
      </c>
      <c r="I4" s="7">
        <v>2.008</v>
      </c>
      <c r="J4" s="28" t="s">
        <v>133</v>
      </c>
      <c r="K4" s="6" t="s">
        <v>41</v>
      </c>
      <c r="L4" s="7">
        <v>10</v>
      </c>
      <c r="M4" s="7">
        <v>1.923</v>
      </c>
      <c r="N4" s="7">
        <v>0.30099999999999999</v>
      </c>
      <c r="O4" s="33" t="s">
        <v>169</v>
      </c>
    </row>
    <row r="5" spans="1:17" x14ac:dyDescent="0.25">
      <c r="A5" s="6" t="s">
        <v>6</v>
      </c>
      <c r="B5" s="7">
        <v>14.8</v>
      </c>
      <c r="C5" s="7">
        <v>1.6819999999999999</v>
      </c>
      <c r="D5" s="7">
        <v>1.276</v>
      </c>
      <c r="E5" s="28" t="s">
        <v>98</v>
      </c>
      <c r="F5" s="6" t="s">
        <v>24</v>
      </c>
      <c r="G5" s="7">
        <v>98</v>
      </c>
      <c r="H5" s="7">
        <v>2.0590000000000002</v>
      </c>
      <c r="I5" s="7">
        <v>2.2069999999999999</v>
      </c>
      <c r="J5" s="28" t="s">
        <v>134</v>
      </c>
      <c r="K5" s="6" t="s">
        <v>42</v>
      </c>
      <c r="L5" s="7">
        <v>12.4</v>
      </c>
      <c r="M5" s="7">
        <v>2.0670000000000002</v>
      </c>
      <c r="N5" s="7">
        <v>1.8240000000000001</v>
      </c>
      <c r="O5" s="33" t="s">
        <v>170</v>
      </c>
    </row>
    <row r="6" spans="1:17" x14ac:dyDescent="0.25">
      <c r="A6" s="6" t="s">
        <v>7</v>
      </c>
      <c r="B6" s="7">
        <v>10.4</v>
      </c>
      <c r="C6" s="7">
        <v>2.1669999999999998</v>
      </c>
      <c r="D6" s="7">
        <v>1.5289999999999999</v>
      </c>
      <c r="E6" s="28" t="s">
        <v>99</v>
      </c>
      <c r="F6" s="6" t="s">
        <v>25</v>
      </c>
      <c r="G6" s="7">
        <v>112</v>
      </c>
      <c r="H6" s="7">
        <v>2.0739999999999998</v>
      </c>
      <c r="I6" s="7">
        <v>2.1880000000000002</v>
      </c>
      <c r="J6" s="28" t="s">
        <v>135</v>
      </c>
      <c r="K6" s="6" t="s">
        <v>43</v>
      </c>
      <c r="L6" s="7">
        <v>16.399999999999999</v>
      </c>
      <c r="M6" s="7">
        <v>2.0499999999999998</v>
      </c>
      <c r="N6" s="7">
        <v>0.745</v>
      </c>
      <c r="O6" s="33" t="s">
        <v>171</v>
      </c>
    </row>
    <row r="7" spans="1:17" x14ac:dyDescent="0.25">
      <c r="A7" s="6" t="s">
        <v>8</v>
      </c>
      <c r="B7" s="7">
        <v>8</v>
      </c>
      <c r="C7" s="7">
        <v>2.2200000000000002</v>
      </c>
      <c r="D7" s="7">
        <v>1.33</v>
      </c>
      <c r="E7" s="28" t="s">
        <v>100</v>
      </c>
      <c r="F7" s="6" t="s">
        <v>26</v>
      </c>
      <c r="G7" s="7">
        <v>70.8</v>
      </c>
      <c r="H7" s="7">
        <v>2.0819999999999999</v>
      </c>
      <c r="I7" s="7">
        <v>2.0579999999999998</v>
      </c>
      <c r="J7" s="28" t="s">
        <v>136</v>
      </c>
      <c r="K7" s="6" t="s">
        <v>44</v>
      </c>
      <c r="L7" s="7">
        <v>11.2</v>
      </c>
      <c r="M7" s="7">
        <v>2.1539999999999999</v>
      </c>
      <c r="N7" s="7">
        <v>0.44400000000000001</v>
      </c>
      <c r="O7" s="33" t="s">
        <v>172</v>
      </c>
    </row>
    <row r="8" spans="1:17" x14ac:dyDescent="0.25">
      <c r="A8" s="6"/>
      <c r="B8" s="7"/>
      <c r="C8" s="7"/>
      <c r="D8" s="7"/>
      <c r="E8" s="8"/>
      <c r="F8" s="6"/>
      <c r="G8" s="7"/>
      <c r="H8" s="7"/>
      <c r="I8" s="7"/>
      <c r="J8" s="8"/>
      <c r="K8" s="6"/>
      <c r="L8" s="7"/>
      <c r="M8" s="7"/>
      <c r="N8" s="7"/>
      <c r="O8" s="8"/>
    </row>
    <row r="9" spans="1:17" x14ac:dyDescent="0.25">
      <c r="A9" s="6" t="s">
        <v>9</v>
      </c>
      <c r="B9" s="7">
        <v>4</v>
      </c>
      <c r="C9" s="7">
        <v>2.5</v>
      </c>
      <c r="D9" s="7">
        <v>1.25</v>
      </c>
      <c r="E9" s="28" t="s">
        <v>101</v>
      </c>
      <c r="F9" s="6" t="s">
        <v>27</v>
      </c>
      <c r="G9" s="7">
        <v>69.599999999999994</v>
      </c>
      <c r="H9" s="7">
        <v>2.0960000000000001</v>
      </c>
      <c r="I9" s="7">
        <v>2.1480000000000001</v>
      </c>
      <c r="J9" s="28" t="s">
        <v>137</v>
      </c>
      <c r="K9" s="6" t="s">
        <v>45</v>
      </c>
      <c r="L9" s="7">
        <v>10.8</v>
      </c>
      <c r="M9" s="7">
        <v>1.929</v>
      </c>
      <c r="N9" s="7">
        <v>1.5</v>
      </c>
      <c r="O9" s="33" t="s">
        <v>173</v>
      </c>
    </row>
    <row r="10" spans="1:17" x14ac:dyDescent="0.25">
      <c r="A10" s="6" t="s">
        <v>10</v>
      </c>
      <c r="B10" s="7">
        <v>5.2</v>
      </c>
      <c r="C10" s="7">
        <v>1.857</v>
      </c>
      <c r="D10" s="7">
        <v>1.444</v>
      </c>
      <c r="E10" s="28" t="s">
        <v>102</v>
      </c>
      <c r="F10" s="6" t="s">
        <v>28</v>
      </c>
      <c r="G10" s="7">
        <v>59.2</v>
      </c>
      <c r="H10" s="7">
        <v>2.085</v>
      </c>
      <c r="I10" s="7">
        <v>2.085</v>
      </c>
      <c r="J10" s="28" t="s">
        <v>138</v>
      </c>
      <c r="K10" s="6" t="s">
        <v>46</v>
      </c>
      <c r="L10" s="7">
        <v>8.4</v>
      </c>
      <c r="M10" s="7">
        <v>2.1</v>
      </c>
      <c r="N10" s="7">
        <v>0.17100000000000001</v>
      </c>
      <c r="O10" s="33" t="s">
        <v>174</v>
      </c>
    </row>
    <row r="11" spans="1:17" x14ac:dyDescent="0.25">
      <c r="A11" s="6" t="s">
        <v>11</v>
      </c>
      <c r="B11" s="7">
        <v>5.6</v>
      </c>
      <c r="C11" s="7">
        <v>2</v>
      </c>
      <c r="D11" s="7">
        <v>1.556</v>
      </c>
      <c r="E11" s="28" t="s">
        <v>103</v>
      </c>
      <c r="F11" s="6" t="s">
        <v>29</v>
      </c>
      <c r="G11" s="7">
        <v>39.200000000000003</v>
      </c>
      <c r="H11" s="7">
        <v>2.1779999999999999</v>
      </c>
      <c r="I11" s="7">
        <v>1.849</v>
      </c>
      <c r="J11" s="28" t="s">
        <v>139</v>
      </c>
      <c r="K11" s="6" t="s">
        <v>47</v>
      </c>
      <c r="L11" s="7">
        <v>9.1999999999999993</v>
      </c>
      <c r="M11" s="7">
        <v>1.917</v>
      </c>
      <c r="N11" s="7">
        <v>0.14899999999999999</v>
      </c>
      <c r="O11" s="33" t="s">
        <v>175</v>
      </c>
    </row>
    <row r="12" spans="1:17" x14ac:dyDescent="0.25">
      <c r="A12" s="6" t="s">
        <v>12</v>
      </c>
      <c r="B12" s="7">
        <v>12.4</v>
      </c>
      <c r="C12" s="7">
        <v>1.9379999999999999</v>
      </c>
      <c r="D12" s="7">
        <v>1.722</v>
      </c>
      <c r="E12" s="28" t="s">
        <v>104</v>
      </c>
      <c r="F12" s="6" t="s">
        <v>30</v>
      </c>
      <c r="G12" s="7">
        <v>117</v>
      </c>
      <c r="H12" s="7">
        <v>2.0630000000000002</v>
      </c>
      <c r="I12" s="7">
        <v>2.2709999999999999</v>
      </c>
      <c r="J12" s="28" t="s">
        <v>140</v>
      </c>
      <c r="K12" s="6" t="s">
        <v>48</v>
      </c>
      <c r="L12" s="7">
        <v>14.8</v>
      </c>
      <c r="M12" s="7">
        <v>2.056</v>
      </c>
      <c r="N12" s="7">
        <v>1.542</v>
      </c>
      <c r="O12" s="33" t="s">
        <v>176</v>
      </c>
    </row>
    <row r="13" spans="1:17" x14ac:dyDescent="0.25">
      <c r="A13" s="6" t="s">
        <v>13</v>
      </c>
      <c r="B13" s="7">
        <v>13.6</v>
      </c>
      <c r="C13" s="7">
        <v>2</v>
      </c>
      <c r="D13" s="7">
        <v>0.89500000000000002</v>
      </c>
      <c r="E13" s="28" t="s">
        <v>105</v>
      </c>
      <c r="F13" s="6" t="s">
        <v>31</v>
      </c>
      <c r="G13" s="7">
        <v>114</v>
      </c>
      <c r="H13" s="7">
        <v>2.0720000000000001</v>
      </c>
      <c r="I13" s="7">
        <v>1.857</v>
      </c>
      <c r="J13" s="28" t="s">
        <v>141</v>
      </c>
      <c r="K13" s="6" t="s">
        <v>49</v>
      </c>
      <c r="L13" s="7">
        <v>17.2</v>
      </c>
      <c r="M13" s="7">
        <v>2.048</v>
      </c>
      <c r="N13" s="7">
        <v>1.387</v>
      </c>
      <c r="O13" s="33" t="s">
        <v>177</v>
      </c>
    </row>
    <row r="14" spans="1:17" x14ac:dyDescent="0.25">
      <c r="A14" s="6" t="s">
        <v>14</v>
      </c>
      <c r="B14" s="7">
        <v>8.4</v>
      </c>
      <c r="C14" s="7">
        <v>1.909</v>
      </c>
      <c r="D14" s="7">
        <v>0.24399999999999999</v>
      </c>
      <c r="E14" s="28" t="s">
        <v>106</v>
      </c>
      <c r="F14" s="6" t="s">
        <v>32</v>
      </c>
      <c r="G14" s="7">
        <v>114</v>
      </c>
      <c r="H14" s="7">
        <v>2.0649999999999999</v>
      </c>
      <c r="I14" s="7">
        <v>2.2090000000000001</v>
      </c>
      <c r="J14" s="28" t="s">
        <v>142</v>
      </c>
      <c r="K14" s="6" t="s">
        <v>50</v>
      </c>
      <c r="L14" s="7">
        <v>15.6</v>
      </c>
      <c r="M14" s="7">
        <v>2.0529999999999999</v>
      </c>
      <c r="N14" s="7">
        <v>1.3</v>
      </c>
      <c r="O14" s="33" t="s">
        <v>178</v>
      </c>
    </row>
    <row r="15" spans="1:17" x14ac:dyDescent="0.25">
      <c r="A15" s="6"/>
      <c r="B15" s="7"/>
      <c r="C15" s="7"/>
      <c r="D15" s="7"/>
      <c r="E15" s="8"/>
      <c r="F15" s="6"/>
      <c r="G15" s="7"/>
      <c r="H15" s="7"/>
      <c r="I15" s="7"/>
      <c r="J15" s="8"/>
      <c r="K15" s="6"/>
      <c r="L15" s="7"/>
      <c r="M15" s="7"/>
      <c r="N15" s="7"/>
      <c r="O15" s="8"/>
    </row>
    <row r="16" spans="1:17" x14ac:dyDescent="0.25">
      <c r="A16" s="6" t="s">
        <v>15</v>
      </c>
      <c r="B16" s="7">
        <v>6</v>
      </c>
      <c r="C16" s="7">
        <v>1.875</v>
      </c>
      <c r="D16" s="7">
        <v>0.17199999999999999</v>
      </c>
      <c r="E16" s="28" t="s">
        <v>109</v>
      </c>
      <c r="F16" s="6" t="s">
        <v>33</v>
      </c>
      <c r="G16" s="7">
        <v>59.2</v>
      </c>
      <c r="H16" s="7">
        <v>2.085</v>
      </c>
      <c r="I16" s="7">
        <v>2.2090000000000001</v>
      </c>
      <c r="J16" s="28" t="s">
        <v>143</v>
      </c>
      <c r="K16" s="6" t="s">
        <v>51</v>
      </c>
      <c r="L16" s="7">
        <v>9.6</v>
      </c>
      <c r="M16" s="7">
        <v>2</v>
      </c>
      <c r="N16" s="7">
        <v>0.152</v>
      </c>
      <c r="O16" s="33" t="s">
        <v>179</v>
      </c>
    </row>
    <row r="17" spans="1:15" x14ac:dyDescent="0.25">
      <c r="A17" s="6" t="s">
        <v>16</v>
      </c>
      <c r="B17" s="7">
        <v>4.4000000000000004</v>
      </c>
      <c r="C17" s="7">
        <v>1.833</v>
      </c>
      <c r="D17" s="7">
        <v>0.5</v>
      </c>
      <c r="E17" s="28" t="s">
        <v>108</v>
      </c>
      <c r="F17" s="6" t="s">
        <v>34</v>
      </c>
      <c r="G17" s="7">
        <v>53.2</v>
      </c>
      <c r="H17" s="7">
        <v>2.0779999999999998</v>
      </c>
      <c r="I17" s="7">
        <v>2.375</v>
      </c>
      <c r="J17" s="28" t="s">
        <v>144</v>
      </c>
      <c r="K17" s="6" t="s">
        <v>52</v>
      </c>
      <c r="L17" s="7">
        <v>9.1999999999999993</v>
      </c>
      <c r="M17" s="7">
        <v>1.917</v>
      </c>
      <c r="N17" s="7">
        <v>1</v>
      </c>
      <c r="O17" s="33" t="s">
        <v>180</v>
      </c>
    </row>
    <row r="18" spans="1:15" x14ac:dyDescent="0.25">
      <c r="A18" s="6" t="s">
        <v>17</v>
      </c>
      <c r="B18" s="7">
        <v>4.4000000000000004</v>
      </c>
      <c r="C18" s="7">
        <v>1.833</v>
      </c>
      <c r="D18" s="7">
        <v>1.571</v>
      </c>
      <c r="E18" s="28" t="s">
        <v>107</v>
      </c>
      <c r="F18" s="6" t="s">
        <v>35</v>
      </c>
      <c r="G18" s="7">
        <v>46.4</v>
      </c>
      <c r="H18" s="7">
        <v>2.0710000000000002</v>
      </c>
      <c r="I18" s="7">
        <v>2.1480000000000001</v>
      </c>
      <c r="J18" s="28" t="s">
        <v>145</v>
      </c>
      <c r="K18" s="6" t="s">
        <v>53</v>
      </c>
      <c r="L18" s="7">
        <v>8.8000000000000007</v>
      </c>
      <c r="M18" s="7">
        <v>2</v>
      </c>
      <c r="N18" s="7">
        <v>1.6919999999999999</v>
      </c>
      <c r="O18" s="33" t="s">
        <v>181</v>
      </c>
    </row>
    <row r="19" spans="1:15" x14ac:dyDescent="0.25">
      <c r="A19" s="6" t="s">
        <v>18</v>
      </c>
      <c r="B19" s="7">
        <v>5.2</v>
      </c>
      <c r="C19" s="7">
        <v>1.857</v>
      </c>
      <c r="D19" s="7">
        <v>0.33400000000000002</v>
      </c>
      <c r="E19" s="28" t="s">
        <v>110</v>
      </c>
      <c r="F19" s="6" t="s">
        <v>36</v>
      </c>
      <c r="G19" s="7">
        <v>127</v>
      </c>
      <c r="H19" s="7">
        <v>2.0649999999999999</v>
      </c>
      <c r="I19" s="7">
        <v>2.1339999999999999</v>
      </c>
      <c r="J19" s="28" t="s">
        <v>146</v>
      </c>
      <c r="K19" s="6" t="s">
        <v>54</v>
      </c>
      <c r="L19" s="7">
        <v>12.4</v>
      </c>
      <c r="M19" s="7">
        <v>1.9379999999999999</v>
      </c>
      <c r="N19" s="7">
        <v>0.51700000000000002</v>
      </c>
      <c r="O19" s="33" t="s">
        <v>182</v>
      </c>
    </row>
    <row r="20" spans="1:15" x14ac:dyDescent="0.25">
      <c r="A20" s="6" t="s">
        <v>19</v>
      </c>
      <c r="B20" s="7">
        <v>6</v>
      </c>
      <c r="C20" s="7">
        <v>1.667</v>
      </c>
      <c r="D20" s="7">
        <v>0.78900000000000003</v>
      </c>
      <c r="E20" s="28" t="s">
        <v>111</v>
      </c>
      <c r="F20" s="6" t="s">
        <v>37</v>
      </c>
      <c r="G20" s="7">
        <v>105</v>
      </c>
      <c r="H20" s="7">
        <v>2.0790000000000002</v>
      </c>
      <c r="I20" s="7">
        <v>1.9119999999999999</v>
      </c>
      <c r="J20" s="28" t="s">
        <v>147</v>
      </c>
      <c r="K20" s="6" t="s">
        <v>55</v>
      </c>
      <c r="L20" s="7">
        <v>8.4</v>
      </c>
      <c r="M20" s="7">
        <v>2.3330000000000002</v>
      </c>
      <c r="N20" s="7">
        <v>1.05</v>
      </c>
      <c r="O20" s="33" t="s">
        <v>183</v>
      </c>
    </row>
    <row r="21" spans="1:15" x14ac:dyDescent="0.25">
      <c r="A21" s="6" t="s">
        <v>20</v>
      </c>
      <c r="B21" s="7">
        <v>4</v>
      </c>
      <c r="C21" s="7">
        <v>1.667</v>
      </c>
      <c r="D21" s="7">
        <v>1.25</v>
      </c>
      <c r="E21" s="28" t="s">
        <v>112</v>
      </c>
      <c r="F21" s="6" t="s">
        <v>38</v>
      </c>
      <c r="G21" s="7">
        <v>108</v>
      </c>
      <c r="H21" s="7">
        <v>2.085</v>
      </c>
      <c r="I21" s="7">
        <v>2.1349999999999998</v>
      </c>
      <c r="J21" s="28" t="s">
        <v>148</v>
      </c>
      <c r="K21" s="6" t="s">
        <v>56</v>
      </c>
      <c r="L21" s="7">
        <v>6.8</v>
      </c>
      <c r="M21" s="7">
        <v>2.125</v>
      </c>
      <c r="N21" s="7">
        <v>1.133</v>
      </c>
      <c r="O21" s="33" t="s">
        <v>184</v>
      </c>
    </row>
    <row r="22" spans="1:15" ht="15.75" thickBot="1" x14ac:dyDescent="0.3">
      <c r="A22" s="6"/>
      <c r="B22" s="7"/>
      <c r="C22" s="29"/>
      <c r="D22" s="29"/>
      <c r="E22" s="8"/>
      <c r="F22" s="6"/>
      <c r="G22" s="7"/>
      <c r="H22" s="7"/>
      <c r="I22" s="7"/>
      <c r="J22" s="8"/>
      <c r="K22" s="6"/>
      <c r="L22" s="7"/>
      <c r="M22" s="7"/>
      <c r="N22" s="7"/>
      <c r="O22" s="8"/>
    </row>
    <row r="23" spans="1:15" ht="26.25" customHeight="1" thickBot="1" x14ac:dyDescent="0.3">
      <c r="A23" s="35" t="s">
        <v>60</v>
      </c>
      <c r="B23" s="36" t="s">
        <v>0</v>
      </c>
      <c r="C23" s="36" t="s">
        <v>2</v>
      </c>
      <c r="D23" s="36" t="s">
        <v>1</v>
      </c>
      <c r="E23" s="37"/>
      <c r="F23" s="35" t="s">
        <v>60</v>
      </c>
      <c r="G23" s="36" t="s">
        <v>0</v>
      </c>
      <c r="H23" s="36" t="s">
        <v>2</v>
      </c>
      <c r="I23" s="36" t="s">
        <v>1</v>
      </c>
      <c r="J23" s="37"/>
      <c r="K23" s="35" t="s">
        <v>60</v>
      </c>
      <c r="L23" s="36" t="s">
        <v>0</v>
      </c>
      <c r="M23" s="36" t="s">
        <v>2</v>
      </c>
      <c r="N23" s="36" t="s">
        <v>1</v>
      </c>
      <c r="O23" s="38"/>
    </row>
    <row r="24" spans="1:15" x14ac:dyDescent="0.25">
      <c r="A24" s="6" t="s">
        <v>3</v>
      </c>
      <c r="B24" s="7">
        <v>22</v>
      </c>
      <c r="C24" s="7">
        <v>2.0369999999999999</v>
      </c>
      <c r="D24" s="7">
        <v>1.25</v>
      </c>
      <c r="E24" s="28" t="s">
        <v>113</v>
      </c>
      <c r="F24" s="6" t="s">
        <v>21</v>
      </c>
      <c r="G24" s="7">
        <v>31.2</v>
      </c>
      <c r="H24" s="7">
        <v>2</v>
      </c>
      <c r="I24" s="7">
        <v>1.444</v>
      </c>
      <c r="J24" s="33" t="s">
        <v>149</v>
      </c>
      <c r="K24" s="6" t="s">
        <v>39</v>
      </c>
      <c r="L24" s="7">
        <v>7.6</v>
      </c>
      <c r="M24" s="7">
        <v>2.714</v>
      </c>
      <c r="N24" s="7">
        <v>0.33900000000000002</v>
      </c>
      <c r="O24" s="33" t="s">
        <v>185</v>
      </c>
    </row>
    <row r="25" spans="1:15" x14ac:dyDescent="0.25">
      <c r="A25" s="6" t="s">
        <v>4</v>
      </c>
      <c r="B25" s="7">
        <v>14.8</v>
      </c>
      <c r="C25" s="7">
        <v>2.1760000000000002</v>
      </c>
      <c r="D25" s="7">
        <v>0.69799999999999995</v>
      </c>
      <c r="E25" s="28" t="s">
        <v>114</v>
      </c>
      <c r="F25" s="6" t="s">
        <v>22</v>
      </c>
      <c r="G25" s="7">
        <v>28.4</v>
      </c>
      <c r="H25" s="7">
        <v>2.0289999999999999</v>
      </c>
      <c r="I25" s="7">
        <v>1.6140000000000001</v>
      </c>
      <c r="J25" s="33" t="s">
        <v>150</v>
      </c>
      <c r="K25" s="6" t="s">
        <v>40</v>
      </c>
      <c r="L25" s="7">
        <v>6.4</v>
      </c>
      <c r="M25" s="7">
        <v>2.6669999999999998</v>
      </c>
      <c r="N25" s="7">
        <v>0.64</v>
      </c>
      <c r="O25" s="33" t="s">
        <v>186</v>
      </c>
    </row>
    <row r="26" spans="1:15" x14ac:dyDescent="0.25">
      <c r="A26" s="6" t="s">
        <v>5</v>
      </c>
      <c r="B26" s="7">
        <v>19.2</v>
      </c>
      <c r="C26" s="7">
        <v>2.0870000000000002</v>
      </c>
      <c r="D26" s="7">
        <v>1.371</v>
      </c>
      <c r="E26" s="28" t="s">
        <v>115</v>
      </c>
      <c r="F26" s="6" t="s">
        <v>23</v>
      </c>
      <c r="G26" s="7">
        <v>29.2</v>
      </c>
      <c r="H26" s="7">
        <v>2.0859999999999999</v>
      </c>
      <c r="I26" s="7">
        <v>1.5209999999999999</v>
      </c>
      <c r="J26" s="33" t="s">
        <v>151</v>
      </c>
      <c r="K26" s="6" t="s">
        <v>41</v>
      </c>
      <c r="L26" s="7">
        <v>6</v>
      </c>
      <c r="M26" s="7">
        <v>2.5</v>
      </c>
      <c r="N26" s="7">
        <v>0.441</v>
      </c>
      <c r="O26" s="33" t="s">
        <v>187</v>
      </c>
    </row>
    <row r="27" spans="1:15" x14ac:dyDescent="0.25">
      <c r="A27" s="6" t="s">
        <v>61</v>
      </c>
      <c r="B27" s="7">
        <v>16.8</v>
      </c>
      <c r="C27" s="7">
        <v>1.909</v>
      </c>
      <c r="D27" s="7">
        <v>0.52500000000000002</v>
      </c>
      <c r="E27" s="28" t="s">
        <v>116</v>
      </c>
      <c r="F27" s="6" t="s">
        <v>74</v>
      </c>
      <c r="G27" s="7">
        <v>19.600000000000001</v>
      </c>
      <c r="H27" s="7">
        <v>2.2269999999999999</v>
      </c>
      <c r="I27" s="7">
        <v>0.441</v>
      </c>
      <c r="J27" s="33" t="s">
        <v>152</v>
      </c>
      <c r="K27" s="6" t="s">
        <v>83</v>
      </c>
      <c r="L27" s="7">
        <v>8</v>
      </c>
      <c r="M27" s="7">
        <v>2</v>
      </c>
      <c r="N27" s="7">
        <v>1.33</v>
      </c>
      <c r="O27" s="33" t="s">
        <v>188</v>
      </c>
    </row>
    <row r="28" spans="1:15" x14ac:dyDescent="0.25">
      <c r="A28" s="6" t="s">
        <v>62</v>
      </c>
      <c r="B28" s="7">
        <v>18.8</v>
      </c>
      <c r="C28" s="7">
        <v>1.958</v>
      </c>
      <c r="D28" s="7">
        <v>1.343</v>
      </c>
      <c r="E28" s="28" t="s">
        <v>117</v>
      </c>
      <c r="F28" s="6" t="s">
        <v>75</v>
      </c>
      <c r="G28" s="7">
        <v>16</v>
      </c>
      <c r="H28" s="7">
        <v>2.105</v>
      </c>
      <c r="I28" s="7">
        <v>0.93</v>
      </c>
      <c r="J28" s="33" t="s">
        <v>153</v>
      </c>
      <c r="K28" s="6" t="s">
        <v>84</v>
      </c>
      <c r="L28" s="7">
        <v>4.4000000000000004</v>
      </c>
      <c r="M28" s="7">
        <v>1.83</v>
      </c>
      <c r="N28" s="7">
        <v>0.44</v>
      </c>
      <c r="O28" s="33" t="s">
        <v>189</v>
      </c>
    </row>
    <row r="29" spans="1:15" x14ac:dyDescent="0.25">
      <c r="A29" s="6" t="s">
        <v>63</v>
      </c>
      <c r="B29" s="7">
        <v>17.600000000000001</v>
      </c>
      <c r="C29" s="7">
        <v>2</v>
      </c>
      <c r="D29" s="7">
        <v>1.1890000000000001</v>
      </c>
      <c r="E29" s="28" t="s">
        <v>118</v>
      </c>
      <c r="F29" s="6" t="s">
        <v>76</v>
      </c>
      <c r="G29" s="7">
        <v>18.8</v>
      </c>
      <c r="H29" s="7">
        <v>2.0430000000000001</v>
      </c>
      <c r="I29" s="7">
        <v>1.2050000000000001</v>
      </c>
      <c r="J29" s="33" t="s">
        <v>154</v>
      </c>
      <c r="K29" s="6" t="s">
        <v>85</v>
      </c>
      <c r="L29" s="7">
        <v>7.2</v>
      </c>
      <c r="M29" s="7">
        <v>2.25</v>
      </c>
      <c r="N29" s="7">
        <v>0.81799999999999995</v>
      </c>
      <c r="O29" s="33" t="s">
        <v>190</v>
      </c>
    </row>
    <row r="30" spans="1:15" x14ac:dyDescent="0.25">
      <c r="A30" s="6"/>
      <c r="B30" s="7"/>
      <c r="C30" s="7"/>
      <c r="D30" s="7"/>
      <c r="E30" s="8"/>
      <c r="F30" s="6"/>
      <c r="G30" s="7"/>
      <c r="H30" s="7"/>
      <c r="I30" s="7"/>
      <c r="J30" s="8"/>
      <c r="K30" s="6"/>
      <c r="L30" s="7"/>
      <c r="M30" s="7"/>
      <c r="N30" s="7"/>
      <c r="O30" s="8"/>
    </row>
    <row r="31" spans="1:15" x14ac:dyDescent="0.25">
      <c r="A31" s="6" t="s">
        <v>9</v>
      </c>
      <c r="B31" s="7">
        <v>26.8</v>
      </c>
      <c r="C31" s="7">
        <v>2.0299999999999998</v>
      </c>
      <c r="D31" s="7">
        <v>1.9139999999999999</v>
      </c>
      <c r="E31" s="28" t="s">
        <v>119</v>
      </c>
      <c r="F31" s="6" t="s">
        <v>27</v>
      </c>
      <c r="G31" s="7">
        <v>35.200000000000003</v>
      </c>
      <c r="H31" s="7">
        <v>2.0470000000000002</v>
      </c>
      <c r="I31" s="7">
        <v>1.913</v>
      </c>
      <c r="J31" s="33" t="s">
        <v>155</v>
      </c>
      <c r="K31" s="6" t="s">
        <v>45</v>
      </c>
      <c r="L31" s="7">
        <v>22.8</v>
      </c>
      <c r="M31" s="7">
        <v>2.036</v>
      </c>
      <c r="N31" s="7">
        <v>1.6759999999999999</v>
      </c>
      <c r="O31" s="33" t="s">
        <v>95</v>
      </c>
    </row>
    <row r="32" spans="1:15" x14ac:dyDescent="0.25">
      <c r="A32" s="6" t="s">
        <v>10</v>
      </c>
      <c r="B32" s="7">
        <v>24.8</v>
      </c>
      <c r="C32" s="7">
        <v>2.0670000000000002</v>
      </c>
      <c r="D32" s="7">
        <v>1.59</v>
      </c>
      <c r="E32" s="28" t="s">
        <v>120</v>
      </c>
      <c r="F32" s="6" t="s">
        <v>28</v>
      </c>
      <c r="G32" s="7">
        <v>32.799999999999997</v>
      </c>
      <c r="H32" s="7">
        <v>2.1579999999999999</v>
      </c>
      <c r="I32" s="7">
        <v>1.7450000000000001</v>
      </c>
      <c r="J32" s="33" t="s">
        <v>156</v>
      </c>
      <c r="K32" s="6" t="s">
        <v>46</v>
      </c>
      <c r="L32" s="7">
        <v>22.8</v>
      </c>
      <c r="M32" s="7">
        <v>2.036</v>
      </c>
      <c r="N32" s="7">
        <v>1.5</v>
      </c>
      <c r="O32" s="33" t="s">
        <v>96</v>
      </c>
    </row>
    <row r="33" spans="1:15" x14ac:dyDescent="0.25">
      <c r="A33" s="6" t="s">
        <v>11</v>
      </c>
      <c r="B33" s="7">
        <v>20.8</v>
      </c>
      <c r="C33" s="7">
        <v>2.1669999999999998</v>
      </c>
      <c r="D33" s="7">
        <v>1.268</v>
      </c>
      <c r="E33" s="28" t="s">
        <v>121</v>
      </c>
      <c r="F33" s="6" t="s">
        <v>29</v>
      </c>
      <c r="G33" s="7">
        <v>34</v>
      </c>
      <c r="H33" s="7">
        <v>2.125</v>
      </c>
      <c r="I33" s="7">
        <v>1.635</v>
      </c>
      <c r="J33" s="33" t="s">
        <v>157</v>
      </c>
      <c r="K33" s="6" t="s">
        <v>47</v>
      </c>
      <c r="L33" s="7">
        <v>20.399999999999999</v>
      </c>
      <c r="M33" s="7">
        <v>2.04</v>
      </c>
      <c r="N33" s="7">
        <v>1.085</v>
      </c>
      <c r="O33" s="33" t="s">
        <v>97</v>
      </c>
    </row>
    <row r="34" spans="1:15" x14ac:dyDescent="0.25">
      <c r="A34" s="6" t="s">
        <v>64</v>
      </c>
      <c r="B34" s="7">
        <v>14.4</v>
      </c>
      <c r="C34" s="7">
        <v>2.5710000000000002</v>
      </c>
      <c r="D34" s="7">
        <v>0.184</v>
      </c>
      <c r="E34" s="28" t="s">
        <v>122</v>
      </c>
      <c r="F34" s="6" t="s">
        <v>77</v>
      </c>
      <c r="G34" s="7">
        <v>13.6</v>
      </c>
      <c r="H34" s="7">
        <v>2</v>
      </c>
      <c r="I34" s="7">
        <v>0.30099999999999999</v>
      </c>
      <c r="J34" s="33" t="s">
        <v>158</v>
      </c>
      <c r="K34" s="6" t="s">
        <v>86</v>
      </c>
      <c r="L34" s="7">
        <v>15.6</v>
      </c>
      <c r="M34" s="7">
        <v>2.0529999999999999</v>
      </c>
      <c r="N34" s="7">
        <v>1.444</v>
      </c>
      <c r="O34" s="33" t="s">
        <v>98</v>
      </c>
    </row>
    <row r="35" spans="1:15" x14ac:dyDescent="0.25">
      <c r="A35" s="6" t="s">
        <v>65</v>
      </c>
      <c r="B35" s="7">
        <v>16.399999999999999</v>
      </c>
      <c r="C35" s="7">
        <v>2.1579999999999999</v>
      </c>
      <c r="D35" s="7">
        <v>0.91100000000000003</v>
      </c>
      <c r="E35" s="28" t="s">
        <v>123</v>
      </c>
      <c r="F35" s="6" t="s">
        <v>78</v>
      </c>
      <c r="G35" s="7">
        <v>18</v>
      </c>
      <c r="H35" s="7">
        <v>2.0449999999999999</v>
      </c>
      <c r="I35" s="7">
        <v>1.552</v>
      </c>
      <c r="J35" s="33" t="s">
        <v>159</v>
      </c>
      <c r="K35" s="6" t="s">
        <v>87</v>
      </c>
      <c r="L35" s="7">
        <v>16</v>
      </c>
      <c r="M35" s="7">
        <v>2.105</v>
      </c>
      <c r="N35" s="7">
        <v>1.4810000000000001</v>
      </c>
      <c r="O35" s="33" t="s">
        <v>99</v>
      </c>
    </row>
    <row r="36" spans="1:15" x14ac:dyDescent="0.25">
      <c r="A36" s="6" t="s">
        <v>66</v>
      </c>
      <c r="B36" s="7">
        <v>12.8</v>
      </c>
      <c r="C36" s="7">
        <v>2.286</v>
      </c>
      <c r="D36" s="7">
        <v>0.71099999999999997</v>
      </c>
      <c r="E36" s="28" t="s">
        <v>124</v>
      </c>
      <c r="F36" s="6" t="s">
        <v>79</v>
      </c>
      <c r="G36" s="7">
        <v>15.2</v>
      </c>
      <c r="H36" s="7">
        <v>2.1110000000000002</v>
      </c>
      <c r="I36" s="7">
        <v>1.462</v>
      </c>
      <c r="J36" s="33" t="s">
        <v>160</v>
      </c>
      <c r="K36" s="6" t="s">
        <v>88</v>
      </c>
      <c r="L36" s="7">
        <v>11.6</v>
      </c>
      <c r="M36" s="7">
        <v>2.0710000000000002</v>
      </c>
      <c r="N36" s="7">
        <v>1</v>
      </c>
      <c r="O36" s="33" t="s">
        <v>100</v>
      </c>
    </row>
    <row r="37" spans="1:15" x14ac:dyDescent="0.25">
      <c r="A37" s="6"/>
      <c r="B37" s="7"/>
      <c r="C37" s="7"/>
      <c r="D37" s="7"/>
      <c r="E37" s="8"/>
      <c r="F37" s="6"/>
      <c r="G37" s="7"/>
      <c r="H37" s="7"/>
      <c r="I37" s="7"/>
      <c r="J37" s="8"/>
      <c r="K37" s="6"/>
      <c r="L37" s="7"/>
      <c r="M37" s="7"/>
      <c r="N37" s="7"/>
      <c r="O37" s="8"/>
    </row>
    <row r="38" spans="1:15" x14ac:dyDescent="0.25">
      <c r="A38" s="6" t="s">
        <v>15</v>
      </c>
      <c r="B38" s="7">
        <v>19.600000000000001</v>
      </c>
      <c r="C38" s="7">
        <v>1.96</v>
      </c>
      <c r="D38" s="7">
        <v>1.69</v>
      </c>
      <c r="E38" s="28" t="s">
        <v>125</v>
      </c>
      <c r="F38" s="6" t="s">
        <v>33</v>
      </c>
      <c r="G38" s="7">
        <v>26.8</v>
      </c>
      <c r="H38" s="7">
        <v>2.0840000000000001</v>
      </c>
      <c r="I38" s="7">
        <v>1.595</v>
      </c>
      <c r="J38" s="33" t="s">
        <v>161</v>
      </c>
      <c r="K38" s="6" t="s">
        <v>51</v>
      </c>
      <c r="L38" s="7">
        <v>12</v>
      </c>
      <c r="M38" s="7">
        <v>2.1429999999999998</v>
      </c>
      <c r="N38" s="7">
        <v>1.25</v>
      </c>
      <c r="O38" s="33" t="s">
        <v>101</v>
      </c>
    </row>
    <row r="39" spans="1:15" x14ac:dyDescent="0.25">
      <c r="A39" s="6" t="s">
        <v>16</v>
      </c>
      <c r="B39" s="7">
        <v>18</v>
      </c>
      <c r="C39" s="7">
        <v>2.0449999999999999</v>
      </c>
      <c r="D39" s="7">
        <v>1.607</v>
      </c>
      <c r="E39" s="28" t="s">
        <v>126</v>
      </c>
      <c r="F39" s="6" t="s">
        <v>34</v>
      </c>
      <c r="G39" s="7">
        <v>24.4</v>
      </c>
      <c r="H39" s="7">
        <v>2.1030000000000002</v>
      </c>
      <c r="I39" s="7">
        <v>1.8480000000000001</v>
      </c>
      <c r="J39" s="33" t="s">
        <v>162</v>
      </c>
      <c r="K39" s="6" t="s">
        <v>52</v>
      </c>
      <c r="L39" s="7">
        <v>12</v>
      </c>
      <c r="M39" s="7">
        <v>2.3079999999999998</v>
      </c>
      <c r="N39" s="7">
        <v>1.304</v>
      </c>
      <c r="O39" s="33" t="s">
        <v>102</v>
      </c>
    </row>
    <row r="40" spans="1:15" x14ac:dyDescent="0.25">
      <c r="A40" s="6" t="s">
        <v>17</v>
      </c>
      <c r="B40" s="7">
        <v>17.600000000000001</v>
      </c>
      <c r="C40" s="7">
        <v>2</v>
      </c>
      <c r="D40" s="7">
        <v>1.63</v>
      </c>
      <c r="E40" s="28" t="s">
        <v>127</v>
      </c>
      <c r="F40" s="6" t="s">
        <v>35</v>
      </c>
      <c r="G40" s="7">
        <v>24.4</v>
      </c>
      <c r="H40" s="7">
        <v>2.0329999999999999</v>
      </c>
      <c r="I40" s="7">
        <v>1.8480000000000001</v>
      </c>
      <c r="J40" s="33" t="s">
        <v>163</v>
      </c>
      <c r="K40" s="6" t="s">
        <v>53</v>
      </c>
      <c r="L40" s="7">
        <v>6</v>
      </c>
      <c r="M40" s="7">
        <v>2.5</v>
      </c>
      <c r="N40" s="7">
        <v>0.71399999999999997</v>
      </c>
      <c r="O40" s="33" t="s">
        <v>103</v>
      </c>
    </row>
    <row r="41" spans="1:15" x14ac:dyDescent="0.25">
      <c r="A41" s="6" t="s">
        <v>67</v>
      </c>
      <c r="B41" s="7">
        <v>15.2</v>
      </c>
      <c r="C41" s="7">
        <v>2.1110000000000002</v>
      </c>
      <c r="D41" s="7">
        <v>1.583</v>
      </c>
      <c r="E41" s="28" t="s">
        <v>128</v>
      </c>
      <c r="F41" s="6" t="s">
        <v>80</v>
      </c>
      <c r="G41" s="7">
        <v>16.8</v>
      </c>
      <c r="H41" s="7">
        <v>2.2109999999999999</v>
      </c>
      <c r="I41" s="7">
        <v>1.556</v>
      </c>
      <c r="J41" s="33" t="s">
        <v>164</v>
      </c>
      <c r="K41" s="6" t="s">
        <v>89</v>
      </c>
      <c r="L41" s="7">
        <v>13.2</v>
      </c>
      <c r="M41" s="7">
        <v>1.9410000000000001</v>
      </c>
      <c r="N41" s="7">
        <v>1.1759999999999999</v>
      </c>
      <c r="O41" s="33" t="s">
        <v>104</v>
      </c>
    </row>
    <row r="42" spans="1:15" x14ac:dyDescent="0.25">
      <c r="A42" s="6" t="s">
        <v>68</v>
      </c>
      <c r="B42" s="7">
        <v>14.4</v>
      </c>
      <c r="C42" s="7">
        <v>2.25</v>
      </c>
      <c r="D42" s="7">
        <v>1.091</v>
      </c>
      <c r="E42" s="28" t="s">
        <v>129</v>
      </c>
      <c r="F42" s="6" t="s">
        <v>81</v>
      </c>
      <c r="G42" s="7">
        <v>16.399999999999999</v>
      </c>
      <c r="H42" s="7">
        <v>2.1579999999999999</v>
      </c>
      <c r="I42" s="7">
        <v>1.577</v>
      </c>
      <c r="J42" s="33" t="s">
        <v>165</v>
      </c>
      <c r="K42" s="6" t="s">
        <v>90</v>
      </c>
      <c r="L42" s="7">
        <v>14.4</v>
      </c>
      <c r="M42" s="7">
        <v>2.1179999999999999</v>
      </c>
      <c r="N42" s="7">
        <v>1.5649999999999999</v>
      </c>
      <c r="O42" s="33" t="s">
        <v>105</v>
      </c>
    </row>
    <row r="43" spans="1:15" ht="15.75" thickBot="1" x14ac:dyDescent="0.3">
      <c r="A43" s="10" t="s">
        <v>69</v>
      </c>
      <c r="B43" s="11">
        <v>15.2</v>
      </c>
      <c r="C43" s="11">
        <v>2.1110000000000002</v>
      </c>
      <c r="D43" s="11">
        <v>0.71699999999999997</v>
      </c>
      <c r="E43" s="32" t="s">
        <v>130</v>
      </c>
      <c r="F43" s="10" t="s">
        <v>82</v>
      </c>
      <c r="G43" s="11">
        <v>16</v>
      </c>
      <c r="H43" s="11">
        <v>2.105</v>
      </c>
      <c r="I43" s="11">
        <v>1.4810000000000001</v>
      </c>
      <c r="J43" s="34" t="s">
        <v>166</v>
      </c>
      <c r="K43" s="10" t="s">
        <v>91</v>
      </c>
      <c r="L43" s="11">
        <v>12</v>
      </c>
      <c r="M43" s="11">
        <v>2.1429999999999998</v>
      </c>
      <c r="N43" s="11">
        <v>1.2</v>
      </c>
      <c r="O43" s="34" t="s">
        <v>106</v>
      </c>
    </row>
    <row r="44" spans="1:15" x14ac:dyDescent="0.25">
      <c r="J44" s="16"/>
    </row>
    <row r="45" spans="1:15" x14ac:dyDescent="0.25">
      <c r="A45" s="1"/>
      <c r="B45" s="1"/>
      <c r="C45" s="1"/>
      <c r="D45" s="1"/>
    </row>
  </sheetData>
  <conditionalFormatting sqref="D2:D22 I2:I21 N2:N21 D24:D29 D31:D36 D38:D45 I24:I25 N24">
    <cfRule type="cellIs" dxfId="21" priority="21" operator="lessThan">
      <formula>2</formula>
    </cfRule>
    <cfRule type="cellIs" dxfId="20" priority="22" operator="greaterThan">
      <formula>2</formula>
    </cfRule>
  </conditionalFormatting>
  <conditionalFormatting sqref="C2:C22 H2:H21 M2:M21 C24:C29 C31:C36 C38:C45 H24 M24">
    <cfRule type="cellIs" dxfId="19" priority="15" operator="between">
      <formula>1.8</formula>
      <formula>2.1</formula>
    </cfRule>
    <cfRule type="cellIs" dxfId="18" priority="16" operator="lessThan">
      <formula>1.8</formula>
    </cfRule>
    <cfRule type="cellIs" dxfId="17" priority="17" operator="greaterThan">
      <formula>2.1</formula>
    </cfRule>
    <cfRule type="cellIs" dxfId="16" priority="18" operator="lessThan">
      <formula>"1,8"</formula>
    </cfRule>
    <cfRule type="cellIs" dxfId="15" priority="19" operator="greaterThan">
      <formula>2</formula>
    </cfRule>
    <cfRule type="cellIs" dxfId="14" priority="20" operator="between">
      <formula>1.8</formula>
      <formula>2</formula>
    </cfRule>
  </conditionalFormatting>
  <conditionalFormatting sqref="C2:D22 H2:I21 M2:N21 C24:D29 C31:D36 C38:D45 H24:I24 I25 M24:N24">
    <cfRule type="cellIs" dxfId="13" priority="14" operator="equal">
      <formula>0</formula>
    </cfRule>
  </conditionalFormatting>
  <conditionalFormatting sqref="H24:H43">
    <cfRule type="cellIs" dxfId="12" priority="10" operator="greaterThan">
      <formula>2.1</formula>
    </cfRule>
    <cfRule type="cellIs" dxfId="11" priority="11" operator="between">
      <formula>1.8</formula>
      <formula>2.1</formula>
    </cfRule>
    <cfRule type="cellIs" dxfId="10" priority="12" operator="between">
      <formula>"1,8"</formula>
      <formula>2</formula>
    </cfRule>
    <cfRule type="cellIs" dxfId="9" priority="13" operator="greaterThan">
      <formula>"2,1"</formula>
    </cfRule>
  </conditionalFormatting>
  <conditionalFormatting sqref="I24:I43">
    <cfRule type="cellIs" dxfId="8" priority="7" operator="greaterThan">
      <formula>2.2</formula>
    </cfRule>
    <cfRule type="cellIs" dxfId="7" priority="8" operator="lessThan">
      <formula>2</formula>
    </cfRule>
    <cfRule type="cellIs" dxfId="6" priority="9" operator="between">
      <formula>2</formula>
      <formula>2.2</formula>
    </cfRule>
  </conditionalFormatting>
  <conditionalFormatting sqref="M24:M43">
    <cfRule type="cellIs" dxfId="5" priority="4" operator="greaterThan">
      <formula>2.1</formula>
    </cfRule>
    <cfRule type="cellIs" dxfId="4" priority="5" operator="lessThan">
      <formula>1.8</formula>
    </cfRule>
    <cfRule type="cellIs" dxfId="3" priority="6" operator="between">
      <formula>1.8</formula>
      <formula>2.1</formula>
    </cfRule>
  </conditionalFormatting>
  <conditionalFormatting sqref="N24:N43">
    <cfRule type="cellIs" dxfId="2" priority="1" operator="greaterThan">
      <formula>2.2</formula>
    </cfRule>
    <cfRule type="cellIs" dxfId="1" priority="2" operator="lessThan">
      <formula>2</formula>
    </cfRule>
    <cfRule type="cellIs" dxfId="0" priority="3" operator="between">
      <formula>2</formula>
      <formula>2.2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A7" sqref="A7"/>
    </sheetView>
  </sheetViews>
  <sheetFormatPr baseColWidth="10" defaultRowHeight="15" x14ac:dyDescent="0.25"/>
  <cols>
    <col min="1" max="1" width="30.5703125" customWidth="1"/>
    <col min="2" max="2" width="19.85546875" customWidth="1"/>
    <col min="3" max="4" width="13.140625" style="120" customWidth="1"/>
    <col min="5" max="5" width="13.140625" style="119" customWidth="1"/>
    <col min="6" max="6" width="8.140625" bestFit="1" customWidth="1"/>
    <col min="7" max="7" width="5.85546875" bestFit="1" customWidth="1"/>
    <col min="8" max="10" width="6.140625" bestFit="1" customWidth="1"/>
  </cols>
  <sheetData>
    <row r="1" spans="1:10" x14ac:dyDescent="0.25">
      <c r="A1" t="s">
        <v>428</v>
      </c>
      <c r="B1" t="s">
        <v>405</v>
      </c>
      <c r="C1" s="120" t="s">
        <v>94</v>
      </c>
      <c r="D1" s="120" t="s">
        <v>406</v>
      </c>
      <c r="E1" s="119" t="s">
        <v>407</v>
      </c>
      <c r="F1" t="s">
        <v>392</v>
      </c>
      <c r="G1" s="119" t="s">
        <v>393</v>
      </c>
      <c r="H1" t="s">
        <v>394</v>
      </c>
      <c r="I1" t="s">
        <v>395</v>
      </c>
      <c r="J1" t="s">
        <v>396</v>
      </c>
    </row>
    <row r="2" spans="1:10" x14ac:dyDescent="0.25">
      <c r="A2" t="s">
        <v>210</v>
      </c>
      <c r="B2">
        <v>1</v>
      </c>
      <c r="C2" s="120" t="s">
        <v>211</v>
      </c>
      <c r="D2" s="120" t="s">
        <v>408</v>
      </c>
      <c r="E2" s="119" t="s">
        <v>409</v>
      </c>
      <c r="F2" t="s">
        <v>401</v>
      </c>
      <c r="G2" s="119" t="s">
        <v>403</v>
      </c>
      <c r="H2" t="s">
        <v>400</v>
      </c>
      <c r="I2" t="s">
        <v>399</v>
      </c>
      <c r="J2" t="s">
        <v>399</v>
      </c>
    </row>
    <row r="3" spans="1:10" x14ac:dyDescent="0.25">
      <c r="A3" t="s">
        <v>226</v>
      </c>
      <c r="B3">
        <v>1</v>
      </c>
      <c r="C3" s="120" t="s">
        <v>227</v>
      </c>
      <c r="D3" s="120" t="s">
        <v>408</v>
      </c>
      <c r="E3" s="119" t="s">
        <v>410</v>
      </c>
      <c r="F3" t="s">
        <v>401</v>
      </c>
      <c r="G3" s="119" t="s">
        <v>403</v>
      </c>
      <c r="H3" t="s">
        <v>400</v>
      </c>
      <c r="I3" t="s">
        <v>399</v>
      </c>
      <c r="J3" t="s">
        <v>399</v>
      </c>
    </row>
    <row r="4" spans="1:10" x14ac:dyDescent="0.25">
      <c r="A4" t="s">
        <v>242</v>
      </c>
      <c r="B4">
        <v>1</v>
      </c>
      <c r="C4" s="120" t="s">
        <v>243</v>
      </c>
      <c r="D4" s="120" t="s">
        <v>408</v>
      </c>
      <c r="E4" s="119" t="s">
        <v>411</v>
      </c>
      <c r="F4" t="s">
        <v>401</v>
      </c>
      <c r="G4" s="119" t="s">
        <v>403</v>
      </c>
      <c r="H4" t="s">
        <v>400</v>
      </c>
      <c r="I4" t="s">
        <v>399</v>
      </c>
      <c r="J4" t="s">
        <v>399</v>
      </c>
    </row>
    <row r="5" spans="1:10" x14ac:dyDescent="0.25">
      <c r="A5" t="s">
        <v>258</v>
      </c>
      <c r="B5">
        <v>1</v>
      </c>
      <c r="C5" s="120" t="s">
        <v>259</v>
      </c>
      <c r="D5" s="120" t="s">
        <v>408</v>
      </c>
      <c r="E5" s="119" t="s">
        <v>412</v>
      </c>
      <c r="F5" t="s">
        <v>401</v>
      </c>
      <c r="G5" s="119" t="s">
        <v>403</v>
      </c>
      <c r="H5" t="s">
        <v>400</v>
      </c>
      <c r="I5" t="s">
        <v>399</v>
      </c>
      <c r="J5" t="s">
        <v>400</v>
      </c>
    </row>
    <row r="6" spans="1:10" x14ac:dyDescent="0.25">
      <c r="A6" t="s">
        <v>274</v>
      </c>
      <c r="B6">
        <v>1</v>
      </c>
      <c r="C6" s="120" t="s">
        <v>275</v>
      </c>
      <c r="D6" s="120" t="s">
        <v>408</v>
      </c>
      <c r="E6" s="119" t="s">
        <v>413</v>
      </c>
      <c r="F6" t="s">
        <v>401</v>
      </c>
      <c r="G6" s="119" t="s">
        <v>403</v>
      </c>
      <c r="H6" t="s">
        <v>400</v>
      </c>
      <c r="I6" t="s">
        <v>399</v>
      </c>
      <c r="J6" t="s">
        <v>400</v>
      </c>
    </row>
    <row r="7" spans="1:10" x14ac:dyDescent="0.25">
      <c r="A7" t="s">
        <v>290</v>
      </c>
      <c r="B7">
        <v>1</v>
      </c>
      <c r="C7" s="120" t="s">
        <v>291</v>
      </c>
      <c r="D7" s="120" t="s">
        <v>408</v>
      </c>
      <c r="E7" s="119" t="s">
        <v>414</v>
      </c>
      <c r="F7" t="s">
        <v>401</v>
      </c>
      <c r="G7" s="119" t="s">
        <v>403</v>
      </c>
      <c r="H7" t="s">
        <v>400</v>
      </c>
      <c r="I7" t="s">
        <v>399</v>
      </c>
      <c r="J7" t="s">
        <v>400</v>
      </c>
    </row>
    <row r="8" spans="1:10" x14ac:dyDescent="0.25">
      <c r="A8" t="s">
        <v>306</v>
      </c>
      <c r="B8">
        <v>1</v>
      </c>
      <c r="C8" s="120" t="s">
        <v>307</v>
      </c>
      <c r="D8" s="120" t="s">
        <v>408</v>
      </c>
      <c r="E8" s="119" t="s">
        <v>415</v>
      </c>
      <c r="F8" t="s">
        <v>401</v>
      </c>
      <c r="G8" s="119" t="s">
        <v>398</v>
      </c>
      <c r="H8" t="s">
        <v>399</v>
      </c>
      <c r="I8" t="s">
        <v>399</v>
      </c>
      <c r="J8" t="s">
        <v>399</v>
      </c>
    </row>
    <row r="9" spans="1:10" x14ac:dyDescent="0.25">
      <c r="A9" t="s">
        <v>322</v>
      </c>
      <c r="B9">
        <v>1</v>
      </c>
      <c r="C9" s="120" t="s">
        <v>323</v>
      </c>
      <c r="D9" s="120" t="s">
        <v>408</v>
      </c>
      <c r="E9" s="119" t="s">
        <v>416</v>
      </c>
      <c r="F9" t="s">
        <v>401</v>
      </c>
      <c r="G9" s="119" t="s">
        <v>398</v>
      </c>
      <c r="H9" t="s">
        <v>399</v>
      </c>
      <c r="I9" t="s">
        <v>399</v>
      </c>
      <c r="J9" t="s">
        <v>399</v>
      </c>
    </row>
    <row r="10" spans="1:10" x14ac:dyDescent="0.25">
      <c r="A10" t="s">
        <v>338</v>
      </c>
      <c r="B10">
        <v>1</v>
      </c>
      <c r="C10" s="120" t="s">
        <v>339</v>
      </c>
      <c r="D10" s="120" t="s">
        <v>408</v>
      </c>
      <c r="E10" s="119" t="s">
        <v>417</v>
      </c>
      <c r="F10" t="s">
        <v>401</v>
      </c>
      <c r="G10" s="119" t="s">
        <v>398</v>
      </c>
      <c r="H10" t="s">
        <v>399</v>
      </c>
      <c r="I10" t="s">
        <v>399</v>
      </c>
      <c r="J10" t="s">
        <v>399</v>
      </c>
    </row>
    <row r="11" spans="1:10" x14ac:dyDescent="0.25">
      <c r="A11" t="s">
        <v>354</v>
      </c>
      <c r="B11">
        <v>1</v>
      </c>
      <c r="C11" s="120" t="s">
        <v>104</v>
      </c>
      <c r="D11" s="120" t="s">
        <v>408</v>
      </c>
      <c r="E11" s="119" t="s">
        <v>418</v>
      </c>
      <c r="F11" t="s">
        <v>401</v>
      </c>
      <c r="G11" s="119" t="s">
        <v>398</v>
      </c>
      <c r="H11" t="s">
        <v>399</v>
      </c>
      <c r="I11" t="s">
        <v>399</v>
      </c>
      <c r="J11" t="s">
        <v>400</v>
      </c>
    </row>
    <row r="12" spans="1:10" x14ac:dyDescent="0.25">
      <c r="A12" t="s">
        <v>362</v>
      </c>
      <c r="B12">
        <v>1</v>
      </c>
      <c r="C12" s="120" t="s">
        <v>105</v>
      </c>
      <c r="D12" s="120" t="s">
        <v>408</v>
      </c>
      <c r="E12" s="119" t="s">
        <v>419</v>
      </c>
      <c r="F12" t="s">
        <v>401</v>
      </c>
      <c r="G12" s="119" t="s">
        <v>398</v>
      </c>
      <c r="H12" t="s">
        <v>399</v>
      </c>
      <c r="I12" t="s">
        <v>399</v>
      </c>
      <c r="J12" t="s">
        <v>400</v>
      </c>
    </row>
    <row r="13" spans="1:10" x14ac:dyDescent="0.25">
      <c r="A13" t="s">
        <v>370</v>
      </c>
      <c r="B13">
        <v>1</v>
      </c>
      <c r="C13" s="120" t="s">
        <v>106</v>
      </c>
      <c r="D13" s="120" t="s">
        <v>408</v>
      </c>
      <c r="E13" s="119" t="s">
        <v>420</v>
      </c>
      <c r="F13" t="s">
        <v>401</v>
      </c>
      <c r="G13" s="119" t="s">
        <v>398</v>
      </c>
      <c r="H13" t="s">
        <v>399</v>
      </c>
      <c r="I13" t="s">
        <v>399</v>
      </c>
      <c r="J13" t="s">
        <v>400</v>
      </c>
    </row>
    <row r="14" spans="1:10" x14ac:dyDescent="0.25">
      <c r="A14" t="s">
        <v>212</v>
      </c>
      <c r="B14">
        <v>1</v>
      </c>
      <c r="C14" s="120" t="s">
        <v>213</v>
      </c>
      <c r="D14" s="120" t="s">
        <v>421</v>
      </c>
      <c r="E14" s="119" t="s">
        <v>409</v>
      </c>
      <c r="F14" t="s">
        <v>401</v>
      </c>
      <c r="G14" s="119" t="s">
        <v>404</v>
      </c>
      <c r="H14" t="s">
        <v>399</v>
      </c>
      <c r="I14" t="s">
        <v>399</v>
      </c>
      <c r="J14" t="s">
        <v>399</v>
      </c>
    </row>
    <row r="15" spans="1:10" x14ac:dyDescent="0.25">
      <c r="A15" t="s">
        <v>228</v>
      </c>
      <c r="B15">
        <v>1</v>
      </c>
      <c r="C15" s="120" t="s">
        <v>229</v>
      </c>
      <c r="D15" s="120" t="s">
        <v>421</v>
      </c>
      <c r="E15" s="119" t="s">
        <v>410</v>
      </c>
      <c r="F15" t="s">
        <v>401</v>
      </c>
      <c r="G15" s="119" t="s">
        <v>404</v>
      </c>
      <c r="H15" t="s">
        <v>399</v>
      </c>
      <c r="I15" t="s">
        <v>399</v>
      </c>
      <c r="J15" t="s">
        <v>399</v>
      </c>
    </row>
    <row r="16" spans="1:10" x14ac:dyDescent="0.25">
      <c r="A16" t="s">
        <v>244</v>
      </c>
      <c r="B16">
        <v>1</v>
      </c>
      <c r="C16" s="120" t="s">
        <v>245</v>
      </c>
      <c r="D16" s="120" t="s">
        <v>421</v>
      </c>
      <c r="E16" s="119" t="s">
        <v>411</v>
      </c>
      <c r="F16" t="s">
        <v>401</v>
      </c>
      <c r="G16" s="119" t="s">
        <v>404</v>
      </c>
      <c r="H16" t="s">
        <v>399</v>
      </c>
      <c r="I16" t="s">
        <v>399</v>
      </c>
      <c r="J16" t="s">
        <v>399</v>
      </c>
    </row>
    <row r="17" spans="1:10" x14ac:dyDescent="0.25">
      <c r="A17" t="s">
        <v>260</v>
      </c>
      <c r="B17">
        <v>1</v>
      </c>
      <c r="C17" s="120" t="s">
        <v>261</v>
      </c>
      <c r="D17" s="120" t="s">
        <v>421</v>
      </c>
      <c r="E17" s="119" t="s">
        <v>412</v>
      </c>
      <c r="F17" t="s">
        <v>401</v>
      </c>
      <c r="G17" s="119" t="s">
        <v>404</v>
      </c>
      <c r="H17" t="s">
        <v>399</v>
      </c>
      <c r="I17" t="s">
        <v>399</v>
      </c>
      <c r="J17" t="s">
        <v>400</v>
      </c>
    </row>
    <row r="18" spans="1:10" x14ac:dyDescent="0.25">
      <c r="A18" t="s">
        <v>276</v>
      </c>
      <c r="B18">
        <v>1</v>
      </c>
      <c r="C18" s="120" t="s">
        <v>277</v>
      </c>
      <c r="D18" s="120" t="s">
        <v>421</v>
      </c>
      <c r="E18" s="119" t="s">
        <v>413</v>
      </c>
      <c r="F18" t="s">
        <v>401</v>
      </c>
      <c r="G18" s="119" t="s">
        <v>404</v>
      </c>
      <c r="H18" t="s">
        <v>399</v>
      </c>
      <c r="I18" t="s">
        <v>399</v>
      </c>
      <c r="J18" t="s">
        <v>400</v>
      </c>
    </row>
    <row r="19" spans="1:10" x14ac:dyDescent="0.25">
      <c r="A19" t="s">
        <v>292</v>
      </c>
      <c r="B19">
        <v>1</v>
      </c>
      <c r="C19" s="120" t="s">
        <v>293</v>
      </c>
      <c r="D19" s="120" t="s">
        <v>421</v>
      </c>
      <c r="E19" s="119" t="s">
        <v>414</v>
      </c>
      <c r="F19" t="s">
        <v>401</v>
      </c>
      <c r="G19" s="119" t="s">
        <v>404</v>
      </c>
      <c r="H19" t="s">
        <v>399</v>
      </c>
      <c r="I19" t="s">
        <v>399</v>
      </c>
      <c r="J19" t="s">
        <v>400</v>
      </c>
    </row>
    <row r="20" spans="1:10" x14ac:dyDescent="0.25">
      <c r="A20" t="s">
        <v>308</v>
      </c>
      <c r="B20">
        <v>1</v>
      </c>
      <c r="C20" s="120" t="s">
        <v>309</v>
      </c>
      <c r="D20" s="120" t="s">
        <v>421</v>
      </c>
      <c r="E20" s="119" t="s">
        <v>415</v>
      </c>
      <c r="F20" t="s">
        <v>401</v>
      </c>
      <c r="G20" s="119" t="s">
        <v>403</v>
      </c>
      <c r="H20" t="s">
        <v>400</v>
      </c>
      <c r="I20" t="s">
        <v>400</v>
      </c>
      <c r="J20" t="s">
        <v>399</v>
      </c>
    </row>
    <row r="21" spans="1:10" x14ac:dyDescent="0.25">
      <c r="A21" t="s">
        <v>324</v>
      </c>
      <c r="B21">
        <v>1</v>
      </c>
      <c r="C21" s="120" t="s">
        <v>325</v>
      </c>
      <c r="D21" s="120" t="s">
        <v>421</v>
      </c>
      <c r="E21" s="119" t="s">
        <v>416</v>
      </c>
      <c r="F21" t="s">
        <v>401</v>
      </c>
      <c r="G21" s="119" t="s">
        <v>403</v>
      </c>
      <c r="H21" t="s">
        <v>400</v>
      </c>
      <c r="I21" t="s">
        <v>400</v>
      </c>
      <c r="J21" t="s">
        <v>399</v>
      </c>
    </row>
    <row r="22" spans="1:10" x14ac:dyDescent="0.25">
      <c r="A22" t="s">
        <v>340</v>
      </c>
      <c r="B22">
        <v>1</v>
      </c>
      <c r="C22" s="120" t="s">
        <v>341</v>
      </c>
      <c r="D22" s="120" t="s">
        <v>421</v>
      </c>
      <c r="E22" s="119" t="s">
        <v>417</v>
      </c>
      <c r="F22" t="s">
        <v>401</v>
      </c>
      <c r="G22" s="119" t="s">
        <v>403</v>
      </c>
      <c r="H22" t="s">
        <v>400</v>
      </c>
      <c r="I22" t="s">
        <v>400</v>
      </c>
      <c r="J22" t="s">
        <v>399</v>
      </c>
    </row>
    <row r="23" spans="1:10" x14ac:dyDescent="0.25">
      <c r="A23" t="s">
        <v>355</v>
      </c>
      <c r="B23">
        <v>1</v>
      </c>
      <c r="C23" s="120" t="s">
        <v>116</v>
      </c>
      <c r="D23" s="120" t="s">
        <v>421</v>
      </c>
      <c r="E23" s="119" t="s">
        <v>418</v>
      </c>
      <c r="F23" t="s">
        <v>401</v>
      </c>
      <c r="G23" s="119" t="s">
        <v>403</v>
      </c>
      <c r="H23" t="s">
        <v>400</v>
      </c>
      <c r="I23" t="s">
        <v>400</v>
      </c>
      <c r="J23" t="s">
        <v>400</v>
      </c>
    </row>
    <row r="24" spans="1:10" x14ac:dyDescent="0.25">
      <c r="A24" t="s">
        <v>363</v>
      </c>
      <c r="B24">
        <v>1</v>
      </c>
      <c r="C24" s="120" t="s">
        <v>117</v>
      </c>
      <c r="D24" s="120" t="s">
        <v>421</v>
      </c>
      <c r="E24" s="119" t="s">
        <v>419</v>
      </c>
      <c r="F24" t="s">
        <v>401</v>
      </c>
      <c r="G24" s="119" t="s">
        <v>403</v>
      </c>
      <c r="H24" t="s">
        <v>400</v>
      </c>
      <c r="I24" t="s">
        <v>400</v>
      </c>
      <c r="J24" t="s">
        <v>400</v>
      </c>
    </row>
    <row r="25" spans="1:10" x14ac:dyDescent="0.25">
      <c r="A25" t="s">
        <v>371</v>
      </c>
      <c r="B25">
        <v>1</v>
      </c>
      <c r="C25" s="120" t="s">
        <v>118</v>
      </c>
      <c r="D25" s="120" t="s">
        <v>421</v>
      </c>
      <c r="E25" s="119" t="s">
        <v>420</v>
      </c>
      <c r="F25" t="s">
        <v>401</v>
      </c>
      <c r="G25" s="119" t="s">
        <v>403</v>
      </c>
      <c r="H25" t="s">
        <v>400</v>
      </c>
      <c r="I25" t="s">
        <v>400</v>
      </c>
      <c r="J25" t="s">
        <v>400</v>
      </c>
    </row>
    <row r="26" spans="1:10" x14ac:dyDescent="0.25">
      <c r="A26" t="s">
        <v>214</v>
      </c>
      <c r="B26">
        <v>1</v>
      </c>
      <c r="C26" s="120" t="s">
        <v>215</v>
      </c>
      <c r="D26" s="120" t="s">
        <v>422</v>
      </c>
      <c r="E26" s="119" t="s">
        <v>409</v>
      </c>
      <c r="F26" t="s">
        <v>401</v>
      </c>
      <c r="G26" s="119" t="s">
        <v>398</v>
      </c>
      <c r="H26" t="s">
        <v>399</v>
      </c>
      <c r="I26" t="s">
        <v>400</v>
      </c>
      <c r="J26" t="s">
        <v>399</v>
      </c>
    </row>
    <row r="27" spans="1:10" x14ac:dyDescent="0.25">
      <c r="A27" t="s">
        <v>230</v>
      </c>
      <c r="B27">
        <v>1</v>
      </c>
      <c r="C27" s="120" t="s">
        <v>231</v>
      </c>
      <c r="D27" s="120" t="s">
        <v>422</v>
      </c>
      <c r="E27" s="119" t="s">
        <v>410</v>
      </c>
      <c r="F27" t="s">
        <v>401</v>
      </c>
      <c r="G27" s="119" t="s">
        <v>398</v>
      </c>
      <c r="H27" t="s">
        <v>399</v>
      </c>
      <c r="I27" t="s">
        <v>400</v>
      </c>
      <c r="J27" t="s">
        <v>399</v>
      </c>
    </row>
    <row r="28" spans="1:10" x14ac:dyDescent="0.25">
      <c r="A28" t="s">
        <v>246</v>
      </c>
      <c r="B28">
        <v>1</v>
      </c>
      <c r="C28" s="120" t="s">
        <v>247</v>
      </c>
      <c r="D28" s="120" t="s">
        <v>422</v>
      </c>
      <c r="E28" s="119" t="s">
        <v>411</v>
      </c>
      <c r="F28" t="s">
        <v>401</v>
      </c>
      <c r="G28" s="119" t="s">
        <v>398</v>
      </c>
      <c r="H28" t="s">
        <v>399</v>
      </c>
      <c r="I28" t="s">
        <v>400</v>
      </c>
      <c r="J28" t="s">
        <v>399</v>
      </c>
    </row>
    <row r="29" spans="1:10" x14ac:dyDescent="0.25">
      <c r="A29" t="s">
        <v>262</v>
      </c>
      <c r="B29">
        <v>1</v>
      </c>
      <c r="C29" s="120" t="s">
        <v>263</v>
      </c>
      <c r="D29" s="120" t="s">
        <v>422</v>
      </c>
      <c r="E29" s="119" t="s">
        <v>412</v>
      </c>
      <c r="F29" t="s">
        <v>401</v>
      </c>
      <c r="G29" s="119" t="s">
        <v>398</v>
      </c>
      <c r="H29" t="s">
        <v>399</v>
      </c>
      <c r="I29" t="s">
        <v>400</v>
      </c>
      <c r="J29" t="s">
        <v>400</v>
      </c>
    </row>
    <row r="30" spans="1:10" x14ac:dyDescent="0.25">
      <c r="A30" t="s">
        <v>278</v>
      </c>
      <c r="B30">
        <v>1</v>
      </c>
      <c r="C30" s="120" t="s">
        <v>279</v>
      </c>
      <c r="D30" s="120" t="s">
        <v>422</v>
      </c>
      <c r="E30" s="119" t="s">
        <v>413</v>
      </c>
      <c r="F30" t="s">
        <v>401</v>
      </c>
      <c r="G30" s="119" t="s">
        <v>398</v>
      </c>
      <c r="H30" t="s">
        <v>399</v>
      </c>
      <c r="I30" t="s">
        <v>400</v>
      </c>
      <c r="J30" t="s">
        <v>400</v>
      </c>
    </row>
    <row r="31" spans="1:10" x14ac:dyDescent="0.25">
      <c r="A31" t="s">
        <v>294</v>
      </c>
      <c r="B31">
        <v>1</v>
      </c>
      <c r="C31" s="120" t="s">
        <v>295</v>
      </c>
      <c r="D31" s="120" t="s">
        <v>422</v>
      </c>
      <c r="E31" s="119" t="s">
        <v>414</v>
      </c>
      <c r="F31" t="s">
        <v>401</v>
      </c>
      <c r="G31" s="119" t="s">
        <v>398</v>
      </c>
      <c r="H31" t="s">
        <v>399</v>
      </c>
      <c r="I31" t="s">
        <v>400</v>
      </c>
      <c r="J31" t="s">
        <v>400</v>
      </c>
    </row>
    <row r="32" spans="1:10" x14ac:dyDescent="0.25">
      <c r="A32" t="s">
        <v>310</v>
      </c>
      <c r="B32">
        <v>1</v>
      </c>
      <c r="C32" s="120" t="s">
        <v>311</v>
      </c>
      <c r="D32" s="120" t="s">
        <v>422</v>
      </c>
      <c r="E32" s="119" t="s">
        <v>415</v>
      </c>
      <c r="F32" t="s">
        <v>401</v>
      </c>
      <c r="G32" s="119" t="s">
        <v>404</v>
      </c>
      <c r="H32" t="s">
        <v>399</v>
      </c>
      <c r="I32" t="s">
        <v>400</v>
      </c>
      <c r="J32" t="s">
        <v>399</v>
      </c>
    </row>
    <row r="33" spans="1:10" x14ac:dyDescent="0.25">
      <c r="A33" t="s">
        <v>326</v>
      </c>
      <c r="B33">
        <v>1</v>
      </c>
      <c r="C33" s="120" t="s">
        <v>327</v>
      </c>
      <c r="D33" s="120" t="s">
        <v>422</v>
      </c>
      <c r="E33" s="119" t="s">
        <v>416</v>
      </c>
      <c r="F33" t="s">
        <v>401</v>
      </c>
      <c r="G33" s="119" t="s">
        <v>404</v>
      </c>
      <c r="H33" t="s">
        <v>399</v>
      </c>
      <c r="I33" t="s">
        <v>400</v>
      </c>
      <c r="J33" t="s">
        <v>399</v>
      </c>
    </row>
    <row r="34" spans="1:10" x14ac:dyDescent="0.25">
      <c r="A34" t="s">
        <v>342</v>
      </c>
      <c r="B34">
        <v>1</v>
      </c>
      <c r="C34" s="120" t="s">
        <v>343</v>
      </c>
      <c r="D34" s="120" t="s">
        <v>422</v>
      </c>
      <c r="E34" s="119" t="s">
        <v>417</v>
      </c>
      <c r="F34" t="s">
        <v>401</v>
      </c>
      <c r="G34" s="119" t="s">
        <v>404</v>
      </c>
      <c r="H34" t="s">
        <v>399</v>
      </c>
      <c r="I34" t="s">
        <v>400</v>
      </c>
      <c r="J34" t="s">
        <v>399</v>
      </c>
    </row>
    <row r="35" spans="1:10" x14ac:dyDescent="0.25">
      <c r="A35" t="s">
        <v>356</v>
      </c>
      <c r="B35">
        <v>1</v>
      </c>
      <c r="C35" s="120" t="s">
        <v>128</v>
      </c>
      <c r="D35" s="120" t="s">
        <v>422</v>
      </c>
      <c r="E35" s="119" t="s">
        <v>418</v>
      </c>
      <c r="F35" t="s">
        <v>401</v>
      </c>
      <c r="G35" s="119" t="s">
        <v>404</v>
      </c>
      <c r="H35" t="s">
        <v>399</v>
      </c>
      <c r="I35" t="s">
        <v>400</v>
      </c>
      <c r="J35" t="s">
        <v>400</v>
      </c>
    </row>
    <row r="36" spans="1:10" x14ac:dyDescent="0.25">
      <c r="A36" t="s">
        <v>364</v>
      </c>
      <c r="B36">
        <v>1</v>
      </c>
      <c r="C36" s="120" t="s">
        <v>129</v>
      </c>
      <c r="D36" s="120" t="s">
        <v>422</v>
      </c>
      <c r="E36" s="119" t="s">
        <v>419</v>
      </c>
      <c r="F36" t="s">
        <v>401</v>
      </c>
      <c r="G36" s="119" t="s">
        <v>404</v>
      </c>
      <c r="H36" t="s">
        <v>399</v>
      </c>
      <c r="I36" t="s">
        <v>400</v>
      </c>
      <c r="J36" t="s">
        <v>400</v>
      </c>
    </row>
    <row r="37" spans="1:10" x14ac:dyDescent="0.25">
      <c r="A37" t="s">
        <v>372</v>
      </c>
      <c r="B37">
        <v>1</v>
      </c>
      <c r="C37" s="120" t="s">
        <v>130</v>
      </c>
      <c r="D37" s="120" t="s">
        <v>422</v>
      </c>
      <c r="E37" s="119" t="s">
        <v>420</v>
      </c>
      <c r="F37" t="s">
        <v>401</v>
      </c>
      <c r="G37" s="119" t="s">
        <v>404</v>
      </c>
      <c r="H37" t="s">
        <v>399</v>
      </c>
      <c r="I37" t="s">
        <v>400</v>
      </c>
      <c r="J37" t="s">
        <v>400</v>
      </c>
    </row>
    <row r="38" spans="1:10" x14ac:dyDescent="0.25">
      <c r="A38" t="s">
        <v>216</v>
      </c>
      <c r="B38">
        <v>1</v>
      </c>
      <c r="C38" s="120" t="s">
        <v>217</v>
      </c>
      <c r="D38" s="120" t="s">
        <v>423</v>
      </c>
      <c r="E38" s="119" t="s">
        <v>409</v>
      </c>
      <c r="F38" t="s">
        <v>397</v>
      </c>
      <c r="G38" s="119" t="s">
        <v>403</v>
      </c>
      <c r="H38" t="s">
        <v>400</v>
      </c>
      <c r="I38" t="s">
        <v>399</v>
      </c>
      <c r="J38" t="s">
        <v>399</v>
      </c>
    </row>
    <row r="39" spans="1:10" x14ac:dyDescent="0.25">
      <c r="A39" t="s">
        <v>232</v>
      </c>
      <c r="B39">
        <v>1</v>
      </c>
      <c r="C39" s="120" t="s">
        <v>233</v>
      </c>
      <c r="D39" s="120" t="s">
        <v>423</v>
      </c>
      <c r="E39" s="119" t="s">
        <v>410</v>
      </c>
      <c r="F39" t="s">
        <v>397</v>
      </c>
      <c r="G39" s="119" t="s">
        <v>403</v>
      </c>
      <c r="H39" t="s">
        <v>400</v>
      </c>
      <c r="I39" t="s">
        <v>399</v>
      </c>
      <c r="J39" t="s">
        <v>399</v>
      </c>
    </row>
    <row r="40" spans="1:10" x14ac:dyDescent="0.25">
      <c r="A40" t="s">
        <v>248</v>
      </c>
      <c r="B40">
        <v>1</v>
      </c>
      <c r="C40" s="120" t="s">
        <v>249</v>
      </c>
      <c r="D40" s="120" t="s">
        <v>423</v>
      </c>
      <c r="E40" s="119" t="s">
        <v>411</v>
      </c>
      <c r="F40" t="s">
        <v>397</v>
      </c>
      <c r="G40" s="119" t="s">
        <v>403</v>
      </c>
      <c r="H40" t="s">
        <v>400</v>
      </c>
      <c r="I40" t="s">
        <v>399</v>
      </c>
      <c r="J40" t="s">
        <v>399</v>
      </c>
    </row>
    <row r="41" spans="1:10" x14ac:dyDescent="0.25">
      <c r="A41" t="s">
        <v>264</v>
      </c>
      <c r="B41">
        <v>1</v>
      </c>
      <c r="C41" s="120" t="s">
        <v>265</v>
      </c>
      <c r="D41" s="120" t="s">
        <v>423</v>
      </c>
      <c r="E41" s="119" t="s">
        <v>412</v>
      </c>
      <c r="F41" t="s">
        <v>397</v>
      </c>
      <c r="G41" s="119" t="s">
        <v>403</v>
      </c>
      <c r="H41" t="s">
        <v>400</v>
      </c>
      <c r="I41" t="s">
        <v>399</v>
      </c>
      <c r="J41" t="s">
        <v>400</v>
      </c>
    </row>
    <row r="42" spans="1:10" x14ac:dyDescent="0.25">
      <c r="A42" t="s">
        <v>280</v>
      </c>
      <c r="B42">
        <v>1</v>
      </c>
      <c r="C42" s="120" t="s">
        <v>281</v>
      </c>
      <c r="D42" s="120" t="s">
        <v>423</v>
      </c>
      <c r="E42" s="119" t="s">
        <v>413</v>
      </c>
      <c r="F42" t="s">
        <v>397</v>
      </c>
      <c r="G42" s="119" t="s">
        <v>403</v>
      </c>
      <c r="H42" t="s">
        <v>400</v>
      </c>
      <c r="I42" t="s">
        <v>399</v>
      </c>
      <c r="J42" t="s">
        <v>400</v>
      </c>
    </row>
    <row r="43" spans="1:10" x14ac:dyDescent="0.25">
      <c r="A43" t="s">
        <v>296</v>
      </c>
      <c r="B43">
        <v>1</v>
      </c>
      <c r="C43" s="120" t="s">
        <v>297</v>
      </c>
      <c r="D43" s="120" t="s">
        <v>423</v>
      </c>
      <c r="E43" s="119" t="s">
        <v>414</v>
      </c>
      <c r="F43" t="s">
        <v>397</v>
      </c>
      <c r="G43" s="119" t="s">
        <v>403</v>
      </c>
      <c r="H43" t="s">
        <v>400</v>
      </c>
      <c r="I43" t="s">
        <v>399</v>
      </c>
      <c r="J43" t="s">
        <v>400</v>
      </c>
    </row>
    <row r="44" spans="1:10" x14ac:dyDescent="0.25">
      <c r="A44" t="s">
        <v>312</v>
      </c>
      <c r="B44">
        <v>1</v>
      </c>
      <c r="C44" s="120" t="s">
        <v>313</v>
      </c>
      <c r="D44" s="120" t="s">
        <v>423</v>
      </c>
      <c r="E44" s="119" t="s">
        <v>415</v>
      </c>
      <c r="F44" t="s">
        <v>397</v>
      </c>
      <c r="G44" s="119" t="s">
        <v>398</v>
      </c>
      <c r="H44" t="s">
        <v>399</v>
      </c>
      <c r="I44" t="s">
        <v>399</v>
      </c>
      <c r="J44" t="s">
        <v>399</v>
      </c>
    </row>
    <row r="45" spans="1:10" x14ac:dyDescent="0.25">
      <c r="A45" t="s">
        <v>328</v>
      </c>
      <c r="B45">
        <v>1</v>
      </c>
      <c r="C45" s="120" t="s">
        <v>329</v>
      </c>
      <c r="D45" s="120" t="s">
        <v>423</v>
      </c>
      <c r="E45" s="119" t="s">
        <v>416</v>
      </c>
      <c r="F45" t="s">
        <v>397</v>
      </c>
      <c r="G45" s="119" t="s">
        <v>398</v>
      </c>
      <c r="H45" t="s">
        <v>399</v>
      </c>
      <c r="I45" t="s">
        <v>399</v>
      </c>
      <c r="J45" t="s">
        <v>399</v>
      </c>
    </row>
    <row r="46" spans="1:10" x14ac:dyDescent="0.25">
      <c r="A46" t="s">
        <v>344</v>
      </c>
      <c r="B46">
        <v>1</v>
      </c>
      <c r="C46" s="120" t="s">
        <v>345</v>
      </c>
      <c r="D46" s="120" t="s">
        <v>423</v>
      </c>
      <c r="E46" s="119" t="s">
        <v>417</v>
      </c>
      <c r="F46" t="s">
        <v>397</v>
      </c>
      <c r="G46" s="119" t="s">
        <v>398</v>
      </c>
      <c r="H46" t="s">
        <v>399</v>
      </c>
      <c r="I46" t="s">
        <v>399</v>
      </c>
      <c r="J46" t="s">
        <v>399</v>
      </c>
    </row>
    <row r="47" spans="1:10" x14ac:dyDescent="0.25">
      <c r="A47" t="s">
        <v>357</v>
      </c>
      <c r="B47">
        <v>1</v>
      </c>
      <c r="C47" s="120" t="s">
        <v>140</v>
      </c>
      <c r="D47" s="120" t="s">
        <v>423</v>
      </c>
      <c r="E47" s="119" t="s">
        <v>418</v>
      </c>
      <c r="F47" t="s">
        <v>397</v>
      </c>
      <c r="G47" s="119" t="s">
        <v>398</v>
      </c>
      <c r="H47" t="s">
        <v>399</v>
      </c>
      <c r="I47" t="s">
        <v>399</v>
      </c>
      <c r="J47" t="s">
        <v>400</v>
      </c>
    </row>
    <row r="48" spans="1:10" x14ac:dyDescent="0.25">
      <c r="A48" t="s">
        <v>365</v>
      </c>
      <c r="B48">
        <v>1</v>
      </c>
      <c r="C48" s="120" t="s">
        <v>141</v>
      </c>
      <c r="D48" s="120" t="s">
        <v>423</v>
      </c>
      <c r="E48" s="119" t="s">
        <v>419</v>
      </c>
      <c r="F48" t="s">
        <v>397</v>
      </c>
      <c r="G48" s="119" t="s">
        <v>398</v>
      </c>
      <c r="H48" t="s">
        <v>399</v>
      </c>
      <c r="I48" t="s">
        <v>399</v>
      </c>
      <c r="J48" t="s">
        <v>400</v>
      </c>
    </row>
    <row r="49" spans="1:10" x14ac:dyDescent="0.25">
      <c r="A49" t="s">
        <v>373</v>
      </c>
      <c r="B49">
        <v>1</v>
      </c>
      <c r="C49" s="120" t="s">
        <v>142</v>
      </c>
      <c r="D49" s="120" t="s">
        <v>423</v>
      </c>
      <c r="E49" s="119" t="s">
        <v>420</v>
      </c>
      <c r="F49" t="s">
        <v>397</v>
      </c>
      <c r="G49" s="119" t="s">
        <v>398</v>
      </c>
      <c r="H49" t="s">
        <v>399</v>
      </c>
      <c r="I49" t="s">
        <v>399</v>
      </c>
      <c r="J49" t="s">
        <v>400</v>
      </c>
    </row>
    <row r="50" spans="1:10" x14ac:dyDescent="0.25">
      <c r="A50" t="s">
        <v>218</v>
      </c>
      <c r="B50">
        <v>1</v>
      </c>
      <c r="C50" s="120" t="s">
        <v>219</v>
      </c>
      <c r="D50" s="120" t="s">
        <v>424</v>
      </c>
      <c r="E50" s="119" t="s">
        <v>409</v>
      </c>
      <c r="F50" t="s">
        <v>397</v>
      </c>
      <c r="G50" s="119" t="s">
        <v>404</v>
      </c>
      <c r="H50" t="s">
        <v>399</v>
      </c>
      <c r="I50" t="s">
        <v>399</v>
      </c>
      <c r="J50" t="s">
        <v>399</v>
      </c>
    </row>
    <row r="51" spans="1:10" x14ac:dyDescent="0.25">
      <c r="A51" t="s">
        <v>234</v>
      </c>
      <c r="B51">
        <v>1</v>
      </c>
      <c r="C51" s="120" t="s">
        <v>235</v>
      </c>
      <c r="D51" s="120" t="s">
        <v>424</v>
      </c>
      <c r="E51" s="119" t="s">
        <v>410</v>
      </c>
      <c r="F51" t="s">
        <v>397</v>
      </c>
      <c r="G51" s="119" t="s">
        <v>404</v>
      </c>
      <c r="H51" t="s">
        <v>399</v>
      </c>
      <c r="I51" t="s">
        <v>399</v>
      </c>
      <c r="J51" t="s">
        <v>399</v>
      </c>
    </row>
    <row r="52" spans="1:10" x14ac:dyDescent="0.25">
      <c r="A52" t="s">
        <v>250</v>
      </c>
      <c r="B52">
        <v>1</v>
      </c>
      <c r="C52" s="120" t="s">
        <v>251</v>
      </c>
      <c r="D52" s="120" t="s">
        <v>424</v>
      </c>
      <c r="E52" s="119" t="s">
        <v>411</v>
      </c>
      <c r="F52" t="s">
        <v>397</v>
      </c>
      <c r="G52" s="119" t="s">
        <v>404</v>
      </c>
      <c r="H52" t="s">
        <v>399</v>
      </c>
      <c r="I52" t="s">
        <v>399</v>
      </c>
      <c r="J52" t="s">
        <v>399</v>
      </c>
    </row>
    <row r="53" spans="1:10" x14ac:dyDescent="0.25">
      <c r="A53" t="s">
        <v>266</v>
      </c>
      <c r="B53">
        <v>1</v>
      </c>
      <c r="C53" s="120" t="s">
        <v>267</v>
      </c>
      <c r="D53" s="120" t="s">
        <v>424</v>
      </c>
      <c r="E53" s="119" t="s">
        <v>412</v>
      </c>
      <c r="F53" t="s">
        <v>397</v>
      </c>
      <c r="G53" s="119" t="s">
        <v>404</v>
      </c>
      <c r="H53" t="s">
        <v>399</v>
      </c>
      <c r="I53" t="s">
        <v>399</v>
      </c>
      <c r="J53" t="s">
        <v>400</v>
      </c>
    </row>
    <row r="54" spans="1:10" x14ac:dyDescent="0.25">
      <c r="A54" t="s">
        <v>282</v>
      </c>
      <c r="B54">
        <v>1</v>
      </c>
      <c r="C54" s="120" t="s">
        <v>283</v>
      </c>
      <c r="D54" s="120" t="s">
        <v>424</v>
      </c>
      <c r="E54" s="119" t="s">
        <v>413</v>
      </c>
      <c r="F54" t="s">
        <v>397</v>
      </c>
      <c r="G54" s="119" t="s">
        <v>404</v>
      </c>
      <c r="H54" t="s">
        <v>399</v>
      </c>
      <c r="I54" t="s">
        <v>399</v>
      </c>
      <c r="J54" t="s">
        <v>400</v>
      </c>
    </row>
    <row r="55" spans="1:10" x14ac:dyDescent="0.25">
      <c r="A55" t="s">
        <v>298</v>
      </c>
      <c r="B55">
        <v>1</v>
      </c>
      <c r="C55" s="120" t="s">
        <v>299</v>
      </c>
      <c r="D55" s="120" t="s">
        <v>424</v>
      </c>
      <c r="E55" s="119" t="s">
        <v>414</v>
      </c>
      <c r="F55" t="s">
        <v>397</v>
      </c>
      <c r="G55" s="119" t="s">
        <v>404</v>
      </c>
      <c r="H55" t="s">
        <v>399</v>
      </c>
      <c r="I55" t="s">
        <v>399</v>
      </c>
      <c r="J55" t="s">
        <v>400</v>
      </c>
    </row>
    <row r="56" spans="1:10" x14ac:dyDescent="0.25">
      <c r="A56" t="s">
        <v>314</v>
      </c>
      <c r="B56">
        <v>1</v>
      </c>
      <c r="C56" s="120" t="s">
        <v>315</v>
      </c>
      <c r="D56" s="120" t="s">
        <v>424</v>
      </c>
      <c r="E56" s="119" t="s">
        <v>415</v>
      </c>
      <c r="F56" t="s">
        <v>397</v>
      </c>
      <c r="G56" s="119" t="s">
        <v>403</v>
      </c>
      <c r="H56" t="s">
        <v>400</v>
      </c>
      <c r="I56" t="s">
        <v>400</v>
      </c>
      <c r="J56" t="s">
        <v>399</v>
      </c>
    </row>
    <row r="57" spans="1:10" x14ac:dyDescent="0.25">
      <c r="A57" t="s">
        <v>330</v>
      </c>
      <c r="B57">
        <v>1</v>
      </c>
      <c r="C57" s="120" t="s">
        <v>331</v>
      </c>
      <c r="D57" s="120" t="s">
        <v>424</v>
      </c>
      <c r="E57" s="119" t="s">
        <v>416</v>
      </c>
      <c r="F57" t="s">
        <v>397</v>
      </c>
      <c r="G57" s="119" t="s">
        <v>403</v>
      </c>
      <c r="H57" t="s">
        <v>400</v>
      </c>
      <c r="I57" t="s">
        <v>400</v>
      </c>
      <c r="J57" t="s">
        <v>399</v>
      </c>
    </row>
    <row r="58" spans="1:10" x14ac:dyDescent="0.25">
      <c r="A58" t="s">
        <v>346</v>
      </c>
      <c r="B58">
        <v>1</v>
      </c>
      <c r="C58" s="120" t="s">
        <v>347</v>
      </c>
      <c r="D58" s="120" t="s">
        <v>424</v>
      </c>
      <c r="E58" s="119" t="s">
        <v>417</v>
      </c>
      <c r="F58" t="s">
        <v>397</v>
      </c>
      <c r="G58" s="119" t="s">
        <v>403</v>
      </c>
      <c r="H58" t="s">
        <v>400</v>
      </c>
      <c r="I58" t="s">
        <v>400</v>
      </c>
      <c r="J58" t="s">
        <v>399</v>
      </c>
    </row>
    <row r="59" spans="1:10" x14ac:dyDescent="0.25">
      <c r="A59" t="s">
        <v>358</v>
      </c>
      <c r="B59">
        <v>1</v>
      </c>
      <c r="C59" s="120" t="s">
        <v>152</v>
      </c>
      <c r="D59" s="120" t="s">
        <v>424</v>
      </c>
      <c r="E59" s="119" t="s">
        <v>418</v>
      </c>
      <c r="F59" t="s">
        <v>397</v>
      </c>
      <c r="G59" s="119" t="s">
        <v>403</v>
      </c>
      <c r="H59" t="s">
        <v>400</v>
      </c>
      <c r="I59" t="s">
        <v>400</v>
      </c>
      <c r="J59" t="s">
        <v>400</v>
      </c>
    </row>
    <row r="60" spans="1:10" x14ac:dyDescent="0.25">
      <c r="A60" t="s">
        <v>366</v>
      </c>
      <c r="B60">
        <v>1</v>
      </c>
      <c r="C60" s="120" t="s">
        <v>153</v>
      </c>
      <c r="D60" s="120" t="s">
        <v>424</v>
      </c>
      <c r="E60" s="119" t="s">
        <v>419</v>
      </c>
      <c r="F60" t="s">
        <v>397</v>
      </c>
      <c r="G60" s="119" t="s">
        <v>403</v>
      </c>
      <c r="H60" t="s">
        <v>400</v>
      </c>
      <c r="I60" t="s">
        <v>400</v>
      </c>
      <c r="J60" t="s">
        <v>400</v>
      </c>
    </row>
    <row r="61" spans="1:10" x14ac:dyDescent="0.25">
      <c r="A61" t="s">
        <v>374</v>
      </c>
      <c r="B61">
        <v>1</v>
      </c>
      <c r="C61" s="120" t="s">
        <v>154</v>
      </c>
      <c r="D61" s="120" t="s">
        <v>424</v>
      </c>
      <c r="E61" s="119" t="s">
        <v>420</v>
      </c>
      <c r="F61" t="s">
        <v>397</v>
      </c>
      <c r="G61" s="119" t="s">
        <v>403</v>
      </c>
      <c r="H61" t="s">
        <v>400</v>
      </c>
      <c r="I61" t="s">
        <v>400</v>
      </c>
      <c r="J61" t="s">
        <v>400</v>
      </c>
    </row>
    <row r="62" spans="1:10" x14ac:dyDescent="0.25">
      <c r="A62" t="s">
        <v>220</v>
      </c>
      <c r="B62">
        <v>1</v>
      </c>
      <c r="C62" s="120" t="s">
        <v>221</v>
      </c>
      <c r="D62" s="120" t="s">
        <v>425</v>
      </c>
      <c r="E62" s="119" t="s">
        <v>409</v>
      </c>
      <c r="F62" t="s">
        <v>397</v>
      </c>
      <c r="G62" s="119" t="s">
        <v>398</v>
      </c>
      <c r="H62" t="s">
        <v>399</v>
      </c>
      <c r="I62" t="s">
        <v>400</v>
      </c>
      <c r="J62" t="s">
        <v>399</v>
      </c>
    </row>
    <row r="63" spans="1:10" x14ac:dyDescent="0.25">
      <c r="A63" t="s">
        <v>236</v>
      </c>
      <c r="B63">
        <v>1</v>
      </c>
      <c r="C63" s="120" t="s">
        <v>237</v>
      </c>
      <c r="D63" s="120" t="s">
        <v>425</v>
      </c>
      <c r="E63" s="119" t="s">
        <v>410</v>
      </c>
      <c r="F63" t="s">
        <v>397</v>
      </c>
      <c r="G63" s="119" t="s">
        <v>398</v>
      </c>
      <c r="H63" t="s">
        <v>399</v>
      </c>
      <c r="I63" t="s">
        <v>400</v>
      </c>
      <c r="J63" t="s">
        <v>399</v>
      </c>
    </row>
    <row r="64" spans="1:10" x14ac:dyDescent="0.25">
      <c r="A64" t="s">
        <v>252</v>
      </c>
      <c r="B64">
        <v>1</v>
      </c>
      <c r="C64" s="120" t="s">
        <v>253</v>
      </c>
      <c r="D64" s="120" t="s">
        <v>425</v>
      </c>
      <c r="E64" s="119" t="s">
        <v>411</v>
      </c>
      <c r="F64" t="s">
        <v>397</v>
      </c>
      <c r="G64" s="119" t="s">
        <v>398</v>
      </c>
      <c r="H64" t="s">
        <v>399</v>
      </c>
      <c r="I64" t="s">
        <v>400</v>
      </c>
      <c r="J64" t="s">
        <v>399</v>
      </c>
    </row>
    <row r="65" spans="1:10" x14ac:dyDescent="0.25">
      <c r="A65" t="s">
        <v>268</v>
      </c>
      <c r="B65">
        <v>1</v>
      </c>
      <c r="C65" s="120" t="s">
        <v>269</v>
      </c>
      <c r="D65" s="120" t="s">
        <v>425</v>
      </c>
      <c r="E65" s="119" t="s">
        <v>412</v>
      </c>
      <c r="F65" t="s">
        <v>397</v>
      </c>
      <c r="G65" s="119" t="s">
        <v>398</v>
      </c>
      <c r="H65" t="s">
        <v>399</v>
      </c>
      <c r="I65" t="s">
        <v>400</v>
      </c>
      <c r="J65" t="s">
        <v>400</v>
      </c>
    </row>
    <row r="66" spans="1:10" x14ac:dyDescent="0.25">
      <c r="A66" t="s">
        <v>284</v>
      </c>
      <c r="B66">
        <v>1</v>
      </c>
      <c r="C66" s="120" t="s">
        <v>285</v>
      </c>
      <c r="D66" s="120" t="s">
        <v>425</v>
      </c>
      <c r="E66" s="119" t="s">
        <v>413</v>
      </c>
      <c r="F66" t="s">
        <v>397</v>
      </c>
      <c r="G66" s="119" t="s">
        <v>398</v>
      </c>
      <c r="H66" t="s">
        <v>399</v>
      </c>
      <c r="I66" t="s">
        <v>400</v>
      </c>
      <c r="J66" t="s">
        <v>400</v>
      </c>
    </row>
    <row r="67" spans="1:10" x14ac:dyDescent="0.25">
      <c r="A67" t="s">
        <v>300</v>
      </c>
      <c r="B67">
        <v>1</v>
      </c>
      <c r="C67" s="120" t="s">
        <v>301</v>
      </c>
      <c r="D67" s="120" t="s">
        <v>425</v>
      </c>
      <c r="E67" s="119" t="s">
        <v>414</v>
      </c>
      <c r="F67" t="s">
        <v>397</v>
      </c>
      <c r="G67" s="119" t="s">
        <v>398</v>
      </c>
      <c r="H67" t="s">
        <v>399</v>
      </c>
      <c r="I67" t="s">
        <v>400</v>
      </c>
      <c r="J67" t="s">
        <v>400</v>
      </c>
    </row>
    <row r="68" spans="1:10" x14ac:dyDescent="0.25">
      <c r="A68" t="s">
        <v>316</v>
      </c>
      <c r="B68">
        <v>1</v>
      </c>
      <c r="C68" s="120" t="s">
        <v>317</v>
      </c>
      <c r="D68" s="120" t="s">
        <v>425</v>
      </c>
      <c r="E68" s="119" t="s">
        <v>415</v>
      </c>
      <c r="F68" t="s">
        <v>397</v>
      </c>
      <c r="G68" s="119" t="s">
        <v>404</v>
      </c>
      <c r="H68" t="s">
        <v>399</v>
      </c>
      <c r="I68" t="s">
        <v>400</v>
      </c>
      <c r="J68" t="s">
        <v>399</v>
      </c>
    </row>
    <row r="69" spans="1:10" x14ac:dyDescent="0.25">
      <c r="A69" t="s">
        <v>332</v>
      </c>
      <c r="B69">
        <v>1</v>
      </c>
      <c r="C69" s="120" t="s">
        <v>333</v>
      </c>
      <c r="D69" s="120" t="s">
        <v>425</v>
      </c>
      <c r="E69" s="119" t="s">
        <v>416</v>
      </c>
      <c r="F69" t="s">
        <v>397</v>
      </c>
      <c r="G69" s="119" t="s">
        <v>404</v>
      </c>
      <c r="H69" t="s">
        <v>399</v>
      </c>
      <c r="I69" t="s">
        <v>400</v>
      </c>
      <c r="J69" t="s">
        <v>399</v>
      </c>
    </row>
    <row r="70" spans="1:10" x14ac:dyDescent="0.25">
      <c r="A70" t="s">
        <v>348</v>
      </c>
      <c r="B70">
        <v>1</v>
      </c>
      <c r="C70" s="120" t="s">
        <v>349</v>
      </c>
      <c r="D70" s="120" t="s">
        <v>425</v>
      </c>
      <c r="E70" s="119" t="s">
        <v>417</v>
      </c>
      <c r="F70" t="s">
        <v>397</v>
      </c>
      <c r="G70" s="119" t="s">
        <v>404</v>
      </c>
      <c r="H70" t="s">
        <v>399</v>
      </c>
      <c r="I70" t="s">
        <v>400</v>
      </c>
      <c r="J70" t="s">
        <v>399</v>
      </c>
    </row>
    <row r="71" spans="1:10" x14ac:dyDescent="0.25">
      <c r="A71" t="s">
        <v>359</v>
      </c>
      <c r="B71">
        <v>1</v>
      </c>
      <c r="C71" s="120" t="s">
        <v>164</v>
      </c>
      <c r="D71" s="120" t="s">
        <v>425</v>
      </c>
      <c r="E71" s="119" t="s">
        <v>418</v>
      </c>
      <c r="F71" t="s">
        <v>397</v>
      </c>
      <c r="G71" s="119" t="s">
        <v>404</v>
      </c>
      <c r="H71" t="s">
        <v>399</v>
      </c>
      <c r="I71" t="s">
        <v>400</v>
      </c>
      <c r="J71" t="s">
        <v>400</v>
      </c>
    </row>
    <row r="72" spans="1:10" x14ac:dyDescent="0.25">
      <c r="A72" t="s">
        <v>367</v>
      </c>
      <c r="B72">
        <v>1</v>
      </c>
      <c r="C72" s="120" t="s">
        <v>165</v>
      </c>
      <c r="D72" s="120" t="s">
        <v>425</v>
      </c>
      <c r="E72" s="119" t="s">
        <v>419</v>
      </c>
      <c r="F72" t="s">
        <v>397</v>
      </c>
      <c r="G72" s="119" t="s">
        <v>404</v>
      </c>
      <c r="H72" t="s">
        <v>399</v>
      </c>
      <c r="I72" t="s">
        <v>400</v>
      </c>
      <c r="J72" t="s">
        <v>400</v>
      </c>
    </row>
    <row r="73" spans="1:10" x14ac:dyDescent="0.25">
      <c r="A73" t="s">
        <v>375</v>
      </c>
      <c r="B73">
        <v>1</v>
      </c>
      <c r="C73" s="120" t="s">
        <v>166</v>
      </c>
      <c r="D73" s="120" t="s">
        <v>425</v>
      </c>
      <c r="E73" s="119" t="s">
        <v>420</v>
      </c>
      <c r="F73" t="s">
        <v>397</v>
      </c>
      <c r="G73" s="119" t="s">
        <v>404</v>
      </c>
      <c r="H73" t="s">
        <v>399</v>
      </c>
      <c r="I73" t="s">
        <v>400</v>
      </c>
      <c r="J73" t="s">
        <v>400</v>
      </c>
    </row>
    <row r="74" spans="1:10" x14ac:dyDescent="0.25">
      <c r="A74" t="s">
        <v>222</v>
      </c>
      <c r="B74">
        <v>1</v>
      </c>
      <c r="C74" s="120" t="s">
        <v>223</v>
      </c>
      <c r="D74" s="120" t="s">
        <v>426</v>
      </c>
      <c r="E74" s="119" t="s">
        <v>409</v>
      </c>
      <c r="F74" t="s">
        <v>402</v>
      </c>
      <c r="G74" s="119" t="s">
        <v>403</v>
      </c>
      <c r="H74" t="s">
        <v>400</v>
      </c>
      <c r="I74" t="s">
        <v>399</v>
      </c>
      <c r="J74" t="s">
        <v>399</v>
      </c>
    </row>
    <row r="75" spans="1:10" x14ac:dyDescent="0.25">
      <c r="A75" t="s">
        <v>238</v>
      </c>
      <c r="B75">
        <v>1</v>
      </c>
      <c r="C75" s="120" t="s">
        <v>239</v>
      </c>
      <c r="D75" s="120" t="s">
        <v>426</v>
      </c>
      <c r="E75" s="119" t="s">
        <v>410</v>
      </c>
      <c r="F75" t="s">
        <v>402</v>
      </c>
      <c r="G75" s="119" t="s">
        <v>403</v>
      </c>
      <c r="H75" t="s">
        <v>400</v>
      </c>
      <c r="I75" t="s">
        <v>399</v>
      </c>
      <c r="J75" t="s">
        <v>399</v>
      </c>
    </row>
    <row r="76" spans="1:10" x14ac:dyDescent="0.25">
      <c r="A76" t="s">
        <v>254</v>
      </c>
      <c r="B76">
        <v>1</v>
      </c>
      <c r="C76" s="120" t="s">
        <v>255</v>
      </c>
      <c r="D76" s="120" t="s">
        <v>426</v>
      </c>
      <c r="E76" s="119" t="s">
        <v>411</v>
      </c>
      <c r="F76" t="s">
        <v>402</v>
      </c>
      <c r="G76" s="119" t="s">
        <v>403</v>
      </c>
      <c r="H76" t="s">
        <v>400</v>
      </c>
      <c r="I76" t="s">
        <v>399</v>
      </c>
      <c r="J76" t="s">
        <v>399</v>
      </c>
    </row>
    <row r="77" spans="1:10" x14ac:dyDescent="0.25">
      <c r="A77" t="s">
        <v>270</v>
      </c>
      <c r="B77">
        <v>1</v>
      </c>
      <c r="C77" s="120" t="s">
        <v>271</v>
      </c>
      <c r="D77" s="120" t="s">
        <v>426</v>
      </c>
      <c r="E77" s="119" t="s">
        <v>412</v>
      </c>
      <c r="F77" t="s">
        <v>402</v>
      </c>
      <c r="G77" s="119" t="s">
        <v>403</v>
      </c>
      <c r="H77" t="s">
        <v>400</v>
      </c>
      <c r="I77" t="s">
        <v>399</v>
      </c>
      <c r="J77" t="s">
        <v>400</v>
      </c>
    </row>
    <row r="78" spans="1:10" x14ac:dyDescent="0.25">
      <c r="A78" t="s">
        <v>286</v>
      </c>
      <c r="B78">
        <v>1</v>
      </c>
      <c r="C78" s="120" t="s">
        <v>287</v>
      </c>
      <c r="D78" s="120" t="s">
        <v>426</v>
      </c>
      <c r="E78" s="119" t="s">
        <v>413</v>
      </c>
      <c r="F78" t="s">
        <v>402</v>
      </c>
      <c r="G78" s="119" t="s">
        <v>403</v>
      </c>
      <c r="H78" t="s">
        <v>400</v>
      </c>
      <c r="I78" t="s">
        <v>399</v>
      </c>
      <c r="J78" t="s">
        <v>400</v>
      </c>
    </row>
    <row r="79" spans="1:10" x14ac:dyDescent="0.25">
      <c r="A79" t="s">
        <v>302</v>
      </c>
      <c r="B79">
        <v>1</v>
      </c>
      <c r="C79" s="120" t="s">
        <v>303</v>
      </c>
      <c r="D79" s="120" t="s">
        <v>426</v>
      </c>
      <c r="E79" s="119" t="s">
        <v>414</v>
      </c>
      <c r="F79" t="s">
        <v>402</v>
      </c>
      <c r="G79" s="119" t="s">
        <v>403</v>
      </c>
      <c r="H79" t="s">
        <v>400</v>
      </c>
      <c r="I79" t="s">
        <v>399</v>
      </c>
      <c r="J79" t="s">
        <v>400</v>
      </c>
    </row>
    <row r="80" spans="1:10" x14ac:dyDescent="0.25">
      <c r="A80" t="s">
        <v>318</v>
      </c>
      <c r="B80">
        <v>1</v>
      </c>
      <c r="C80" s="120" t="s">
        <v>319</v>
      </c>
      <c r="D80" s="120" t="s">
        <v>426</v>
      </c>
      <c r="E80" s="119" t="s">
        <v>415</v>
      </c>
      <c r="F80" t="s">
        <v>402</v>
      </c>
      <c r="G80" s="119" t="s">
        <v>398</v>
      </c>
      <c r="H80" t="s">
        <v>399</v>
      </c>
      <c r="I80" t="s">
        <v>399</v>
      </c>
      <c r="J80" t="s">
        <v>399</v>
      </c>
    </row>
    <row r="81" spans="1:10" x14ac:dyDescent="0.25">
      <c r="A81" t="s">
        <v>334</v>
      </c>
      <c r="B81">
        <v>1</v>
      </c>
      <c r="C81" s="120" t="s">
        <v>335</v>
      </c>
      <c r="D81" s="120" t="s">
        <v>426</v>
      </c>
      <c r="E81" s="119" t="s">
        <v>416</v>
      </c>
      <c r="F81" t="s">
        <v>402</v>
      </c>
      <c r="G81" s="119" t="s">
        <v>398</v>
      </c>
      <c r="H81" t="s">
        <v>399</v>
      </c>
      <c r="I81" t="s">
        <v>399</v>
      </c>
      <c r="J81" t="s">
        <v>399</v>
      </c>
    </row>
    <row r="82" spans="1:10" x14ac:dyDescent="0.25">
      <c r="A82" t="s">
        <v>350</v>
      </c>
      <c r="B82">
        <v>1</v>
      </c>
      <c r="C82" s="120" t="s">
        <v>351</v>
      </c>
      <c r="D82" s="120" t="s">
        <v>426</v>
      </c>
      <c r="E82" s="119" t="s">
        <v>417</v>
      </c>
      <c r="F82" t="s">
        <v>402</v>
      </c>
      <c r="G82" s="119" t="s">
        <v>398</v>
      </c>
      <c r="H82" t="s">
        <v>399</v>
      </c>
      <c r="I82" t="s">
        <v>399</v>
      </c>
      <c r="J82" t="s">
        <v>399</v>
      </c>
    </row>
    <row r="83" spans="1:10" x14ac:dyDescent="0.25">
      <c r="A83" t="s">
        <v>360</v>
      </c>
      <c r="B83">
        <v>1</v>
      </c>
      <c r="C83" s="120" t="s">
        <v>176</v>
      </c>
      <c r="D83" s="120" t="s">
        <v>426</v>
      </c>
      <c r="E83" s="119" t="s">
        <v>418</v>
      </c>
      <c r="F83" t="s">
        <v>402</v>
      </c>
      <c r="G83" s="119" t="s">
        <v>398</v>
      </c>
      <c r="H83" t="s">
        <v>399</v>
      </c>
      <c r="I83" t="s">
        <v>399</v>
      </c>
      <c r="J83" t="s">
        <v>400</v>
      </c>
    </row>
    <row r="84" spans="1:10" x14ac:dyDescent="0.25">
      <c r="A84" t="s">
        <v>368</v>
      </c>
      <c r="B84">
        <v>1</v>
      </c>
      <c r="C84" s="120" t="s">
        <v>177</v>
      </c>
      <c r="D84" s="120" t="s">
        <v>426</v>
      </c>
      <c r="E84" s="119" t="s">
        <v>419</v>
      </c>
      <c r="F84" t="s">
        <v>402</v>
      </c>
      <c r="G84" s="119" t="s">
        <v>398</v>
      </c>
      <c r="H84" t="s">
        <v>399</v>
      </c>
      <c r="I84" t="s">
        <v>399</v>
      </c>
      <c r="J84" t="s">
        <v>400</v>
      </c>
    </row>
    <row r="85" spans="1:10" x14ac:dyDescent="0.25">
      <c r="A85" t="s">
        <v>376</v>
      </c>
      <c r="B85">
        <v>1</v>
      </c>
      <c r="C85" s="120" t="s">
        <v>178</v>
      </c>
      <c r="D85" s="120" t="s">
        <v>426</v>
      </c>
      <c r="E85" s="119" t="s">
        <v>420</v>
      </c>
      <c r="F85" t="s">
        <v>402</v>
      </c>
      <c r="G85" s="119" t="s">
        <v>398</v>
      </c>
      <c r="H85" t="s">
        <v>399</v>
      </c>
      <c r="I85" t="s">
        <v>399</v>
      </c>
      <c r="J85" t="s">
        <v>400</v>
      </c>
    </row>
    <row r="86" spans="1:10" x14ac:dyDescent="0.25">
      <c r="A86" t="s">
        <v>224</v>
      </c>
      <c r="B86">
        <v>1</v>
      </c>
      <c r="C86" s="120" t="s">
        <v>225</v>
      </c>
      <c r="D86" s="120" t="s">
        <v>427</v>
      </c>
      <c r="E86" s="119" t="s">
        <v>409</v>
      </c>
      <c r="F86" t="s">
        <v>402</v>
      </c>
      <c r="G86" s="119" t="s">
        <v>404</v>
      </c>
      <c r="H86" t="s">
        <v>399</v>
      </c>
      <c r="I86" t="s">
        <v>399</v>
      </c>
      <c r="J86" t="s">
        <v>399</v>
      </c>
    </row>
    <row r="87" spans="1:10" x14ac:dyDescent="0.25">
      <c r="A87" t="s">
        <v>240</v>
      </c>
      <c r="B87">
        <v>1</v>
      </c>
      <c r="C87" s="120" t="s">
        <v>241</v>
      </c>
      <c r="D87" s="120" t="s">
        <v>427</v>
      </c>
      <c r="E87" s="119" t="s">
        <v>410</v>
      </c>
      <c r="F87" t="s">
        <v>402</v>
      </c>
      <c r="G87" s="119" t="s">
        <v>404</v>
      </c>
      <c r="H87" t="s">
        <v>399</v>
      </c>
      <c r="I87" t="s">
        <v>399</v>
      </c>
      <c r="J87" t="s">
        <v>399</v>
      </c>
    </row>
    <row r="88" spans="1:10" x14ac:dyDescent="0.25">
      <c r="A88" t="s">
        <v>256</v>
      </c>
      <c r="B88">
        <v>1</v>
      </c>
      <c r="C88" s="120" t="s">
        <v>257</v>
      </c>
      <c r="D88" s="120" t="s">
        <v>427</v>
      </c>
      <c r="E88" s="119" t="s">
        <v>411</v>
      </c>
      <c r="F88" t="s">
        <v>402</v>
      </c>
      <c r="G88" s="119" t="s">
        <v>404</v>
      </c>
      <c r="H88" t="s">
        <v>399</v>
      </c>
      <c r="I88" t="s">
        <v>399</v>
      </c>
      <c r="J88" t="s">
        <v>399</v>
      </c>
    </row>
    <row r="89" spans="1:10" x14ac:dyDescent="0.25">
      <c r="A89" t="s">
        <v>272</v>
      </c>
      <c r="B89">
        <v>1</v>
      </c>
      <c r="C89" s="120" t="s">
        <v>273</v>
      </c>
      <c r="D89" s="120" t="s">
        <v>427</v>
      </c>
      <c r="E89" s="119" t="s">
        <v>412</v>
      </c>
      <c r="F89" t="s">
        <v>402</v>
      </c>
      <c r="G89" s="119" t="s">
        <v>404</v>
      </c>
      <c r="H89" t="s">
        <v>399</v>
      </c>
      <c r="I89" t="s">
        <v>399</v>
      </c>
      <c r="J89" t="s">
        <v>400</v>
      </c>
    </row>
    <row r="90" spans="1:10" x14ac:dyDescent="0.25">
      <c r="A90" t="s">
        <v>288</v>
      </c>
      <c r="B90">
        <v>1</v>
      </c>
      <c r="C90" s="120" t="s">
        <v>289</v>
      </c>
      <c r="D90" s="120" t="s">
        <v>427</v>
      </c>
      <c r="E90" s="119" t="s">
        <v>413</v>
      </c>
      <c r="F90" t="s">
        <v>402</v>
      </c>
      <c r="G90" s="119" t="s">
        <v>404</v>
      </c>
      <c r="H90" t="s">
        <v>399</v>
      </c>
      <c r="I90" t="s">
        <v>399</v>
      </c>
      <c r="J90" t="s">
        <v>400</v>
      </c>
    </row>
    <row r="91" spans="1:10" x14ac:dyDescent="0.25">
      <c r="A91" t="s">
        <v>304</v>
      </c>
      <c r="B91">
        <v>1</v>
      </c>
      <c r="C91" s="120" t="s">
        <v>305</v>
      </c>
      <c r="D91" s="120" t="s">
        <v>427</v>
      </c>
      <c r="E91" s="119" t="s">
        <v>414</v>
      </c>
      <c r="F91" t="s">
        <v>402</v>
      </c>
      <c r="G91" s="119" t="s">
        <v>404</v>
      </c>
      <c r="H91" t="s">
        <v>399</v>
      </c>
      <c r="I91" t="s">
        <v>399</v>
      </c>
      <c r="J91" t="s">
        <v>400</v>
      </c>
    </row>
    <row r="92" spans="1:10" x14ac:dyDescent="0.25">
      <c r="A92" t="s">
        <v>320</v>
      </c>
      <c r="B92">
        <v>1</v>
      </c>
      <c r="C92" s="120" t="s">
        <v>321</v>
      </c>
      <c r="D92" s="120" t="s">
        <v>427</v>
      </c>
      <c r="E92" s="119" t="s">
        <v>415</v>
      </c>
      <c r="F92" t="s">
        <v>402</v>
      </c>
      <c r="G92" s="119" t="s">
        <v>403</v>
      </c>
      <c r="H92" t="s">
        <v>400</v>
      </c>
      <c r="I92" t="s">
        <v>400</v>
      </c>
      <c r="J92" t="s">
        <v>399</v>
      </c>
    </row>
    <row r="93" spans="1:10" x14ac:dyDescent="0.25">
      <c r="A93" t="s">
        <v>336</v>
      </c>
      <c r="B93">
        <v>1</v>
      </c>
      <c r="C93" s="120" t="s">
        <v>337</v>
      </c>
      <c r="D93" s="120" t="s">
        <v>427</v>
      </c>
      <c r="E93" s="119" t="s">
        <v>416</v>
      </c>
      <c r="F93" t="s">
        <v>402</v>
      </c>
      <c r="G93" s="119" t="s">
        <v>403</v>
      </c>
      <c r="H93" t="s">
        <v>400</v>
      </c>
      <c r="I93" t="s">
        <v>400</v>
      </c>
      <c r="J93" t="s">
        <v>399</v>
      </c>
    </row>
    <row r="94" spans="1:10" x14ac:dyDescent="0.25">
      <c r="A94" t="s">
        <v>352</v>
      </c>
      <c r="B94">
        <v>1</v>
      </c>
      <c r="C94" s="120" t="s">
        <v>353</v>
      </c>
      <c r="D94" s="120" t="s">
        <v>427</v>
      </c>
      <c r="E94" s="119" t="s">
        <v>417</v>
      </c>
      <c r="F94" t="s">
        <v>402</v>
      </c>
      <c r="G94" s="119" t="s">
        <v>403</v>
      </c>
      <c r="H94" t="s">
        <v>400</v>
      </c>
      <c r="I94" t="s">
        <v>400</v>
      </c>
      <c r="J94" t="s">
        <v>399</v>
      </c>
    </row>
    <row r="95" spans="1:10" x14ac:dyDescent="0.25">
      <c r="A95" t="s">
        <v>361</v>
      </c>
      <c r="B95">
        <v>1</v>
      </c>
      <c r="C95" s="120" t="s">
        <v>188</v>
      </c>
      <c r="D95" s="120" t="s">
        <v>427</v>
      </c>
      <c r="E95" s="119" t="s">
        <v>418</v>
      </c>
      <c r="F95" t="s">
        <v>402</v>
      </c>
      <c r="G95" s="119" t="s">
        <v>403</v>
      </c>
      <c r="H95" t="s">
        <v>400</v>
      </c>
      <c r="I95" t="s">
        <v>400</v>
      </c>
      <c r="J95" t="s">
        <v>400</v>
      </c>
    </row>
    <row r="96" spans="1:10" x14ac:dyDescent="0.25">
      <c r="A96" t="s">
        <v>369</v>
      </c>
      <c r="B96">
        <v>1</v>
      </c>
      <c r="C96" s="120" t="s">
        <v>189</v>
      </c>
      <c r="D96" s="120" t="s">
        <v>427</v>
      </c>
      <c r="E96" s="119" t="s">
        <v>419</v>
      </c>
      <c r="F96" t="s">
        <v>402</v>
      </c>
      <c r="G96" s="119" t="s">
        <v>403</v>
      </c>
      <c r="H96" t="s">
        <v>400</v>
      </c>
      <c r="I96" t="s">
        <v>400</v>
      </c>
      <c r="J96" t="s">
        <v>400</v>
      </c>
    </row>
    <row r="97" spans="1:10" x14ac:dyDescent="0.25">
      <c r="A97" t="s">
        <v>377</v>
      </c>
      <c r="B97">
        <v>1</v>
      </c>
      <c r="C97" s="120" t="s">
        <v>190</v>
      </c>
      <c r="D97" s="120" t="s">
        <v>427</v>
      </c>
      <c r="E97" s="119" t="s">
        <v>420</v>
      </c>
      <c r="F97" t="s">
        <v>402</v>
      </c>
      <c r="G97" s="119" t="s">
        <v>403</v>
      </c>
      <c r="H97" t="s">
        <v>400</v>
      </c>
      <c r="I97" t="s">
        <v>400</v>
      </c>
      <c r="J97" t="s">
        <v>400</v>
      </c>
    </row>
    <row r="98" spans="1:10" x14ac:dyDescent="0.25">
      <c r="A98" t="s">
        <v>378</v>
      </c>
      <c r="B98">
        <v>2</v>
      </c>
      <c r="C98" s="120" t="s">
        <v>95</v>
      </c>
      <c r="D98" s="120" t="s">
        <v>408</v>
      </c>
      <c r="E98" s="119" t="s">
        <v>409</v>
      </c>
      <c r="F98" t="s">
        <v>402</v>
      </c>
      <c r="G98" s="119" t="s">
        <v>398</v>
      </c>
      <c r="H98" t="s">
        <v>399</v>
      </c>
      <c r="I98" t="s">
        <v>400</v>
      </c>
      <c r="J98" t="s">
        <v>399</v>
      </c>
    </row>
    <row r="99" spans="1:10" x14ac:dyDescent="0.25">
      <c r="A99" t="s">
        <v>379</v>
      </c>
      <c r="B99">
        <v>2</v>
      </c>
      <c r="C99" s="120" t="s">
        <v>96</v>
      </c>
      <c r="D99" s="120" t="s">
        <v>408</v>
      </c>
      <c r="E99" s="119" t="s">
        <v>410</v>
      </c>
      <c r="F99" t="s">
        <v>402</v>
      </c>
      <c r="G99" s="119" t="s">
        <v>398</v>
      </c>
      <c r="H99" t="s">
        <v>399</v>
      </c>
      <c r="I99" t="s">
        <v>400</v>
      </c>
      <c r="J99" t="s">
        <v>399</v>
      </c>
    </row>
    <row r="100" spans="1:10" x14ac:dyDescent="0.25">
      <c r="A100" t="s">
        <v>380</v>
      </c>
      <c r="B100">
        <v>2</v>
      </c>
      <c r="C100" s="120" t="s">
        <v>97</v>
      </c>
      <c r="D100" s="120" t="s">
        <v>408</v>
      </c>
      <c r="E100" s="119" t="s">
        <v>411</v>
      </c>
      <c r="F100" t="s">
        <v>402</v>
      </c>
      <c r="G100" s="119" t="s">
        <v>398</v>
      </c>
      <c r="H100" t="s">
        <v>399</v>
      </c>
      <c r="I100" t="s">
        <v>400</v>
      </c>
      <c r="J100" t="s">
        <v>399</v>
      </c>
    </row>
    <row r="101" spans="1:10" x14ac:dyDescent="0.25">
      <c r="A101" t="s">
        <v>381</v>
      </c>
      <c r="B101">
        <v>2</v>
      </c>
      <c r="C101" s="120" t="s">
        <v>98</v>
      </c>
      <c r="D101" s="120" t="s">
        <v>408</v>
      </c>
      <c r="E101" s="119" t="s">
        <v>412</v>
      </c>
      <c r="F101" t="s">
        <v>402</v>
      </c>
      <c r="G101" s="119" t="s">
        <v>398</v>
      </c>
      <c r="H101" t="s">
        <v>399</v>
      </c>
      <c r="I101" t="s">
        <v>400</v>
      </c>
      <c r="J101" t="s">
        <v>400</v>
      </c>
    </row>
    <row r="102" spans="1:10" x14ac:dyDescent="0.25">
      <c r="A102" t="s">
        <v>382</v>
      </c>
      <c r="B102">
        <v>2</v>
      </c>
      <c r="C102" s="120" t="s">
        <v>99</v>
      </c>
      <c r="D102" s="120" t="s">
        <v>408</v>
      </c>
      <c r="E102" s="119" t="s">
        <v>413</v>
      </c>
      <c r="F102" t="s">
        <v>402</v>
      </c>
      <c r="G102" s="119" t="s">
        <v>398</v>
      </c>
      <c r="H102" t="s">
        <v>399</v>
      </c>
      <c r="I102" t="s">
        <v>400</v>
      </c>
      <c r="J102" t="s">
        <v>400</v>
      </c>
    </row>
    <row r="103" spans="1:10" x14ac:dyDescent="0.25">
      <c r="A103" t="s">
        <v>383</v>
      </c>
      <c r="B103">
        <v>2</v>
      </c>
      <c r="C103" s="120" t="s">
        <v>100</v>
      </c>
      <c r="D103" s="120" t="s">
        <v>408</v>
      </c>
      <c r="E103" s="119" t="s">
        <v>414</v>
      </c>
      <c r="F103" t="s">
        <v>402</v>
      </c>
      <c r="G103" s="119" t="s">
        <v>398</v>
      </c>
      <c r="H103" t="s">
        <v>399</v>
      </c>
      <c r="I103" t="s">
        <v>400</v>
      </c>
      <c r="J103" t="s">
        <v>400</v>
      </c>
    </row>
    <row r="104" spans="1:10" x14ac:dyDescent="0.25">
      <c r="A104" t="s">
        <v>384</v>
      </c>
      <c r="B104">
        <v>2</v>
      </c>
      <c r="C104" s="120" t="s">
        <v>101</v>
      </c>
      <c r="D104" s="120" t="s">
        <v>408</v>
      </c>
      <c r="E104" s="119" t="s">
        <v>415</v>
      </c>
      <c r="F104" t="s">
        <v>402</v>
      </c>
      <c r="G104" s="119" t="s">
        <v>404</v>
      </c>
      <c r="H104" t="s">
        <v>399</v>
      </c>
      <c r="I104" t="s">
        <v>400</v>
      </c>
      <c r="J104" t="s">
        <v>399</v>
      </c>
    </row>
    <row r="105" spans="1:10" x14ac:dyDescent="0.25">
      <c r="A105" t="s">
        <v>385</v>
      </c>
      <c r="B105">
        <v>2</v>
      </c>
      <c r="C105" s="120" t="s">
        <v>102</v>
      </c>
      <c r="D105" s="120" t="s">
        <v>408</v>
      </c>
      <c r="E105" s="119" t="s">
        <v>416</v>
      </c>
      <c r="F105" t="s">
        <v>402</v>
      </c>
      <c r="G105" s="119" t="s">
        <v>404</v>
      </c>
      <c r="H105" t="s">
        <v>399</v>
      </c>
      <c r="I105" t="s">
        <v>400</v>
      </c>
      <c r="J105" t="s">
        <v>399</v>
      </c>
    </row>
    <row r="106" spans="1:10" x14ac:dyDescent="0.25">
      <c r="A106" t="s">
        <v>386</v>
      </c>
      <c r="B106">
        <v>2</v>
      </c>
      <c r="C106" s="120" t="s">
        <v>103</v>
      </c>
      <c r="D106" s="120" t="s">
        <v>408</v>
      </c>
      <c r="E106" s="119" t="s">
        <v>417</v>
      </c>
      <c r="F106" t="s">
        <v>402</v>
      </c>
      <c r="G106" s="119" t="s">
        <v>404</v>
      </c>
      <c r="H106" t="s">
        <v>399</v>
      </c>
      <c r="I106" t="s">
        <v>400</v>
      </c>
      <c r="J106" t="s">
        <v>399</v>
      </c>
    </row>
    <row r="107" spans="1:10" x14ac:dyDescent="0.25">
      <c r="A107" t="s">
        <v>387</v>
      </c>
      <c r="B107">
        <v>2</v>
      </c>
      <c r="C107" s="120" t="s">
        <v>104</v>
      </c>
      <c r="D107" s="120" t="s">
        <v>408</v>
      </c>
      <c r="E107" s="119" t="s">
        <v>418</v>
      </c>
      <c r="F107" t="s">
        <v>402</v>
      </c>
      <c r="G107" s="119" t="s">
        <v>404</v>
      </c>
      <c r="H107" t="s">
        <v>399</v>
      </c>
      <c r="I107" t="s">
        <v>400</v>
      </c>
      <c r="J107" t="s">
        <v>400</v>
      </c>
    </row>
    <row r="108" spans="1:10" x14ac:dyDescent="0.25">
      <c r="A108" t="s">
        <v>388</v>
      </c>
      <c r="B108">
        <v>2</v>
      </c>
      <c r="C108" s="120" t="s">
        <v>105</v>
      </c>
      <c r="D108" s="120" t="s">
        <v>408</v>
      </c>
      <c r="E108" s="119" t="s">
        <v>419</v>
      </c>
      <c r="F108" t="s">
        <v>402</v>
      </c>
      <c r="G108" s="119" t="s">
        <v>404</v>
      </c>
      <c r="H108" t="s">
        <v>399</v>
      </c>
      <c r="I108" t="s">
        <v>400</v>
      </c>
      <c r="J108" t="s">
        <v>400</v>
      </c>
    </row>
    <row r="109" spans="1:10" x14ac:dyDescent="0.25">
      <c r="A109" t="s">
        <v>389</v>
      </c>
      <c r="B109">
        <v>2</v>
      </c>
      <c r="C109" s="120" t="s">
        <v>106</v>
      </c>
      <c r="D109" s="120" t="s">
        <v>408</v>
      </c>
      <c r="E109" s="119" t="s">
        <v>420</v>
      </c>
      <c r="F109" t="s">
        <v>402</v>
      </c>
      <c r="G109" s="119" t="s">
        <v>404</v>
      </c>
      <c r="H109" t="s">
        <v>399</v>
      </c>
      <c r="I109" t="s">
        <v>400</v>
      </c>
      <c r="J109" t="s">
        <v>400</v>
      </c>
    </row>
  </sheetData>
  <autoFilter ref="A1:K1">
    <sortState ref="A2:K109">
      <sortCondition ref="B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2"/>
  <sheetViews>
    <sheetView zoomScale="55" zoomScaleNormal="55" workbookViewId="0">
      <selection activeCell="T32" sqref="T32"/>
    </sheetView>
  </sheetViews>
  <sheetFormatPr baseColWidth="10" defaultColWidth="9.140625" defaultRowHeight="15" x14ac:dyDescent="0.25"/>
  <cols>
    <col min="1" max="1" width="16.140625" bestFit="1" customWidth="1"/>
    <col min="2" max="2" width="6.28515625" bestFit="1" customWidth="1"/>
    <col min="3" max="3" width="10.7109375" bestFit="1" customWidth="1"/>
    <col min="4" max="4" width="16.42578125" bestFit="1" customWidth="1"/>
    <col min="5" max="6" width="15" bestFit="1" customWidth="1"/>
    <col min="7" max="7" width="16.140625" bestFit="1" customWidth="1"/>
    <col min="8" max="8" width="12.85546875" customWidth="1"/>
    <col min="9" max="9" width="12.7109375" customWidth="1"/>
    <col min="10" max="11" width="16" bestFit="1" customWidth="1"/>
    <col min="12" max="12" width="16" style="15" bestFit="1" customWidth="1"/>
    <col min="13" max="13" width="16.140625" bestFit="1" customWidth="1"/>
    <col min="14" max="14" width="10.5703125" bestFit="1" customWidth="1"/>
    <col min="18" max="18" width="17.140625" customWidth="1"/>
    <col min="19" max="19" width="21.28515625" customWidth="1"/>
    <col min="20" max="20" width="32.140625" customWidth="1"/>
    <col min="22" max="22" width="16" customWidth="1"/>
    <col min="23" max="23" width="20" customWidth="1"/>
  </cols>
  <sheetData>
    <row r="1" spans="1:23" x14ac:dyDescent="0.25">
      <c r="A1" s="107" t="s">
        <v>59</v>
      </c>
      <c r="B1" s="108" t="s">
        <v>0</v>
      </c>
      <c r="C1" s="115" t="s">
        <v>70</v>
      </c>
      <c r="D1" s="5" t="s">
        <v>71</v>
      </c>
      <c r="E1" s="18" t="s">
        <v>72</v>
      </c>
      <c r="F1" s="22" t="s">
        <v>73</v>
      </c>
      <c r="G1" s="26" t="s">
        <v>94</v>
      </c>
      <c r="H1" s="18" t="s">
        <v>194</v>
      </c>
      <c r="I1" s="22" t="s">
        <v>195</v>
      </c>
      <c r="J1" t="s">
        <v>192</v>
      </c>
      <c r="K1" t="s">
        <v>192</v>
      </c>
      <c r="L1" s="15" t="s">
        <v>208</v>
      </c>
      <c r="M1" s="15"/>
      <c r="S1" s="101" t="s">
        <v>390</v>
      </c>
      <c r="T1" s="102" t="s">
        <v>391</v>
      </c>
      <c r="U1" s="102" t="s">
        <v>94</v>
      </c>
      <c r="V1" s="4" t="s">
        <v>59</v>
      </c>
      <c r="W1" s="103" t="s">
        <v>391</v>
      </c>
    </row>
    <row r="2" spans="1:23" x14ac:dyDescent="0.25">
      <c r="A2" s="109" t="s">
        <v>3</v>
      </c>
      <c r="B2" s="110">
        <v>4</v>
      </c>
      <c r="C2" s="116">
        <f t="shared" ref="C2:C7" si="0">B2*5</f>
        <v>20</v>
      </c>
      <c r="D2" s="12">
        <f t="shared" ref="D2:D7" si="1">18/C2</f>
        <v>0.9</v>
      </c>
      <c r="E2" s="19">
        <f t="shared" ref="E2:E7" si="2">12*D2</f>
        <v>10.8</v>
      </c>
      <c r="F2" s="23">
        <f t="shared" ref="F2:F7" si="3">12-E2</f>
        <v>1.1999999999999993</v>
      </c>
      <c r="G2" s="14" t="s">
        <v>95</v>
      </c>
      <c r="H2" s="19">
        <f>(14*D2)</f>
        <v>12.6</v>
      </c>
      <c r="I2" s="95">
        <f t="shared" ref="I2:I7" si="4">14-H2</f>
        <v>1.4000000000000004</v>
      </c>
      <c r="J2" s="15">
        <f t="shared" ref="J2:K7" si="5">H2-E2</f>
        <v>1.7999999999999989</v>
      </c>
      <c r="K2" s="15">
        <f t="shared" si="5"/>
        <v>0.20000000000000107</v>
      </c>
      <c r="L2" s="15" t="s">
        <v>197</v>
      </c>
      <c r="M2" s="15">
        <f>J2</f>
        <v>1.7999999999999989</v>
      </c>
      <c r="N2" s="15">
        <f t="shared" ref="N2:N7" si="6">2-M2</f>
        <v>0.20000000000000107</v>
      </c>
      <c r="S2" s="96" t="s">
        <v>209</v>
      </c>
      <c r="T2" s="92" t="s">
        <v>210</v>
      </c>
      <c r="U2" s="93" t="s">
        <v>211</v>
      </c>
      <c r="V2" s="6" t="s">
        <v>3</v>
      </c>
      <c r="W2" s="104" t="s">
        <v>210</v>
      </c>
    </row>
    <row r="3" spans="1:23" x14ac:dyDescent="0.25">
      <c r="A3" s="109" t="s">
        <v>4</v>
      </c>
      <c r="B3" s="110">
        <v>3.6</v>
      </c>
      <c r="C3" s="116">
        <f t="shared" si="0"/>
        <v>18</v>
      </c>
      <c r="D3" s="12">
        <f t="shared" si="1"/>
        <v>1</v>
      </c>
      <c r="E3" s="19">
        <f t="shared" si="2"/>
        <v>12</v>
      </c>
      <c r="F3" s="23">
        <f t="shared" si="3"/>
        <v>0</v>
      </c>
      <c r="G3" s="14" t="s">
        <v>96</v>
      </c>
      <c r="H3" s="19">
        <f>14*D3</f>
        <v>14</v>
      </c>
      <c r="I3" s="15">
        <f t="shared" si="4"/>
        <v>0</v>
      </c>
      <c r="J3" s="15">
        <f t="shared" si="5"/>
        <v>2</v>
      </c>
      <c r="K3" s="15">
        <f t="shared" si="5"/>
        <v>0</v>
      </c>
      <c r="L3" s="15" t="s">
        <v>197</v>
      </c>
      <c r="M3" s="15">
        <f>J3</f>
        <v>2</v>
      </c>
      <c r="N3" s="15">
        <f t="shared" si="6"/>
        <v>0</v>
      </c>
      <c r="S3" s="96" t="s">
        <v>209</v>
      </c>
      <c r="T3" s="92" t="s">
        <v>226</v>
      </c>
      <c r="U3" s="93" t="s">
        <v>227</v>
      </c>
      <c r="V3" s="6" t="s">
        <v>4</v>
      </c>
      <c r="W3" s="104" t="s">
        <v>226</v>
      </c>
    </row>
    <row r="4" spans="1:23" x14ac:dyDescent="0.25">
      <c r="A4" s="109" t="s">
        <v>5</v>
      </c>
      <c r="B4" s="110">
        <v>4</v>
      </c>
      <c r="C4" s="116">
        <f t="shared" si="0"/>
        <v>20</v>
      </c>
      <c r="D4" s="12">
        <f t="shared" si="1"/>
        <v>0.9</v>
      </c>
      <c r="E4" s="19">
        <f t="shared" si="2"/>
        <v>10.8</v>
      </c>
      <c r="F4" s="23">
        <f t="shared" si="3"/>
        <v>1.1999999999999993</v>
      </c>
      <c r="G4" s="14" t="s">
        <v>97</v>
      </c>
      <c r="H4" s="19">
        <f>14*D4</f>
        <v>12.6</v>
      </c>
      <c r="I4" s="15">
        <f t="shared" si="4"/>
        <v>1.4000000000000004</v>
      </c>
      <c r="J4" s="15">
        <f t="shared" si="5"/>
        <v>1.7999999999999989</v>
      </c>
      <c r="K4" s="15">
        <f t="shared" si="5"/>
        <v>0.20000000000000107</v>
      </c>
      <c r="L4" s="15" t="s">
        <v>196</v>
      </c>
      <c r="M4" s="15">
        <f>J4</f>
        <v>1.7999999999999989</v>
      </c>
      <c r="N4" s="15">
        <f t="shared" si="6"/>
        <v>0.20000000000000107</v>
      </c>
      <c r="S4" s="96" t="s">
        <v>209</v>
      </c>
      <c r="T4" s="92" t="s">
        <v>242</v>
      </c>
      <c r="U4" s="92" t="s">
        <v>243</v>
      </c>
      <c r="V4" s="6" t="s">
        <v>5</v>
      </c>
      <c r="W4" s="104" t="s">
        <v>242</v>
      </c>
    </row>
    <row r="5" spans="1:23" x14ac:dyDescent="0.25">
      <c r="A5" s="109" t="s">
        <v>6</v>
      </c>
      <c r="B5" s="110">
        <v>14.8</v>
      </c>
      <c r="C5" s="116">
        <f t="shared" si="0"/>
        <v>74</v>
      </c>
      <c r="D5" s="12">
        <f t="shared" si="1"/>
        <v>0.24324324324324326</v>
      </c>
      <c r="E5" s="19">
        <f t="shared" si="2"/>
        <v>2.9189189189189193</v>
      </c>
      <c r="F5" s="23">
        <f t="shared" si="3"/>
        <v>9.0810810810810807</v>
      </c>
      <c r="G5" s="14" t="s">
        <v>98</v>
      </c>
      <c r="H5" s="19">
        <f>14*D5</f>
        <v>3.4054054054054057</v>
      </c>
      <c r="I5" s="15">
        <f t="shared" si="4"/>
        <v>10.594594594594595</v>
      </c>
      <c r="J5" s="15">
        <f t="shared" si="5"/>
        <v>0.4864864864864864</v>
      </c>
      <c r="K5" s="15">
        <f t="shared" si="5"/>
        <v>1.513513513513514</v>
      </c>
      <c r="L5" s="15" t="s">
        <v>196</v>
      </c>
      <c r="M5" s="15">
        <f>J5*2</f>
        <v>0.9729729729729728</v>
      </c>
      <c r="N5" s="15">
        <f t="shared" si="6"/>
        <v>1.0270270270270272</v>
      </c>
      <c r="S5" s="96" t="s">
        <v>209</v>
      </c>
      <c r="T5" s="92" t="s">
        <v>258</v>
      </c>
      <c r="U5" s="92" t="s">
        <v>259</v>
      </c>
      <c r="V5" s="6" t="s">
        <v>6</v>
      </c>
      <c r="W5" s="104" t="s">
        <v>258</v>
      </c>
    </row>
    <row r="6" spans="1:23" x14ac:dyDescent="0.25">
      <c r="A6" s="109" t="s">
        <v>7</v>
      </c>
      <c r="B6" s="110">
        <v>10.4</v>
      </c>
      <c r="C6" s="116">
        <f t="shared" si="0"/>
        <v>52</v>
      </c>
      <c r="D6" s="12">
        <f t="shared" si="1"/>
        <v>0.34615384615384615</v>
      </c>
      <c r="E6" s="19">
        <f t="shared" si="2"/>
        <v>4.1538461538461533</v>
      </c>
      <c r="F6" s="23">
        <f t="shared" si="3"/>
        <v>7.8461538461538467</v>
      </c>
      <c r="G6" s="14" t="s">
        <v>99</v>
      </c>
      <c r="H6" s="19">
        <f>14*D6</f>
        <v>4.8461538461538458</v>
      </c>
      <c r="I6" s="15">
        <f t="shared" si="4"/>
        <v>9.1538461538461533</v>
      </c>
      <c r="J6" s="15">
        <f t="shared" si="5"/>
        <v>0.69230769230769251</v>
      </c>
      <c r="K6" s="15">
        <f t="shared" si="5"/>
        <v>1.3076923076923066</v>
      </c>
      <c r="L6" s="15" t="s">
        <v>196</v>
      </c>
      <c r="M6" s="15">
        <f>J6*2</f>
        <v>1.384615384615385</v>
      </c>
      <c r="N6" s="15">
        <f t="shared" si="6"/>
        <v>0.61538461538461497</v>
      </c>
      <c r="S6" s="96" t="s">
        <v>209</v>
      </c>
      <c r="T6" s="92" t="s">
        <v>274</v>
      </c>
      <c r="U6" s="92" t="s">
        <v>275</v>
      </c>
      <c r="V6" s="6" t="s">
        <v>7</v>
      </c>
      <c r="W6" s="104" t="s">
        <v>274</v>
      </c>
    </row>
    <row r="7" spans="1:23" x14ac:dyDescent="0.25">
      <c r="A7" s="109" t="s">
        <v>8</v>
      </c>
      <c r="B7" s="110">
        <v>8</v>
      </c>
      <c r="C7" s="116">
        <f t="shared" si="0"/>
        <v>40</v>
      </c>
      <c r="D7" s="12">
        <f t="shared" si="1"/>
        <v>0.45</v>
      </c>
      <c r="E7" s="19">
        <f t="shared" si="2"/>
        <v>5.4</v>
      </c>
      <c r="F7" s="23">
        <f t="shared" si="3"/>
        <v>6.6</v>
      </c>
      <c r="G7" s="14" t="s">
        <v>100</v>
      </c>
      <c r="H7" s="19">
        <f>14*D7</f>
        <v>6.3</v>
      </c>
      <c r="I7" s="15">
        <f t="shared" si="4"/>
        <v>7.7</v>
      </c>
      <c r="J7" s="15">
        <f t="shared" si="5"/>
        <v>0.89999999999999947</v>
      </c>
      <c r="K7" s="15">
        <f t="shared" si="5"/>
        <v>1.1000000000000005</v>
      </c>
      <c r="L7" s="15" t="s">
        <v>197</v>
      </c>
      <c r="M7" s="15">
        <f>J7</f>
        <v>0.89999999999999947</v>
      </c>
      <c r="N7" s="15">
        <f t="shared" si="6"/>
        <v>1.1000000000000005</v>
      </c>
      <c r="S7" s="96" t="s">
        <v>209</v>
      </c>
      <c r="T7" s="92" t="s">
        <v>290</v>
      </c>
      <c r="U7" s="92" t="s">
        <v>291</v>
      </c>
      <c r="V7" s="6" t="s">
        <v>8</v>
      </c>
      <c r="W7" s="104" t="s">
        <v>290</v>
      </c>
    </row>
    <row r="8" spans="1:23" x14ac:dyDescent="0.25">
      <c r="A8" s="109"/>
      <c r="B8" s="110"/>
      <c r="C8" s="116"/>
      <c r="D8" s="12"/>
      <c r="E8" s="19"/>
      <c r="F8" s="23"/>
      <c r="G8" s="14"/>
      <c r="H8" s="19"/>
      <c r="I8" s="15"/>
      <c r="J8" s="15"/>
      <c r="K8" s="15"/>
      <c r="S8" s="97"/>
      <c r="T8" s="7"/>
      <c r="U8" s="7"/>
      <c r="V8" s="6"/>
      <c r="W8" s="8"/>
    </row>
    <row r="9" spans="1:23" x14ac:dyDescent="0.25">
      <c r="A9" s="109" t="s">
        <v>9</v>
      </c>
      <c r="B9" s="110">
        <v>4</v>
      </c>
      <c r="C9" s="116">
        <f t="shared" ref="C9:C14" si="7">B9*5</f>
        <v>20</v>
      </c>
      <c r="D9" s="12">
        <f t="shared" ref="D9:D14" si="8">18/C9</f>
        <v>0.9</v>
      </c>
      <c r="E9" s="19">
        <f t="shared" ref="E9:E14" si="9">12*D9</f>
        <v>10.8</v>
      </c>
      <c r="F9" s="23">
        <f t="shared" ref="F9:F14" si="10">12-E9</f>
        <v>1.1999999999999993</v>
      </c>
      <c r="G9" s="14" t="s">
        <v>101</v>
      </c>
      <c r="H9" s="19">
        <f t="shared" ref="H9:H14" si="11">14*D9</f>
        <v>12.6</v>
      </c>
      <c r="I9" s="15">
        <f t="shared" ref="I9:I14" si="12">14-H9</f>
        <v>1.4000000000000004</v>
      </c>
      <c r="J9" s="15">
        <f t="shared" ref="J9:K14" si="13">H9-E9</f>
        <v>1.7999999999999989</v>
      </c>
      <c r="K9" s="15">
        <f t="shared" si="13"/>
        <v>0.20000000000000107</v>
      </c>
      <c r="L9" s="15" t="s">
        <v>197</v>
      </c>
      <c r="M9" s="15">
        <v>1.7999999999999989</v>
      </c>
      <c r="N9" s="15">
        <v>0.20000000000000107</v>
      </c>
      <c r="S9" s="96" t="s">
        <v>209</v>
      </c>
      <c r="T9" s="92" t="s">
        <v>306</v>
      </c>
      <c r="U9" s="92" t="s">
        <v>307</v>
      </c>
      <c r="V9" s="6" t="s">
        <v>9</v>
      </c>
      <c r="W9" s="104" t="s">
        <v>306</v>
      </c>
    </row>
    <row r="10" spans="1:23" x14ac:dyDescent="0.25">
      <c r="A10" s="109" t="s">
        <v>10</v>
      </c>
      <c r="B10" s="110">
        <v>5.2</v>
      </c>
      <c r="C10" s="116">
        <f t="shared" si="7"/>
        <v>26</v>
      </c>
      <c r="D10" s="12">
        <f t="shared" si="8"/>
        <v>0.69230769230769229</v>
      </c>
      <c r="E10" s="19">
        <f t="shared" si="9"/>
        <v>8.3076923076923066</v>
      </c>
      <c r="F10" s="23">
        <f t="shared" si="10"/>
        <v>3.6923076923076934</v>
      </c>
      <c r="G10" s="14" t="s">
        <v>102</v>
      </c>
      <c r="H10" s="19">
        <f t="shared" si="11"/>
        <v>9.6923076923076916</v>
      </c>
      <c r="I10" s="15">
        <f t="shared" si="12"/>
        <v>4.3076923076923084</v>
      </c>
      <c r="J10" s="15">
        <f t="shared" si="13"/>
        <v>1.384615384615385</v>
      </c>
      <c r="K10" s="15">
        <f t="shared" si="13"/>
        <v>0.61538461538461497</v>
      </c>
      <c r="L10" s="15" t="s">
        <v>197</v>
      </c>
      <c r="M10" s="15">
        <v>1.384615384615385</v>
      </c>
      <c r="N10" s="15">
        <v>0.61538461538461497</v>
      </c>
      <c r="S10" s="96" t="s">
        <v>209</v>
      </c>
      <c r="T10" s="92" t="s">
        <v>322</v>
      </c>
      <c r="U10" s="92" t="s">
        <v>323</v>
      </c>
      <c r="V10" s="6" t="s">
        <v>10</v>
      </c>
      <c r="W10" s="104" t="s">
        <v>322</v>
      </c>
    </row>
    <row r="11" spans="1:23" x14ac:dyDescent="0.25">
      <c r="A11" s="109" t="s">
        <v>11</v>
      </c>
      <c r="B11" s="110">
        <v>5.6</v>
      </c>
      <c r="C11" s="116">
        <f t="shared" si="7"/>
        <v>28</v>
      </c>
      <c r="D11" s="12">
        <f t="shared" si="8"/>
        <v>0.6428571428571429</v>
      </c>
      <c r="E11" s="19">
        <f t="shared" si="9"/>
        <v>7.7142857142857153</v>
      </c>
      <c r="F11" s="23">
        <f t="shared" si="10"/>
        <v>4.2857142857142847</v>
      </c>
      <c r="G11" s="14" t="s">
        <v>103</v>
      </c>
      <c r="H11" s="19">
        <f t="shared" si="11"/>
        <v>9</v>
      </c>
      <c r="I11" s="15">
        <f t="shared" si="12"/>
        <v>5</v>
      </c>
      <c r="J11" s="15">
        <f t="shared" si="13"/>
        <v>1.2857142857142847</v>
      </c>
      <c r="K11" s="15">
        <f t="shared" si="13"/>
        <v>0.7142857142857153</v>
      </c>
      <c r="L11" s="15" t="s">
        <v>197</v>
      </c>
      <c r="M11" s="15">
        <v>1.2857142857142847</v>
      </c>
      <c r="N11" s="15">
        <v>0.7142857142857153</v>
      </c>
      <c r="S11" s="96" t="s">
        <v>209</v>
      </c>
      <c r="T11" s="92" t="s">
        <v>338</v>
      </c>
      <c r="U11" s="92" t="s">
        <v>339</v>
      </c>
      <c r="V11" s="6" t="s">
        <v>11</v>
      </c>
      <c r="W11" s="104" t="s">
        <v>338</v>
      </c>
    </row>
    <row r="12" spans="1:23" x14ac:dyDescent="0.25">
      <c r="A12" s="109" t="s">
        <v>12</v>
      </c>
      <c r="B12" s="110">
        <v>12.4</v>
      </c>
      <c r="C12" s="116">
        <f t="shared" si="7"/>
        <v>62</v>
      </c>
      <c r="D12" s="12">
        <f t="shared" si="8"/>
        <v>0.29032258064516131</v>
      </c>
      <c r="E12" s="19">
        <f t="shared" si="9"/>
        <v>3.4838709677419359</v>
      </c>
      <c r="F12" s="23">
        <f t="shared" si="10"/>
        <v>8.5161290322580641</v>
      </c>
      <c r="G12" s="14" t="s">
        <v>104</v>
      </c>
      <c r="H12" s="19">
        <f t="shared" si="11"/>
        <v>4.064516129032258</v>
      </c>
      <c r="I12" s="15">
        <f t="shared" si="12"/>
        <v>9.935483870967742</v>
      </c>
      <c r="J12" s="15">
        <f t="shared" si="13"/>
        <v>0.58064516129032206</v>
      </c>
      <c r="K12" s="15">
        <f t="shared" si="13"/>
        <v>1.4193548387096779</v>
      </c>
      <c r="L12" s="15" t="s">
        <v>196</v>
      </c>
      <c r="M12" s="15">
        <f>J12*2</f>
        <v>1.1612903225806441</v>
      </c>
      <c r="N12" s="15">
        <f>2-M12</f>
        <v>0.83870967741935587</v>
      </c>
      <c r="S12" s="96" t="s">
        <v>209</v>
      </c>
      <c r="T12" s="92" t="s">
        <v>354</v>
      </c>
      <c r="U12" s="92" t="s">
        <v>104</v>
      </c>
      <c r="V12" s="6" t="s">
        <v>12</v>
      </c>
      <c r="W12" s="104" t="s">
        <v>354</v>
      </c>
    </row>
    <row r="13" spans="1:23" x14ac:dyDescent="0.25">
      <c r="A13" s="109" t="s">
        <v>13</v>
      </c>
      <c r="B13" s="110">
        <v>13.6</v>
      </c>
      <c r="C13" s="116">
        <f t="shared" si="7"/>
        <v>68</v>
      </c>
      <c r="D13" s="12">
        <f t="shared" si="8"/>
        <v>0.26470588235294118</v>
      </c>
      <c r="E13" s="19">
        <f t="shared" si="9"/>
        <v>3.1764705882352944</v>
      </c>
      <c r="F13" s="23">
        <f t="shared" si="10"/>
        <v>8.8235294117647065</v>
      </c>
      <c r="G13" s="14" t="s">
        <v>105</v>
      </c>
      <c r="H13" s="19">
        <f t="shared" si="11"/>
        <v>3.7058823529411766</v>
      </c>
      <c r="I13" s="15">
        <f t="shared" si="12"/>
        <v>10.294117647058822</v>
      </c>
      <c r="J13" s="15">
        <f t="shared" si="13"/>
        <v>0.52941176470588225</v>
      </c>
      <c r="K13" s="15">
        <f t="shared" si="13"/>
        <v>1.470588235294116</v>
      </c>
      <c r="L13" s="15" t="s">
        <v>196</v>
      </c>
      <c r="M13" s="15">
        <f>J13*2</f>
        <v>1.0588235294117645</v>
      </c>
      <c r="N13" s="15">
        <f>2-M13</f>
        <v>0.9411764705882355</v>
      </c>
      <c r="S13" s="96" t="s">
        <v>209</v>
      </c>
      <c r="T13" s="92" t="s">
        <v>362</v>
      </c>
      <c r="U13" s="92" t="s">
        <v>105</v>
      </c>
      <c r="V13" s="6" t="s">
        <v>13</v>
      </c>
      <c r="W13" s="104" t="s">
        <v>362</v>
      </c>
    </row>
    <row r="14" spans="1:23" x14ac:dyDescent="0.25">
      <c r="A14" s="109" t="s">
        <v>14</v>
      </c>
      <c r="B14" s="110">
        <v>8.4</v>
      </c>
      <c r="C14" s="116">
        <f t="shared" si="7"/>
        <v>42</v>
      </c>
      <c r="D14" s="12">
        <f t="shared" si="8"/>
        <v>0.42857142857142855</v>
      </c>
      <c r="E14" s="19">
        <f t="shared" si="9"/>
        <v>5.1428571428571423</v>
      </c>
      <c r="F14" s="23">
        <f t="shared" si="10"/>
        <v>6.8571428571428577</v>
      </c>
      <c r="G14" s="14" t="s">
        <v>106</v>
      </c>
      <c r="H14" s="19">
        <f t="shared" si="11"/>
        <v>6</v>
      </c>
      <c r="I14" s="15">
        <f t="shared" si="12"/>
        <v>8</v>
      </c>
      <c r="J14" s="15">
        <f t="shared" si="13"/>
        <v>0.85714285714285765</v>
      </c>
      <c r="K14" s="15">
        <f t="shared" si="13"/>
        <v>1.1428571428571423</v>
      </c>
      <c r="L14" s="15" t="s">
        <v>197</v>
      </c>
      <c r="M14" s="15">
        <f>J14</f>
        <v>0.85714285714285765</v>
      </c>
      <c r="N14" s="15">
        <f>2-M14</f>
        <v>1.1428571428571423</v>
      </c>
      <c r="S14" s="96" t="s">
        <v>209</v>
      </c>
      <c r="T14" s="92" t="s">
        <v>370</v>
      </c>
      <c r="U14" s="92" t="s">
        <v>106</v>
      </c>
      <c r="V14" s="6" t="s">
        <v>14</v>
      </c>
      <c r="W14" s="104" t="s">
        <v>370</v>
      </c>
    </row>
    <row r="15" spans="1:23" x14ac:dyDescent="0.25">
      <c r="A15" s="109"/>
      <c r="B15" s="110"/>
      <c r="C15" s="116"/>
      <c r="D15" s="12"/>
      <c r="E15" s="19"/>
      <c r="F15" s="23"/>
      <c r="G15" s="14"/>
      <c r="H15" s="19"/>
      <c r="I15" s="15"/>
      <c r="J15" s="15"/>
      <c r="K15" s="15"/>
      <c r="S15" s="97"/>
      <c r="T15" s="7"/>
      <c r="U15" s="7"/>
      <c r="V15" s="6"/>
      <c r="W15" s="8"/>
    </row>
    <row r="16" spans="1:23" x14ac:dyDescent="0.25">
      <c r="A16" s="109" t="s">
        <v>17</v>
      </c>
      <c r="B16" s="110">
        <v>4.4000000000000004</v>
      </c>
      <c r="C16" s="116">
        <f t="shared" ref="C16:C21" si="14">B16*5</f>
        <v>22</v>
      </c>
      <c r="D16" s="89">
        <f t="shared" ref="D16:D21" si="15">18/C16</f>
        <v>0.81818181818181823</v>
      </c>
      <c r="E16" s="19">
        <f t="shared" ref="E16:E21" si="16">12*D16</f>
        <v>9.8181818181818183</v>
      </c>
      <c r="F16" s="23">
        <f t="shared" ref="F16:F21" si="17">12-E16</f>
        <v>2.1818181818181817</v>
      </c>
      <c r="G16" s="90" t="s">
        <v>107</v>
      </c>
      <c r="H16" s="19">
        <f t="shared" ref="H16:H21" si="18">14*D16</f>
        <v>11.454545454545455</v>
      </c>
      <c r="I16" s="91">
        <f t="shared" ref="I16:I21" si="19">14-H16</f>
        <v>2.545454545454545</v>
      </c>
      <c r="J16" s="91">
        <f t="shared" ref="J16:K21" si="20">H16-E16</f>
        <v>1.6363636363636367</v>
      </c>
      <c r="K16" s="91">
        <f t="shared" si="20"/>
        <v>0.36363636363636331</v>
      </c>
      <c r="L16" s="91" t="s">
        <v>197</v>
      </c>
      <c r="M16" s="91">
        <v>1.6363636363636367</v>
      </c>
      <c r="N16" s="91">
        <v>0.36363636363636331</v>
      </c>
      <c r="S16" s="96" t="s">
        <v>209</v>
      </c>
      <c r="T16" s="92" t="s">
        <v>212</v>
      </c>
      <c r="U16" s="93" t="s">
        <v>213</v>
      </c>
      <c r="V16" s="88" t="s">
        <v>17</v>
      </c>
      <c r="W16" s="104" t="s">
        <v>212</v>
      </c>
    </row>
    <row r="17" spans="1:23" x14ac:dyDescent="0.25">
      <c r="A17" s="109" t="s">
        <v>16</v>
      </c>
      <c r="B17" s="110">
        <v>4.4000000000000004</v>
      </c>
      <c r="C17" s="116">
        <f t="shared" si="14"/>
        <v>22</v>
      </c>
      <c r="D17" s="89">
        <f t="shared" si="15"/>
        <v>0.81818181818181823</v>
      </c>
      <c r="E17" s="19">
        <f t="shared" si="16"/>
        <v>9.8181818181818183</v>
      </c>
      <c r="F17" s="23">
        <f t="shared" si="17"/>
        <v>2.1818181818181817</v>
      </c>
      <c r="G17" s="90" t="s">
        <v>108</v>
      </c>
      <c r="H17" s="19">
        <f t="shared" si="18"/>
        <v>11.454545454545455</v>
      </c>
      <c r="I17" s="91">
        <f t="shared" si="19"/>
        <v>2.545454545454545</v>
      </c>
      <c r="J17" s="91">
        <f t="shared" si="20"/>
        <v>1.6363636363636367</v>
      </c>
      <c r="K17" s="91">
        <f t="shared" si="20"/>
        <v>0.36363636363636331</v>
      </c>
      <c r="L17" s="91" t="s">
        <v>197</v>
      </c>
      <c r="M17" s="91">
        <v>1.6363636363636367</v>
      </c>
      <c r="N17" s="91">
        <v>0.36363636363636331</v>
      </c>
      <c r="S17" s="96" t="s">
        <v>209</v>
      </c>
      <c r="T17" s="92" t="s">
        <v>228</v>
      </c>
      <c r="U17" s="93" t="s">
        <v>229</v>
      </c>
      <c r="V17" s="88" t="s">
        <v>16</v>
      </c>
      <c r="W17" s="104" t="s">
        <v>228</v>
      </c>
    </row>
    <row r="18" spans="1:23" x14ac:dyDescent="0.25">
      <c r="A18" s="109" t="s">
        <v>15</v>
      </c>
      <c r="B18" s="110">
        <v>6</v>
      </c>
      <c r="C18" s="116">
        <f t="shared" si="14"/>
        <v>30</v>
      </c>
      <c r="D18" s="89">
        <f t="shared" si="15"/>
        <v>0.6</v>
      </c>
      <c r="E18" s="19">
        <f t="shared" si="16"/>
        <v>7.1999999999999993</v>
      </c>
      <c r="F18" s="23">
        <f t="shared" si="17"/>
        <v>4.8000000000000007</v>
      </c>
      <c r="G18" s="90" t="s">
        <v>109</v>
      </c>
      <c r="H18" s="19">
        <f t="shared" si="18"/>
        <v>8.4</v>
      </c>
      <c r="I18" s="91">
        <f t="shared" si="19"/>
        <v>5.6</v>
      </c>
      <c r="J18" s="91">
        <f t="shared" si="20"/>
        <v>1.2000000000000011</v>
      </c>
      <c r="K18" s="91">
        <f t="shared" si="20"/>
        <v>0.79999999999999893</v>
      </c>
      <c r="L18" s="91" t="s">
        <v>197</v>
      </c>
      <c r="M18" s="91">
        <v>1.2000000000000011</v>
      </c>
      <c r="N18" s="91">
        <v>0.79999999999999893</v>
      </c>
      <c r="S18" s="96" t="s">
        <v>209</v>
      </c>
      <c r="T18" s="92" t="s">
        <v>244</v>
      </c>
      <c r="U18" s="92" t="s">
        <v>245</v>
      </c>
      <c r="V18" s="88" t="s">
        <v>15</v>
      </c>
      <c r="W18" s="104" t="s">
        <v>244</v>
      </c>
    </row>
    <row r="19" spans="1:23" x14ac:dyDescent="0.25">
      <c r="A19" s="109" t="s">
        <v>18</v>
      </c>
      <c r="B19" s="110">
        <v>5.2</v>
      </c>
      <c r="C19" s="116">
        <f t="shared" si="14"/>
        <v>26</v>
      </c>
      <c r="D19" s="12">
        <f t="shared" si="15"/>
        <v>0.69230769230769229</v>
      </c>
      <c r="E19" s="19">
        <f t="shared" si="16"/>
        <v>8.3076923076923066</v>
      </c>
      <c r="F19" s="23">
        <f t="shared" si="17"/>
        <v>3.6923076923076934</v>
      </c>
      <c r="G19" s="14" t="s">
        <v>110</v>
      </c>
      <c r="H19" s="19">
        <f t="shared" si="18"/>
        <v>9.6923076923076916</v>
      </c>
      <c r="I19" s="15">
        <f t="shared" si="19"/>
        <v>4.3076923076923084</v>
      </c>
      <c r="J19" s="15">
        <f t="shared" si="20"/>
        <v>1.384615384615385</v>
      </c>
      <c r="K19" s="15">
        <f t="shared" si="20"/>
        <v>0.61538461538461497</v>
      </c>
      <c r="L19" s="15" t="s">
        <v>197</v>
      </c>
      <c r="M19" s="15">
        <v>1.384615384615385</v>
      </c>
      <c r="N19" s="15">
        <v>0.61538461538461497</v>
      </c>
      <c r="S19" s="96" t="s">
        <v>209</v>
      </c>
      <c r="T19" s="92" t="s">
        <v>260</v>
      </c>
      <c r="U19" s="92" t="s">
        <v>261</v>
      </c>
      <c r="V19" s="6" t="s">
        <v>18</v>
      </c>
      <c r="W19" s="104" t="s">
        <v>260</v>
      </c>
    </row>
    <row r="20" spans="1:23" x14ac:dyDescent="0.25">
      <c r="A20" s="109" t="s">
        <v>19</v>
      </c>
      <c r="B20" s="110">
        <v>6</v>
      </c>
      <c r="C20" s="116">
        <f t="shared" si="14"/>
        <v>30</v>
      </c>
      <c r="D20" s="12">
        <f t="shared" si="15"/>
        <v>0.6</v>
      </c>
      <c r="E20" s="19">
        <f t="shared" si="16"/>
        <v>7.1999999999999993</v>
      </c>
      <c r="F20" s="23">
        <f t="shared" si="17"/>
        <v>4.8000000000000007</v>
      </c>
      <c r="G20" s="14" t="s">
        <v>111</v>
      </c>
      <c r="H20" s="19">
        <f t="shared" si="18"/>
        <v>8.4</v>
      </c>
      <c r="I20" s="15">
        <f t="shared" si="19"/>
        <v>5.6</v>
      </c>
      <c r="J20" s="15">
        <f t="shared" si="20"/>
        <v>1.2000000000000011</v>
      </c>
      <c r="K20" s="15">
        <f t="shared" si="20"/>
        <v>0.79999999999999893</v>
      </c>
      <c r="L20" s="15" t="s">
        <v>197</v>
      </c>
      <c r="M20" s="15">
        <v>1.2000000000000011</v>
      </c>
      <c r="N20" s="15">
        <v>0.79999999999999893</v>
      </c>
      <c r="S20" s="96" t="s">
        <v>209</v>
      </c>
      <c r="T20" s="92" t="s">
        <v>276</v>
      </c>
      <c r="U20" s="92" t="s">
        <v>277</v>
      </c>
      <c r="V20" s="6" t="s">
        <v>19</v>
      </c>
      <c r="W20" s="104" t="s">
        <v>276</v>
      </c>
    </row>
    <row r="21" spans="1:23" x14ac:dyDescent="0.25">
      <c r="A21" s="109" t="s">
        <v>20</v>
      </c>
      <c r="B21" s="110">
        <v>4</v>
      </c>
      <c r="C21" s="116">
        <f t="shared" si="14"/>
        <v>20</v>
      </c>
      <c r="D21" s="12">
        <f t="shared" si="15"/>
        <v>0.9</v>
      </c>
      <c r="E21" s="19">
        <f t="shared" si="16"/>
        <v>10.8</v>
      </c>
      <c r="F21" s="23">
        <f t="shared" si="17"/>
        <v>1.1999999999999993</v>
      </c>
      <c r="G21" s="14" t="s">
        <v>112</v>
      </c>
      <c r="H21" s="19">
        <f t="shared" si="18"/>
        <v>12.6</v>
      </c>
      <c r="I21" s="15">
        <f t="shared" si="19"/>
        <v>1.4000000000000004</v>
      </c>
      <c r="J21" s="15">
        <f t="shared" si="20"/>
        <v>1.7999999999999989</v>
      </c>
      <c r="K21" s="15">
        <f t="shared" si="20"/>
        <v>0.20000000000000107</v>
      </c>
      <c r="L21" s="15" t="s">
        <v>197</v>
      </c>
      <c r="M21" s="15">
        <v>1.7999999999999989</v>
      </c>
      <c r="N21" s="15">
        <v>0.20000000000000107</v>
      </c>
      <c r="S21" s="96" t="s">
        <v>209</v>
      </c>
      <c r="T21" s="92" t="s">
        <v>292</v>
      </c>
      <c r="U21" s="92" t="s">
        <v>293</v>
      </c>
      <c r="V21" s="6" t="s">
        <v>20</v>
      </c>
      <c r="W21" s="104" t="s">
        <v>292</v>
      </c>
    </row>
    <row r="22" spans="1:23" x14ac:dyDescent="0.25">
      <c r="A22" s="109"/>
      <c r="B22" s="110"/>
      <c r="C22" s="116"/>
      <c r="D22" s="12"/>
      <c r="E22" s="19"/>
      <c r="F22" s="23"/>
      <c r="G22" s="14"/>
      <c r="H22" s="19"/>
      <c r="I22" s="15"/>
      <c r="J22" s="15"/>
      <c r="K22" s="15"/>
      <c r="S22" s="97"/>
      <c r="T22" s="7"/>
      <c r="U22" s="7"/>
      <c r="V22" s="6"/>
      <c r="W22" s="8"/>
    </row>
    <row r="23" spans="1:23" x14ac:dyDescent="0.25">
      <c r="A23" s="111" t="s">
        <v>60</v>
      </c>
      <c r="B23" s="112" t="s">
        <v>0</v>
      </c>
      <c r="C23" s="116"/>
      <c r="D23" s="12"/>
      <c r="E23" s="19"/>
      <c r="F23" s="23"/>
      <c r="G23" s="14"/>
      <c r="H23" s="19"/>
      <c r="I23" s="15"/>
      <c r="J23" s="15"/>
      <c r="K23" s="15"/>
      <c r="S23" s="97"/>
      <c r="T23" s="7"/>
      <c r="U23" s="7"/>
      <c r="V23" s="9" t="s">
        <v>60</v>
      </c>
      <c r="W23" s="8"/>
    </row>
    <row r="24" spans="1:23" x14ac:dyDescent="0.25">
      <c r="A24" s="109" t="s">
        <v>3</v>
      </c>
      <c r="B24" s="110">
        <v>22</v>
      </c>
      <c r="C24" s="116">
        <f t="shared" ref="C24:C29" si="21">B24*5</f>
        <v>110</v>
      </c>
      <c r="D24" s="12">
        <f t="shared" ref="D24:D29" si="22">18/C24</f>
        <v>0.16363636363636364</v>
      </c>
      <c r="E24" s="19">
        <f t="shared" ref="E24:E29" si="23">12*D24</f>
        <v>1.9636363636363636</v>
      </c>
      <c r="F24" s="23">
        <f t="shared" ref="F24:F29" si="24">12-E24</f>
        <v>10.036363636363637</v>
      </c>
      <c r="G24" s="14" t="s">
        <v>113</v>
      </c>
      <c r="H24" s="19">
        <f t="shared" ref="H24:H29" si="25">14*D24</f>
        <v>2.290909090909091</v>
      </c>
      <c r="I24" s="15">
        <f t="shared" ref="I24:I29" si="26">14-H24</f>
        <v>11.709090909090909</v>
      </c>
      <c r="J24" s="15">
        <f t="shared" ref="J24:K29" si="27">H24-E24</f>
        <v>0.32727272727272738</v>
      </c>
      <c r="K24" s="15">
        <f t="shared" si="27"/>
        <v>1.672727272727272</v>
      </c>
      <c r="L24" s="15" t="s">
        <v>198</v>
      </c>
      <c r="M24" s="15">
        <f>J24*3</f>
        <v>0.98181818181818215</v>
      </c>
      <c r="N24" s="15">
        <f t="shared" ref="N24:N29" si="28">2-M24</f>
        <v>1.0181818181818179</v>
      </c>
      <c r="S24" s="96" t="s">
        <v>209</v>
      </c>
      <c r="T24" s="92" t="s">
        <v>308</v>
      </c>
      <c r="U24" s="92" t="s">
        <v>309</v>
      </c>
      <c r="V24" s="6" t="s">
        <v>3</v>
      </c>
      <c r="W24" s="104" t="s">
        <v>308</v>
      </c>
    </row>
    <row r="25" spans="1:23" x14ac:dyDescent="0.25">
      <c r="A25" s="109" t="s">
        <v>4</v>
      </c>
      <c r="B25" s="110">
        <v>14.8</v>
      </c>
      <c r="C25" s="116">
        <f t="shared" si="21"/>
        <v>74</v>
      </c>
      <c r="D25" s="12">
        <f t="shared" si="22"/>
        <v>0.24324324324324326</v>
      </c>
      <c r="E25" s="19">
        <f t="shared" si="23"/>
        <v>2.9189189189189193</v>
      </c>
      <c r="F25" s="23">
        <f t="shared" si="24"/>
        <v>9.0810810810810807</v>
      </c>
      <c r="G25" s="14" t="s">
        <v>114</v>
      </c>
      <c r="H25" s="19">
        <f t="shared" si="25"/>
        <v>3.4054054054054057</v>
      </c>
      <c r="I25" s="15">
        <f t="shared" si="26"/>
        <v>10.594594594594595</v>
      </c>
      <c r="J25" s="15">
        <f t="shared" si="27"/>
        <v>0.4864864864864864</v>
      </c>
      <c r="K25" s="15">
        <f t="shared" si="27"/>
        <v>1.513513513513514</v>
      </c>
      <c r="L25" s="15" t="s">
        <v>196</v>
      </c>
      <c r="M25" s="15">
        <f>J25*2</f>
        <v>0.9729729729729728</v>
      </c>
      <c r="N25" s="15">
        <f t="shared" si="28"/>
        <v>1.0270270270270272</v>
      </c>
      <c r="S25" s="96" t="s">
        <v>209</v>
      </c>
      <c r="T25" s="92" t="s">
        <v>324</v>
      </c>
      <c r="U25" s="92" t="s">
        <v>325</v>
      </c>
      <c r="V25" s="6" t="s">
        <v>4</v>
      </c>
      <c r="W25" s="104" t="s">
        <v>324</v>
      </c>
    </row>
    <row r="26" spans="1:23" x14ac:dyDescent="0.25">
      <c r="A26" s="109" t="s">
        <v>5</v>
      </c>
      <c r="B26" s="110">
        <v>19.2</v>
      </c>
      <c r="C26" s="116">
        <f t="shared" si="21"/>
        <v>96</v>
      </c>
      <c r="D26" s="12">
        <f t="shared" si="22"/>
        <v>0.1875</v>
      </c>
      <c r="E26" s="19">
        <f t="shared" si="23"/>
        <v>2.25</v>
      </c>
      <c r="F26" s="23">
        <f t="shared" si="24"/>
        <v>9.75</v>
      </c>
      <c r="G26" s="14" t="s">
        <v>115</v>
      </c>
      <c r="H26" s="19">
        <f t="shared" si="25"/>
        <v>2.625</v>
      </c>
      <c r="I26" s="15">
        <f t="shared" si="26"/>
        <v>11.375</v>
      </c>
      <c r="J26" s="15">
        <f t="shared" si="27"/>
        <v>0.375</v>
      </c>
      <c r="K26" s="15">
        <f t="shared" si="27"/>
        <v>1.625</v>
      </c>
      <c r="L26" s="15" t="s">
        <v>198</v>
      </c>
      <c r="M26" s="15">
        <f>J26*3</f>
        <v>1.125</v>
      </c>
      <c r="N26" s="15">
        <f t="shared" si="28"/>
        <v>0.875</v>
      </c>
      <c r="S26" s="96" t="s">
        <v>209</v>
      </c>
      <c r="T26" s="92" t="s">
        <v>340</v>
      </c>
      <c r="U26" s="92" t="s">
        <v>341</v>
      </c>
      <c r="V26" s="6" t="s">
        <v>5</v>
      </c>
      <c r="W26" s="104" t="s">
        <v>340</v>
      </c>
    </row>
    <row r="27" spans="1:23" x14ac:dyDescent="0.25">
      <c r="A27" s="109" t="s">
        <v>61</v>
      </c>
      <c r="B27" s="110">
        <v>16.8</v>
      </c>
      <c r="C27" s="116">
        <f t="shared" si="21"/>
        <v>84</v>
      </c>
      <c r="D27" s="12">
        <f t="shared" si="22"/>
        <v>0.21428571428571427</v>
      </c>
      <c r="E27" s="19">
        <f t="shared" si="23"/>
        <v>2.5714285714285712</v>
      </c>
      <c r="F27" s="23">
        <f t="shared" si="24"/>
        <v>9.4285714285714288</v>
      </c>
      <c r="G27" s="14" t="s">
        <v>116</v>
      </c>
      <c r="H27" s="19">
        <f t="shared" si="25"/>
        <v>3</v>
      </c>
      <c r="I27" s="15">
        <f t="shared" si="26"/>
        <v>11</v>
      </c>
      <c r="J27" s="15">
        <f t="shared" si="27"/>
        <v>0.42857142857142883</v>
      </c>
      <c r="K27" s="15">
        <f t="shared" si="27"/>
        <v>1.5714285714285712</v>
      </c>
      <c r="L27" s="15" t="s">
        <v>198</v>
      </c>
      <c r="M27" s="15">
        <f>J27*3</f>
        <v>1.2857142857142865</v>
      </c>
      <c r="N27" s="15">
        <f t="shared" si="28"/>
        <v>0.71428571428571352</v>
      </c>
      <c r="S27" s="96" t="s">
        <v>209</v>
      </c>
      <c r="T27" s="92" t="s">
        <v>355</v>
      </c>
      <c r="U27" s="92" t="s">
        <v>116</v>
      </c>
      <c r="V27" s="6" t="s">
        <v>61</v>
      </c>
      <c r="W27" s="104" t="s">
        <v>355</v>
      </c>
    </row>
    <row r="28" spans="1:23" x14ac:dyDescent="0.25">
      <c r="A28" s="109" t="s">
        <v>62</v>
      </c>
      <c r="B28" s="110">
        <v>18.8</v>
      </c>
      <c r="C28" s="116">
        <f t="shared" si="21"/>
        <v>94</v>
      </c>
      <c r="D28" s="12">
        <f t="shared" si="22"/>
        <v>0.19148936170212766</v>
      </c>
      <c r="E28" s="19">
        <f t="shared" si="23"/>
        <v>2.2978723404255321</v>
      </c>
      <c r="F28" s="23">
        <f t="shared" si="24"/>
        <v>9.7021276595744688</v>
      </c>
      <c r="G28" s="14" t="s">
        <v>117</v>
      </c>
      <c r="H28" s="19">
        <f t="shared" si="25"/>
        <v>2.6808510638297873</v>
      </c>
      <c r="I28" s="15">
        <f t="shared" si="26"/>
        <v>11.319148936170212</v>
      </c>
      <c r="J28" s="15">
        <f t="shared" si="27"/>
        <v>0.38297872340425521</v>
      </c>
      <c r="K28" s="15">
        <f t="shared" si="27"/>
        <v>1.617021276595743</v>
      </c>
      <c r="L28" s="15" t="s">
        <v>198</v>
      </c>
      <c r="M28" s="15">
        <f>J28*3</f>
        <v>1.1489361702127656</v>
      </c>
      <c r="N28" s="15">
        <f t="shared" si="28"/>
        <v>0.85106382978723438</v>
      </c>
      <c r="S28" s="96" t="s">
        <v>209</v>
      </c>
      <c r="T28" s="92" t="s">
        <v>363</v>
      </c>
      <c r="U28" s="92" t="s">
        <v>117</v>
      </c>
      <c r="V28" s="6" t="s">
        <v>62</v>
      </c>
      <c r="W28" s="104" t="s">
        <v>363</v>
      </c>
    </row>
    <row r="29" spans="1:23" x14ac:dyDescent="0.25">
      <c r="A29" s="109" t="s">
        <v>63</v>
      </c>
      <c r="B29" s="110">
        <v>17.600000000000001</v>
      </c>
      <c r="C29" s="116">
        <f t="shared" si="21"/>
        <v>88</v>
      </c>
      <c r="D29" s="12">
        <f t="shared" si="22"/>
        <v>0.20454545454545456</v>
      </c>
      <c r="E29" s="19">
        <f t="shared" si="23"/>
        <v>2.4545454545454546</v>
      </c>
      <c r="F29" s="23">
        <f t="shared" si="24"/>
        <v>9.545454545454545</v>
      </c>
      <c r="G29" s="14" t="s">
        <v>118</v>
      </c>
      <c r="H29" s="19">
        <f t="shared" si="25"/>
        <v>2.8636363636363638</v>
      </c>
      <c r="I29" s="15">
        <f t="shared" si="26"/>
        <v>11.136363636363637</v>
      </c>
      <c r="J29" s="15">
        <f t="shared" si="27"/>
        <v>0.40909090909090917</v>
      </c>
      <c r="K29" s="15">
        <f t="shared" si="27"/>
        <v>1.5909090909090917</v>
      </c>
      <c r="L29" s="15" t="s">
        <v>198</v>
      </c>
      <c r="M29" s="15">
        <f>J29*3</f>
        <v>1.2272727272727275</v>
      </c>
      <c r="N29" s="15">
        <f t="shared" si="28"/>
        <v>0.77272727272727249</v>
      </c>
      <c r="S29" s="96" t="s">
        <v>209</v>
      </c>
      <c r="T29" s="92" t="s">
        <v>371</v>
      </c>
      <c r="U29" s="92" t="s">
        <v>118</v>
      </c>
      <c r="V29" s="6" t="s">
        <v>63</v>
      </c>
      <c r="W29" s="104" t="s">
        <v>371</v>
      </c>
    </row>
    <row r="30" spans="1:23" x14ac:dyDescent="0.25">
      <c r="A30" s="109"/>
      <c r="B30" s="110"/>
      <c r="C30" s="116"/>
      <c r="D30" s="12"/>
      <c r="E30" s="19"/>
      <c r="F30" s="23"/>
      <c r="G30" s="14"/>
      <c r="H30" s="19"/>
      <c r="I30" s="15"/>
      <c r="J30" s="15"/>
      <c r="K30" s="15"/>
      <c r="M30" s="15"/>
      <c r="N30" s="15"/>
      <c r="S30" s="97"/>
      <c r="T30" s="7"/>
      <c r="U30" s="7"/>
      <c r="V30" s="6"/>
      <c r="W30" s="8"/>
    </row>
    <row r="31" spans="1:23" x14ac:dyDescent="0.25">
      <c r="A31" s="109" t="s">
        <v>9</v>
      </c>
      <c r="B31" s="110">
        <v>26.8</v>
      </c>
      <c r="C31" s="116">
        <f t="shared" ref="C31:C36" si="29">B31*5</f>
        <v>134</v>
      </c>
      <c r="D31" s="12">
        <f t="shared" ref="D31:D36" si="30">18/C31</f>
        <v>0.13432835820895522</v>
      </c>
      <c r="E31" s="19">
        <f t="shared" ref="E31:E36" si="31">12*D31</f>
        <v>1.6119402985074627</v>
      </c>
      <c r="F31" s="23">
        <f t="shared" ref="F31:F36" si="32">12-E31</f>
        <v>10.388059701492537</v>
      </c>
      <c r="G31" s="14" t="s">
        <v>119</v>
      </c>
      <c r="H31" s="19">
        <f t="shared" ref="H31:H36" si="33">14*D31</f>
        <v>1.8805970149253732</v>
      </c>
      <c r="I31" s="15">
        <f t="shared" ref="I31:I36" si="34">14-H31</f>
        <v>12.119402985074627</v>
      </c>
      <c r="J31" s="15">
        <f t="shared" ref="J31:K36" si="35">H31-E31</f>
        <v>0.26865671641791056</v>
      </c>
      <c r="K31" s="15">
        <f t="shared" si="35"/>
        <v>1.7313432835820901</v>
      </c>
      <c r="L31" s="15" t="s">
        <v>200</v>
      </c>
      <c r="M31" s="15">
        <f>J31*4</f>
        <v>1.0746268656716422</v>
      </c>
      <c r="N31" s="15">
        <f t="shared" ref="N31:N36" si="36">2-M31</f>
        <v>0.92537313432835777</v>
      </c>
      <c r="S31" s="96" t="s">
        <v>209</v>
      </c>
      <c r="T31" s="92" t="s">
        <v>214</v>
      </c>
      <c r="U31" s="93" t="s">
        <v>215</v>
      </c>
      <c r="V31" s="6" t="s">
        <v>9</v>
      </c>
      <c r="W31" s="104" t="s">
        <v>214</v>
      </c>
    </row>
    <row r="32" spans="1:23" x14ac:dyDescent="0.25">
      <c r="A32" s="109" t="s">
        <v>10</v>
      </c>
      <c r="B32" s="110">
        <v>24.8</v>
      </c>
      <c r="C32" s="116">
        <f t="shared" si="29"/>
        <v>124</v>
      </c>
      <c r="D32" s="12">
        <f t="shared" si="30"/>
        <v>0.14516129032258066</v>
      </c>
      <c r="E32" s="19">
        <f t="shared" si="31"/>
        <v>1.741935483870968</v>
      </c>
      <c r="F32" s="23">
        <f t="shared" si="32"/>
        <v>10.258064516129032</v>
      </c>
      <c r="G32" s="14" t="s">
        <v>120</v>
      </c>
      <c r="H32" s="19">
        <f t="shared" si="33"/>
        <v>2.032258064516129</v>
      </c>
      <c r="I32" s="15">
        <f t="shared" si="34"/>
        <v>11.967741935483872</v>
      </c>
      <c r="J32" s="15">
        <f t="shared" si="35"/>
        <v>0.29032258064516103</v>
      </c>
      <c r="K32" s="15">
        <f t="shared" si="35"/>
        <v>1.7096774193548399</v>
      </c>
      <c r="L32" s="15" t="s">
        <v>200</v>
      </c>
      <c r="M32" s="15">
        <f>J32*4</f>
        <v>1.1612903225806441</v>
      </c>
      <c r="N32" s="15">
        <f t="shared" si="36"/>
        <v>0.83870967741935587</v>
      </c>
      <c r="S32" s="96" t="s">
        <v>209</v>
      </c>
      <c r="T32" s="92" t="s">
        <v>230</v>
      </c>
      <c r="U32" s="93" t="s">
        <v>231</v>
      </c>
      <c r="V32" s="6" t="s">
        <v>10</v>
      </c>
      <c r="W32" s="104" t="s">
        <v>230</v>
      </c>
    </row>
    <row r="33" spans="1:23" x14ac:dyDescent="0.25">
      <c r="A33" s="109" t="s">
        <v>11</v>
      </c>
      <c r="B33" s="110">
        <v>20.8</v>
      </c>
      <c r="C33" s="116">
        <f t="shared" si="29"/>
        <v>104</v>
      </c>
      <c r="D33" s="12">
        <f t="shared" si="30"/>
        <v>0.17307692307692307</v>
      </c>
      <c r="E33" s="19">
        <f t="shared" si="31"/>
        <v>2.0769230769230766</v>
      </c>
      <c r="F33" s="23">
        <f t="shared" si="32"/>
        <v>9.9230769230769234</v>
      </c>
      <c r="G33" s="14" t="s">
        <v>121</v>
      </c>
      <c r="H33" s="19">
        <f t="shared" si="33"/>
        <v>2.4230769230769229</v>
      </c>
      <c r="I33" s="15">
        <f t="shared" si="34"/>
        <v>11.576923076923077</v>
      </c>
      <c r="J33" s="15">
        <f t="shared" si="35"/>
        <v>0.34615384615384626</v>
      </c>
      <c r="K33" s="15">
        <f t="shared" si="35"/>
        <v>1.6538461538461533</v>
      </c>
      <c r="L33" s="15" t="s">
        <v>198</v>
      </c>
      <c r="M33" s="15">
        <f>J33*3</f>
        <v>1.0384615384615388</v>
      </c>
      <c r="N33" s="15">
        <f t="shared" si="36"/>
        <v>0.96153846153846123</v>
      </c>
      <c r="S33" s="96" t="s">
        <v>209</v>
      </c>
      <c r="T33" s="92" t="s">
        <v>246</v>
      </c>
      <c r="U33" s="92" t="s">
        <v>247</v>
      </c>
      <c r="V33" s="6" t="s">
        <v>11</v>
      </c>
      <c r="W33" s="104" t="s">
        <v>246</v>
      </c>
    </row>
    <row r="34" spans="1:23" x14ac:dyDescent="0.25">
      <c r="A34" s="109" t="s">
        <v>64</v>
      </c>
      <c r="B34" s="110">
        <v>14.4</v>
      </c>
      <c r="C34" s="116">
        <f t="shared" si="29"/>
        <v>72</v>
      </c>
      <c r="D34" s="12">
        <f t="shared" si="30"/>
        <v>0.25</v>
      </c>
      <c r="E34" s="19">
        <f t="shared" si="31"/>
        <v>3</v>
      </c>
      <c r="F34" s="23">
        <f t="shared" si="32"/>
        <v>9</v>
      </c>
      <c r="G34" s="14" t="s">
        <v>122</v>
      </c>
      <c r="H34" s="19">
        <f t="shared" si="33"/>
        <v>3.5</v>
      </c>
      <c r="I34" s="15">
        <f t="shared" si="34"/>
        <v>10.5</v>
      </c>
      <c r="J34" s="15">
        <f t="shared" si="35"/>
        <v>0.5</v>
      </c>
      <c r="K34" s="15">
        <f t="shared" si="35"/>
        <v>1.5</v>
      </c>
      <c r="L34" s="15" t="s">
        <v>196</v>
      </c>
      <c r="M34" s="15">
        <f>J34*2</f>
        <v>1</v>
      </c>
      <c r="N34" s="15">
        <f t="shared" si="36"/>
        <v>1</v>
      </c>
      <c r="S34" s="96" t="s">
        <v>209</v>
      </c>
      <c r="T34" s="92" t="s">
        <v>262</v>
      </c>
      <c r="U34" s="92" t="s">
        <v>263</v>
      </c>
      <c r="V34" s="6" t="s">
        <v>64</v>
      </c>
      <c r="W34" s="104" t="s">
        <v>262</v>
      </c>
    </row>
    <row r="35" spans="1:23" x14ac:dyDescent="0.25">
      <c r="A35" s="109" t="s">
        <v>65</v>
      </c>
      <c r="B35" s="110">
        <v>16.399999999999999</v>
      </c>
      <c r="C35" s="116">
        <f t="shared" si="29"/>
        <v>82</v>
      </c>
      <c r="D35" s="12">
        <f t="shared" si="30"/>
        <v>0.21951219512195122</v>
      </c>
      <c r="E35" s="19">
        <f t="shared" si="31"/>
        <v>2.6341463414634148</v>
      </c>
      <c r="F35" s="23">
        <f t="shared" si="32"/>
        <v>9.3658536585365848</v>
      </c>
      <c r="G35" s="14" t="s">
        <v>123</v>
      </c>
      <c r="H35" s="19">
        <f t="shared" si="33"/>
        <v>3.0731707317073171</v>
      </c>
      <c r="I35" s="15">
        <f t="shared" si="34"/>
        <v>10.926829268292682</v>
      </c>
      <c r="J35" s="15">
        <f t="shared" si="35"/>
        <v>0.43902439024390238</v>
      </c>
      <c r="K35" s="15">
        <f t="shared" si="35"/>
        <v>1.5609756097560972</v>
      </c>
      <c r="L35" s="15" t="s">
        <v>198</v>
      </c>
      <c r="M35" s="15">
        <f>J35*3</f>
        <v>1.3170731707317072</v>
      </c>
      <c r="N35" s="15">
        <f t="shared" si="36"/>
        <v>0.68292682926829285</v>
      </c>
      <c r="S35" s="96" t="s">
        <v>209</v>
      </c>
      <c r="T35" s="92" t="s">
        <v>278</v>
      </c>
      <c r="U35" s="92" t="s">
        <v>279</v>
      </c>
      <c r="V35" s="6" t="s">
        <v>65</v>
      </c>
      <c r="W35" s="104" t="s">
        <v>278</v>
      </c>
    </row>
    <row r="36" spans="1:23" x14ac:dyDescent="0.25">
      <c r="A36" s="109" t="s">
        <v>66</v>
      </c>
      <c r="B36" s="110">
        <v>12.8</v>
      </c>
      <c r="C36" s="116">
        <f t="shared" si="29"/>
        <v>64</v>
      </c>
      <c r="D36" s="12">
        <f t="shared" si="30"/>
        <v>0.28125</v>
      </c>
      <c r="E36" s="19">
        <f t="shared" si="31"/>
        <v>3.375</v>
      </c>
      <c r="F36" s="23">
        <f t="shared" si="32"/>
        <v>8.625</v>
      </c>
      <c r="G36" s="14" t="s">
        <v>124</v>
      </c>
      <c r="H36" s="19">
        <f t="shared" si="33"/>
        <v>3.9375</v>
      </c>
      <c r="I36" s="15">
        <f t="shared" si="34"/>
        <v>10.0625</v>
      </c>
      <c r="J36" s="15">
        <f t="shared" si="35"/>
        <v>0.5625</v>
      </c>
      <c r="K36" s="15">
        <f t="shared" si="35"/>
        <v>1.4375</v>
      </c>
      <c r="L36" s="15" t="s">
        <v>196</v>
      </c>
      <c r="M36" s="15">
        <f>J36*2</f>
        <v>1.125</v>
      </c>
      <c r="N36" s="15">
        <f t="shared" si="36"/>
        <v>0.875</v>
      </c>
      <c r="S36" s="96" t="s">
        <v>209</v>
      </c>
      <c r="T36" s="92" t="s">
        <v>294</v>
      </c>
      <c r="U36" s="92" t="s">
        <v>295</v>
      </c>
      <c r="V36" s="6" t="s">
        <v>66</v>
      </c>
      <c r="W36" s="104" t="s">
        <v>294</v>
      </c>
    </row>
    <row r="37" spans="1:23" x14ac:dyDescent="0.25">
      <c r="A37" s="109"/>
      <c r="B37" s="110"/>
      <c r="C37" s="116"/>
      <c r="D37" s="12"/>
      <c r="E37" s="19"/>
      <c r="F37" s="23"/>
      <c r="G37" s="14"/>
      <c r="H37" s="19"/>
      <c r="I37" s="15"/>
      <c r="J37" s="15"/>
      <c r="K37" s="15"/>
      <c r="M37" s="15"/>
      <c r="N37" s="15"/>
      <c r="S37" s="97"/>
      <c r="T37" s="7"/>
      <c r="U37" s="7"/>
      <c r="V37" s="6"/>
      <c r="W37" s="8"/>
    </row>
    <row r="38" spans="1:23" x14ac:dyDescent="0.25">
      <c r="A38" s="109" t="s">
        <v>15</v>
      </c>
      <c r="B38" s="110">
        <v>19.600000000000001</v>
      </c>
      <c r="C38" s="116">
        <f t="shared" ref="C38:C43" si="37">B38*5</f>
        <v>98</v>
      </c>
      <c r="D38" s="12">
        <f t="shared" ref="D38:D43" si="38">18/C38</f>
        <v>0.18367346938775511</v>
      </c>
      <c r="E38" s="19">
        <f t="shared" ref="E38:E43" si="39">12*D38</f>
        <v>2.2040816326530615</v>
      </c>
      <c r="F38" s="23">
        <f t="shared" ref="F38:F43" si="40">12-E38</f>
        <v>9.795918367346939</v>
      </c>
      <c r="G38" s="14" t="s">
        <v>125</v>
      </c>
      <c r="H38" s="19">
        <f t="shared" ref="H38:H43" si="41">14*D38</f>
        <v>2.5714285714285716</v>
      </c>
      <c r="I38" s="15">
        <f t="shared" ref="I38:I43" si="42">14-H38</f>
        <v>11.428571428571429</v>
      </c>
      <c r="J38" s="15">
        <f t="shared" ref="J38:K43" si="43">H38-E38</f>
        <v>0.36734693877551017</v>
      </c>
      <c r="K38" s="15">
        <f t="shared" si="43"/>
        <v>1.6326530612244898</v>
      </c>
      <c r="L38" s="15" t="s">
        <v>202</v>
      </c>
      <c r="M38" s="15">
        <f>J38*3</f>
        <v>1.1020408163265305</v>
      </c>
      <c r="N38" s="15">
        <f t="shared" ref="N38:N43" si="44">2-M38</f>
        <v>0.8979591836734695</v>
      </c>
      <c r="S38" s="96" t="s">
        <v>209</v>
      </c>
      <c r="T38" s="92" t="s">
        <v>310</v>
      </c>
      <c r="U38" s="92" t="s">
        <v>311</v>
      </c>
      <c r="V38" s="6" t="s">
        <v>15</v>
      </c>
      <c r="W38" s="104" t="s">
        <v>310</v>
      </c>
    </row>
    <row r="39" spans="1:23" x14ac:dyDescent="0.25">
      <c r="A39" s="109" t="s">
        <v>16</v>
      </c>
      <c r="B39" s="110">
        <v>18</v>
      </c>
      <c r="C39" s="116">
        <f t="shared" si="37"/>
        <v>90</v>
      </c>
      <c r="D39" s="12">
        <f t="shared" si="38"/>
        <v>0.2</v>
      </c>
      <c r="E39" s="19">
        <f t="shared" si="39"/>
        <v>2.4000000000000004</v>
      </c>
      <c r="F39" s="23">
        <f t="shared" si="40"/>
        <v>9.6</v>
      </c>
      <c r="G39" s="14" t="s">
        <v>126</v>
      </c>
      <c r="H39" s="19">
        <f t="shared" si="41"/>
        <v>2.8000000000000003</v>
      </c>
      <c r="I39" s="15">
        <f t="shared" si="42"/>
        <v>11.2</v>
      </c>
      <c r="J39" s="15">
        <f t="shared" si="43"/>
        <v>0.39999999999999991</v>
      </c>
      <c r="K39" s="15">
        <f t="shared" si="43"/>
        <v>1.5999999999999996</v>
      </c>
      <c r="L39" s="15" t="s">
        <v>202</v>
      </c>
      <c r="M39" s="15">
        <f>J39*3</f>
        <v>1.1999999999999997</v>
      </c>
      <c r="N39" s="15">
        <f t="shared" si="44"/>
        <v>0.80000000000000027</v>
      </c>
      <c r="S39" s="96" t="s">
        <v>209</v>
      </c>
      <c r="T39" s="92" t="s">
        <v>326</v>
      </c>
      <c r="U39" s="92" t="s">
        <v>327</v>
      </c>
      <c r="V39" s="6" t="s">
        <v>16</v>
      </c>
      <c r="W39" s="104" t="s">
        <v>326</v>
      </c>
    </row>
    <row r="40" spans="1:23" x14ac:dyDescent="0.25">
      <c r="A40" s="109" t="s">
        <v>17</v>
      </c>
      <c r="B40" s="110">
        <v>17.600000000000001</v>
      </c>
      <c r="C40" s="116">
        <f t="shared" si="37"/>
        <v>88</v>
      </c>
      <c r="D40" s="12">
        <f t="shared" si="38"/>
        <v>0.20454545454545456</v>
      </c>
      <c r="E40" s="19">
        <f t="shared" si="39"/>
        <v>2.4545454545454546</v>
      </c>
      <c r="F40" s="23">
        <f t="shared" si="40"/>
        <v>9.545454545454545</v>
      </c>
      <c r="G40" s="14" t="s">
        <v>127</v>
      </c>
      <c r="H40" s="19">
        <f t="shared" si="41"/>
        <v>2.8636363636363638</v>
      </c>
      <c r="I40" s="15">
        <f t="shared" si="42"/>
        <v>11.136363636363637</v>
      </c>
      <c r="J40" s="15">
        <f t="shared" si="43"/>
        <v>0.40909090909090917</v>
      </c>
      <c r="K40" s="15">
        <f t="shared" si="43"/>
        <v>1.5909090909090917</v>
      </c>
      <c r="L40" s="15" t="s">
        <v>202</v>
      </c>
      <c r="M40" s="15">
        <f>J40*3</f>
        <v>1.2272727272727275</v>
      </c>
      <c r="N40" s="15">
        <f t="shared" si="44"/>
        <v>0.77272727272727249</v>
      </c>
      <c r="S40" s="96" t="s">
        <v>209</v>
      </c>
      <c r="T40" s="92" t="s">
        <v>342</v>
      </c>
      <c r="U40" s="92" t="s">
        <v>343</v>
      </c>
      <c r="V40" s="6" t="s">
        <v>17</v>
      </c>
      <c r="W40" s="104" t="s">
        <v>342</v>
      </c>
    </row>
    <row r="41" spans="1:23" x14ac:dyDescent="0.25">
      <c r="A41" s="109" t="s">
        <v>67</v>
      </c>
      <c r="B41" s="110">
        <v>15.2</v>
      </c>
      <c r="C41" s="116">
        <f t="shared" si="37"/>
        <v>76</v>
      </c>
      <c r="D41" s="12">
        <f t="shared" si="38"/>
        <v>0.23684210526315788</v>
      </c>
      <c r="E41" s="19">
        <f t="shared" si="39"/>
        <v>2.8421052631578947</v>
      </c>
      <c r="F41" s="23">
        <f t="shared" si="40"/>
        <v>9.1578947368421062</v>
      </c>
      <c r="G41" s="14" t="s">
        <v>128</v>
      </c>
      <c r="H41" s="19">
        <f t="shared" si="41"/>
        <v>3.3157894736842102</v>
      </c>
      <c r="I41" s="15">
        <f t="shared" si="42"/>
        <v>10.684210526315789</v>
      </c>
      <c r="J41" s="15">
        <f t="shared" si="43"/>
        <v>0.47368421052631549</v>
      </c>
      <c r="K41" s="15">
        <f t="shared" si="43"/>
        <v>1.5263157894736832</v>
      </c>
      <c r="L41" s="15" t="s">
        <v>201</v>
      </c>
      <c r="M41" s="15">
        <f>J41*2</f>
        <v>0.94736842105263097</v>
      </c>
      <c r="N41" s="15">
        <f t="shared" si="44"/>
        <v>1.052631578947369</v>
      </c>
      <c r="S41" s="96" t="s">
        <v>209</v>
      </c>
      <c r="T41" s="92" t="s">
        <v>356</v>
      </c>
      <c r="U41" s="92" t="s">
        <v>128</v>
      </c>
      <c r="V41" s="6" t="s">
        <v>67</v>
      </c>
      <c r="W41" s="104" t="s">
        <v>356</v>
      </c>
    </row>
    <row r="42" spans="1:23" x14ac:dyDescent="0.25">
      <c r="A42" s="109" t="s">
        <v>68</v>
      </c>
      <c r="B42" s="110">
        <v>14.4</v>
      </c>
      <c r="C42" s="116">
        <f t="shared" si="37"/>
        <v>72</v>
      </c>
      <c r="D42" s="12">
        <f t="shared" si="38"/>
        <v>0.25</v>
      </c>
      <c r="E42" s="19">
        <f t="shared" si="39"/>
        <v>3</v>
      </c>
      <c r="F42" s="23">
        <f t="shared" si="40"/>
        <v>9</v>
      </c>
      <c r="G42" s="14" t="s">
        <v>129</v>
      </c>
      <c r="H42" s="19">
        <f t="shared" si="41"/>
        <v>3.5</v>
      </c>
      <c r="I42" s="15">
        <f t="shared" si="42"/>
        <v>10.5</v>
      </c>
      <c r="J42" s="15">
        <f t="shared" si="43"/>
        <v>0.5</v>
      </c>
      <c r="K42" s="15">
        <f t="shared" si="43"/>
        <v>1.5</v>
      </c>
      <c r="L42" s="15" t="s">
        <v>201</v>
      </c>
      <c r="M42" s="15">
        <f>J42*2</f>
        <v>1</v>
      </c>
      <c r="N42" s="15">
        <f t="shared" si="44"/>
        <v>1</v>
      </c>
      <c r="S42" s="96" t="s">
        <v>209</v>
      </c>
      <c r="T42" s="92" t="s">
        <v>364</v>
      </c>
      <c r="U42" s="92" t="s">
        <v>129</v>
      </c>
      <c r="V42" s="6" t="s">
        <v>68</v>
      </c>
      <c r="W42" s="104" t="s">
        <v>364</v>
      </c>
    </row>
    <row r="43" spans="1:23" ht="15.75" thickBot="1" x14ac:dyDescent="0.3">
      <c r="A43" s="113" t="s">
        <v>69</v>
      </c>
      <c r="B43" s="114">
        <v>15.2</v>
      </c>
      <c r="C43" s="117">
        <f t="shared" si="37"/>
        <v>76</v>
      </c>
      <c r="D43" s="12">
        <f t="shared" si="38"/>
        <v>0.23684210526315788</v>
      </c>
      <c r="E43" s="20">
        <f t="shared" si="39"/>
        <v>2.8421052631578947</v>
      </c>
      <c r="F43" s="24">
        <f t="shared" si="40"/>
        <v>9.1578947368421062</v>
      </c>
      <c r="G43" s="14" t="s">
        <v>130</v>
      </c>
      <c r="H43" s="19">
        <f t="shared" si="41"/>
        <v>3.3157894736842102</v>
      </c>
      <c r="I43" s="15">
        <f t="shared" si="42"/>
        <v>10.684210526315789</v>
      </c>
      <c r="J43" s="15">
        <f t="shared" si="43"/>
        <v>0.47368421052631549</v>
      </c>
      <c r="K43" s="15">
        <f t="shared" si="43"/>
        <v>1.5263157894736832</v>
      </c>
      <c r="L43" s="15" t="s">
        <v>201</v>
      </c>
      <c r="M43" s="15">
        <f>J43*2</f>
        <v>0.94736842105263097</v>
      </c>
      <c r="N43" s="15">
        <f t="shared" si="44"/>
        <v>1.052631578947369</v>
      </c>
      <c r="S43" s="96" t="s">
        <v>209</v>
      </c>
      <c r="T43" s="92" t="s">
        <v>372</v>
      </c>
      <c r="U43" s="92" t="s">
        <v>130</v>
      </c>
      <c r="V43" s="10" t="s">
        <v>69</v>
      </c>
      <c r="W43" s="104" t="s">
        <v>372</v>
      </c>
    </row>
    <row r="44" spans="1:23" ht="15.75" thickBot="1" x14ac:dyDescent="0.3">
      <c r="A44" s="109"/>
      <c r="B44" s="110"/>
      <c r="C44" s="116"/>
      <c r="D44" s="12"/>
      <c r="E44" s="21"/>
      <c r="F44" s="25"/>
      <c r="G44" s="14"/>
      <c r="S44" s="97"/>
      <c r="T44" s="7"/>
      <c r="U44" s="7"/>
      <c r="V44" s="6"/>
      <c r="W44" s="8"/>
    </row>
    <row r="45" spans="1:23" x14ac:dyDescent="0.25">
      <c r="A45" s="107" t="s">
        <v>59</v>
      </c>
      <c r="B45" s="108" t="s">
        <v>0</v>
      </c>
      <c r="C45" s="118"/>
      <c r="D45" s="12"/>
      <c r="E45" s="19"/>
      <c r="F45" s="23"/>
      <c r="G45" s="14"/>
      <c r="H45" t="s">
        <v>92</v>
      </c>
      <c r="I45" t="s">
        <v>93</v>
      </c>
      <c r="L45" s="15" t="s">
        <v>92</v>
      </c>
      <c r="M45" t="s">
        <v>193</v>
      </c>
      <c r="N45" t="s">
        <v>192</v>
      </c>
      <c r="S45" s="97"/>
      <c r="T45" s="7"/>
      <c r="U45" s="7"/>
      <c r="V45" s="4" t="s">
        <v>59</v>
      </c>
      <c r="W45" s="8"/>
    </row>
    <row r="46" spans="1:23" x14ac:dyDescent="0.25">
      <c r="A46" s="109" t="s">
        <v>21</v>
      </c>
      <c r="B46" s="110">
        <v>96.4</v>
      </c>
      <c r="C46" s="116">
        <f t="shared" ref="C46:C51" si="45">B46*5</f>
        <v>482</v>
      </c>
      <c r="D46" s="12">
        <f t="shared" ref="D46:D51" si="46">18/C46</f>
        <v>3.7344398340248962E-2</v>
      </c>
      <c r="E46" s="19">
        <f t="shared" ref="E46:E51" si="47">12*D46</f>
        <v>0.44813278008298751</v>
      </c>
      <c r="F46" s="23">
        <f t="shared" ref="F46:F51" si="48">12-E46</f>
        <v>11.551867219917012</v>
      </c>
      <c r="G46" s="14" t="s">
        <v>131</v>
      </c>
      <c r="H46" s="15">
        <f t="shared" ref="H46:H51" si="49">E46*10</f>
        <v>4.4813278008298756</v>
      </c>
      <c r="I46" s="15">
        <f t="shared" ref="I46:I51" si="50">12-H46</f>
        <v>7.5186721991701244</v>
      </c>
      <c r="J46" s="39">
        <f t="shared" ref="J46:J51" si="51">14*D46</f>
        <v>0.52282157676348551</v>
      </c>
      <c r="K46" s="40">
        <f t="shared" ref="K46:K51" si="52">14-J46</f>
        <v>13.477178423236515</v>
      </c>
      <c r="L46" s="40">
        <f t="shared" ref="L46:L51" si="53">J46*10</f>
        <v>5.2282157676348548</v>
      </c>
      <c r="M46" s="40">
        <f t="shared" ref="M46:M51" si="54">14-L46</f>
        <v>8.771784232365146</v>
      </c>
      <c r="N46" s="15">
        <f>J46-E46</f>
        <v>7.4688796680497993E-2</v>
      </c>
      <c r="O46" s="15"/>
      <c r="P46" t="s">
        <v>204</v>
      </c>
      <c r="Q46" s="15">
        <f>N46*15</f>
        <v>1.1203319502074698</v>
      </c>
      <c r="R46" s="15">
        <f>2-Q46</f>
        <v>0.87966804979253022</v>
      </c>
      <c r="S46" s="96" t="s">
        <v>209</v>
      </c>
      <c r="T46" s="92" t="s">
        <v>216</v>
      </c>
      <c r="U46" s="93" t="s">
        <v>217</v>
      </c>
      <c r="V46" s="6" t="s">
        <v>21</v>
      </c>
      <c r="W46" s="104" t="s">
        <v>216</v>
      </c>
    </row>
    <row r="47" spans="1:23" x14ac:dyDescent="0.25">
      <c r="A47" s="109" t="s">
        <v>22</v>
      </c>
      <c r="B47" s="110">
        <v>102</v>
      </c>
      <c r="C47" s="116">
        <f t="shared" si="45"/>
        <v>510</v>
      </c>
      <c r="D47" s="12">
        <f t="shared" si="46"/>
        <v>3.5294117647058823E-2</v>
      </c>
      <c r="E47" s="19">
        <f t="shared" si="47"/>
        <v>0.42352941176470588</v>
      </c>
      <c r="F47" s="23">
        <f t="shared" si="48"/>
        <v>11.576470588235294</v>
      </c>
      <c r="G47" s="14" t="s">
        <v>132</v>
      </c>
      <c r="H47" s="15">
        <f t="shared" si="49"/>
        <v>4.2352941176470589</v>
      </c>
      <c r="I47" s="15">
        <f t="shared" si="50"/>
        <v>7.7647058823529411</v>
      </c>
      <c r="J47" s="39">
        <f t="shared" si="51"/>
        <v>0.49411764705882355</v>
      </c>
      <c r="K47" s="40">
        <f t="shared" si="52"/>
        <v>13.505882352941176</v>
      </c>
      <c r="L47" s="40">
        <f t="shared" si="53"/>
        <v>4.9411764705882355</v>
      </c>
      <c r="M47" s="40">
        <f t="shared" si="54"/>
        <v>9.0588235294117645</v>
      </c>
      <c r="N47" s="15">
        <f>J47-E47</f>
        <v>7.0588235294117674E-2</v>
      </c>
      <c r="O47" s="15"/>
      <c r="P47" t="s">
        <v>204</v>
      </c>
      <c r="Q47" s="15">
        <f>N47*15</f>
        <v>1.0588235294117652</v>
      </c>
      <c r="R47" s="15">
        <f>2-Q47</f>
        <v>0.94117647058823484</v>
      </c>
      <c r="S47" s="96" t="s">
        <v>209</v>
      </c>
      <c r="T47" s="92" t="s">
        <v>232</v>
      </c>
      <c r="U47" s="92" t="s">
        <v>233</v>
      </c>
      <c r="V47" s="6" t="s">
        <v>22</v>
      </c>
      <c r="W47" s="104" t="s">
        <v>232</v>
      </c>
    </row>
    <row r="48" spans="1:23" x14ac:dyDescent="0.25">
      <c r="A48" s="109" t="s">
        <v>23</v>
      </c>
      <c r="B48" s="110">
        <v>94.8</v>
      </c>
      <c r="C48" s="116">
        <f t="shared" si="45"/>
        <v>474</v>
      </c>
      <c r="D48" s="12">
        <f t="shared" si="46"/>
        <v>3.7974683544303799E-2</v>
      </c>
      <c r="E48" s="19">
        <f t="shared" si="47"/>
        <v>0.45569620253164556</v>
      </c>
      <c r="F48" s="23">
        <f t="shared" si="48"/>
        <v>11.544303797468354</v>
      </c>
      <c r="G48" s="14" t="s">
        <v>133</v>
      </c>
      <c r="H48" s="15">
        <f t="shared" si="49"/>
        <v>4.5569620253164551</v>
      </c>
      <c r="I48" s="15">
        <f t="shared" si="50"/>
        <v>7.4430379746835449</v>
      </c>
      <c r="J48" s="39">
        <f t="shared" si="51"/>
        <v>0.53164556962025322</v>
      </c>
      <c r="K48" s="40">
        <f t="shared" si="52"/>
        <v>13.468354430379748</v>
      </c>
      <c r="L48" s="40">
        <f t="shared" si="53"/>
        <v>5.3164556962025324</v>
      </c>
      <c r="M48" s="40">
        <f t="shared" si="54"/>
        <v>8.6835443037974684</v>
      </c>
      <c r="N48" s="15">
        <f>J48-E48</f>
        <v>7.5949367088607667E-2</v>
      </c>
      <c r="O48" s="15"/>
      <c r="P48" t="s">
        <v>204</v>
      </c>
      <c r="Q48" s="15">
        <f>N48*15</f>
        <v>1.1392405063291151</v>
      </c>
      <c r="R48" s="15">
        <f>2-Q48</f>
        <v>0.86075949367088489</v>
      </c>
      <c r="S48" s="96" t="s">
        <v>209</v>
      </c>
      <c r="T48" s="92" t="s">
        <v>248</v>
      </c>
      <c r="U48" s="92" t="s">
        <v>249</v>
      </c>
      <c r="V48" s="6" t="s">
        <v>23</v>
      </c>
      <c r="W48" s="104" t="s">
        <v>248</v>
      </c>
    </row>
    <row r="49" spans="1:23" x14ac:dyDescent="0.25">
      <c r="A49" s="109" t="s">
        <v>24</v>
      </c>
      <c r="B49" s="110">
        <v>98</v>
      </c>
      <c r="C49" s="116">
        <f t="shared" si="45"/>
        <v>490</v>
      </c>
      <c r="D49" s="12">
        <f t="shared" si="46"/>
        <v>3.6734693877551024E-2</v>
      </c>
      <c r="E49" s="19">
        <f t="shared" si="47"/>
        <v>0.44081632653061231</v>
      </c>
      <c r="F49" s="23">
        <f t="shared" si="48"/>
        <v>11.559183673469388</v>
      </c>
      <c r="G49" s="14" t="s">
        <v>134</v>
      </c>
      <c r="H49" s="15">
        <f t="shared" si="49"/>
        <v>4.4081632653061229</v>
      </c>
      <c r="I49" s="15">
        <f t="shared" si="50"/>
        <v>7.5918367346938771</v>
      </c>
      <c r="J49" s="39">
        <f t="shared" si="51"/>
        <v>0.51428571428571435</v>
      </c>
      <c r="K49" s="40">
        <f t="shared" si="52"/>
        <v>13.485714285714286</v>
      </c>
      <c r="L49" s="40">
        <f t="shared" si="53"/>
        <v>5.1428571428571432</v>
      </c>
      <c r="M49" s="40">
        <f t="shared" si="54"/>
        <v>8.8571428571428577</v>
      </c>
      <c r="N49" s="15">
        <f>J49-E49</f>
        <v>7.3469387755102034E-2</v>
      </c>
      <c r="O49" s="15"/>
      <c r="P49" t="s">
        <v>204</v>
      </c>
      <c r="Q49" s="15">
        <f>N49*15</f>
        <v>1.1020408163265305</v>
      </c>
      <c r="R49" s="15">
        <f>2-Q49</f>
        <v>0.8979591836734695</v>
      </c>
      <c r="S49" s="96" t="s">
        <v>209</v>
      </c>
      <c r="T49" s="92" t="s">
        <v>264</v>
      </c>
      <c r="U49" s="92" t="s">
        <v>265</v>
      </c>
      <c r="V49" s="6" t="s">
        <v>24</v>
      </c>
      <c r="W49" s="104" t="s">
        <v>264</v>
      </c>
    </row>
    <row r="50" spans="1:23" x14ac:dyDescent="0.25">
      <c r="A50" s="109" t="s">
        <v>25</v>
      </c>
      <c r="B50" s="110">
        <v>112</v>
      </c>
      <c r="C50" s="116">
        <f t="shared" si="45"/>
        <v>560</v>
      </c>
      <c r="D50" s="12">
        <f t="shared" si="46"/>
        <v>3.214285714285714E-2</v>
      </c>
      <c r="E50" s="19">
        <f t="shared" si="47"/>
        <v>0.38571428571428568</v>
      </c>
      <c r="F50" s="23">
        <f t="shared" si="48"/>
        <v>11.614285714285714</v>
      </c>
      <c r="G50" s="14" t="s">
        <v>135</v>
      </c>
      <c r="H50" s="15">
        <f t="shared" si="49"/>
        <v>3.8571428571428568</v>
      </c>
      <c r="I50" s="15">
        <f t="shared" si="50"/>
        <v>8.1428571428571423</v>
      </c>
      <c r="J50" s="39">
        <f t="shared" si="51"/>
        <v>0.44999999999999996</v>
      </c>
      <c r="K50" s="40">
        <f t="shared" si="52"/>
        <v>13.55</v>
      </c>
      <c r="L50" s="40">
        <f t="shared" si="53"/>
        <v>4.5</v>
      </c>
      <c r="M50" s="40">
        <f t="shared" si="54"/>
        <v>9.5</v>
      </c>
      <c r="N50" s="15">
        <f>J50-E50</f>
        <v>6.4285714285714279E-2</v>
      </c>
      <c r="O50" s="15"/>
      <c r="P50" t="s">
        <v>204</v>
      </c>
      <c r="Q50" s="15">
        <f>N50*15</f>
        <v>0.96428571428571419</v>
      </c>
      <c r="R50" s="15">
        <f>2-Q50</f>
        <v>1.0357142857142858</v>
      </c>
      <c r="S50" s="96" t="s">
        <v>209</v>
      </c>
      <c r="T50" s="92" t="s">
        <v>280</v>
      </c>
      <c r="U50" s="92" t="s">
        <v>281</v>
      </c>
      <c r="V50" s="6" t="s">
        <v>25</v>
      </c>
      <c r="W50" s="104" t="s">
        <v>280</v>
      </c>
    </row>
    <row r="51" spans="1:23" x14ac:dyDescent="0.25">
      <c r="A51" s="109" t="s">
        <v>26</v>
      </c>
      <c r="B51" s="110">
        <v>70.8</v>
      </c>
      <c r="C51" s="116">
        <f t="shared" si="45"/>
        <v>354</v>
      </c>
      <c r="D51" s="12">
        <f t="shared" si="46"/>
        <v>5.0847457627118647E-2</v>
      </c>
      <c r="E51" s="19">
        <f t="shared" si="47"/>
        <v>0.61016949152542377</v>
      </c>
      <c r="F51" s="23">
        <f t="shared" si="48"/>
        <v>11.389830508474576</v>
      </c>
      <c r="G51" s="14" t="s">
        <v>136</v>
      </c>
      <c r="H51" s="15">
        <f t="shared" si="49"/>
        <v>6.1016949152542379</v>
      </c>
      <c r="I51" s="15">
        <f t="shared" si="50"/>
        <v>5.8983050847457621</v>
      </c>
      <c r="J51" s="39">
        <f t="shared" si="51"/>
        <v>0.71186440677966112</v>
      </c>
      <c r="K51" s="40">
        <f t="shared" si="52"/>
        <v>13.288135593220339</v>
      </c>
      <c r="L51" s="40">
        <f t="shared" si="53"/>
        <v>7.1186440677966107</v>
      </c>
      <c r="M51" s="40">
        <f t="shared" si="54"/>
        <v>6.8813559322033893</v>
      </c>
      <c r="N51" s="15">
        <f>L51-H51</f>
        <v>1.0169491525423728</v>
      </c>
      <c r="O51" s="15"/>
      <c r="P51" t="s">
        <v>205</v>
      </c>
      <c r="Q51" s="15">
        <v>1.0169491525423728</v>
      </c>
      <c r="R51" s="15">
        <v>0.98305084745762716</v>
      </c>
      <c r="S51" s="96" t="s">
        <v>209</v>
      </c>
      <c r="T51" s="92" t="s">
        <v>296</v>
      </c>
      <c r="U51" s="92" t="s">
        <v>297</v>
      </c>
      <c r="V51" s="6" t="s">
        <v>26</v>
      </c>
      <c r="W51" s="104" t="s">
        <v>296</v>
      </c>
    </row>
    <row r="52" spans="1:23" x14ac:dyDescent="0.25">
      <c r="A52" s="109"/>
      <c r="B52" s="110"/>
      <c r="C52" s="116"/>
      <c r="D52" s="12"/>
      <c r="E52" s="19"/>
      <c r="F52" s="23"/>
      <c r="G52" s="14"/>
      <c r="H52" s="15"/>
      <c r="I52" s="15"/>
      <c r="J52" s="39"/>
      <c r="K52" s="40"/>
      <c r="L52" s="40"/>
      <c r="M52" s="40"/>
      <c r="N52" s="15"/>
      <c r="O52" s="15"/>
      <c r="Q52" s="15"/>
      <c r="R52" s="15"/>
      <c r="S52" s="97"/>
      <c r="T52" s="7"/>
      <c r="U52" s="7"/>
      <c r="V52" s="6"/>
      <c r="W52" s="8"/>
    </row>
    <row r="53" spans="1:23" x14ac:dyDescent="0.25">
      <c r="A53" s="109" t="s">
        <v>27</v>
      </c>
      <c r="B53" s="110">
        <v>69.599999999999994</v>
      </c>
      <c r="C53" s="116">
        <f t="shared" ref="C53:C58" si="55">B53*5</f>
        <v>348</v>
      </c>
      <c r="D53" s="12">
        <f t="shared" ref="D53:D58" si="56">18/C53</f>
        <v>5.1724137931034482E-2</v>
      </c>
      <c r="E53" s="19">
        <f t="shared" ref="E53:E58" si="57">12*D53</f>
        <v>0.62068965517241381</v>
      </c>
      <c r="F53" s="23">
        <f t="shared" ref="F53:F58" si="58">12-E53</f>
        <v>11.379310344827585</v>
      </c>
      <c r="G53" s="14" t="s">
        <v>137</v>
      </c>
      <c r="H53" s="15">
        <f t="shared" ref="H53:H58" si="59">E53*10</f>
        <v>6.2068965517241379</v>
      </c>
      <c r="I53" s="15">
        <f t="shared" ref="I53:I58" si="60">12-H53</f>
        <v>5.7931034482758621</v>
      </c>
      <c r="J53" s="39">
        <f t="shared" ref="J53:J58" si="61">14*D53</f>
        <v>0.72413793103448276</v>
      </c>
      <c r="K53" s="40">
        <f t="shared" ref="K53:K58" si="62">14-J53</f>
        <v>13.275862068965518</v>
      </c>
      <c r="L53" s="40">
        <f t="shared" ref="L53:L58" si="63">J53*10</f>
        <v>7.2413793103448274</v>
      </c>
      <c r="M53" s="40">
        <f t="shared" ref="M53:M58" si="64">14-L53</f>
        <v>6.7586206896551726</v>
      </c>
      <c r="N53" s="15">
        <f>J53-E53</f>
        <v>0.10344827586206895</v>
      </c>
      <c r="O53" s="15"/>
      <c r="P53" t="s">
        <v>205</v>
      </c>
      <c r="Q53" s="15">
        <f>N53*10</f>
        <v>1.0344827586206895</v>
      </c>
      <c r="R53" s="15">
        <f>2-Q53</f>
        <v>0.9655172413793105</v>
      </c>
      <c r="S53" s="96" t="s">
        <v>209</v>
      </c>
      <c r="T53" s="92" t="s">
        <v>312</v>
      </c>
      <c r="U53" s="92" t="s">
        <v>313</v>
      </c>
      <c r="V53" s="6" t="s">
        <v>27</v>
      </c>
      <c r="W53" s="104" t="s">
        <v>312</v>
      </c>
    </row>
    <row r="54" spans="1:23" x14ac:dyDescent="0.25">
      <c r="A54" s="109" t="s">
        <v>28</v>
      </c>
      <c r="B54" s="110">
        <v>59.2</v>
      </c>
      <c r="C54" s="116">
        <f t="shared" si="55"/>
        <v>296</v>
      </c>
      <c r="D54" s="12">
        <f t="shared" si="56"/>
        <v>6.0810810810810814E-2</v>
      </c>
      <c r="E54" s="19">
        <f t="shared" si="57"/>
        <v>0.72972972972972983</v>
      </c>
      <c r="F54" s="23">
        <f t="shared" si="58"/>
        <v>11.27027027027027</v>
      </c>
      <c r="G54" s="14" t="s">
        <v>138</v>
      </c>
      <c r="H54" s="15">
        <f t="shared" si="59"/>
        <v>7.2972972972972983</v>
      </c>
      <c r="I54" s="15">
        <f t="shared" si="60"/>
        <v>4.7027027027027017</v>
      </c>
      <c r="J54" s="39">
        <f t="shared" si="61"/>
        <v>0.85135135135135143</v>
      </c>
      <c r="K54" s="40">
        <f t="shared" si="62"/>
        <v>13.148648648648649</v>
      </c>
      <c r="L54" s="40">
        <f t="shared" si="63"/>
        <v>8.513513513513514</v>
      </c>
      <c r="M54" s="40">
        <f t="shared" si="64"/>
        <v>5.486486486486486</v>
      </c>
      <c r="N54" s="15">
        <f>J54-E54</f>
        <v>0.1216216216216216</v>
      </c>
      <c r="O54" s="15"/>
      <c r="P54" t="s">
        <v>205</v>
      </c>
      <c r="Q54" s="15">
        <f>N54*10</f>
        <v>1.216216216216216</v>
      </c>
      <c r="R54" s="15">
        <f>2-Q54</f>
        <v>0.78378378378378399</v>
      </c>
      <c r="S54" s="96" t="s">
        <v>209</v>
      </c>
      <c r="T54" s="92" t="s">
        <v>328</v>
      </c>
      <c r="U54" s="92" t="s">
        <v>329</v>
      </c>
      <c r="V54" s="6" t="s">
        <v>28</v>
      </c>
      <c r="W54" s="104" t="s">
        <v>328</v>
      </c>
    </row>
    <row r="55" spans="1:23" x14ac:dyDescent="0.25">
      <c r="A55" s="109" t="s">
        <v>29</v>
      </c>
      <c r="B55" s="110">
        <v>39.200000000000003</v>
      </c>
      <c r="C55" s="116">
        <f t="shared" si="55"/>
        <v>196</v>
      </c>
      <c r="D55" s="12">
        <f t="shared" si="56"/>
        <v>9.1836734693877556E-2</v>
      </c>
      <c r="E55" s="19">
        <f t="shared" si="57"/>
        <v>1.1020408163265307</v>
      </c>
      <c r="F55" s="23">
        <f t="shared" si="58"/>
        <v>10.897959183673469</v>
      </c>
      <c r="G55" s="14" t="s">
        <v>139</v>
      </c>
      <c r="H55" s="15">
        <f t="shared" si="59"/>
        <v>11.020408163265307</v>
      </c>
      <c r="I55" s="15">
        <f t="shared" si="60"/>
        <v>0.97959183673469319</v>
      </c>
      <c r="J55" s="39">
        <f t="shared" si="61"/>
        <v>1.2857142857142858</v>
      </c>
      <c r="K55" s="40">
        <f t="shared" si="62"/>
        <v>12.714285714285714</v>
      </c>
      <c r="L55" s="40">
        <f t="shared" si="63"/>
        <v>12.857142857142858</v>
      </c>
      <c r="M55" s="40">
        <f t="shared" si="64"/>
        <v>1.1428571428571423</v>
      </c>
      <c r="N55" s="15">
        <f>J55-E55</f>
        <v>0.18367346938775508</v>
      </c>
      <c r="O55" s="15"/>
      <c r="P55" t="s">
        <v>206</v>
      </c>
      <c r="Q55" s="15">
        <f>N55*5</f>
        <v>0.91836734693877542</v>
      </c>
      <c r="R55" s="15">
        <f>2-Q55</f>
        <v>1.0816326530612246</v>
      </c>
      <c r="S55" s="96" t="s">
        <v>209</v>
      </c>
      <c r="T55" s="92" t="s">
        <v>344</v>
      </c>
      <c r="U55" s="92" t="s">
        <v>345</v>
      </c>
      <c r="V55" s="6" t="s">
        <v>29</v>
      </c>
      <c r="W55" s="104" t="s">
        <v>344</v>
      </c>
    </row>
    <row r="56" spans="1:23" x14ac:dyDescent="0.25">
      <c r="A56" s="109" t="s">
        <v>30</v>
      </c>
      <c r="B56" s="110">
        <v>117</v>
      </c>
      <c r="C56" s="116">
        <f t="shared" si="55"/>
        <v>585</v>
      </c>
      <c r="D56" s="12">
        <f t="shared" si="56"/>
        <v>3.0769230769230771E-2</v>
      </c>
      <c r="E56" s="19">
        <f t="shared" si="57"/>
        <v>0.36923076923076925</v>
      </c>
      <c r="F56" s="23">
        <f t="shared" si="58"/>
        <v>11.63076923076923</v>
      </c>
      <c r="G56" s="14" t="s">
        <v>140</v>
      </c>
      <c r="H56" s="15">
        <f t="shared" si="59"/>
        <v>3.6923076923076925</v>
      </c>
      <c r="I56" s="15">
        <f t="shared" si="60"/>
        <v>8.3076923076923066</v>
      </c>
      <c r="J56" s="39">
        <f t="shared" si="61"/>
        <v>0.43076923076923079</v>
      </c>
      <c r="K56" s="40">
        <f t="shared" si="62"/>
        <v>13.569230769230769</v>
      </c>
      <c r="L56" s="40">
        <f t="shared" si="63"/>
        <v>4.3076923076923084</v>
      </c>
      <c r="M56" s="40">
        <f t="shared" si="64"/>
        <v>9.6923076923076916</v>
      </c>
      <c r="N56" s="15">
        <f>L56-H56</f>
        <v>0.61538461538461586</v>
      </c>
      <c r="O56" s="15"/>
      <c r="P56" t="s">
        <v>203</v>
      </c>
      <c r="Q56" s="15">
        <f>N56*2</f>
        <v>1.2307692307692317</v>
      </c>
      <c r="R56" s="15">
        <f>2-Q56</f>
        <v>0.76923076923076827</v>
      </c>
      <c r="S56" s="96" t="s">
        <v>209</v>
      </c>
      <c r="T56" s="92" t="s">
        <v>357</v>
      </c>
      <c r="U56" s="92" t="s">
        <v>140</v>
      </c>
      <c r="V56" s="6" t="s">
        <v>30</v>
      </c>
      <c r="W56" s="104" t="s">
        <v>357</v>
      </c>
    </row>
    <row r="57" spans="1:23" x14ac:dyDescent="0.25">
      <c r="A57" s="109" t="s">
        <v>31</v>
      </c>
      <c r="B57" s="110">
        <v>114</v>
      </c>
      <c r="C57" s="116">
        <f t="shared" si="55"/>
        <v>570</v>
      </c>
      <c r="D57" s="12">
        <f t="shared" si="56"/>
        <v>3.1578947368421054E-2</v>
      </c>
      <c r="E57" s="19">
        <f t="shared" si="57"/>
        <v>0.37894736842105264</v>
      </c>
      <c r="F57" s="23">
        <f t="shared" si="58"/>
        <v>11.621052631578948</v>
      </c>
      <c r="G57" s="14" t="s">
        <v>141</v>
      </c>
      <c r="H57" s="15">
        <f t="shared" si="59"/>
        <v>3.7894736842105265</v>
      </c>
      <c r="I57" s="15">
        <f t="shared" si="60"/>
        <v>8.2105263157894726</v>
      </c>
      <c r="J57" s="39">
        <f t="shared" si="61"/>
        <v>0.44210526315789478</v>
      </c>
      <c r="K57" s="40">
        <f t="shared" si="62"/>
        <v>13.557894736842105</v>
      </c>
      <c r="L57" s="40">
        <f t="shared" si="63"/>
        <v>4.4210526315789478</v>
      </c>
      <c r="M57" s="40">
        <f t="shared" si="64"/>
        <v>9.5789473684210513</v>
      </c>
      <c r="N57" s="15">
        <f>L57-H57</f>
        <v>0.63157894736842124</v>
      </c>
      <c r="O57" s="15"/>
      <c r="P57" t="s">
        <v>203</v>
      </c>
      <c r="Q57" s="15">
        <f>N57*2</f>
        <v>1.2631578947368425</v>
      </c>
      <c r="R57" s="15">
        <f t="shared" ref="R57:R65" si="65">2-Q57</f>
        <v>0.73684210526315752</v>
      </c>
      <c r="S57" s="96" t="s">
        <v>209</v>
      </c>
      <c r="T57" s="92" t="s">
        <v>365</v>
      </c>
      <c r="U57" s="92" t="s">
        <v>141</v>
      </c>
      <c r="V57" s="6" t="s">
        <v>31</v>
      </c>
      <c r="W57" s="104" t="s">
        <v>365</v>
      </c>
    </row>
    <row r="58" spans="1:23" x14ac:dyDescent="0.25">
      <c r="A58" s="109" t="s">
        <v>32</v>
      </c>
      <c r="B58" s="110">
        <v>114</v>
      </c>
      <c r="C58" s="116">
        <f t="shared" si="55"/>
        <v>570</v>
      </c>
      <c r="D58" s="12">
        <f t="shared" si="56"/>
        <v>3.1578947368421054E-2</v>
      </c>
      <c r="E58" s="19">
        <f t="shared" si="57"/>
        <v>0.37894736842105264</v>
      </c>
      <c r="F58" s="23">
        <f t="shared" si="58"/>
        <v>11.621052631578948</v>
      </c>
      <c r="G58" s="14" t="s">
        <v>142</v>
      </c>
      <c r="H58" s="15">
        <f t="shared" si="59"/>
        <v>3.7894736842105265</v>
      </c>
      <c r="I58" s="15">
        <f t="shared" si="60"/>
        <v>8.2105263157894726</v>
      </c>
      <c r="J58" s="39">
        <f t="shared" si="61"/>
        <v>0.44210526315789478</v>
      </c>
      <c r="K58" s="40">
        <f t="shared" si="62"/>
        <v>13.557894736842105</v>
      </c>
      <c r="L58" s="40">
        <f t="shared" si="63"/>
        <v>4.4210526315789478</v>
      </c>
      <c r="M58" s="40">
        <f t="shared" si="64"/>
        <v>9.5789473684210513</v>
      </c>
      <c r="N58" s="15">
        <f>L58-H58</f>
        <v>0.63157894736842124</v>
      </c>
      <c r="O58" s="15"/>
      <c r="P58" t="s">
        <v>203</v>
      </c>
      <c r="Q58" s="15">
        <f>N58*2</f>
        <v>1.2631578947368425</v>
      </c>
      <c r="R58" s="15">
        <f t="shared" si="65"/>
        <v>0.73684210526315752</v>
      </c>
      <c r="S58" s="96" t="s">
        <v>209</v>
      </c>
      <c r="T58" s="92" t="s">
        <v>373</v>
      </c>
      <c r="U58" s="92" t="s">
        <v>142</v>
      </c>
      <c r="V58" s="6" t="s">
        <v>32</v>
      </c>
      <c r="W58" s="104" t="s">
        <v>373</v>
      </c>
    </row>
    <row r="59" spans="1:23" x14ac:dyDescent="0.25">
      <c r="A59" s="109"/>
      <c r="B59" s="110"/>
      <c r="C59" s="116"/>
      <c r="D59" s="12"/>
      <c r="E59" s="19"/>
      <c r="F59" s="23"/>
      <c r="G59" s="14"/>
      <c r="H59" s="15"/>
      <c r="I59" s="15"/>
      <c r="J59" s="39"/>
      <c r="K59" s="40"/>
      <c r="L59" s="40"/>
      <c r="M59" s="40"/>
      <c r="N59" s="15"/>
      <c r="O59" s="15"/>
      <c r="Q59" s="15"/>
      <c r="R59" s="15"/>
      <c r="S59" s="97"/>
      <c r="T59" s="7"/>
      <c r="U59" s="7"/>
      <c r="V59" s="6"/>
      <c r="W59" s="8"/>
    </row>
    <row r="60" spans="1:23" x14ac:dyDescent="0.25">
      <c r="A60" s="109" t="s">
        <v>33</v>
      </c>
      <c r="B60" s="110">
        <v>59.2</v>
      </c>
      <c r="C60" s="116">
        <f t="shared" ref="C60:C65" si="66">B60*5</f>
        <v>296</v>
      </c>
      <c r="D60" s="12">
        <f t="shared" ref="D60:D65" si="67">18/C60</f>
        <v>6.0810810810810814E-2</v>
      </c>
      <c r="E60" s="19">
        <f t="shared" ref="E60:E65" si="68">12*D60</f>
        <v>0.72972972972972983</v>
      </c>
      <c r="F60" s="23">
        <f t="shared" ref="F60:F65" si="69">12-E60</f>
        <v>11.27027027027027</v>
      </c>
      <c r="G60" s="14" t="s">
        <v>143</v>
      </c>
      <c r="H60" s="15">
        <f t="shared" ref="H60:H65" si="70">E60*10</f>
        <v>7.2972972972972983</v>
      </c>
      <c r="I60" s="15">
        <f t="shared" ref="I60:I65" si="71">12-H60</f>
        <v>4.7027027027027017</v>
      </c>
      <c r="J60" s="39">
        <f t="shared" ref="J60:J65" si="72">14*D60</f>
        <v>0.85135135135135143</v>
      </c>
      <c r="K60" s="40">
        <f t="shared" ref="K60:K65" si="73">14-J60</f>
        <v>13.148648648648649</v>
      </c>
      <c r="L60" s="40">
        <f t="shared" ref="L60:L65" si="74">J60*10</f>
        <v>8.513513513513514</v>
      </c>
      <c r="M60" s="40">
        <f t="shared" ref="M60:M65" si="75">14-L60</f>
        <v>5.486486486486486</v>
      </c>
      <c r="N60" s="15">
        <f t="shared" ref="N60:N65" si="76">J60-E60</f>
        <v>0.1216216216216216</v>
      </c>
      <c r="O60" s="15"/>
      <c r="P60" t="s">
        <v>205</v>
      </c>
      <c r="Q60" s="15">
        <f>N60*10</f>
        <v>1.216216216216216</v>
      </c>
      <c r="R60" s="15">
        <f t="shared" si="65"/>
        <v>0.78378378378378399</v>
      </c>
      <c r="S60" s="96" t="s">
        <v>209</v>
      </c>
      <c r="T60" s="92" t="s">
        <v>218</v>
      </c>
      <c r="U60" s="93" t="s">
        <v>219</v>
      </c>
      <c r="V60" s="6" t="s">
        <v>33</v>
      </c>
      <c r="W60" s="104" t="s">
        <v>218</v>
      </c>
    </row>
    <row r="61" spans="1:23" x14ac:dyDescent="0.25">
      <c r="A61" s="109" t="s">
        <v>34</v>
      </c>
      <c r="B61" s="110">
        <v>53.2</v>
      </c>
      <c r="C61" s="116">
        <f t="shared" si="66"/>
        <v>266</v>
      </c>
      <c r="D61" s="12">
        <f t="shared" si="67"/>
        <v>6.7669172932330823E-2</v>
      </c>
      <c r="E61" s="19">
        <f t="shared" si="68"/>
        <v>0.81203007518796988</v>
      </c>
      <c r="F61" s="23">
        <f t="shared" si="69"/>
        <v>11.18796992481203</v>
      </c>
      <c r="G61" s="14" t="s">
        <v>144</v>
      </c>
      <c r="H61" s="15">
        <f t="shared" si="70"/>
        <v>8.1203007518796984</v>
      </c>
      <c r="I61" s="15">
        <f t="shared" si="71"/>
        <v>3.8796992481203016</v>
      </c>
      <c r="J61" s="39">
        <f t="shared" si="72"/>
        <v>0.94736842105263153</v>
      </c>
      <c r="K61" s="40">
        <f t="shared" si="73"/>
        <v>13.052631578947368</v>
      </c>
      <c r="L61" s="40">
        <f t="shared" si="74"/>
        <v>9.473684210526315</v>
      </c>
      <c r="M61" s="40">
        <f t="shared" si="75"/>
        <v>4.526315789473685</v>
      </c>
      <c r="N61" s="15">
        <f t="shared" si="76"/>
        <v>0.13533834586466165</v>
      </c>
      <c r="O61" s="15"/>
      <c r="P61" t="s">
        <v>207</v>
      </c>
      <c r="Q61" s="15">
        <f>N61*7</f>
        <v>0.94736842105263153</v>
      </c>
      <c r="R61" s="15">
        <f t="shared" si="65"/>
        <v>1.0526315789473686</v>
      </c>
      <c r="S61" s="96" t="s">
        <v>209</v>
      </c>
      <c r="T61" s="92" t="s">
        <v>234</v>
      </c>
      <c r="U61" s="92" t="s">
        <v>235</v>
      </c>
      <c r="V61" s="6" t="s">
        <v>34</v>
      </c>
      <c r="W61" s="104" t="s">
        <v>234</v>
      </c>
    </row>
    <row r="62" spans="1:23" x14ac:dyDescent="0.25">
      <c r="A62" s="109" t="s">
        <v>35</v>
      </c>
      <c r="B62" s="110">
        <v>46.4</v>
      </c>
      <c r="C62" s="116">
        <f t="shared" si="66"/>
        <v>232</v>
      </c>
      <c r="D62" s="12">
        <f t="shared" si="67"/>
        <v>7.7586206896551727E-2</v>
      </c>
      <c r="E62" s="19">
        <f t="shared" si="68"/>
        <v>0.93103448275862077</v>
      </c>
      <c r="F62" s="23">
        <f t="shared" si="69"/>
        <v>11.068965517241379</v>
      </c>
      <c r="G62" s="14" t="s">
        <v>145</v>
      </c>
      <c r="H62" s="15">
        <f t="shared" si="70"/>
        <v>9.3103448275862082</v>
      </c>
      <c r="I62" s="15">
        <f t="shared" si="71"/>
        <v>2.6896551724137918</v>
      </c>
      <c r="J62" s="39">
        <f t="shared" si="72"/>
        <v>1.0862068965517242</v>
      </c>
      <c r="K62" s="40">
        <f t="shared" si="73"/>
        <v>12.913793103448276</v>
      </c>
      <c r="L62" s="40">
        <f t="shared" si="74"/>
        <v>10.862068965517242</v>
      </c>
      <c r="M62" s="40">
        <f t="shared" si="75"/>
        <v>3.137931034482758</v>
      </c>
      <c r="N62" s="15">
        <f t="shared" si="76"/>
        <v>0.15517241379310343</v>
      </c>
      <c r="O62" s="15"/>
      <c r="P62" t="s">
        <v>207</v>
      </c>
      <c r="Q62" s="15">
        <f>N62*7</f>
        <v>1.086206896551724</v>
      </c>
      <c r="R62" s="15">
        <f t="shared" si="65"/>
        <v>0.91379310344827602</v>
      </c>
      <c r="S62" s="96" t="s">
        <v>209</v>
      </c>
      <c r="T62" s="92" t="s">
        <v>250</v>
      </c>
      <c r="U62" s="92" t="s">
        <v>251</v>
      </c>
      <c r="V62" s="6" t="s">
        <v>35</v>
      </c>
      <c r="W62" s="104" t="s">
        <v>250</v>
      </c>
    </row>
    <row r="63" spans="1:23" x14ac:dyDescent="0.25">
      <c r="A63" s="109" t="s">
        <v>36</v>
      </c>
      <c r="B63" s="110">
        <v>127</v>
      </c>
      <c r="C63" s="116">
        <f t="shared" si="66"/>
        <v>635</v>
      </c>
      <c r="D63" s="12">
        <f t="shared" si="67"/>
        <v>2.8346456692913385E-2</v>
      </c>
      <c r="E63" s="19">
        <f t="shared" si="68"/>
        <v>0.34015748031496063</v>
      </c>
      <c r="F63" s="23">
        <f t="shared" si="69"/>
        <v>11.659842519685039</v>
      </c>
      <c r="G63" s="14" t="s">
        <v>146</v>
      </c>
      <c r="H63" s="15">
        <f t="shared" si="70"/>
        <v>3.4015748031496065</v>
      </c>
      <c r="I63" s="15">
        <f t="shared" si="71"/>
        <v>8.5984251968503926</v>
      </c>
      <c r="J63" s="39">
        <f t="shared" si="72"/>
        <v>0.3968503937007874</v>
      </c>
      <c r="K63" s="40">
        <f t="shared" si="73"/>
        <v>13.603149606299212</v>
      </c>
      <c r="L63" s="40">
        <f t="shared" si="74"/>
        <v>3.9685039370078741</v>
      </c>
      <c r="M63" s="40">
        <f t="shared" si="75"/>
        <v>10.031496062992126</v>
      </c>
      <c r="N63" s="15">
        <f t="shared" si="76"/>
        <v>5.6692913385826771E-2</v>
      </c>
      <c r="O63" s="15"/>
      <c r="P63" t="s">
        <v>203</v>
      </c>
      <c r="Q63" s="15">
        <f>N63*20</f>
        <v>1.1338582677165354</v>
      </c>
      <c r="R63" s="15">
        <f t="shared" si="65"/>
        <v>0.86614173228346458</v>
      </c>
      <c r="S63" s="96" t="s">
        <v>209</v>
      </c>
      <c r="T63" s="92" t="s">
        <v>266</v>
      </c>
      <c r="U63" s="92" t="s">
        <v>267</v>
      </c>
      <c r="V63" s="6" t="s">
        <v>36</v>
      </c>
      <c r="W63" s="104" t="s">
        <v>266</v>
      </c>
    </row>
    <row r="64" spans="1:23" x14ac:dyDescent="0.25">
      <c r="A64" s="109" t="s">
        <v>37</v>
      </c>
      <c r="B64" s="110">
        <v>105</v>
      </c>
      <c r="C64" s="116">
        <f t="shared" si="66"/>
        <v>525</v>
      </c>
      <c r="D64" s="12">
        <f t="shared" si="67"/>
        <v>3.4285714285714287E-2</v>
      </c>
      <c r="E64" s="19">
        <f t="shared" si="68"/>
        <v>0.41142857142857148</v>
      </c>
      <c r="F64" s="23">
        <f t="shared" si="69"/>
        <v>11.588571428571429</v>
      </c>
      <c r="G64" s="14" t="s">
        <v>147</v>
      </c>
      <c r="H64" s="15">
        <f t="shared" si="70"/>
        <v>4.1142857142857148</v>
      </c>
      <c r="I64" s="15">
        <f t="shared" si="71"/>
        <v>7.8857142857142852</v>
      </c>
      <c r="J64" s="39">
        <f t="shared" si="72"/>
        <v>0.48000000000000004</v>
      </c>
      <c r="K64" s="40">
        <f t="shared" si="73"/>
        <v>13.52</v>
      </c>
      <c r="L64" s="40">
        <f t="shared" si="74"/>
        <v>4.8000000000000007</v>
      </c>
      <c r="M64" s="40">
        <f t="shared" si="75"/>
        <v>9.1999999999999993</v>
      </c>
      <c r="N64" s="15">
        <f t="shared" si="76"/>
        <v>6.8571428571428561E-2</v>
      </c>
      <c r="O64" s="15"/>
      <c r="P64" t="s">
        <v>204</v>
      </c>
      <c r="Q64" s="15">
        <f>N64*15</f>
        <v>1.0285714285714285</v>
      </c>
      <c r="R64" s="15">
        <f t="shared" si="65"/>
        <v>0.97142857142857153</v>
      </c>
      <c r="S64" s="96" t="s">
        <v>209</v>
      </c>
      <c r="T64" s="92" t="s">
        <v>282</v>
      </c>
      <c r="U64" s="92" t="s">
        <v>283</v>
      </c>
      <c r="V64" s="6" t="s">
        <v>37</v>
      </c>
      <c r="W64" s="104" t="s">
        <v>282</v>
      </c>
    </row>
    <row r="65" spans="1:23" x14ac:dyDescent="0.25">
      <c r="A65" s="109" t="s">
        <v>38</v>
      </c>
      <c r="B65" s="110">
        <v>108</v>
      </c>
      <c r="C65" s="116">
        <f t="shared" si="66"/>
        <v>540</v>
      </c>
      <c r="D65" s="12">
        <f t="shared" si="67"/>
        <v>3.3333333333333333E-2</v>
      </c>
      <c r="E65" s="19">
        <f t="shared" si="68"/>
        <v>0.4</v>
      </c>
      <c r="F65" s="23">
        <f t="shared" si="69"/>
        <v>11.6</v>
      </c>
      <c r="G65" s="14" t="s">
        <v>148</v>
      </c>
      <c r="H65" s="15">
        <f t="shared" si="70"/>
        <v>4</v>
      </c>
      <c r="I65" s="15">
        <f t="shared" si="71"/>
        <v>8</v>
      </c>
      <c r="J65" s="39">
        <f t="shared" si="72"/>
        <v>0.46666666666666667</v>
      </c>
      <c r="K65" s="40">
        <f t="shared" si="73"/>
        <v>13.533333333333333</v>
      </c>
      <c r="L65" s="40">
        <f t="shared" si="74"/>
        <v>4.666666666666667</v>
      </c>
      <c r="M65" s="40">
        <f t="shared" si="75"/>
        <v>9.3333333333333321</v>
      </c>
      <c r="N65" s="15">
        <f t="shared" si="76"/>
        <v>6.6666666666666652E-2</v>
      </c>
      <c r="O65" s="15"/>
      <c r="P65" t="s">
        <v>204</v>
      </c>
      <c r="Q65" s="15">
        <f>N65*15</f>
        <v>0.99999999999999978</v>
      </c>
      <c r="R65" s="15">
        <f t="shared" si="65"/>
        <v>1.0000000000000002</v>
      </c>
      <c r="S65" s="96" t="s">
        <v>209</v>
      </c>
      <c r="T65" s="92" t="s">
        <v>298</v>
      </c>
      <c r="U65" s="92" t="s">
        <v>299</v>
      </c>
      <c r="V65" s="6" t="s">
        <v>38</v>
      </c>
      <c r="W65" s="104" t="s">
        <v>298</v>
      </c>
    </row>
    <row r="66" spans="1:23" x14ac:dyDescent="0.25">
      <c r="A66" s="109"/>
      <c r="B66" s="110"/>
      <c r="C66" s="116"/>
      <c r="D66" s="12"/>
      <c r="E66" s="19"/>
      <c r="F66" s="23"/>
      <c r="G66" s="14"/>
      <c r="J66" s="14"/>
      <c r="S66" s="97"/>
      <c r="T66" s="7"/>
      <c r="U66" s="7"/>
      <c r="V66" s="6"/>
      <c r="W66" s="8"/>
    </row>
    <row r="67" spans="1:23" x14ac:dyDescent="0.25">
      <c r="A67" s="111" t="s">
        <v>60</v>
      </c>
      <c r="B67" s="112" t="s">
        <v>0</v>
      </c>
      <c r="C67" s="116"/>
      <c r="D67" s="12"/>
      <c r="E67" s="19"/>
      <c r="F67" s="23"/>
      <c r="G67" s="14"/>
      <c r="J67" s="14"/>
      <c r="S67" s="97"/>
      <c r="T67" s="7"/>
      <c r="U67" s="7"/>
      <c r="V67" s="9" t="s">
        <v>60</v>
      </c>
      <c r="W67" s="8"/>
    </row>
    <row r="68" spans="1:23" x14ac:dyDescent="0.25">
      <c r="A68" s="109" t="s">
        <v>21</v>
      </c>
      <c r="B68" s="110">
        <v>31.2</v>
      </c>
      <c r="C68" s="116">
        <f t="shared" ref="C68:C73" si="77">B68*5</f>
        <v>156</v>
      </c>
      <c r="D68" s="12">
        <f t="shared" ref="D68:D73" si="78">18/C68</f>
        <v>0.11538461538461539</v>
      </c>
      <c r="E68" s="19">
        <f t="shared" ref="E68:E73" si="79">12*D68</f>
        <v>1.3846153846153846</v>
      </c>
      <c r="F68" s="23">
        <f t="shared" ref="F68:F73" si="80">12-E68</f>
        <v>10.615384615384615</v>
      </c>
      <c r="G68" s="16" t="s">
        <v>149</v>
      </c>
      <c r="H68" s="19">
        <f t="shared" ref="H68:H73" si="81">14*D68</f>
        <v>1.6153846153846154</v>
      </c>
      <c r="I68" s="15">
        <f t="shared" ref="I68:I73" si="82">14-H68</f>
        <v>12.384615384615385</v>
      </c>
      <c r="J68" s="15">
        <f t="shared" ref="J68:K73" si="83">H68-E68</f>
        <v>0.23076923076923084</v>
      </c>
      <c r="K68" s="15">
        <f t="shared" si="83"/>
        <v>1.7692307692307701</v>
      </c>
      <c r="L68" s="15" t="s">
        <v>206</v>
      </c>
      <c r="M68" s="15">
        <f>J68*5</f>
        <v>1.1538461538461542</v>
      </c>
      <c r="N68" s="15">
        <f t="shared" ref="N68:N73" si="84">2-M68</f>
        <v>0.84615384615384581</v>
      </c>
      <c r="S68" s="96" t="s">
        <v>209</v>
      </c>
      <c r="T68" s="92" t="s">
        <v>314</v>
      </c>
      <c r="U68" s="92" t="s">
        <v>315</v>
      </c>
      <c r="V68" s="6" t="s">
        <v>21</v>
      </c>
      <c r="W68" s="104" t="s">
        <v>314</v>
      </c>
    </row>
    <row r="69" spans="1:23" x14ac:dyDescent="0.25">
      <c r="A69" s="109" t="s">
        <v>22</v>
      </c>
      <c r="B69" s="110">
        <v>28.4</v>
      </c>
      <c r="C69" s="116">
        <f t="shared" si="77"/>
        <v>142</v>
      </c>
      <c r="D69" s="12">
        <f t="shared" si="78"/>
        <v>0.12676056338028169</v>
      </c>
      <c r="E69" s="19">
        <f t="shared" si="79"/>
        <v>1.5211267605633803</v>
      </c>
      <c r="F69" s="23">
        <f t="shared" si="80"/>
        <v>10.47887323943662</v>
      </c>
      <c r="G69" s="16" t="s">
        <v>150</v>
      </c>
      <c r="H69" s="19">
        <f t="shared" si="81"/>
        <v>1.7746478873239435</v>
      </c>
      <c r="I69" s="15">
        <f t="shared" si="82"/>
        <v>12.225352112676056</v>
      </c>
      <c r="J69" s="15">
        <f t="shared" si="83"/>
        <v>0.25352112676056326</v>
      </c>
      <c r="K69" s="15">
        <f t="shared" si="83"/>
        <v>1.7464788732394361</v>
      </c>
      <c r="L69" s="15" t="s">
        <v>206</v>
      </c>
      <c r="M69" s="15">
        <f>J69*5</f>
        <v>1.2676056338028163</v>
      </c>
      <c r="N69" s="15">
        <f t="shared" si="84"/>
        <v>0.73239436619718368</v>
      </c>
      <c r="S69" s="96" t="s">
        <v>209</v>
      </c>
      <c r="T69" s="92" t="s">
        <v>330</v>
      </c>
      <c r="U69" s="92" t="s">
        <v>331</v>
      </c>
      <c r="V69" s="6" t="s">
        <v>22</v>
      </c>
      <c r="W69" s="104" t="s">
        <v>330</v>
      </c>
    </row>
    <row r="70" spans="1:23" x14ac:dyDescent="0.25">
      <c r="A70" s="109" t="s">
        <v>23</v>
      </c>
      <c r="B70" s="110">
        <v>29.2</v>
      </c>
      <c r="C70" s="116">
        <f t="shared" si="77"/>
        <v>146</v>
      </c>
      <c r="D70" s="12">
        <f t="shared" si="78"/>
        <v>0.12328767123287671</v>
      </c>
      <c r="E70" s="19">
        <f t="shared" si="79"/>
        <v>1.4794520547945205</v>
      </c>
      <c r="F70" s="23">
        <f t="shared" si="80"/>
        <v>10.520547945205479</v>
      </c>
      <c r="G70" s="16" t="s">
        <v>151</v>
      </c>
      <c r="H70" s="19">
        <f t="shared" si="81"/>
        <v>1.7260273972602738</v>
      </c>
      <c r="I70" s="15">
        <f t="shared" si="82"/>
        <v>12.273972602739725</v>
      </c>
      <c r="J70" s="15">
        <f t="shared" si="83"/>
        <v>0.2465753424657533</v>
      </c>
      <c r="K70" s="15">
        <f t="shared" si="83"/>
        <v>1.7534246575342465</v>
      </c>
      <c r="L70" s="15" t="s">
        <v>206</v>
      </c>
      <c r="M70" s="15">
        <f>J70*5</f>
        <v>1.2328767123287665</v>
      </c>
      <c r="N70" s="15">
        <f t="shared" si="84"/>
        <v>0.7671232876712335</v>
      </c>
      <c r="S70" s="96" t="s">
        <v>209</v>
      </c>
      <c r="T70" s="92" t="s">
        <v>346</v>
      </c>
      <c r="U70" s="92" t="s">
        <v>347</v>
      </c>
      <c r="V70" s="6" t="s">
        <v>23</v>
      </c>
      <c r="W70" s="104" t="s">
        <v>346</v>
      </c>
    </row>
    <row r="71" spans="1:23" x14ac:dyDescent="0.25">
      <c r="A71" s="109" t="s">
        <v>74</v>
      </c>
      <c r="B71" s="110">
        <v>19.600000000000001</v>
      </c>
      <c r="C71" s="116">
        <f t="shared" si="77"/>
        <v>98</v>
      </c>
      <c r="D71" s="12">
        <f t="shared" si="78"/>
        <v>0.18367346938775511</v>
      </c>
      <c r="E71" s="19">
        <f t="shared" si="79"/>
        <v>2.2040816326530615</v>
      </c>
      <c r="F71" s="23">
        <f t="shared" si="80"/>
        <v>9.795918367346939</v>
      </c>
      <c r="G71" s="16" t="s">
        <v>152</v>
      </c>
      <c r="H71" s="19">
        <f t="shared" si="81"/>
        <v>2.5714285714285716</v>
      </c>
      <c r="I71" s="15">
        <f t="shared" si="82"/>
        <v>11.428571428571429</v>
      </c>
      <c r="J71" s="15">
        <f t="shared" si="83"/>
        <v>0.36734693877551017</v>
      </c>
      <c r="K71" s="15">
        <f t="shared" si="83"/>
        <v>1.6326530612244898</v>
      </c>
      <c r="L71" s="15" t="s">
        <v>202</v>
      </c>
      <c r="M71" s="15">
        <f>J71*3</f>
        <v>1.1020408163265305</v>
      </c>
      <c r="N71" s="15">
        <f t="shared" si="84"/>
        <v>0.8979591836734695</v>
      </c>
      <c r="S71" s="96" t="s">
        <v>209</v>
      </c>
      <c r="T71" s="92" t="s">
        <v>358</v>
      </c>
      <c r="U71" s="92" t="s">
        <v>152</v>
      </c>
      <c r="V71" s="6" t="s">
        <v>74</v>
      </c>
      <c r="W71" s="104" t="s">
        <v>358</v>
      </c>
    </row>
    <row r="72" spans="1:23" x14ac:dyDescent="0.25">
      <c r="A72" s="109" t="s">
        <v>75</v>
      </c>
      <c r="B72" s="110">
        <v>16</v>
      </c>
      <c r="C72" s="116">
        <f t="shared" si="77"/>
        <v>80</v>
      </c>
      <c r="D72" s="12">
        <f t="shared" si="78"/>
        <v>0.22500000000000001</v>
      </c>
      <c r="E72" s="19">
        <f t="shared" si="79"/>
        <v>2.7</v>
      </c>
      <c r="F72" s="23">
        <f t="shared" si="80"/>
        <v>9.3000000000000007</v>
      </c>
      <c r="G72" s="16" t="s">
        <v>153</v>
      </c>
      <c r="H72" s="19">
        <f t="shared" si="81"/>
        <v>3.15</v>
      </c>
      <c r="I72" s="15">
        <f t="shared" si="82"/>
        <v>10.85</v>
      </c>
      <c r="J72" s="15">
        <f t="shared" si="83"/>
        <v>0.44999999999999973</v>
      </c>
      <c r="K72" s="15">
        <f t="shared" si="83"/>
        <v>1.5499999999999989</v>
      </c>
      <c r="L72" s="15" t="s">
        <v>201</v>
      </c>
      <c r="M72" s="15">
        <f>J72*2</f>
        <v>0.89999999999999947</v>
      </c>
      <c r="N72" s="15">
        <f t="shared" si="84"/>
        <v>1.1000000000000005</v>
      </c>
      <c r="S72" s="96" t="s">
        <v>209</v>
      </c>
      <c r="T72" s="92" t="s">
        <v>366</v>
      </c>
      <c r="U72" s="92" t="s">
        <v>153</v>
      </c>
      <c r="V72" s="6" t="s">
        <v>75</v>
      </c>
      <c r="W72" s="104" t="s">
        <v>366</v>
      </c>
    </row>
    <row r="73" spans="1:23" x14ac:dyDescent="0.25">
      <c r="A73" s="109" t="s">
        <v>76</v>
      </c>
      <c r="B73" s="110">
        <v>18.8</v>
      </c>
      <c r="C73" s="116">
        <f t="shared" si="77"/>
        <v>94</v>
      </c>
      <c r="D73" s="12">
        <f t="shared" si="78"/>
        <v>0.19148936170212766</v>
      </c>
      <c r="E73" s="19">
        <f t="shared" si="79"/>
        <v>2.2978723404255321</v>
      </c>
      <c r="F73" s="23">
        <f t="shared" si="80"/>
        <v>9.7021276595744688</v>
      </c>
      <c r="G73" s="16" t="s">
        <v>154</v>
      </c>
      <c r="H73" s="19">
        <f t="shared" si="81"/>
        <v>2.6808510638297873</v>
      </c>
      <c r="I73" s="15">
        <f t="shared" si="82"/>
        <v>11.319148936170212</v>
      </c>
      <c r="J73" s="15">
        <f t="shared" si="83"/>
        <v>0.38297872340425521</v>
      </c>
      <c r="K73" s="15">
        <f t="shared" si="83"/>
        <v>1.617021276595743</v>
      </c>
      <c r="L73" s="15" t="s">
        <v>202</v>
      </c>
      <c r="M73" s="15">
        <f>J73*3</f>
        <v>1.1489361702127656</v>
      </c>
      <c r="N73" s="15">
        <f t="shared" si="84"/>
        <v>0.85106382978723438</v>
      </c>
      <c r="S73" s="96" t="s">
        <v>209</v>
      </c>
      <c r="T73" s="92" t="s">
        <v>374</v>
      </c>
      <c r="U73" s="93" t="s">
        <v>154</v>
      </c>
      <c r="V73" s="6" t="s">
        <v>76</v>
      </c>
      <c r="W73" s="104" t="s">
        <v>374</v>
      </c>
    </row>
    <row r="74" spans="1:23" x14ac:dyDescent="0.25">
      <c r="A74" s="109"/>
      <c r="B74" s="110"/>
      <c r="C74" s="116"/>
      <c r="D74" s="12"/>
      <c r="E74" s="19"/>
      <c r="F74" s="23"/>
      <c r="G74" s="14"/>
      <c r="H74" s="19"/>
      <c r="I74" s="15"/>
      <c r="J74" s="15"/>
      <c r="K74" s="15"/>
      <c r="M74" s="15"/>
      <c r="N74" s="15"/>
      <c r="S74" s="97"/>
      <c r="T74" s="7"/>
      <c r="U74" s="7"/>
      <c r="V74" s="6"/>
      <c r="W74" s="8"/>
    </row>
    <row r="75" spans="1:23" x14ac:dyDescent="0.25">
      <c r="A75" s="109" t="s">
        <v>27</v>
      </c>
      <c r="B75" s="110">
        <v>35.200000000000003</v>
      </c>
      <c r="C75" s="116">
        <f t="shared" ref="C75:C80" si="85">B75*5</f>
        <v>176</v>
      </c>
      <c r="D75" s="12">
        <f t="shared" ref="D75:D80" si="86">18/C75</f>
        <v>0.10227272727272728</v>
      </c>
      <c r="E75" s="19">
        <f t="shared" ref="E75:E80" si="87">12*D75</f>
        <v>1.2272727272727273</v>
      </c>
      <c r="F75" s="23">
        <f t="shared" ref="F75:F80" si="88">12-E75</f>
        <v>10.772727272727273</v>
      </c>
      <c r="G75" s="16" t="s">
        <v>155</v>
      </c>
      <c r="H75" s="19">
        <f t="shared" ref="H75:H80" si="89">14*D75</f>
        <v>1.4318181818181819</v>
      </c>
      <c r="I75" s="15">
        <f t="shared" ref="I75:I80" si="90">14-H75</f>
        <v>12.568181818181818</v>
      </c>
      <c r="J75" s="15">
        <f t="shared" ref="J75:K80" si="91">H75-E75</f>
        <v>0.20454545454545459</v>
      </c>
      <c r="K75" s="15">
        <f t="shared" si="91"/>
        <v>1.795454545454545</v>
      </c>
      <c r="L75" s="15" t="s">
        <v>206</v>
      </c>
      <c r="M75" s="15">
        <f>J75*5</f>
        <v>1.0227272727272729</v>
      </c>
      <c r="N75" s="15">
        <f t="shared" ref="N75:N80" si="92">2-M75</f>
        <v>0.97727272727272707</v>
      </c>
      <c r="S75" s="96" t="s">
        <v>209</v>
      </c>
      <c r="T75" s="92" t="s">
        <v>220</v>
      </c>
      <c r="U75" s="93" t="s">
        <v>221</v>
      </c>
      <c r="V75" s="6" t="s">
        <v>27</v>
      </c>
      <c r="W75" s="104" t="s">
        <v>220</v>
      </c>
    </row>
    <row r="76" spans="1:23" x14ac:dyDescent="0.25">
      <c r="A76" s="109" t="s">
        <v>28</v>
      </c>
      <c r="B76" s="110">
        <v>32.799999999999997</v>
      </c>
      <c r="C76" s="116">
        <f t="shared" si="85"/>
        <v>164</v>
      </c>
      <c r="D76" s="12">
        <f t="shared" si="86"/>
        <v>0.10975609756097561</v>
      </c>
      <c r="E76" s="19">
        <f t="shared" si="87"/>
        <v>1.3170731707317074</v>
      </c>
      <c r="F76" s="23">
        <f t="shared" si="88"/>
        <v>10.682926829268293</v>
      </c>
      <c r="G76" s="16" t="s">
        <v>156</v>
      </c>
      <c r="H76" s="19">
        <f t="shared" si="89"/>
        <v>1.5365853658536586</v>
      </c>
      <c r="I76" s="15">
        <f t="shared" si="90"/>
        <v>12.463414634146341</v>
      </c>
      <c r="J76" s="15">
        <f t="shared" si="91"/>
        <v>0.21951219512195119</v>
      </c>
      <c r="K76" s="15">
        <f t="shared" si="91"/>
        <v>1.7804878048780477</v>
      </c>
      <c r="L76" s="15" t="s">
        <v>206</v>
      </c>
      <c r="M76" s="15">
        <f>J76*5</f>
        <v>1.097560975609756</v>
      </c>
      <c r="N76" s="15">
        <f t="shared" si="92"/>
        <v>0.90243902439024404</v>
      </c>
      <c r="S76" s="96" t="s">
        <v>209</v>
      </c>
      <c r="T76" s="92" t="s">
        <v>236</v>
      </c>
      <c r="U76" s="92" t="s">
        <v>237</v>
      </c>
      <c r="V76" s="6" t="s">
        <v>28</v>
      </c>
      <c r="W76" s="104" t="s">
        <v>236</v>
      </c>
    </row>
    <row r="77" spans="1:23" x14ac:dyDescent="0.25">
      <c r="A77" s="109" t="s">
        <v>29</v>
      </c>
      <c r="B77" s="110">
        <v>34</v>
      </c>
      <c r="C77" s="116">
        <f t="shared" si="85"/>
        <v>170</v>
      </c>
      <c r="D77" s="12">
        <f t="shared" si="86"/>
        <v>0.10588235294117647</v>
      </c>
      <c r="E77" s="19">
        <f t="shared" si="87"/>
        <v>1.2705882352941176</v>
      </c>
      <c r="F77" s="23">
        <f t="shared" si="88"/>
        <v>10.729411764705883</v>
      </c>
      <c r="G77" s="16" t="s">
        <v>157</v>
      </c>
      <c r="H77" s="19">
        <f t="shared" si="89"/>
        <v>1.4823529411764707</v>
      </c>
      <c r="I77" s="15">
        <f t="shared" si="90"/>
        <v>12.517647058823529</v>
      </c>
      <c r="J77" s="15">
        <f t="shared" si="91"/>
        <v>0.21176470588235308</v>
      </c>
      <c r="K77" s="15">
        <f t="shared" si="91"/>
        <v>1.788235294117646</v>
      </c>
      <c r="L77" s="15" t="s">
        <v>206</v>
      </c>
      <c r="M77" s="15">
        <f>J77*5</f>
        <v>1.0588235294117654</v>
      </c>
      <c r="N77" s="15">
        <f t="shared" si="92"/>
        <v>0.94117647058823461</v>
      </c>
      <c r="S77" s="96" t="s">
        <v>209</v>
      </c>
      <c r="T77" s="92" t="s">
        <v>252</v>
      </c>
      <c r="U77" s="92" t="s">
        <v>253</v>
      </c>
      <c r="V77" s="6" t="s">
        <v>29</v>
      </c>
      <c r="W77" s="104" t="s">
        <v>252</v>
      </c>
    </row>
    <row r="78" spans="1:23" x14ac:dyDescent="0.25">
      <c r="A78" s="109" t="s">
        <v>77</v>
      </c>
      <c r="B78" s="110">
        <v>13.6</v>
      </c>
      <c r="C78" s="116">
        <f t="shared" si="85"/>
        <v>68</v>
      </c>
      <c r="D78" s="12">
        <f t="shared" si="86"/>
        <v>0.26470588235294118</v>
      </c>
      <c r="E78" s="19">
        <f t="shared" si="87"/>
        <v>3.1764705882352944</v>
      </c>
      <c r="F78" s="23">
        <f t="shared" si="88"/>
        <v>8.8235294117647065</v>
      </c>
      <c r="G78" s="16" t="s">
        <v>158</v>
      </c>
      <c r="H78" s="19">
        <f t="shared" si="89"/>
        <v>3.7058823529411766</v>
      </c>
      <c r="I78" s="15">
        <f t="shared" si="90"/>
        <v>10.294117647058822</v>
      </c>
      <c r="J78" s="15">
        <f t="shared" si="91"/>
        <v>0.52941176470588225</v>
      </c>
      <c r="K78" s="15">
        <f t="shared" si="91"/>
        <v>1.470588235294116</v>
      </c>
      <c r="L78" s="15" t="s">
        <v>201</v>
      </c>
      <c r="M78" s="15">
        <f>J78*2</f>
        <v>1.0588235294117645</v>
      </c>
      <c r="N78" s="15">
        <f t="shared" si="92"/>
        <v>0.9411764705882355</v>
      </c>
      <c r="S78" s="96" t="s">
        <v>209</v>
      </c>
      <c r="T78" s="92" t="s">
        <v>268</v>
      </c>
      <c r="U78" s="92" t="s">
        <v>269</v>
      </c>
      <c r="V78" s="6" t="s">
        <v>77</v>
      </c>
      <c r="W78" s="104" t="s">
        <v>268</v>
      </c>
    </row>
    <row r="79" spans="1:23" x14ac:dyDescent="0.25">
      <c r="A79" s="109" t="s">
        <v>78</v>
      </c>
      <c r="B79" s="110">
        <v>18</v>
      </c>
      <c r="C79" s="116">
        <f t="shared" si="85"/>
        <v>90</v>
      </c>
      <c r="D79" s="12">
        <f t="shared" si="86"/>
        <v>0.2</v>
      </c>
      <c r="E79" s="19">
        <f t="shared" si="87"/>
        <v>2.4000000000000004</v>
      </c>
      <c r="F79" s="23">
        <f t="shared" si="88"/>
        <v>9.6</v>
      </c>
      <c r="G79" s="16" t="s">
        <v>159</v>
      </c>
      <c r="H79" s="19">
        <f t="shared" si="89"/>
        <v>2.8000000000000003</v>
      </c>
      <c r="I79" s="15">
        <f t="shared" si="90"/>
        <v>11.2</v>
      </c>
      <c r="J79" s="15">
        <f t="shared" si="91"/>
        <v>0.39999999999999991</v>
      </c>
      <c r="K79" s="15">
        <f t="shared" si="91"/>
        <v>1.5999999999999996</v>
      </c>
      <c r="L79" s="15" t="s">
        <v>202</v>
      </c>
      <c r="M79" s="15">
        <f>J79*3</f>
        <v>1.1999999999999997</v>
      </c>
      <c r="N79" s="15">
        <f t="shared" si="92"/>
        <v>0.80000000000000027</v>
      </c>
      <c r="S79" s="96" t="s">
        <v>209</v>
      </c>
      <c r="T79" s="92" t="s">
        <v>284</v>
      </c>
      <c r="U79" s="92" t="s">
        <v>285</v>
      </c>
      <c r="V79" s="6" t="s">
        <v>78</v>
      </c>
      <c r="W79" s="104" t="s">
        <v>284</v>
      </c>
    </row>
    <row r="80" spans="1:23" x14ac:dyDescent="0.25">
      <c r="A80" s="109" t="s">
        <v>79</v>
      </c>
      <c r="B80" s="110">
        <v>15.2</v>
      </c>
      <c r="C80" s="116">
        <f t="shared" si="85"/>
        <v>76</v>
      </c>
      <c r="D80" s="12">
        <f t="shared" si="86"/>
        <v>0.23684210526315788</v>
      </c>
      <c r="E80" s="19">
        <f t="shared" si="87"/>
        <v>2.8421052631578947</v>
      </c>
      <c r="F80" s="23">
        <f t="shared" si="88"/>
        <v>9.1578947368421062</v>
      </c>
      <c r="G80" s="16" t="s">
        <v>160</v>
      </c>
      <c r="H80" s="19">
        <f t="shared" si="89"/>
        <v>3.3157894736842102</v>
      </c>
      <c r="I80" s="15">
        <f t="shared" si="90"/>
        <v>10.684210526315789</v>
      </c>
      <c r="J80" s="15">
        <f t="shared" si="91"/>
        <v>0.47368421052631549</v>
      </c>
      <c r="K80" s="15">
        <f t="shared" si="91"/>
        <v>1.5263157894736832</v>
      </c>
      <c r="L80" s="15" t="s">
        <v>201</v>
      </c>
      <c r="M80" s="15">
        <f>J80*2</f>
        <v>0.94736842105263097</v>
      </c>
      <c r="N80" s="15">
        <f t="shared" si="92"/>
        <v>1.052631578947369</v>
      </c>
      <c r="S80" s="96" t="s">
        <v>209</v>
      </c>
      <c r="T80" s="92" t="s">
        <v>300</v>
      </c>
      <c r="U80" s="92" t="s">
        <v>301</v>
      </c>
      <c r="V80" s="6" t="s">
        <v>79</v>
      </c>
      <c r="W80" s="104" t="s">
        <v>300</v>
      </c>
    </row>
    <row r="81" spans="1:23" x14ac:dyDescent="0.25">
      <c r="A81" s="109"/>
      <c r="B81" s="110"/>
      <c r="C81" s="116"/>
      <c r="D81" s="12"/>
      <c r="E81" s="19"/>
      <c r="F81" s="23"/>
      <c r="G81" s="14"/>
      <c r="H81" s="19"/>
      <c r="I81" s="15"/>
      <c r="J81" s="15"/>
      <c r="K81" s="15"/>
      <c r="M81" s="15"/>
      <c r="N81" s="15"/>
      <c r="S81" s="97"/>
      <c r="T81" s="7"/>
      <c r="U81" s="7"/>
      <c r="V81" s="6"/>
      <c r="W81" s="8"/>
    </row>
    <row r="82" spans="1:23" x14ac:dyDescent="0.25">
      <c r="A82" s="109" t="s">
        <v>33</v>
      </c>
      <c r="B82" s="110">
        <v>26.8</v>
      </c>
      <c r="C82" s="116">
        <f t="shared" ref="C82:C87" si="93">B82*5</f>
        <v>134</v>
      </c>
      <c r="D82" s="12">
        <f t="shared" ref="D82:D87" si="94">18/C82</f>
        <v>0.13432835820895522</v>
      </c>
      <c r="E82" s="19">
        <f t="shared" ref="E82:E87" si="95">12*D82</f>
        <v>1.6119402985074627</v>
      </c>
      <c r="F82" s="23">
        <f t="shared" ref="F82:F87" si="96">12-E82</f>
        <v>10.388059701492537</v>
      </c>
      <c r="G82" s="16" t="s">
        <v>161</v>
      </c>
      <c r="H82" s="19">
        <f t="shared" ref="H82:H87" si="97">14*D82</f>
        <v>1.8805970149253732</v>
      </c>
      <c r="I82" s="15">
        <f t="shared" ref="I82:I87" si="98">14-H82</f>
        <v>12.119402985074627</v>
      </c>
      <c r="J82" s="15">
        <f t="shared" ref="J82:K87" si="99">H82-E82</f>
        <v>0.26865671641791056</v>
      </c>
      <c r="K82" s="15">
        <f t="shared" si="99"/>
        <v>1.7313432835820901</v>
      </c>
      <c r="L82" s="15" t="s">
        <v>199</v>
      </c>
      <c r="M82" s="15">
        <f>J82*4</f>
        <v>1.0746268656716422</v>
      </c>
      <c r="N82" s="15">
        <f t="shared" ref="N82:N87" si="100">2-M82</f>
        <v>0.92537313432835777</v>
      </c>
      <c r="S82" s="96" t="s">
        <v>209</v>
      </c>
      <c r="T82" s="92" t="s">
        <v>316</v>
      </c>
      <c r="U82" s="92" t="s">
        <v>317</v>
      </c>
      <c r="V82" s="6" t="s">
        <v>33</v>
      </c>
      <c r="W82" s="104" t="s">
        <v>316</v>
      </c>
    </row>
    <row r="83" spans="1:23" x14ac:dyDescent="0.25">
      <c r="A83" s="109" t="s">
        <v>34</v>
      </c>
      <c r="B83" s="110">
        <v>24.4</v>
      </c>
      <c r="C83" s="116">
        <f t="shared" si="93"/>
        <v>122</v>
      </c>
      <c r="D83" s="12">
        <f t="shared" si="94"/>
        <v>0.14754098360655737</v>
      </c>
      <c r="E83" s="19">
        <f t="shared" si="95"/>
        <v>1.7704918032786885</v>
      </c>
      <c r="F83" s="23">
        <f t="shared" si="96"/>
        <v>10.229508196721312</v>
      </c>
      <c r="G83" s="16" t="s">
        <v>162</v>
      </c>
      <c r="H83" s="19">
        <f t="shared" si="97"/>
        <v>2.0655737704918034</v>
      </c>
      <c r="I83" s="15">
        <f t="shared" si="98"/>
        <v>11.934426229508198</v>
      </c>
      <c r="J83" s="15">
        <f t="shared" si="99"/>
        <v>0.29508196721311486</v>
      </c>
      <c r="K83" s="15">
        <f t="shared" si="99"/>
        <v>1.7049180327868854</v>
      </c>
      <c r="L83" s="15" t="s">
        <v>199</v>
      </c>
      <c r="M83" s="15">
        <f>J83*4</f>
        <v>1.1803278688524594</v>
      </c>
      <c r="N83" s="15">
        <f t="shared" si="100"/>
        <v>0.81967213114754056</v>
      </c>
      <c r="S83" s="96" t="s">
        <v>209</v>
      </c>
      <c r="T83" s="92" t="s">
        <v>332</v>
      </c>
      <c r="U83" s="92" t="s">
        <v>333</v>
      </c>
      <c r="V83" s="6" t="s">
        <v>34</v>
      </c>
      <c r="W83" s="104" t="s">
        <v>332</v>
      </c>
    </row>
    <row r="84" spans="1:23" x14ac:dyDescent="0.25">
      <c r="A84" s="109" t="s">
        <v>35</v>
      </c>
      <c r="B84" s="110">
        <v>24.4</v>
      </c>
      <c r="C84" s="116">
        <f t="shared" si="93"/>
        <v>122</v>
      </c>
      <c r="D84" s="12">
        <f t="shared" si="94"/>
        <v>0.14754098360655737</v>
      </c>
      <c r="E84" s="19">
        <f t="shared" si="95"/>
        <v>1.7704918032786885</v>
      </c>
      <c r="F84" s="23">
        <f t="shared" si="96"/>
        <v>10.229508196721312</v>
      </c>
      <c r="G84" s="16" t="s">
        <v>163</v>
      </c>
      <c r="H84" s="19">
        <f t="shared" si="97"/>
        <v>2.0655737704918034</v>
      </c>
      <c r="I84" s="15">
        <f t="shared" si="98"/>
        <v>11.934426229508198</v>
      </c>
      <c r="J84" s="15">
        <f t="shared" si="99"/>
        <v>0.29508196721311486</v>
      </c>
      <c r="K84" s="15">
        <f t="shared" si="99"/>
        <v>1.7049180327868854</v>
      </c>
      <c r="L84" s="15" t="s">
        <v>199</v>
      </c>
      <c r="M84" s="15">
        <f>J84*4</f>
        <v>1.1803278688524594</v>
      </c>
      <c r="N84" s="15">
        <f t="shared" si="100"/>
        <v>0.81967213114754056</v>
      </c>
      <c r="S84" s="96" t="s">
        <v>209</v>
      </c>
      <c r="T84" s="92" t="s">
        <v>348</v>
      </c>
      <c r="U84" s="92" t="s">
        <v>349</v>
      </c>
      <c r="V84" s="6" t="s">
        <v>35</v>
      </c>
      <c r="W84" s="104" t="s">
        <v>348</v>
      </c>
    </row>
    <row r="85" spans="1:23" x14ac:dyDescent="0.25">
      <c r="A85" s="109" t="s">
        <v>80</v>
      </c>
      <c r="B85" s="110">
        <v>16.8</v>
      </c>
      <c r="C85" s="116">
        <f t="shared" si="93"/>
        <v>84</v>
      </c>
      <c r="D85" s="12">
        <f t="shared" si="94"/>
        <v>0.21428571428571427</v>
      </c>
      <c r="E85" s="19">
        <f t="shared" si="95"/>
        <v>2.5714285714285712</v>
      </c>
      <c r="F85" s="23">
        <f t="shared" si="96"/>
        <v>9.4285714285714288</v>
      </c>
      <c r="G85" s="16" t="s">
        <v>164</v>
      </c>
      <c r="H85" s="19">
        <f t="shared" si="97"/>
        <v>3</v>
      </c>
      <c r="I85" s="15">
        <f t="shared" si="98"/>
        <v>11</v>
      </c>
      <c r="J85" s="15">
        <f t="shared" si="99"/>
        <v>0.42857142857142883</v>
      </c>
      <c r="K85" s="15">
        <f t="shared" si="99"/>
        <v>1.5714285714285712</v>
      </c>
      <c r="L85" s="15" t="s">
        <v>201</v>
      </c>
      <c r="M85" s="15">
        <f>J85*2</f>
        <v>0.85714285714285765</v>
      </c>
      <c r="N85" s="15">
        <f t="shared" si="100"/>
        <v>1.1428571428571423</v>
      </c>
      <c r="S85" s="96" t="s">
        <v>209</v>
      </c>
      <c r="T85" s="92" t="s">
        <v>359</v>
      </c>
      <c r="U85" s="92" t="s">
        <v>164</v>
      </c>
      <c r="V85" s="6" t="s">
        <v>80</v>
      </c>
      <c r="W85" s="104" t="s">
        <v>359</v>
      </c>
    </row>
    <row r="86" spans="1:23" x14ac:dyDescent="0.25">
      <c r="A86" s="109" t="s">
        <v>81</v>
      </c>
      <c r="B86" s="110">
        <v>16.399999999999999</v>
      </c>
      <c r="C86" s="116">
        <f t="shared" si="93"/>
        <v>82</v>
      </c>
      <c r="D86" s="12">
        <f t="shared" si="94"/>
        <v>0.21951219512195122</v>
      </c>
      <c r="E86" s="19">
        <f t="shared" si="95"/>
        <v>2.6341463414634148</v>
      </c>
      <c r="F86" s="23">
        <f t="shared" si="96"/>
        <v>9.3658536585365848</v>
      </c>
      <c r="G86" s="16" t="s">
        <v>165</v>
      </c>
      <c r="H86" s="19">
        <f t="shared" si="97"/>
        <v>3.0731707317073171</v>
      </c>
      <c r="I86" s="15">
        <f t="shared" si="98"/>
        <v>10.926829268292682</v>
      </c>
      <c r="J86" s="15">
        <f t="shared" si="99"/>
        <v>0.43902439024390238</v>
      </c>
      <c r="K86" s="15">
        <f t="shared" si="99"/>
        <v>1.5609756097560972</v>
      </c>
      <c r="L86" s="15" t="s">
        <v>201</v>
      </c>
      <c r="M86" s="15">
        <f>J86*2</f>
        <v>0.87804878048780477</v>
      </c>
      <c r="N86" s="15">
        <f t="shared" si="100"/>
        <v>1.1219512195121952</v>
      </c>
      <c r="S86" s="96" t="s">
        <v>209</v>
      </c>
      <c r="T86" s="92" t="s">
        <v>367</v>
      </c>
      <c r="U86" s="92" t="s">
        <v>165</v>
      </c>
      <c r="V86" s="6" t="s">
        <v>81</v>
      </c>
      <c r="W86" s="104" t="s">
        <v>367</v>
      </c>
    </row>
    <row r="87" spans="1:23" ht="15.75" thickBot="1" x14ac:dyDescent="0.3">
      <c r="A87" s="113" t="s">
        <v>82</v>
      </c>
      <c r="B87" s="114">
        <v>16</v>
      </c>
      <c r="C87" s="117">
        <f t="shared" si="93"/>
        <v>80</v>
      </c>
      <c r="D87" s="12">
        <f t="shared" si="94"/>
        <v>0.22500000000000001</v>
      </c>
      <c r="E87" s="20">
        <f t="shared" si="95"/>
        <v>2.7</v>
      </c>
      <c r="F87" s="24">
        <f t="shared" si="96"/>
        <v>9.3000000000000007</v>
      </c>
      <c r="G87" s="16" t="s">
        <v>166</v>
      </c>
      <c r="H87" s="19">
        <f t="shared" si="97"/>
        <v>3.15</v>
      </c>
      <c r="I87" s="15">
        <f t="shared" si="98"/>
        <v>10.85</v>
      </c>
      <c r="J87" s="15">
        <f t="shared" si="99"/>
        <v>0.44999999999999973</v>
      </c>
      <c r="K87" s="15">
        <f t="shared" si="99"/>
        <v>1.5499999999999989</v>
      </c>
      <c r="L87" s="15" t="s">
        <v>201</v>
      </c>
      <c r="M87" s="15">
        <f>J87*2</f>
        <v>0.89999999999999947</v>
      </c>
      <c r="N87" s="15">
        <f t="shared" si="100"/>
        <v>1.1000000000000005</v>
      </c>
      <c r="S87" s="96" t="s">
        <v>209</v>
      </c>
      <c r="T87" s="92" t="s">
        <v>375</v>
      </c>
      <c r="U87" s="93" t="s">
        <v>166</v>
      </c>
      <c r="V87" s="10" t="s">
        <v>82</v>
      </c>
      <c r="W87" s="104" t="s">
        <v>375</v>
      </c>
    </row>
    <row r="88" spans="1:23" ht="15.75" thickBot="1" x14ac:dyDescent="0.3">
      <c r="A88" s="109"/>
      <c r="B88" s="110"/>
      <c r="C88" s="116"/>
      <c r="D88" s="12"/>
      <c r="E88" s="20"/>
      <c r="F88" s="24"/>
      <c r="G88" s="14"/>
      <c r="H88" s="19"/>
      <c r="I88" s="15"/>
      <c r="J88" s="15"/>
      <c r="K88" s="15"/>
      <c r="M88" s="15"/>
      <c r="N88" s="15"/>
      <c r="S88" s="97"/>
      <c r="T88" s="7"/>
      <c r="U88" s="7"/>
      <c r="V88" s="6"/>
      <c r="W88" s="8"/>
    </row>
    <row r="89" spans="1:23" x14ac:dyDescent="0.25">
      <c r="A89" s="107" t="s">
        <v>59</v>
      </c>
      <c r="B89" s="108" t="s">
        <v>0</v>
      </c>
      <c r="C89" s="118"/>
      <c r="D89" s="12"/>
      <c r="E89" s="19"/>
      <c r="F89" s="23"/>
      <c r="G89" s="14"/>
      <c r="H89" s="19"/>
      <c r="I89" s="15"/>
      <c r="J89" s="15"/>
      <c r="K89" s="15"/>
      <c r="M89" s="15"/>
      <c r="N89" s="15"/>
      <c r="S89" s="97"/>
      <c r="T89" s="7"/>
      <c r="U89" s="7"/>
      <c r="V89" s="4" t="s">
        <v>59</v>
      </c>
      <c r="W89" s="8"/>
    </row>
    <row r="90" spans="1:23" x14ac:dyDescent="0.25">
      <c r="A90" s="109" t="s">
        <v>39</v>
      </c>
      <c r="B90" s="110">
        <v>10</v>
      </c>
      <c r="C90" s="116">
        <f t="shared" ref="C90:C95" si="101">B90*5</f>
        <v>50</v>
      </c>
      <c r="D90" s="12">
        <f t="shared" ref="D90:D95" si="102">18/C90</f>
        <v>0.36</v>
      </c>
      <c r="E90" s="19">
        <f t="shared" ref="E90:E95" si="103">12*D90</f>
        <v>4.32</v>
      </c>
      <c r="F90" s="23">
        <f t="shared" ref="F90:F95" si="104">12-E90</f>
        <v>7.68</v>
      </c>
      <c r="G90" s="16" t="s">
        <v>167</v>
      </c>
      <c r="H90" s="19">
        <f t="shared" ref="H90:H95" si="105">14*D90</f>
        <v>5.04</v>
      </c>
      <c r="I90" s="15">
        <f t="shared" ref="I90:I95" si="106">14-H90</f>
        <v>8.9600000000000009</v>
      </c>
      <c r="J90" s="15">
        <f t="shared" ref="J90:K95" si="107">H90-E90</f>
        <v>0.71999999999999975</v>
      </c>
      <c r="K90" s="15">
        <f t="shared" si="107"/>
        <v>1.2800000000000011</v>
      </c>
      <c r="L90" s="15" t="s">
        <v>197</v>
      </c>
      <c r="M90" s="15">
        <v>0.71999999999999975</v>
      </c>
      <c r="N90" s="15">
        <f t="shared" ref="N90:N95" si="108">2-M90</f>
        <v>1.2800000000000002</v>
      </c>
      <c r="S90" s="96" t="s">
        <v>209</v>
      </c>
      <c r="T90" s="92" t="s">
        <v>222</v>
      </c>
      <c r="U90" s="93" t="s">
        <v>223</v>
      </c>
      <c r="V90" s="6" t="s">
        <v>39</v>
      </c>
      <c r="W90" s="104" t="s">
        <v>222</v>
      </c>
    </row>
    <row r="91" spans="1:23" x14ac:dyDescent="0.25">
      <c r="A91" s="109" t="s">
        <v>40</v>
      </c>
      <c r="B91" s="110">
        <v>10</v>
      </c>
      <c r="C91" s="116">
        <f t="shared" si="101"/>
        <v>50</v>
      </c>
      <c r="D91" s="12">
        <f t="shared" si="102"/>
        <v>0.36</v>
      </c>
      <c r="E91" s="19">
        <f t="shared" si="103"/>
        <v>4.32</v>
      </c>
      <c r="F91" s="23">
        <f t="shared" si="104"/>
        <v>7.68</v>
      </c>
      <c r="G91" s="16" t="s">
        <v>168</v>
      </c>
      <c r="H91" s="19">
        <f t="shared" si="105"/>
        <v>5.04</v>
      </c>
      <c r="I91" s="15">
        <f t="shared" si="106"/>
        <v>8.9600000000000009</v>
      </c>
      <c r="J91" s="15">
        <f t="shared" si="107"/>
        <v>0.71999999999999975</v>
      </c>
      <c r="K91" s="15">
        <f t="shared" si="107"/>
        <v>1.2800000000000011</v>
      </c>
      <c r="L91" s="15" t="s">
        <v>197</v>
      </c>
      <c r="M91" s="15">
        <v>0.71999999999999975</v>
      </c>
      <c r="N91" s="15">
        <f t="shared" si="108"/>
        <v>1.2800000000000002</v>
      </c>
      <c r="S91" s="96" t="s">
        <v>209</v>
      </c>
      <c r="T91" s="92" t="s">
        <v>238</v>
      </c>
      <c r="U91" s="92" t="s">
        <v>239</v>
      </c>
      <c r="V91" s="6" t="s">
        <v>40</v>
      </c>
      <c r="W91" s="104" t="s">
        <v>238</v>
      </c>
    </row>
    <row r="92" spans="1:23" x14ac:dyDescent="0.25">
      <c r="A92" s="109" t="s">
        <v>41</v>
      </c>
      <c r="B92" s="110">
        <v>10</v>
      </c>
      <c r="C92" s="116">
        <f t="shared" si="101"/>
        <v>50</v>
      </c>
      <c r="D92" s="12">
        <f t="shared" si="102"/>
        <v>0.36</v>
      </c>
      <c r="E92" s="19">
        <f t="shared" si="103"/>
        <v>4.32</v>
      </c>
      <c r="F92" s="23">
        <f t="shared" si="104"/>
        <v>7.68</v>
      </c>
      <c r="G92" s="16" t="s">
        <v>169</v>
      </c>
      <c r="H92" s="19">
        <f t="shared" si="105"/>
        <v>5.04</v>
      </c>
      <c r="I92" s="15">
        <f t="shared" si="106"/>
        <v>8.9600000000000009</v>
      </c>
      <c r="J92" s="15">
        <f t="shared" si="107"/>
        <v>0.71999999999999975</v>
      </c>
      <c r="K92" s="15">
        <f t="shared" si="107"/>
        <v>1.2800000000000011</v>
      </c>
      <c r="L92" s="15" t="s">
        <v>197</v>
      </c>
      <c r="M92" s="15">
        <v>0.71999999999999975</v>
      </c>
      <c r="N92" s="15">
        <f t="shared" si="108"/>
        <v>1.2800000000000002</v>
      </c>
      <c r="S92" s="96" t="s">
        <v>209</v>
      </c>
      <c r="T92" s="92" t="s">
        <v>254</v>
      </c>
      <c r="U92" s="92" t="s">
        <v>255</v>
      </c>
      <c r="V92" s="6" t="s">
        <v>41</v>
      </c>
      <c r="W92" s="104" t="s">
        <v>254</v>
      </c>
    </row>
    <row r="93" spans="1:23" x14ac:dyDescent="0.25">
      <c r="A93" s="109" t="s">
        <v>42</v>
      </c>
      <c r="B93" s="110">
        <v>12.4</v>
      </c>
      <c r="C93" s="116">
        <f t="shared" si="101"/>
        <v>62</v>
      </c>
      <c r="D93" s="12">
        <f t="shared" si="102"/>
        <v>0.29032258064516131</v>
      </c>
      <c r="E93" s="19">
        <f t="shared" si="103"/>
        <v>3.4838709677419359</v>
      </c>
      <c r="F93" s="23">
        <f t="shared" si="104"/>
        <v>8.5161290322580641</v>
      </c>
      <c r="G93" s="16" t="s">
        <v>170</v>
      </c>
      <c r="H93" s="19">
        <f t="shared" si="105"/>
        <v>4.064516129032258</v>
      </c>
      <c r="I93" s="15">
        <f t="shared" si="106"/>
        <v>9.935483870967742</v>
      </c>
      <c r="J93" s="15">
        <f t="shared" si="107"/>
        <v>0.58064516129032206</v>
      </c>
      <c r="K93" s="15">
        <f t="shared" si="107"/>
        <v>1.4193548387096779</v>
      </c>
      <c r="L93" s="15" t="s">
        <v>201</v>
      </c>
      <c r="M93" s="15">
        <f>J93*2</f>
        <v>1.1612903225806441</v>
      </c>
      <c r="N93" s="15">
        <f t="shared" si="108"/>
        <v>0.83870967741935587</v>
      </c>
      <c r="S93" s="96" t="s">
        <v>209</v>
      </c>
      <c r="T93" s="92" t="s">
        <v>270</v>
      </c>
      <c r="U93" s="92" t="s">
        <v>271</v>
      </c>
      <c r="V93" s="6" t="s">
        <v>42</v>
      </c>
      <c r="W93" s="104" t="s">
        <v>270</v>
      </c>
    </row>
    <row r="94" spans="1:23" x14ac:dyDescent="0.25">
      <c r="A94" s="109" t="s">
        <v>43</v>
      </c>
      <c r="B94" s="110">
        <v>16.399999999999999</v>
      </c>
      <c r="C94" s="116">
        <f t="shared" si="101"/>
        <v>82</v>
      </c>
      <c r="D94" s="12">
        <f t="shared" si="102"/>
        <v>0.21951219512195122</v>
      </c>
      <c r="E94" s="19">
        <f t="shared" si="103"/>
        <v>2.6341463414634148</v>
      </c>
      <c r="F94" s="23">
        <f t="shared" si="104"/>
        <v>9.3658536585365848</v>
      </c>
      <c r="G94" s="16" t="s">
        <v>171</v>
      </c>
      <c r="H94" s="19">
        <f t="shared" si="105"/>
        <v>3.0731707317073171</v>
      </c>
      <c r="I94" s="15">
        <f t="shared" si="106"/>
        <v>10.926829268292682</v>
      </c>
      <c r="J94" s="15">
        <f t="shared" si="107"/>
        <v>0.43902439024390238</v>
      </c>
      <c r="K94" s="15">
        <f t="shared" si="107"/>
        <v>1.5609756097560972</v>
      </c>
      <c r="L94" s="15" t="s">
        <v>201</v>
      </c>
      <c r="M94" s="15">
        <f>J94*2</f>
        <v>0.87804878048780477</v>
      </c>
      <c r="N94" s="15">
        <f t="shared" si="108"/>
        <v>1.1219512195121952</v>
      </c>
      <c r="S94" s="96" t="s">
        <v>209</v>
      </c>
      <c r="T94" s="92" t="s">
        <v>286</v>
      </c>
      <c r="U94" s="92" t="s">
        <v>287</v>
      </c>
      <c r="V94" s="6" t="s">
        <v>43</v>
      </c>
      <c r="W94" s="104" t="s">
        <v>286</v>
      </c>
    </row>
    <row r="95" spans="1:23" x14ac:dyDescent="0.25">
      <c r="A95" s="109" t="s">
        <v>44</v>
      </c>
      <c r="B95" s="110">
        <v>11.2</v>
      </c>
      <c r="C95" s="116">
        <f t="shared" si="101"/>
        <v>56</v>
      </c>
      <c r="D95" s="12">
        <f t="shared" si="102"/>
        <v>0.32142857142857145</v>
      </c>
      <c r="E95" s="19">
        <f t="shared" si="103"/>
        <v>3.8571428571428577</v>
      </c>
      <c r="F95" s="23">
        <f t="shared" si="104"/>
        <v>8.1428571428571423</v>
      </c>
      <c r="G95" s="16" t="s">
        <v>172</v>
      </c>
      <c r="H95" s="19">
        <f t="shared" si="105"/>
        <v>4.5</v>
      </c>
      <c r="I95" s="15">
        <f t="shared" si="106"/>
        <v>9.5</v>
      </c>
      <c r="J95" s="15">
        <f t="shared" si="107"/>
        <v>0.64285714285714235</v>
      </c>
      <c r="K95" s="15">
        <f t="shared" si="107"/>
        <v>1.3571428571428577</v>
      </c>
      <c r="L95" s="15" t="s">
        <v>201</v>
      </c>
      <c r="M95" s="15">
        <f>J95*2</f>
        <v>1.2857142857142847</v>
      </c>
      <c r="N95" s="15">
        <f t="shared" si="108"/>
        <v>0.7142857142857153</v>
      </c>
      <c r="S95" s="96" t="s">
        <v>209</v>
      </c>
      <c r="T95" s="92" t="s">
        <v>302</v>
      </c>
      <c r="U95" s="92" t="s">
        <v>303</v>
      </c>
      <c r="V95" s="6" t="s">
        <v>44</v>
      </c>
      <c r="W95" s="104" t="s">
        <v>302</v>
      </c>
    </row>
    <row r="96" spans="1:23" x14ac:dyDescent="0.25">
      <c r="A96" s="109"/>
      <c r="B96" s="110"/>
      <c r="C96" s="116"/>
      <c r="D96" s="12"/>
      <c r="E96" s="19"/>
      <c r="F96" s="23"/>
      <c r="G96" s="14"/>
      <c r="H96" s="19"/>
      <c r="I96" s="15"/>
      <c r="J96" s="15"/>
      <c r="K96" s="15"/>
      <c r="M96" s="15"/>
      <c r="N96" s="15"/>
      <c r="S96" s="97"/>
      <c r="T96" s="7"/>
      <c r="U96" s="7"/>
      <c r="V96" s="6"/>
      <c r="W96" s="8"/>
    </row>
    <row r="97" spans="1:23" x14ac:dyDescent="0.25">
      <c r="A97" s="109" t="s">
        <v>45</v>
      </c>
      <c r="B97" s="110">
        <v>10.8</v>
      </c>
      <c r="C97" s="116">
        <f t="shared" ref="C97:C102" si="109">B97*5</f>
        <v>54</v>
      </c>
      <c r="D97" s="12">
        <f t="shared" ref="D97:D102" si="110">18/C97</f>
        <v>0.33333333333333331</v>
      </c>
      <c r="E97" s="19">
        <f t="shared" ref="E97:E102" si="111">12*D97</f>
        <v>4</v>
      </c>
      <c r="F97" s="23">
        <f t="shared" ref="F97:F102" si="112">12-E97</f>
        <v>8</v>
      </c>
      <c r="G97" s="16" t="s">
        <v>173</v>
      </c>
      <c r="H97" s="19">
        <f t="shared" ref="H97:H102" si="113">14*D97</f>
        <v>4.6666666666666661</v>
      </c>
      <c r="I97" s="15">
        <f t="shared" ref="I97:I102" si="114">14-H97</f>
        <v>9.3333333333333339</v>
      </c>
      <c r="J97" s="15">
        <f t="shared" ref="J97:K102" si="115">H97-E97</f>
        <v>0.66666666666666607</v>
      </c>
      <c r="K97" s="15">
        <f t="shared" si="115"/>
        <v>1.3333333333333339</v>
      </c>
      <c r="L97" s="15" t="s">
        <v>201</v>
      </c>
      <c r="M97" s="15">
        <f>J97*2</f>
        <v>1.3333333333333321</v>
      </c>
      <c r="N97" s="15">
        <f t="shared" ref="N97:N102" si="116">2-M97</f>
        <v>0.66666666666666785</v>
      </c>
      <c r="S97" s="96" t="s">
        <v>209</v>
      </c>
      <c r="T97" s="92" t="s">
        <v>318</v>
      </c>
      <c r="U97" s="92" t="s">
        <v>319</v>
      </c>
      <c r="V97" s="6" t="s">
        <v>45</v>
      </c>
      <c r="W97" s="104" t="s">
        <v>318</v>
      </c>
    </row>
    <row r="98" spans="1:23" x14ac:dyDescent="0.25">
      <c r="A98" s="109" t="s">
        <v>46</v>
      </c>
      <c r="B98" s="110">
        <v>8.4</v>
      </c>
      <c r="C98" s="116">
        <f t="shared" si="109"/>
        <v>42</v>
      </c>
      <c r="D98" s="12">
        <f t="shared" si="110"/>
        <v>0.42857142857142855</v>
      </c>
      <c r="E98" s="19">
        <f t="shared" si="111"/>
        <v>5.1428571428571423</v>
      </c>
      <c r="F98" s="23">
        <f t="shared" si="112"/>
        <v>6.8571428571428577</v>
      </c>
      <c r="G98" s="16" t="s">
        <v>174</v>
      </c>
      <c r="H98" s="19">
        <f t="shared" si="113"/>
        <v>6</v>
      </c>
      <c r="I98" s="15">
        <f t="shared" si="114"/>
        <v>8</v>
      </c>
      <c r="J98" s="15">
        <f t="shared" si="115"/>
        <v>0.85714285714285765</v>
      </c>
      <c r="K98" s="15">
        <f t="shared" si="115"/>
        <v>1.1428571428571423</v>
      </c>
      <c r="L98" s="15" t="s">
        <v>197</v>
      </c>
      <c r="M98" s="15">
        <v>0.85714285714285765</v>
      </c>
      <c r="N98" s="15">
        <f t="shared" si="116"/>
        <v>1.1428571428571423</v>
      </c>
      <c r="S98" s="96" t="s">
        <v>209</v>
      </c>
      <c r="T98" s="92" t="s">
        <v>334</v>
      </c>
      <c r="U98" s="92" t="s">
        <v>335</v>
      </c>
      <c r="V98" s="6" t="s">
        <v>46</v>
      </c>
      <c r="W98" s="104" t="s">
        <v>334</v>
      </c>
    </row>
    <row r="99" spans="1:23" x14ac:dyDescent="0.25">
      <c r="A99" s="109" t="s">
        <v>47</v>
      </c>
      <c r="B99" s="110">
        <v>9.1999999999999993</v>
      </c>
      <c r="C99" s="116">
        <f t="shared" si="109"/>
        <v>46</v>
      </c>
      <c r="D99" s="12">
        <f t="shared" si="110"/>
        <v>0.39130434782608697</v>
      </c>
      <c r="E99" s="19">
        <f t="shared" si="111"/>
        <v>4.6956521739130439</v>
      </c>
      <c r="F99" s="23">
        <f t="shared" si="112"/>
        <v>7.3043478260869561</v>
      </c>
      <c r="G99" s="16" t="s">
        <v>175</v>
      </c>
      <c r="H99" s="19">
        <f t="shared" si="113"/>
        <v>5.4782608695652177</v>
      </c>
      <c r="I99" s="15">
        <f t="shared" si="114"/>
        <v>8.5217391304347814</v>
      </c>
      <c r="J99" s="15">
        <f t="shared" si="115"/>
        <v>0.78260869565217384</v>
      </c>
      <c r="K99" s="15">
        <f t="shared" si="115"/>
        <v>1.2173913043478253</v>
      </c>
      <c r="L99" s="15" t="s">
        <v>197</v>
      </c>
      <c r="M99" s="15">
        <v>0.78260869565217384</v>
      </c>
      <c r="N99" s="15">
        <f t="shared" si="116"/>
        <v>1.2173913043478262</v>
      </c>
      <c r="S99" s="96" t="s">
        <v>209</v>
      </c>
      <c r="T99" s="92" t="s">
        <v>350</v>
      </c>
      <c r="U99" s="92" t="s">
        <v>351</v>
      </c>
      <c r="V99" s="6" t="s">
        <v>47</v>
      </c>
      <c r="W99" s="104" t="s">
        <v>350</v>
      </c>
    </row>
    <row r="100" spans="1:23" x14ac:dyDescent="0.25">
      <c r="A100" s="109" t="s">
        <v>48</v>
      </c>
      <c r="B100" s="110">
        <v>14.8</v>
      </c>
      <c r="C100" s="116">
        <f t="shared" si="109"/>
        <v>74</v>
      </c>
      <c r="D100" s="12">
        <f t="shared" si="110"/>
        <v>0.24324324324324326</v>
      </c>
      <c r="E100" s="19">
        <f t="shared" si="111"/>
        <v>2.9189189189189193</v>
      </c>
      <c r="F100" s="23">
        <f t="shared" si="112"/>
        <v>9.0810810810810807</v>
      </c>
      <c r="G100" s="16" t="s">
        <v>176</v>
      </c>
      <c r="H100" s="19">
        <f t="shared" si="113"/>
        <v>3.4054054054054057</v>
      </c>
      <c r="I100" s="15">
        <f t="shared" si="114"/>
        <v>10.594594594594595</v>
      </c>
      <c r="J100" s="15">
        <f t="shared" si="115"/>
        <v>0.4864864864864864</v>
      </c>
      <c r="K100" s="15">
        <f t="shared" si="115"/>
        <v>1.513513513513514</v>
      </c>
      <c r="L100" s="15" t="s">
        <v>201</v>
      </c>
      <c r="M100" s="15">
        <f>J100*2</f>
        <v>0.9729729729729728</v>
      </c>
      <c r="N100" s="15">
        <f t="shared" si="116"/>
        <v>1.0270270270270272</v>
      </c>
      <c r="S100" s="96" t="s">
        <v>209</v>
      </c>
      <c r="T100" s="92" t="s">
        <v>360</v>
      </c>
      <c r="U100" s="92" t="s">
        <v>176</v>
      </c>
      <c r="V100" s="6" t="s">
        <v>48</v>
      </c>
      <c r="W100" s="104" t="s">
        <v>360</v>
      </c>
    </row>
    <row r="101" spans="1:23" x14ac:dyDescent="0.25">
      <c r="A101" s="109" t="s">
        <v>49</v>
      </c>
      <c r="B101" s="110">
        <v>17.2</v>
      </c>
      <c r="C101" s="116">
        <f t="shared" si="109"/>
        <v>86</v>
      </c>
      <c r="D101" s="12">
        <f t="shared" si="110"/>
        <v>0.20930232558139536</v>
      </c>
      <c r="E101" s="19">
        <f t="shared" si="111"/>
        <v>2.5116279069767442</v>
      </c>
      <c r="F101" s="23">
        <f t="shared" si="112"/>
        <v>9.4883720930232549</v>
      </c>
      <c r="G101" s="16" t="s">
        <v>177</v>
      </c>
      <c r="H101" s="19">
        <f t="shared" si="113"/>
        <v>2.9302325581395352</v>
      </c>
      <c r="I101" s="15">
        <f t="shared" si="114"/>
        <v>11.069767441860465</v>
      </c>
      <c r="J101" s="15">
        <f t="shared" si="115"/>
        <v>0.418604651162791</v>
      </c>
      <c r="K101" s="15">
        <f t="shared" si="115"/>
        <v>1.5813953488372103</v>
      </c>
      <c r="L101" s="15" t="s">
        <v>201</v>
      </c>
      <c r="M101" s="15">
        <f>J101*2</f>
        <v>0.83720930232558199</v>
      </c>
      <c r="N101" s="15">
        <f t="shared" si="116"/>
        <v>1.162790697674418</v>
      </c>
      <c r="S101" s="96" t="s">
        <v>209</v>
      </c>
      <c r="T101" s="92" t="s">
        <v>368</v>
      </c>
      <c r="U101" s="92" t="s">
        <v>177</v>
      </c>
      <c r="V101" s="6" t="s">
        <v>49</v>
      </c>
      <c r="W101" s="104" t="s">
        <v>368</v>
      </c>
    </row>
    <row r="102" spans="1:23" x14ac:dyDescent="0.25">
      <c r="A102" s="109" t="s">
        <v>50</v>
      </c>
      <c r="B102" s="110">
        <v>15.6</v>
      </c>
      <c r="C102" s="116">
        <f t="shared" si="109"/>
        <v>78</v>
      </c>
      <c r="D102" s="12">
        <f t="shared" si="110"/>
        <v>0.23076923076923078</v>
      </c>
      <c r="E102" s="19">
        <f t="shared" si="111"/>
        <v>2.7692307692307692</v>
      </c>
      <c r="F102" s="23">
        <f t="shared" si="112"/>
        <v>9.2307692307692299</v>
      </c>
      <c r="G102" s="16" t="s">
        <v>178</v>
      </c>
      <c r="H102" s="19">
        <f t="shared" si="113"/>
        <v>3.2307692307692308</v>
      </c>
      <c r="I102" s="15">
        <f t="shared" si="114"/>
        <v>10.76923076923077</v>
      </c>
      <c r="J102" s="15">
        <f t="shared" si="115"/>
        <v>0.46153846153846168</v>
      </c>
      <c r="K102" s="15">
        <f t="shared" si="115"/>
        <v>1.5384615384615401</v>
      </c>
      <c r="L102" s="15" t="s">
        <v>201</v>
      </c>
      <c r="M102" s="15">
        <f>J102*2</f>
        <v>0.92307692307692335</v>
      </c>
      <c r="N102" s="15">
        <f t="shared" si="116"/>
        <v>1.0769230769230766</v>
      </c>
      <c r="S102" s="96" t="s">
        <v>209</v>
      </c>
      <c r="T102" s="92" t="s">
        <v>376</v>
      </c>
      <c r="U102" s="93" t="s">
        <v>178</v>
      </c>
      <c r="V102" s="6" t="s">
        <v>50</v>
      </c>
      <c r="W102" s="104" t="s">
        <v>376</v>
      </c>
    </row>
    <row r="103" spans="1:23" x14ac:dyDescent="0.25">
      <c r="A103" s="109"/>
      <c r="B103" s="110"/>
      <c r="C103" s="116"/>
      <c r="D103" s="12"/>
      <c r="E103" s="19"/>
      <c r="F103" s="23"/>
      <c r="G103" s="14"/>
      <c r="H103" s="19"/>
      <c r="I103" s="15"/>
      <c r="J103" s="15"/>
      <c r="K103" s="15"/>
      <c r="M103" s="15"/>
      <c r="N103" s="15"/>
      <c r="S103" s="97"/>
      <c r="T103" s="7"/>
      <c r="U103" s="7"/>
      <c r="V103" s="6"/>
      <c r="W103" s="8"/>
    </row>
    <row r="104" spans="1:23" x14ac:dyDescent="0.25">
      <c r="A104" s="109" t="s">
        <v>51</v>
      </c>
      <c r="B104" s="110">
        <v>9.6</v>
      </c>
      <c r="C104" s="116">
        <f t="shared" ref="C104:C109" si="117">B104*5</f>
        <v>48</v>
      </c>
      <c r="D104" s="12">
        <f t="shared" ref="D104:D109" si="118">18/C104</f>
        <v>0.375</v>
      </c>
      <c r="E104" s="19">
        <f t="shared" ref="E104:E109" si="119">12*D104</f>
        <v>4.5</v>
      </c>
      <c r="F104" s="23">
        <f t="shared" ref="F104:F109" si="120">12-E104</f>
        <v>7.5</v>
      </c>
      <c r="G104" s="16" t="s">
        <v>179</v>
      </c>
      <c r="H104" s="19">
        <f t="shared" ref="H104:H109" si="121">14*D104</f>
        <v>5.25</v>
      </c>
      <c r="I104" s="15">
        <f t="shared" ref="I104:I109" si="122">14-H104</f>
        <v>8.75</v>
      </c>
      <c r="J104" s="15">
        <f t="shared" ref="J104:K109" si="123">H104-E104</f>
        <v>0.75</v>
      </c>
      <c r="K104" s="15">
        <f t="shared" si="123"/>
        <v>1.25</v>
      </c>
      <c r="L104" s="15" t="s">
        <v>197</v>
      </c>
      <c r="M104" s="15">
        <v>0.75</v>
      </c>
      <c r="N104" s="15">
        <f t="shared" ref="N104:N109" si="124">2-M104</f>
        <v>1.25</v>
      </c>
      <c r="S104" s="96" t="s">
        <v>209</v>
      </c>
      <c r="T104" s="92" t="s">
        <v>224</v>
      </c>
      <c r="U104" s="93" t="s">
        <v>225</v>
      </c>
      <c r="V104" s="6" t="s">
        <v>51</v>
      </c>
      <c r="W104" s="104" t="s">
        <v>224</v>
      </c>
    </row>
    <row r="105" spans="1:23" x14ac:dyDescent="0.25">
      <c r="A105" s="109" t="s">
        <v>52</v>
      </c>
      <c r="B105" s="110">
        <v>9.1999999999999993</v>
      </c>
      <c r="C105" s="116">
        <f t="shared" si="117"/>
        <v>46</v>
      </c>
      <c r="D105" s="12">
        <f t="shared" si="118"/>
        <v>0.39130434782608697</v>
      </c>
      <c r="E105" s="19">
        <f t="shared" si="119"/>
        <v>4.6956521739130439</v>
      </c>
      <c r="F105" s="23">
        <f t="shared" si="120"/>
        <v>7.3043478260869561</v>
      </c>
      <c r="G105" s="16" t="s">
        <v>180</v>
      </c>
      <c r="H105" s="19">
        <f t="shared" si="121"/>
        <v>5.4782608695652177</v>
      </c>
      <c r="I105" s="15">
        <f t="shared" si="122"/>
        <v>8.5217391304347814</v>
      </c>
      <c r="J105" s="15">
        <f t="shared" si="123"/>
        <v>0.78260869565217384</v>
      </c>
      <c r="K105" s="15">
        <f t="shared" si="123"/>
        <v>1.2173913043478253</v>
      </c>
      <c r="L105" s="15" t="s">
        <v>197</v>
      </c>
      <c r="M105" s="15">
        <v>0.78260869565217384</v>
      </c>
      <c r="N105" s="15">
        <f t="shared" si="124"/>
        <v>1.2173913043478262</v>
      </c>
      <c r="S105" s="96" t="s">
        <v>209</v>
      </c>
      <c r="T105" s="92" t="s">
        <v>240</v>
      </c>
      <c r="U105" s="92" t="s">
        <v>241</v>
      </c>
      <c r="V105" s="6" t="s">
        <v>52</v>
      </c>
      <c r="W105" s="104" t="s">
        <v>240</v>
      </c>
    </row>
    <row r="106" spans="1:23" x14ac:dyDescent="0.25">
      <c r="A106" s="109" t="s">
        <v>53</v>
      </c>
      <c r="B106" s="110">
        <v>8.8000000000000007</v>
      </c>
      <c r="C106" s="116">
        <f t="shared" si="117"/>
        <v>44</v>
      </c>
      <c r="D106" s="12">
        <f t="shared" si="118"/>
        <v>0.40909090909090912</v>
      </c>
      <c r="E106" s="19">
        <f t="shared" si="119"/>
        <v>4.9090909090909092</v>
      </c>
      <c r="F106" s="23">
        <f t="shared" si="120"/>
        <v>7.0909090909090908</v>
      </c>
      <c r="G106" s="16" t="s">
        <v>181</v>
      </c>
      <c r="H106" s="19">
        <f t="shared" si="121"/>
        <v>5.7272727272727275</v>
      </c>
      <c r="I106" s="15">
        <f t="shared" si="122"/>
        <v>8.2727272727272734</v>
      </c>
      <c r="J106" s="15">
        <f t="shared" si="123"/>
        <v>0.81818181818181834</v>
      </c>
      <c r="K106" s="15">
        <f t="shared" si="123"/>
        <v>1.1818181818181825</v>
      </c>
      <c r="L106" s="15" t="s">
        <v>197</v>
      </c>
      <c r="M106" s="15">
        <v>0.81818181818181834</v>
      </c>
      <c r="N106" s="15">
        <f t="shared" si="124"/>
        <v>1.1818181818181817</v>
      </c>
      <c r="S106" s="96" t="s">
        <v>209</v>
      </c>
      <c r="T106" s="92" t="s">
        <v>256</v>
      </c>
      <c r="U106" s="92" t="s">
        <v>257</v>
      </c>
      <c r="V106" s="6" t="s">
        <v>53</v>
      </c>
      <c r="W106" s="104" t="s">
        <v>256</v>
      </c>
    </row>
    <row r="107" spans="1:23" x14ac:dyDescent="0.25">
      <c r="A107" s="109" t="s">
        <v>54</v>
      </c>
      <c r="B107" s="110">
        <v>12.4</v>
      </c>
      <c r="C107" s="116">
        <f t="shared" si="117"/>
        <v>62</v>
      </c>
      <c r="D107" s="12">
        <f t="shared" si="118"/>
        <v>0.29032258064516131</v>
      </c>
      <c r="E107" s="19">
        <f t="shared" si="119"/>
        <v>3.4838709677419359</v>
      </c>
      <c r="F107" s="23">
        <f t="shared" si="120"/>
        <v>8.5161290322580641</v>
      </c>
      <c r="G107" s="16" t="s">
        <v>182</v>
      </c>
      <c r="H107" s="19">
        <f t="shared" si="121"/>
        <v>4.064516129032258</v>
      </c>
      <c r="I107" s="15">
        <f t="shared" si="122"/>
        <v>9.935483870967742</v>
      </c>
      <c r="J107" s="15">
        <f t="shared" si="123"/>
        <v>0.58064516129032206</v>
      </c>
      <c r="K107" s="15">
        <f t="shared" si="123"/>
        <v>1.4193548387096779</v>
      </c>
      <c r="L107" s="15" t="s">
        <v>201</v>
      </c>
      <c r="M107" s="15">
        <f>J107*2</f>
        <v>1.1612903225806441</v>
      </c>
      <c r="N107" s="15">
        <f t="shared" si="124"/>
        <v>0.83870967741935587</v>
      </c>
      <c r="S107" s="96" t="s">
        <v>209</v>
      </c>
      <c r="T107" s="92" t="s">
        <v>272</v>
      </c>
      <c r="U107" s="92" t="s">
        <v>273</v>
      </c>
      <c r="V107" s="6" t="s">
        <v>54</v>
      </c>
      <c r="W107" s="104" t="s">
        <v>272</v>
      </c>
    </row>
    <row r="108" spans="1:23" x14ac:dyDescent="0.25">
      <c r="A108" s="109" t="s">
        <v>55</v>
      </c>
      <c r="B108" s="110">
        <v>8.4</v>
      </c>
      <c r="C108" s="116">
        <f t="shared" si="117"/>
        <v>42</v>
      </c>
      <c r="D108" s="12">
        <f t="shared" si="118"/>
        <v>0.42857142857142855</v>
      </c>
      <c r="E108" s="19">
        <f t="shared" si="119"/>
        <v>5.1428571428571423</v>
      </c>
      <c r="F108" s="23">
        <f t="shared" si="120"/>
        <v>6.8571428571428577</v>
      </c>
      <c r="G108" s="16" t="s">
        <v>183</v>
      </c>
      <c r="H108" s="19">
        <f t="shared" si="121"/>
        <v>6</v>
      </c>
      <c r="I108" s="15">
        <f t="shared" si="122"/>
        <v>8</v>
      </c>
      <c r="J108" s="15">
        <f t="shared" si="123"/>
        <v>0.85714285714285765</v>
      </c>
      <c r="K108" s="15">
        <f t="shared" si="123"/>
        <v>1.1428571428571423</v>
      </c>
      <c r="L108" s="15" t="s">
        <v>197</v>
      </c>
      <c r="M108" s="15">
        <v>0.85714285714285765</v>
      </c>
      <c r="N108" s="15">
        <f t="shared" si="124"/>
        <v>1.1428571428571423</v>
      </c>
      <c r="S108" s="96" t="s">
        <v>209</v>
      </c>
      <c r="T108" s="92" t="s">
        <v>288</v>
      </c>
      <c r="U108" s="92" t="s">
        <v>289</v>
      </c>
      <c r="V108" s="6" t="s">
        <v>55</v>
      </c>
      <c r="W108" s="104" t="s">
        <v>288</v>
      </c>
    </row>
    <row r="109" spans="1:23" x14ac:dyDescent="0.25">
      <c r="A109" s="109" t="s">
        <v>56</v>
      </c>
      <c r="B109" s="110">
        <v>6.8</v>
      </c>
      <c r="C109" s="116">
        <f t="shared" si="117"/>
        <v>34</v>
      </c>
      <c r="D109" s="12">
        <f t="shared" si="118"/>
        <v>0.52941176470588236</v>
      </c>
      <c r="E109" s="19">
        <f t="shared" si="119"/>
        <v>6.3529411764705888</v>
      </c>
      <c r="F109" s="23">
        <f t="shared" si="120"/>
        <v>5.6470588235294112</v>
      </c>
      <c r="G109" s="16" t="s">
        <v>184</v>
      </c>
      <c r="H109" s="19">
        <f t="shared" si="121"/>
        <v>7.4117647058823533</v>
      </c>
      <c r="I109" s="15">
        <f t="shared" si="122"/>
        <v>6.5882352941176467</v>
      </c>
      <c r="J109" s="15">
        <f t="shared" si="123"/>
        <v>1.0588235294117645</v>
      </c>
      <c r="K109" s="15">
        <f t="shared" si="123"/>
        <v>0.9411764705882355</v>
      </c>
      <c r="L109" s="15" t="s">
        <v>197</v>
      </c>
      <c r="M109" s="15">
        <v>1.0588235294117645</v>
      </c>
      <c r="N109" s="15">
        <f t="shared" si="124"/>
        <v>0.9411764705882355</v>
      </c>
      <c r="S109" s="96" t="s">
        <v>209</v>
      </c>
      <c r="T109" s="92" t="s">
        <v>304</v>
      </c>
      <c r="U109" s="92" t="s">
        <v>305</v>
      </c>
      <c r="V109" s="6" t="s">
        <v>56</v>
      </c>
      <c r="W109" s="104" t="s">
        <v>304</v>
      </c>
    </row>
    <row r="110" spans="1:23" x14ac:dyDescent="0.25">
      <c r="A110" s="109"/>
      <c r="B110" s="110"/>
      <c r="C110" s="116"/>
      <c r="D110" s="12"/>
      <c r="E110" s="19"/>
      <c r="F110" s="23"/>
      <c r="G110" s="14"/>
      <c r="H110" s="19"/>
      <c r="I110" s="15"/>
      <c r="J110" s="15"/>
      <c r="K110" s="15"/>
      <c r="M110" s="15"/>
      <c r="N110" s="15"/>
      <c r="S110" s="97"/>
      <c r="T110" s="7"/>
      <c r="U110" s="7"/>
      <c r="V110" s="6"/>
      <c r="W110" s="8"/>
    </row>
    <row r="111" spans="1:23" x14ac:dyDescent="0.25">
      <c r="A111" s="111" t="s">
        <v>60</v>
      </c>
      <c r="B111" s="112" t="s">
        <v>0</v>
      </c>
      <c r="C111" s="116"/>
      <c r="D111" s="12"/>
      <c r="E111" s="19"/>
      <c r="F111" s="23"/>
      <c r="G111" s="14"/>
      <c r="H111" s="19"/>
      <c r="I111" s="15"/>
      <c r="J111" s="15"/>
      <c r="K111" s="15"/>
      <c r="M111" s="15"/>
      <c r="N111" s="15"/>
      <c r="S111" s="97"/>
      <c r="T111" s="7"/>
      <c r="U111" s="7"/>
      <c r="V111" s="9" t="s">
        <v>60</v>
      </c>
      <c r="W111" s="8"/>
    </row>
    <row r="112" spans="1:23" x14ac:dyDescent="0.25">
      <c r="A112" s="109" t="s">
        <v>39</v>
      </c>
      <c r="B112" s="110">
        <v>7.6</v>
      </c>
      <c r="C112" s="116">
        <f t="shared" ref="C112:C117" si="125">B112*5</f>
        <v>38</v>
      </c>
      <c r="D112" s="12">
        <f t="shared" ref="D112:D117" si="126">18/C112</f>
        <v>0.47368421052631576</v>
      </c>
      <c r="E112" s="19">
        <f t="shared" ref="E112:E117" si="127">12*D112</f>
        <v>5.6842105263157894</v>
      </c>
      <c r="F112" s="23">
        <f t="shared" ref="F112:F117" si="128">12-E112</f>
        <v>6.3157894736842106</v>
      </c>
      <c r="G112" s="16" t="s">
        <v>185</v>
      </c>
      <c r="H112" s="19">
        <f t="shared" ref="H112:H117" si="129">14*D112</f>
        <v>6.6315789473684204</v>
      </c>
      <c r="I112" s="15">
        <f t="shared" ref="I112:I117" si="130">14-H112</f>
        <v>7.3684210526315796</v>
      </c>
      <c r="J112" s="15">
        <f t="shared" ref="J112:K117" si="131">H112-E112</f>
        <v>0.94736842105263097</v>
      </c>
      <c r="K112" s="15">
        <f t="shared" si="131"/>
        <v>1.052631578947369</v>
      </c>
      <c r="L112" s="15" t="s">
        <v>197</v>
      </c>
      <c r="M112" s="15">
        <v>0.94736842105263097</v>
      </c>
      <c r="N112" s="15">
        <f t="shared" ref="N112:N117" si="132">2-M112</f>
        <v>1.052631578947369</v>
      </c>
      <c r="S112" s="96" t="s">
        <v>209</v>
      </c>
      <c r="T112" s="92" t="s">
        <v>320</v>
      </c>
      <c r="U112" s="92" t="s">
        <v>321</v>
      </c>
      <c r="V112" s="6" t="s">
        <v>39</v>
      </c>
      <c r="W112" s="104" t="s">
        <v>320</v>
      </c>
    </row>
    <row r="113" spans="1:23" x14ac:dyDescent="0.25">
      <c r="A113" s="109" t="s">
        <v>40</v>
      </c>
      <c r="B113" s="110">
        <v>6.4</v>
      </c>
      <c r="C113" s="116">
        <f t="shared" si="125"/>
        <v>32</v>
      </c>
      <c r="D113" s="12">
        <f t="shared" si="126"/>
        <v>0.5625</v>
      </c>
      <c r="E113" s="19">
        <f t="shared" si="127"/>
        <v>6.75</v>
      </c>
      <c r="F113" s="23">
        <f t="shared" si="128"/>
        <v>5.25</v>
      </c>
      <c r="G113" s="16" t="s">
        <v>186</v>
      </c>
      <c r="H113" s="19">
        <f t="shared" si="129"/>
        <v>7.875</v>
      </c>
      <c r="I113" s="15">
        <f t="shared" si="130"/>
        <v>6.125</v>
      </c>
      <c r="J113" s="15">
        <f t="shared" si="131"/>
        <v>1.125</v>
      </c>
      <c r="K113" s="15">
        <f t="shared" si="131"/>
        <v>0.875</v>
      </c>
      <c r="L113" s="15" t="s">
        <v>197</v>
      </c>
      <c r="M113" s="15">
        <v>1.125</v>
      </c>
      <c r="N113" s="15">
        <f t="shared" si="132"/>
        <v>0.875</v>
      </c>
      <c r="S113" s="96" t="s">
        <v>209</v>
      </c>
      <c r="T113" s="92" t="s">
        <v>336</v>
      </c>
      <c r="U113" s="92" t="s">
        <v>337</v>
      </c>
      <c r="V113" s="6" t="s">
        <v>40</v>
      </c>
      <c r="W113" s="104" t="s">
        <v>336</v>
      </c>
    </row>
    <row r="114" spans="1:23" x14ac:dyDescent="0.25">
      <c r="A114" s="109" t="s">
        <v>41</v>
      </c>
      <c r="B114" s="110">
        <v>6</v>
      </c>
      <c r="C114" s="116">
        <f t="shared" si="125"/>
        <v>30</v>
      </c>
      <c r="D114" s="12">
        <f t="shared" si="126"/>
        <v>0.6</v>
      </c>
      <c r="E114" s="19">
        <f t="shared" si="127"/>
        <v>7.1999999999999993</v>
      </c>
      <c r="F114" s="23">
        <f t="shared" si="128"/>
        <v>4.8000000000000007</v>
      </c>
      <c r="G114" s="16" t="s">
        <v>187</v>
      </c>
      <c r="H114" s="19">
        <f t="shared" si="129"/>
        <v>8.4</v>
      </c>
      <c r="I114" s="15">
        <f t="shared" si="130"/>
        <v>5.6</v>
      </c>
      <c r="J114" s="15">
        <f t="shared" si="131"/>
        <v>1.2000000000000011</v>
      </c>
      <c r="K114" s="15">
        <f t="shared" si="131"/>
        <v>0.79999999999999893</v>
      </c>
      <c r="L114" s="15" t="s">
        <v>197</v>
      </c>
      <c r="M114" s="15">
        <v>1.2000000000000011</v>
      </c>
      <c r="N114" s="15">
        <f t="shared" si="132"/>
        <v>0.79999999999999893</v>
      </c>
      <c r="S114" s="96" t="s">
        <v>209</v>
      </c>
      <c r="T114" s="92" t="s">
        <v>352</v>
      </c>
      <c r="U114" s="92" t="s">
        <v>353</v>
      </c>
      <c r="V114" s="6" t="s">
        <v>41</v>
      </c>
      <c r="W114" s="104" t="s">
        <v>352</v>
      </c>
    </row>
    <row r="115" spans="1:23" x14ac:dyDescent="0.25">
      <c r="A115" s="109" t="s">
        <v>83</v>
      </c>
      <c r="B115" s="110">
        <v>8</v>
      </c>
      <c r="C115" s="116">
        <f t="shared" si="125"/>
        <v>40</v>
      </c>
      <c r="D115" s="12">
        <f t="shared" si="126"/>
        <v>0.45</v>
      </c>
      <c r="E115" s="19">
        <f t="shared" si="127"/>
        <v>5.4</v>
      </c>
      <c r="F115" s="23">
        <f t="shared" si="128"/>
        <v>6.6</v>
      </c>
      <c r="G115" s="16" t="s">
        <v>188</v>
      </c>
      <c r="H115" s="19">
        <f t="shared" si="129"/>
        <v>6.3</v>
      </c>
      <c r="I115" s="15">
        <f t="shared" si="130"/>
        <v>7.7</v>
      </c>
      <c r="J115" s="15">
        <f t="shared" si="131"/>
        <v>0.89999999999999947</v>
      </c>
      <c r="K115" s="15">
        <f t="shared" si="131"/>
        <v>1.1000000000000005</v>
      </c>
      <c r="L115" s="15" t="s">
        <v>197</v>
      </c>
      <c r="M115" s="15">
        <v>0.89999999999999947</v>
      </c>
      <c r="N115" s="15">
        <f t="shared" si="132"/>
        <v>1.1000000000000005</v>
      </c>
      <c r="S115" s="96" t="s">
        <v>209</v>
      </c>
      <c r="T115" s="92" t="s">
        <v>361</v>
      </c>
      <c r="U115" s="92" t="s">
        <v>188</v>
      </c>
      <c r="V115" s="6" t="s">
        <v>83</v>
      </c>
      <c r="W115" s="104" t="s">
        <v>361</v>
      </c>
    </row>
    <row r="116" spans="1:23" x14ac:dyDescent="0.25">
      <c r="A116" s="109" t="s">
        <v>84</v>
      </c>
      <c r="B116" s="110">
        <v>4.4000000000000004</v>
      </c>
      <c r="C116" s="116">
        <f t="shared" si="125"/>
        <v>22</v>
      </c>
      <c r="D116" s="12">
        <f t="shared" si="126"/>
        <v>0.81818181818181823</v>
      </c>
      <c r="E116" s="19">
        <f t="shared" si="127"/>
        <v>9.8181818181818183</v>
      </c>
      <c r="F116" s="23">
        <f t="shared" si="128"/>
        <v>2.1818181818181817</v>
      </c>
      <c r="G116" s="16" t="s">
        <v>189</v>
      </c>
      <c r="H116" s="19">
        <f t="shared" si="129"/>
        <v>11.454545454545455</v>
      </c>
      <c r="I116" s="15">
        <f t="shared" si="130"/>
        <v>2.545454545454545</v>
      </c>
      <c r="J116" s="15">
        <f t="shared" si="131"/>
        <v>1.6363636363636367</v>
      </c>
      <c r="K116" s="15">
        <f t="shared" si="131"/>
        <v>0.36363636363636331</v>
      </c>
      <c r="L116" s="15" t="s">
        <v>197</v>
      </c>
      <c r="M116" s="15">
        <v>1.6363636363636367</v>
      </c>
      <c r="N116" s="15">
        <f t="shared" si="132"/>
        <v>0.36363636363636331</v>
      </c>
      <c r="S116" s="96" t="s">
        <v>209</v>
      </c>
      <c r="T116" s="92" t="s">
        <v>369</v>
      </c>
      <c r="U116" s="92" t="s">
        <v>189</v>
      </c>
      <c r="V116" s="6" t="s">
        <v>84</v>
      </c>
      <c r="W116" s="104" t="s">
        <v>369</v>
      </c>
    </row>
    <row r="117" spans="1:23" x14ac:dyDescent="0.25">
      <c r="A117" s="109" t="s">
        <v>85</v>
      </c>
      <c r="B117" s="110">
        <v>7.2</v>
      </c>
      <c r="C117" s="116">
        <f t="shared" si="125"/>
        <v>36</v>
      </c>
      <c r="D117" s="12">
        <f t="shared" si="126"/>
        <v>0.5</v>
      </c>
      <c r="E117" s="19">
        <f t="shared" si="127"/>
        <v>6</v>
      </c>
      <c r="F117" s="23">
        <f t="shared" si="128"/>
        <v>6</v>
      </c>
      <c r="G117" s="16" t="s">
        <v>190</v>
      </c>
      <c r="H117" s="19">
        <f t="shared" si="129"/>
        <v>7</v>
      </c>
      <c r="I117" s="15">
        <f t="shared" si="130"/>
        <v>7</v>
      </c>
      <c r="J117" s="15">
        <f t="shared" si="131"/>
        <v>1</v>
      </c>
      <c r="K117" s="15">
        <f t="shared" si="131"/>
        <v>1</v>
      </c>
      <c r="L117" s="15" t="s">
        <v>197</v>
      </c>
      <c r="M117" s="15">
        <v>1</v>
      </c>
      <c r="N117" s="15">
        <f t="shared" si="132"/>
        <v>1</v>
      </c>
      <c r="S117" s="96" t="s">
        <v>209</v>
      </c>
      <c r="T117" s="92" t="s">
        <v>377</v>
      </c>
      <c r="U117" s="93" t="s">
        <v>190</v>
      </c>
      <c r="V117" s="6" t="s">
        <v>85</v>
      </c>
      <c r="W117" s="104" t="s">
        <v>377</v>
      </c>
    </row>
    <row r="118" spans="1:23" x14ac:dyDescent="0.25">
      <c r="A118" s="109"/>
      <c r="B118" s="110"/>
      <c r="C118" s="116"/>
      <c r="D118" s="12"/>
      <c r="E118" s="19"/>
      <c r="F118" s="23"/>
      <c r="G118" s="17" t="s">
        <v>191</v>
      </c>
      <c r="H118" s="19"/>
      <c r="I118" s="15"/>
      <c r="J118" s="15"/>
      <c r="K118" s="15"/>
      <c r="M118" s="15"/>
      <c r="N118" s="15"/>
      <c r="S118" s="98"/>
      <c r="T118" s="94"/>
      <c r="U118" s="94"/>
      <c r="V118" s="6"/>
      <c r="W118" s="105"/>
    </row>
    <row r="119" spans="1:23" x14ac:dyDescent="0.25">
      <c r="A119" s="109" t="s">
        <v>45</v>
      </c>
      <c r="B119" s="110">
        <v>22.8</v>
      </c>
      <c r="C119" s="116">
        <f t="shared" ref="C119:C124" si="133">B119*5</f>
        <v>114</v>
      </c>
      <c r="D119" s="12">
        <f t="shared" ref="D119:D124" si="134">18/C119</f>
        <v>0.15789473684210525</v>
      </c>
      <c r="E119" s="19">
        <f t="shared" ref="E119:E124" si="135">12*D119</f>
        <v>1.8947368421052631</v>
      </c>
      <c r="F119" s="23">
        <f t="shared" ref="F119:F124" si="136">12-E119</f>
        <v>10.105263157894736</v>
      </c>
      <c r="G119" s="16" t="s">
        <v>95</v>
      </c>
      <c r="H119" s="19">
        <f t="shared" ref="H119:H124" si="137">14*D119</f>
        <v>2.2105263157894735</v>
      </c>
      <c r="I119" s="15">
        <f t="shared" ref="I119:I124" si="138">14-H119</f>
        <v>11.789473684210527</v>
      </c>
      <c r="J119" s="15">
        <f t="shared" ref="J119:K124" si="139">H119-E119</f>
        <v>0.3157894736842104</v>
      </c>
      <c r="K119" s="15">
        <f t="shared" si="139"/>
        <v>1.6842105263157912</v>
      </c>
      <c r="L119" s="15" t="s">
        <v>202</v>
      </c>
      <c r="M119" s="15">
        <f>J119*3</f>
        <v>0.94736842105263119</v>
      </c>
      <c r="N119" s="15">
        <f t="shared" ref="N119:N124" si="140">2-M119</f>
        <v>1.0526315789473688</v>
      </c>
      <c r="S119" s="98" t="s">
        <v>209</v>
      </c>
      <c r="T119" s="94" t="s">
        <v>378</v>
      </c>
      <c r="U119" s="94" t="s">
        <v>95</v>
      </c>
      <c r="V119" s="6" t="s">
        <v>45</v>
      </c>
      <c r="W119" s="105" t="s">
        <v>378</v>
      </c>
    </row>
    <row r="120" spans="1:23" x14ac:dyDescent="0.25">
      <c r="A120" s="109" t="s">
        <v>46</v>
      </c>
      <c r="B120" s="110">
        <v>22.8</v>
      </c>
      <c r="C120" s="116">
        <f t="shared" si="133"/>
        <v>114</v>
      </c>
      <c r="D120" s="12">
        <f t="shared" si="134"/>
        <v>0.15789473684210525</v>
      </c>
      <c r="E120" s="19">
        <f t="shared" si="135"/>
        <v>1.8947368421052631</v>
      </c>
      <c r="F120" s="23">
        <f t="shared" si="136"/>
        <v>10.105263157894736</v>
      </c>
      <c r="G120" s="16" t="s">
        <v>96</v>
      </c>
      <c r="H120" s="19">
        <f t="shared" si="137"/>
        <v>2.2105263157894735</v>
      </c>
      <c r="I120" s="15">
        <f t="shared" si="138"/>
        <v>11.789473684210527</v>
      </c>
      <c r="J120" s="15">
        <f t="shared" si="139"/>
        <v>0.3157894736842104</v>
      </c>
      <c r="K120" s="15">
        <f t="shared" si="139"/>
        <v>1.6842105263157912</v>
      </c>
      <c r="L120" s="15" t="s">
        <v>202</v>
      </c>
      <c r="M120" s="15">
        <f>J120*3</f>
        <v>0.94736842105263119</v>
      </c>
      <c r="N120" s="15">
        <f t="shared" si="140"/>
        <v>1.0526315789473688</v>
      </c>
      <c r="S120" s="98" t="s">
        <v>209</v>
      </c>
      <c r="T120" s="94" t="s">
        <v>379</v>
      </c>
      <c r="U120" s="94" t="s">
        <v>96</v>
      </c>
      <c r="V120" s="6" t="s">
        <v>46</v>
      </c>
      <c r="W120" s="105" t="s">
        <v>379</v>
      </c>
    </row>
    <row r="121" spans="1:23" x14ac:dyDescent="0.25">
      <c r="A121" s="109" t="s">
        <v>47</v>
      </c>
      <c r="B121" s="110">
        <v>20.399999999999999</v>
      </c>
      <c r="C121" s="116">
        <f t="shared" si="133"/>
        <v>102</v>
      </c>
      <c r="D121" s="12">
        <f t="shared" si="134"/>
        <v>0.17647058823529413</v>
      </c>
      <c r="E121" s="19">
        <f t="shared" si="135"/>
        <v>2.1176470588235294</v>
      </c>
      <c r="F121" s="23">
        <f t="shared" si="136"/>
        <v>9.882352941176471</v>
      </c>
      <c r="G121" s="16" t="s">
        <v>97</v>
      </c>
      <c r="H121" s="19">
        <f t="shared" si="137"/>
        <v>2.4705882352941178</v>
      </c>
      <c r="I121" s="15">
        <f t="shared" si="138"/>
        <v>11.529411764705882</v>
      </c>
      <c r="J121" s="15">
        <f t="shared" si="139"/>
        <v>0.35294117647058831</v>
      </c>
      <c r="K121" s="15">
        <f t="shared" si="139"/>
        <v>1.6470588235294112</v>
      </c>
      <c r="L121" s="15" t="s">
        <v>202</v>
      </c>
      <c r="M121" s="15">
        <f>J121*3</f>
        <v>1.0588235294117649</v>
      </c>
      <c r="N121" s="15">
        <f t="shared" si="140"/>
        <v>0.94117647058823506</v>
      </c>
      <c r="S121" s="98" t="s">
        <v>209</v>
      </c>
      <c r="T121" s="94" t="s">
        <v>380</v>
      </c>
      <c r="U121" s="94" t="s">
        <v>97</v>
      </c>
      <c r="V121" s="6" t="s">
        <v>47</v>
      </c>
      <c r="W121" s="105" t="s">
        <v>380</v>
      </c>
    </row>
    <row r="122" spans="1:23" x14ac:dyDescent="0.25">
      <c r="A122" s="109" t="s">
        <v>86</v>
      </c>
      <c r="B122" s="110">
        <v>15.6</v>
      </c>
      <c r="C122" s="116">
        <f t="shared" si="133"/>
        <v>78</v>
      </c>
      <c r="D122" s="12">
        <f t="shared" si="134"/>
        <v>0.23076923076923078</v>
      </c>
      <c r="E122" s="19">
        <f t="shared" si="135"/>
        <v>2.7692307692307692</v>
      </c>
      <c r="F122" s="23">
        <f t="shared" si="136"/>
        <v>9.2307692307692299</v>
      </c>
      <c r="G122" s="16" t="s">
        <v>98</v>
      </c>
      <c r="H122" s="19">
        <f t="shared" si="137"/>
        <v>3.2307692307692308</v>
      </c>
      <c r="I122" s="15">
        <f t="shared" si="138"/>
        <v>10.76923076923077</v>
      </c>
      <c r="J122" s="15">
        <f t="shared" si="139"/>
        <v>0.46153846153846168</v>
      </c>
      <c r="K122" s="15">
        <f t="shared" si="139"/>
        <v>1.5384615384615401</v>
      </c>
      <c r="L122" s="15" t="s">
        <v>201</v>
      </c>
      <c r="M122" s="15">
        <f>J122*2</f>
        <v>0.92307692307692335</v>
      </c>
      <c r="N122" s="15">
        <f t="shared" si="140"/>
        <v>1.0769230769230766</v>
      </c>
      <c r="S122" s="98" t="s">
        <v>209</v>
      </c>
      <c r="T122" s="94" t="s">
        <v>381</v>
      </c>
      <c r="U122" s="94" t="s">
        <v>98</v>
      </c>
      <c r="V122" s="6" t="s">
        <v>86</v>
      </c>
      <c r="W122" s="105" t="s">
        <v>381</v>
      </c>
    </row>
    <row r="123" spans="1:23" x14ac:dyDescent="0.25">
      <c r="A123" s="109" t="s">
        <v>87</v>
      </c>
      <c r="B123" s="110">
        <v>16</v>
      </c>
      <c r="C123" s="116">
        <f t="shared" si="133"/>
        <v>80</v>
      </c>
      <c r="D123" s="12">
        <f t="shared" si="134"/>
        <v>0.22500000000000001</v>
      </c>
      <c r="E123" s="19">
        <f t="shared" si="135"/>
        <v>2.7</v>
      </c>
      <c r="F123" s="23">
        <f t="shared" si="136"/>
        <v>9.3000000000000007</v>
      </c>
      <c r="G123" s="16" t="s">
        <v>99</v>
      </c>
      <c r="H123" s="19">
        <f t="shared" si="137"/>
        <v>3.15</v>
      </c>
      <c r="I123" s="15">
        <f t="shared" si="138"/>
        <v>10.85</v>
      </c>
      <c r="J123" s="15">
        <f t="shared" si="139"/>
        <v>0.44999999999999973</v>
      </c>
      <c r="K123" s="15">
        <f t="shared" si="139"/>
        <v>1.5499999999999989</v>
      </c>
      <c r="L123" s="15" t="s">
        <v>201</v>
      </c>
      <c r="M123" s="15">
        <f>J123*2</f>
        <v>0.89999999999999947</v>
      </c>
      <c r="N123" s="15">
        <f t="shared" si="140"/>
        <v>1.1000000000000005</v>
      </c>
      <c r="S123" s="98" t="s">
        <v>209</v>
      </c>
      <c r="T123" s="94" t="s">
        <v>382</v>
      </c>
      <c r="U123" s="94" t="s">
        <v>99</v>
      </c>
      <c r="V123" s="6" t="s">
        <v>87</v>
      </c>
      <c r="W123" s="105" t="s">
        <v>382</v>
      </c>
    </row>
    <row r="124" spans="1:23" x14ac:dyDescent="0.25">
      <c r="A124" s="109" t="s">
        <v>88</v>
      </c>
      <c r="B124" s="110">
        <v>11.6</v>
      </c>
      <c r="C124" s="116">
        <f t="shared" si="133"/>
        <v>58</v>
      </c>
      <c r="D124" s="12">
        <f t="shared" si="134"/>
        <v>0.31034482758620691</v>
      </c>
      <c r="E124" s="19">
        <f t="shared" si="135"/>
        <v>3.7241379310344831</v>
      </c>
      <c r="F124" s="23">
        <f t="shared" si="136"/>
        <v>8.275862068965516</v>
      </c>
      <c r="G124" s="16" t="s">
        <v>100</v>
      </c>
      <c r="H124" s="19">
        <f t="shared" si="137"/>
        <v>4.3448275862068968</v>
      </c>
      <c r="I124" s="15">
        <f t="shared" si="138"/>
        <v>9.6551724137931032</v>
      </c>
      <c r="J124" s="15">
        <f t="shared" si="139"/>
        <v>0.6206896551724137</v>
      </c>
      <c r="K124" s="15">
        <f t="shared" si="139"/>
        <v>1.3793103448275872</v>
      </c>
      <c r="L124" s="15" t="s">
        <v>201</v>
      </c>
      <c r="M124" s="15">
        <f>J124*2</f>
        <v>1.2413793103448274</v>
      </c>
      <c r="N124" s="15">
        <f t="shared" si="140"/>
        <v>0.7586206896551726</v>
      </c>
      <c r="S124" s="98" t="s">
        <v>209</v>
      </c>
      <c r="T124" s="94" t="s">
        <v>383</v>
      </c>
      <c r="U124" s="94" t="s">
        <v>100</v>
      </c>
      <c r="V124" s="6" t="s">
        <v>88</v>
      </c>
      <c r="W124" s="105" t="s">
        <v>383</v>
      </c>
    </row>
    <row r="125" spans="1:23" x14ac:dyDescent="0.25">
      <c r="A125" s="109"/>
      <c r="B125" s="110"/>
      <c r="C125" s="116"/>
      <c r="D125" s="12"/>
      <c r="E125" s="19"/>
      <c r="F125" s="23"/>
      <c r="G125" s="14"/>
      <c r="H125" s="19"/>
      <c r="I125" s="15"/>
      <c r="J125" s="15"/>
      <c r="K125" s="15"/>
      <c r="M125" s="15"/>
      <c r="N125" s="15"/>
      <c r="S125" s="97"/>
      <c r="T125" s="7"/>
      <c r="U125" s="7"/>
      <c r="V125" s="6"/>
      <c r="W125" s="8"/>
    </row>
    <row r="126" spans="1:23" x14ac:dyDescent="0.25">
      <c r="A126" s="109" t="s">
        <v>51</v>
      </c>
      <c r="B126" s="110">
        <v>12</v>
      </c>
      <c r="C126" s="116">
        <f t="shared" ref="C126:C131" si="141">B126*5</f>
        <v>60</v>
      </c>
      <c r="D126" s="12">
        <f t="shared" ref="D126:D131" si="142">18/C126</f>
        <v>0.3</v>
      </c>
      <c r="E126" s="19">
        <f t="shared" ref="E126:E131" si="143">12*D126</f>
        <v>3.5999999999999996</v>
      </c>
      <c r="F126" s="23">
        <f t="shared" ref="F126:F131" si="144">12-E126</f>
        <v>8.4</v>
      </c>
      <c r="G126" s="16" t="s">
        <v>101</v>
      </c>
      <c r="H126" s="19">
        <f t="shared" ref="H126:H131" si="145">14*D126</f>
        <v>4.2</v>
      </c>
      <c r="I126" s="15">
        <f t="shared" ref="I126:I131" si="146">14-H126</f>
        <v>9.8000000000000007</v>
      </c>
      <c r="J126" s="15">
        <f t="shared" ref="J126:K131" si="147">H126-E126</f>
        <v>0.60000000000000053</v>
      </c>
      <c r="K126" s="15">
        <f t="shared" si="147"/>
        <v>1.4000000000000004</v>
      </c>
      <c r="L126" s="15" t="s">
        <v>201</v>
      </c>
      <c r="M126" s="15">
        <f>J126*2</f>
        <v>1.2000000000000011</v>
      </c>
      <c r="N126" s="15">
        <f t="shared" ref="N126:N131" si="148">2-M126</f>
        <v>0.79999999999999893</v>
      </c>
      <c r="S126" s="98" t="s">
        <v>209</v>
      </c>
      <c r="T126" s="94" t="s">
        <v>384</v>
      </c>
      <c r="U126" s="94" t="s">
        <v>101</v>
      </c>
      <c r="V126" s="6" t="s">
        <v>51</v>
      </c>
      <c r="W126" s="105" t="s">
        <v>384</v>
      </c>
    </row>
    <row r="127" spans="1:23" x14ac:dyDescent="0.25">
      <c r="A127" s="109" t="s">
        <v>52</v>
      </c>
      <c r="B127" s="110">
        <v>12</v>
      </c>
      <c r="C127" s="116">
        <f t="shared" si="141"/>
        <v>60</v>
      </c>
      <c r="D127" s="12">
        <f t="shared" si="142"/>
        <v>0.3</v>
      </c>
      <c r="E127" s="19">
        <f t="shared" si="143"/>
        <v>3.5999999999999996</v>
      </c>
      <c r="F127" s="23">
        <f t="shared" si="144"/>
        <v>8.4</v>
      </c>
      <c r="G127" s="16" t="s">
        <v>102</v>
      </c>
      <c r="H127" s="19">
        <f t="shared" si="145"/>
        <v>4.2</v>
      </c>
      <c r="I127" s="15">
        <f t="shared" si="146"/>
        <v>9.8000000000000007</v>
      </c>
      <c r="J127" s="15">
        <f t="shared" si="147"/>
        <v>0.60000000000000053</v>
      </c>
      <c r="K127" s="15">
        <f t="shared" si="147"/>
        <v>1.4000000000000004</v>
      </c>
      <c r="L127" s="15" t="s">
        <v>201</v>
      </c>
      <c r="M127" s="15">
        <f>J127*2</f>
        <v>1.2000000000000011</v>
      </c>
      <c r="N127" s="15">
        <f t="shared" si="148"/>
        <v>0.79999999999999893</v>
      </c>
      <c r="S127" s="98" t="s">
        <v>209</v>
      </c>
      <c r="T127" s="94" t="s">
        <v>385</v>
      </c>
      <c r="U127" s="94" t="s">
        <v>102</v>
      </c>
      <c r="V127" s="6" t="s">
        <v>52</v>
      </c>
      <c r="W127" s="105" t="s">
        <v>385</v>
      </c>
    </row>
    <row r="128" spans="1:23" x14ac:dyDescent="0.25">
      <c r="A128" s="109" t="s">
        <v>53</v>
      </c>
      <c r="B128" s="110">
        <v>6</v>
      </c>
      <c r="C128" s="116">
        <f t="shared" si="141"/>
        <v>30</v>
      </c>
      <c r="D128" s="12">
        <f t="shared" si="142"/>
        <v>0.6</v>
      </c>
      <c r="E128" s="19">
        <f t="shared" si="143"/>
        <v>7.1999999999999993</v>
      </c>
      <c r="F128" s="23">
        <f t="shared" si="144"/>
        <v>4.8000000000000007</v>
      </c>
      <c r="G128" s="16" t="s">
        <v>103</v>
      </c>
      <c r="H128" s="19">
        <f t="shared" si="145"/>
        <v>8.4</v>
      </c>
      <c r="I128" s="15">
        <f t="shared" si="146"/>
        <v>5.6</v>
      </c>
      <c r="J128" s="15">
        <f t="shared" si="147"/>
        <v>1.2000000000000011</v>
      </c>
      <c r="K128" s="15">
        <f t="shared" si="147"/>
        <v>0.79999999999999893</v>
      </c>
      <c r="L128" s="15" t="s">
        <v>197</v>
      </c>
      <c r="M128" s="15">
        <v>1.2000000000000011</v>
      </c>
      <c r="N128" s="15">
        <f t="shared" si="148"/>
        <v>0.79999999999999893</v>
      </c>
      <c r="S128" s="98" t="s">
        <v>209</v>
      </c>
      <c r="T128" s="94" t="s">
        <v>386</v>
      </c>
      <c r="U128" s="94" t="s">
        <v>103</v>
      </c>
      <c r="V128" s="6" t="s">
        <v>53</v>
      </c>
      <c r="W128" s="105" t="s">
        <v>386</v>
      </c>
    </row>
    <row r="129" spans="1:23" x14ac:dyDescent="0.25">
      <c r="A129" s="109" t="s">
        <v>89</v>
      </c>
      <c r="B129" s="110">
        <v>13.2</v>
      </c>
      <c r="C129" s="116">
        <f t="shared" si="141"/>
        <v>66</v>
      </c>
      <c r="D129" s="12">
        <f t="shared" si="142"/>
        <v>0.27272727272727271</v>
      </c>
      <c r="E129" s="19">
        <f t="shared" si="143"/>
        <v>3.2727272727272725</v>
      </c>
      <c r="F129" s="23">
        <f t="shared" si="144"/>
        <v>8.7272727272727266</v>
      </c>
      <c r="G129" s="16" t="s">
        <v>104</v>
      </c>
      <c r="H129" s="19">
        <f t="shared" si="145"/>
        <v>3.8181818181818179</v>
      </c>
      <c r="I129" s="15">
        <f t="shared" si="146"/>
        <v>10.181818181818182</v>
      </c>
      <c r="J129" s="15">
        <f t="shared" si="147"/>
        <v>0.54545454545454541</v>
      </c>
      <c r="K129" s="15">
        <f t="shared" si="147"/>
        <v>1.454545454545455</v>
      </c>
      <c r="L129" s="15" t="s">
        <v>201</v>
      </c>
      <c r="M129" s="15">
        <f>J129*2</f>
        <v>1.0909090909090908</v>
      </c>
      <c r="N129" s="15">
        <f t="shared" si="148"/>
        <v>0.90909090909090917</v>
      </c>
      <c r="S129" s="98" t="s">
        <v>209</v>
      </c>
      <c r="T129" s="94" t="s">
        <v>387</v>
      </c>
      <c r="U129" s="94" t="s">
        <v>104</v>
      </c>
      <c r="V129" s="6" t="s">
        <v>89</v>
      </c>
      <c r="W129" s="105" t="s">
        <v>387</v>
      </c>
    </row>
    <row r="130" spans="1:23" x14ac:dyDescent="0.25">
      <c r="A130" s="109" t="s">
        <v>90</v>
      </c>
      <c r="B130" s="110">
        <v>14.4</v>
      </c>
      <c r="C130" s="116">
        <f t="shared" si="141"/>
        <v>72</v>
      </c>
      <c r="D130" s="12">
        <f t="shared" si="142"/>
        <v>0.25</v>
      </c>
      <c r="E130" s="19">
        <f t="shared" si="143"/>
        <v>3</v>
      </c>
      <c r="F130" s="23">
        <f t="shared" si="144"/>
        <v>9</v>
      </c>
      <c r="G130" s="16" t="s">
        <v>105</v>
      </c>
      <c r="H130" s="19">
        <f t="shared" si="145"/>
        <v>3.5</v>
      </c>
      <c r="I130" s="15">
        <f t="shared" si="146"/>
        <v>10.5</v>
      </c>
      <c r="J130" s="15">
        <f t="shared" si="147"/>
        <v>0.5</v>
      </c>
      <c r="K130" s="15">
        <f t="shared" si="147"/>
        <v>1.5</v>
      </c>
      <c r="L130" s="15" t="s">
        <v>201</v>
      </c>
      <c r="M130" s="15">
        <f>J130*2</f>
        <v>1</v>
      </c>
      <c r="N130" s="15">
        <f t="shared" si="148"/>
        <v>1</v>
      </c>
      <c r="S130" s="98" t="s">
        <v>209</v>
      </c>
      <c r="T130" s="94" t="s">
        <v>388</v>
      </c>
      <c r="U130" s="94" t="s">
        <v>105</v>
      </c>
      <c r="V130" s="6" t="s">
        <v>90</v>
      </c>
      <c r="W130" s="105" t="s">
        <v>388</v>
      </c>
    </row>
    <row r="131" spans="1:23" ht="15.75" thickBot="1" x14ac:dyDescent="0.3">
      <c r="A131" s="113" t="s">
        <v>91</v>
      </c>
      <c r="B131" s="114">
        <v>12</v>
      </c>
      <c r="C131" s="117">
        <f t="shared" si="141"/>
        <v>60</v>
      </c>
      <c r="D131" s="12">
        <f t="shared" si="142"/>
        <v>0.3</v>
      </c>
      <c r="E131" s="20">
        <f t="shared" si="143"/>
        <v>3.5999999999999996</v>
      </c>
      <c r="F131" s="24">
        <f t="shared" si="144"/>
        <v>8.4</v>
      </c>
      <c r="G131" s="16" t="s">
        <v>106</v>
      </c>
      <c r="H131" s="19">
        <f t="shared" si="145"/>
        <v>4.2</v>
      </c>
      <c r="I131" s="15">
        <f t="shared" si="146"/>
        <v>9.8000000000000007</v>
      </c>
      <c r="J131" s="15">
        <f t="shared" si="147"/>
        <v>0.60000000000000053</v>
      </c>
      <c r="K131" s="15">
        <f t="shared" si="147"/>
        <v>1.4000000000000004</v>
      </c>
      <c r="L131" s="15" t="s">
        <v>201</v>
      </c>
      <c r="M131" s="15">
        <f>J131*2</f>
        <v>1.2000000000000011</v>
      </c>
      <c r="N131" s="15">
        <f t="shared" si="148"/>
        <v>0.79999999999999893</v>
      </c>
      <c r="S131" s="99" t="s">
        <v>209</v>
      </c>
      <c r="T131" s="100" t="s">
        <v>389</v>
      </c>
      <c r="U131" s="100" t="s">
        <v>106</v>
      </c>
      <c r="V131" s="10" t="s">
        <v>91</v>
      </c>
      <c r="W131" s="106" t="s">
        <v>389</v>
      </c>
    </row>
    <row r="132" spans="1:23" x14ac:dyDescent="0.25">
      <c r="F132" s="13"/>
    </row>
  </sheetData>
  <sortState ref="S2:U97">
    <sortCondition ref="U1:U96"/>
  </sortState>
  <pageMargins left="0.7" right="0.7" top="0.75" bottom="0.75" header="0.3" footer="0.3"/>
  <pageSetup paperSize="9" scale="2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1"/>
  <sheetViews>
    <sheetView workbookViewId="0">
      <selection activeCell="A125" sqref="A125"/>
    </sheetView>
  </sheetViews>
  <sheetFormatPr baseColWidth="10" defaultColWidth="9.140625" defaultRowHeight="15" x14ac:dyDescent="0.25"/>
  <cols>
    <col min="2" max="2" width="21.85546875" bestFit="1" customWidth="1"/>
    <col min="3" max="3" width="13.140625" bestFit="1" customWidth="1"/>
    <col min="4" max="4" width="8.28515625" bestFit="1" customWidth="1"/>
    <col min="5" max="5" width="7.42578125" bestFit="1" customWidth="1"/>
    <col min="6" max="6" width="12" bestFit="1" customWidth="1"/>
    <col min="7" max="7" width="16.140625" bestFit="1" customWidth="1"/>
  </cols>
  <sheetData>
    <row r="1" spans="1:7" ht="15.75" thickBot="1" x14ac:dyDescent="0.3">
      <c r="B1" s="72" t="s">
        <v>59</v>
      </c>
      <c r="C1" s="59" t="s">
        <v>208</v>
      </c>
      <c r="D1" s="73" t="s">
        <v>94</v>
      </c>
      <c r="E1" s="74" t="s">
        <v>72</v>
      </c>
      <c r="F1" s="75" t="s">
        <v>73</v>
      </c>
      <c r="G1" t="s">
        <v>405</v>
      </c>
    </row>
    <row r="2" spans="1:7" x14ac:dyDescent="0.25">
      <c r="A2" t="str">
        <f>G2&amp;D2</f>
        <v>1A1</v>
      </c>
      <c r="B2" s="42" t="s">
        <v>429</v>
      </c>
      <c r="C2" s="14" t="s">
        <v>197</v>
      </c>
      <c r="D2" s="54" t="s">
        <v>95</v>
      </c>
      <c r="E2" s="48">
        <v>1.7999999999999989</v>
      </c>
      <c r="F2" s="50">
        <v>0.20000000000000107</v>
      </c>
      <c r="G2">
        <v>1</v>
      </c>
    </row>
    <row r="3" spans="1:7" x14ac:dyDescent="0.25">
      <c r="A3" t="str">
        <f t="shared" ref="A3:A66" si="0">G3&amp;D3</f>
        <v>1A2</v>
      </c>
      <c r="B3" s="42" t="s">
        <v>430</v>
      </c>
      <c r="C3" s="14" t="s">
        <v>197</v>
      </c>
      <c r="D3" s="54" t="s">
        <v>96</v>
      </c>
      <c r="E3" s="48">
        <v>2</v>
      </c>
      <c r="F3" s="50">
        <v>0</v>
      </c>
      <c r="G3">
        <v>1</v>
      </c>
    </row>
    <row r="4" spans="1:7" x14ac:dyDescent="0.25">
      <c r="A4" t="str">
        <f t="shared" si="0"/>
        <v>1A3</v>
      </c>
      <c r="B4" s="43" t="s">
        <v>431</v>
      </c>
      <c r="C4" s="46" t="s">
        <v>196</v>
      </c>
      <c r="D4" s="54" t="s">
        <v>97</v>
      </c>
      <c r="E4" s="48">
        <v>1.7999999999999989</v>
      </c>
      <c r="F4" s="50">
        <v>0.20000000000000107</v>
      </c>
      <c r="G4">
        <v>1</v>
      </c>
    </row>
    <row r="5" spans="1:7" x14ac:dyDescent="0.25">
      <c r="A5" t="str">
        <f t="shared" si="0"/>
        <v>1A4</v>
      </c>
      <c r="B5" s="43" t="s">
        <v>6</v>
      </c>
      <c r="C5" s="46" t="s">
        <v>196</v>
      </c>
      <c r="D5" s="54" t="s">
        <v>98</v>
      </c>
      <c r="E5" s="48">
        <v>0.9729729729729728</v>
      </c>
      <c r="F5" s="50">
        <v>1.0270270270270272</v>
      </c>
      <c r="G5">
        <v>1</v>
      </c>
    </row>
    <row r="6" spans="1:7" x14ac:dyDescent="0.25">
      <c r="A6" t="str">
        <f t="shared" si="0"/>
        <v>1A5</v>
      </c>
      <c r="B6" s="43" t="s">
        <v>7</v>
      </c>
      <c r="C6" s="46" t="s">
        <v>196</v>
      </c>
      <c r="D6" s="54" t="s">
        <v>99</v>
      </c>
      <c r="E6" s="48">
        <v>1.384615384615385</v>
      </c>
      <c r="F6" s="50">
        <v>0.61538461538461497</v>
      </c>
      <c r="G6">
        <v>1</v>
      </c>
    </row>
    <row r="7" spans="1:7" ht="15.75" thickBot="1" x14ac:dyDescent="0.3">
      <c r="A7" t="str">
        <f t="shared" si="0"/>
        <v>1A6</v>
      </c>
      <c r="B7" s="58" t="s">
        <v>8</v>
      </c>
      <c r="C7" s="59" t="s">
        <v>197</v>
      </c>
      <c r="D7" s="60" t="s">
        <v>100</v>
      </c>
      <c r="E7" s="49">
        <v>0.89999999999999947</v>
      </c>
      <c r="F7" s="61">
        <v>1.1000000000000005</v>
      </c>
      <c r="G7">
        <v>1</v>
      </c>
    </row>
    <row r="8" spans="1:7" x14ac:dyDescent="0.25">
      <c r="A8" t="str">
        <f t="shared" si="0"/>
        <v>1</v>
      </c>
      <c r="B8" s="42"/>
      <c r="C8" s="14"/>
      <c r="D8" s="76"/>
      <c r="E8" s="77"/>
      <c r="F8" s="78"/>
      <c r="G8">
        <v>1</v>
      </c>
    </row>
    <row r="9" spans="1:7" x14ac:dyDescent="0.25">
      <c r="A9" t="str">
        <f t="shared" si="0"/>
        <v>1A7</v>
      </c>
      <c r="B9" s="42" t="s">
        <v>432</v>
      </c>
      <c r="C9" s="14" t="s">
        <v>197</v>
      </c>
      <c r="D9" s="54" t="s">
        <v>101</v>
      </c>
      <c r="E9" s="48">
        <v>1.7999999999999989</v>
      </c>
      <c r="F9" s="50">
        <v>0.20000000000000107</v>
      </c>
      <c r="G9">
        <v>1</v>
      </c>
    </row>
    <row r="10" spans="1:7" x14ac:dyDescent="0.25">
      <c r="A10" t="str">
        <f t="shared" si="0"/>
        <v>1A8</v>
      </c>
      <c r="B10" s="42" t="s">
        <v>433</v>
      </c>
      <c r="C10" s="14" t="s">
        <v>197</v>
      </c>
      <c r="D10" s="54" t="s">
        <v>102</v>
      </c>
      <c r="E10" s="48">
        <v>1.384615384615385</v>
      </c>
      <c r="F10" s="50">
        <v>0.61538461538461497</v>
      </c>
      <c r="G10">
        <v>1</v>
      </c>
    </row>
    <row r="11" spans="1:7" x14ac:dyDescent="0.25">
      <c r="A11" t="str">
        <f t="shared" si="0"/>
        <v>1A9</v>
      </c>
      <c r="B11" s="42" t="s">
        <v>434</v>
      </c>
      <c r="C11" s="14" t="s">
        <v>197</v>
      </c>
      <c r="D11" s="54" t="s">
        <v>103</v>
      </c>
      <c r="E11" s="48">
        <v>1.2857142857142847</v>
      </c>
      <c r="F11" s="50">
        <v>0.7142857142857153</v>
      </c>
      <c r="G11">
        <v>1</v>
      </c>
    </row>
    <row r="12" spans="1:7" x14ac:dyDescent="0.25">
      <c r="A12" t="str">
        <f t="shared" si="0"/>
        <v>1A10</v>
      </c>
      <c r="B12" s="43" t="s">
        <v>12</v>
      </c>
      <c r="C12" s="46" t="s">
        <v>196</v>
      </c>
      <c r="D12" s="54" t="s">
        <v>104</v>
      </c>
      <c r="E12" s="48">
        <v>1.1612903225806441</v>
      </c>
      <c r="F12" s="50">
        <v>0.83870967741935587</v>
      </c>
      <c r="G12">
        <v>1</v>
      </c>
    </row>
    <row r="13" spans="1:7" x14ac:dyDescent="0.25">
      <c r="A13" t="str">
        <f t="shared" si="0"/>
        <v>1A11</v>
      </c>
      <c r="B13" s="43" t="s">
        <v>13</v>
      </c>
      <c r="C13" s="46" t="s">
        <v>196</v>
      </c>
      <c r="D13" s="54" t="s">
        <v>105</v>
      </c>
      <c r="E13" s="48">
        <v>1.0588235294117645</v>
      </c>
      <c r="F13" s="50">
        <v>0.9411764705882355</v>
      </c>
      <c r="G13">
        <v>1</v>
      </c>
    </row>
    <row r="14" spans="1:7" ht="15.75" thickBot="1" x14ac:dyDescent="0.3">
      <c r="A14" t="str">
        <f t="shared" si="0"/>
        <v>1A12</v>
      </c>
      <c r="B14" s="58" t="s">
        <v>14</v>
      </c>
      <c r="C14" s="59" t="s">
        <v>197</v>
      </c>
      <c r="D14" s="60" t="s">
        <v>106</v>
      </c>
      <c r="E14" s="49">
        <v>0.85714285714285765</v>
      </c>
      <c r="F14" s="52">
        <v>1.1428571428571423</v>
      </c>
      <c r="G14">
        <v>1</v>
      </c>
    </row>
    <row r="15" spans="1:7" x14ac:dyDescent="0.25">
      <c r="A15" t="str">
        <f t="shared" si="0"/>
        <v>1</v>
      </c>
      <c r="B15" s="42"/>
      <c r="C15" s="14"/>
      <c r="D15" s="76"/>
      <c r="E15" s="77"/>
      <c r="F15" s="78"/>
      <c r="G15">
        <v>1</v>
      </c>
    </row>
    <row r="16" spans="1:7" x14ac:dyDescent="0.25">
      <c r="A16" t="str">
        <f t="shared" si="0"/>
        <v>1B1</v>
      </c>
      <c r="B16" s="42" t="s">
        <v>435</v>
      </c>
      <c r="C16" s="14" t="s">
        <v>197</v>
      </c>
      <c r="D16" s="54" t="s">
        <v>107</v>
      </c>
      <c r="E16" s="48">
        <v>1.6363636363636367</v>
      </c>
      <c r="F16" s="50">
        <v>0.36363636363636331</v>
      </c>
      <c r="G16">
        <v>1</v>
      </c>
    </row>
    <row r="17" spans="1:7" x14ac:dyDescent="0.25">
      <c r="A17" t="str">
        <f t="shared" si="0"/>
        <v>1B2</v>
      </c>
      <c r="B17" s="42" t="s">
        <v>436</v>
      </c>
      <c r="C17" s="14" t="s">
        <v>197</v>
      </c>
      <c r="D17" s="54" t="s">
        <v>108</v>
      </c>
      <c r="E17" s="48">
        <v>1.6363636363636367</v>
      </c>
      <c r="F17" s="50">
        <v>0.36363636363636331</v>
      </c>
      <c r="G17">
        <v>1</v>
      </c>
    </row>
    <row r="18" spans="1:7" x14ac:dyDescent="0.25">
      <c r="A18" t="str">
        <f t="shared" si="0"/>
        <v>1B3</v>
      </c>
      <c r="B18" s="42" t="s">
        <v>437</v>
      </c>
      <c r="C18" s="14" t="s">
        <v>197</v>
      </c>
      <c r="D18" s="54" t="s">
        <v>109</v>
      </c>
      <c r="E18" s="48">
        <v>1.2000000000000011</v>
      </c>
      <c r="F18" s="50">
        <v>0.79999999999999893</v>
      </c>
      <c r="G18">
        <v>1</v>
      </c>
    </row>
    <row r="19" spans="1:7" x14ac:dyDescent="0.25">
      <c r="A19" t="str">
        <f t="shared" si="0"/>
        <v>1B4</v>
      </c>
      <c r="B19" s="42" t="s">
        <v>18</v>
      </c>
      <c r="C19" s="14" t="s">
        <v>197</v>
      </c>
      <c r="D19" s="54" t="s">
        <v>110</v>
      </c>
      <c r="E19" s="48">
        <v>1.384615384615385</v>
      </c>
      <c r="F19" s="50">
        <v>0.61538461538461497</v>
      </c>
      <c r="G19">
        <v>1</v>
      </c>
    </row>
    <row r="20" spans="1:7" x14ac:dyDescent="0.25">
      <c r="A20" t="str">
        <f t="shared" si="0"/>
        <v>1B5</v>
      </c>
      <c r="B20" s="42" t="s">
        <v>19</v>
      </c>
      <c r="C20" s="14" t="s">
        <v>197</v>
      </c>
      <c r="D20" s="54" t="s">
        <v>111</v>
      </c>
      <c r="E20" s="48">
        <v>1.2000000000000011</v>
      </c>
      <c r="F20" s="50">
        <v>0.79999999999999893</v>
      </c>
      <c r="G20">
        <v>1</v>
      </c>
    </row>
    <row r="21" spans="1:7" ht="15.75" thickBot="1" x14ac:dyDescent="0.3">
      <c r="A21" t="str">
        <f t="shared" si="0"/>
        <v>1B6</v>
      </c>
      <c r="B21" s="58" t="s">
        <v>20</v>
      </c>
      <c r="C21" s="59" t="s">
        <v>197</v>
      </c>
      <c r="D21" s="60" t="s">
        <v>112</v>
      </c>
      <c r="E21" s="49">
        <v>1.7999999999999989</v>
      </c>
      <c r="F21" s="61">
        <v>0.20000000000000107</v>
      </c>
      <c r="G21">
        <v>1</v>
      </c>
    </row>
    <row r="22" spans="1:7" ht="15.75" thickBot="1" x14ac:dyDescent="0.3">
      <c r="A22" t="str">
        <f t="shared" si="0"/>
        <v>1</v>
      </c>
      <c r="B22" s="62"/>
      <c r="C22" s="41"/>
      <c r="D22" s="63"/>
      <c r="E22" s="64"/>
      <c r="F22" s="65"/>
      <c r="G22">
        <v>1</v>
      </c>
    </row>
    <row r="23" spans="1:7" x14ac:dyDescent="0.25">
      <c r="A23" t="str">
        <f t="shared" si="0"/>
        <v>1</v>
      </c>
      <c r="B23" s="31" t="s">
        <v>60</v>
      </c>
      <c r="C23" s="69"/>
      <c r="D23" s="69"/>
      <c r="E23" s="70"/>
      <c r="F23" s="71"/>
      <c r="G23">
        <v>1</v>
      </c>
    </row>
    <row r="24" spans="1:7" x14ac:dyDescent="0.25">
      <c r="A24" t="str">
        <f t="shared" si="0"/>
        <v>1B7</v>
      </c>
      <c r="B24" s="82" t="s">
        <v>465</v>
      </c>
      <c r="C24" s="83" t="s">
        <v>198</v>
      </c>
      <c r="D24" s="79" t="s">
        <v>113</v>
      </c>
      <c r="E24" s="80">
        <v>0.98181818181818215</v>
      </c>
      <c r="F24" s="81">
        <v>1.0181818181818179</v>
      </c>
      <c r="G24">
        <v>1</v>
      </c>
    </row>
    <row r="25" spans="1:7" x14ac:dyDescent="0.25">
      <c r="A25" t="str">
        <f t="shared" si="0"/>
        <v>1B8</v>
      </c>
      <c r="B25" s="43" t="s">
        <v>466</v>
      </c>
      <c r="C25" s="46" t="s">
        <v>196</v>
      </c>
      <c r="D25" s="54" t="s">
        <v>114</v>
      </c>
      <c r="E25" s="48">
        <v>0.9729729729729728</v>
      </c>
      <c r="F25" s="50">
        <v>1.0270270270270272</v>
      </c>
      <c r="G25">
        <v>1</v>
      </c>
    </row>
    <row r="26" spans="1:7" x14ac:dyDescent="0.25">
      <c r="A26" t="str">
        <f t="shared" si="0"/>
        <v>1B9</v>
      </c>
      <c r="B26" s="43" t="s">
        <v>467</v>
      </c>
      <c r="C26" s="46" t="s">
        <v>198</v>
      </c>
      <c r="D26" s="54" t="s">
        <v>115</v>
      </c>
      <c r="E26" s="48">
        <v>1.125</v>
      </c>
      <c r="F26" s="50">
        <v>0.875</v>
      </c>
      <c r="G26">
        <v>1</v>
      </c>
    </row>
    <row r="27" spans="1:7" x14ac:dyDescent="0.25">
      <c r="A27" t="str">
        <f t="shared" si="0"/>
        <v>1B10</v>
      </c>
      <c r="B27" s="43" t="s">
        <v>61</v>
      </c>
      <c r="C27" s="46" t="s">
        <v>198</v>
      </c>
      <c r="D27" s="54" t="s">
        <v>116</v>
      </c>
      <c r="E27" s="48">
        <v>1.2857142857142865</v>
      </c>
      <c r="F27" s="50">
        <v>0.71428571428571352</v>
      </c>
      <c r="G27">
        <v>1</v>
      </c>
    </row>
    <row r="28" spans="1:7" x14ac:dyDescent="0.25">
      <c r="A28" t="str">
        <f t="shared" si="0"/>
        <v>1B11</v>
      </c>
      <c r="B28" s="43" t="s">
        <v>62</v>
      </c>
      <c r="C28" s="46" t="s">
        <v>198</v>
      </c>
      <c r="D28" s="54" t="s">
        <v>117</v>
      </c>
      <c r="E28" s="48">
        <v>1.1489361702127656</v>
      </c>
      <c r="F28" s="50">
        <v>0.85106382978723438</v>
      </c>
      <c r="G28">
        <v>1</v>
      </c>
    </row>
    <row r="29" spans="1:7" ht="15.75" thickBot="1" x14ac:dyDescent="0.3">
      <c r="A29" t="str">
        <f t="shared" si="0"/>
        <v>1B12</v>
      </c>
      <c r="B29" s="44" t="s">
        <v>63</v>
      </c>
      <c r="C29" s="53" t="s">
        <v>198</v>
      </c>
      <c r="D29" s="60" t="s">
        <v>118</v>
      </c>
      <c r="E29" s="49">
        <v>1.2272727272727275</v>
      </c>
      <c r="F29" s="61">
        <v>0.77272727272727249</v>
      </c>
      <c r="G29">
        <v>1</v>
      </c>
    </row>
    <row r="30" spans="1:7" x14ac:dyDescent="0.25">
      <c r="A30" t="str">
        <f t="shared" si="0"/>
        <v>1</v>
      </c>
      <c r="B30" s="43"/>
      <c r="C30" s="46"/>
      <c r="D30" s="54"/>
      <c r="E30" s="48"/>
      <c r="F30" s="50"/>
      <c r="G30">
        <v>1</v>
      </c>
    </row>
    <row r="31" spans="1:7" x14ac:dyDescent="0.25">
      <c r="A31" t="str">
        <f t="shared" si="0"/>
        <v>1C1</v>
      </c>
      <c r="B31" s="82" t="s">
        <v>468</v>
      </c>
      <c r="C31" s="83" t="s">
        <v>200</v>
      </c>
      <c r="D31" s="79" t="s">
        <v>119</v>
      </c>
      <c r="E31" s="80">
        <v>1.0746268656716422</v>
      </c>
      <c r="F31" s="81">
        <v>0.92537313432835777</v>
      </c>
      <c r="G31">
        <v>1</v>
      </c>
    </row>
    <row r="32" spans="1:7" x14ac:dyDescent="0.25">
      <c r="A32" t="str">
        <f t="shared" si="0"/>
        <v>1C2</v>
      </c>
      <c r="B32" s="43" t="s">
        <v>469</v>
      </c>
      <c r="C32" s="66" t="s">
        <v>200</v>
      </c>
      <c r="D32" s="54" t="s">
        <v>120</v>
      </c>
      <c r="E32" s="48">
        <v>1.1612903225806441</v>
      </c>
      <c r="F32" s="50">
        <v>0.83870967741935587</v>
      </c>
      <c r="G32">
        <v>1</v>
      </c>
    </row>
    <row r="33" spans="1:7" x14ac:dyDescent="0.25">
      <c r="A33" t="str">
        <f t="shared" si="0"/>
        <v>1C3</v>
      </c>
      <c r="B33" s="43" t="s">
        <v>470</v>
      </c>
      <c r="C33" s="66" t="s">
        <v>198</v>
      </c>
      <c r="D33" s="54" t="s">
        <v>121</v>
      </c>
      <c r="E33" s="48">
        <v>1.0384615384615388</v>
      </c>
      <c r="F33" s="50">
        <v>0.96153846153846123</v>
      </c>
      <c r="G33">
        <v>1</v>
      </c>
    </row>
    <row r="34" spans="1:7" x14ac:dyDescent="0.25">
      <c r="A34" t="str">
        <f t="shared" si="0"/>
        <v>1C4</v>
      </c>
      <c r="B34" s="43" t="s">
        <v>64</v>
      </c>
      <c r="C34" s="66" t="s">
        <v>196</v>
      </c>
      <c r="D34" s="54" t="s">
        <v>122</v>
      </c>
      <c r="E34" s="48">
        <v>1</v>
      </c>
      <c r="F34" s="50">
        <v>1</v>
      </c>
      <c r="G34">
        <v>1</v>
      </c>
    </row>
    <row r="35" spans="1:7" x14ac:dyDescent="0.25">
      <c r="A35" t="str">
        <f t="shared" si="0"/>
        <v>1C5</v>
      </c>
      <c r="B35" s="43" t="s">
        <v>65</v>
      </c>
      <c r="C35" s="66" t="s">
        <v>198</v>
      </c>
      <c r="D35" s="54" t="s">
        <v>123</v>
      </c>
      <c r="E35" s="48">
        <v>1.3170731707317072</v>
      </c>
      <c r="F35" s="50">
        <v>0.68292682926829285</v>
      </c>
      <c r="G35">
        <v>1</v>
      </c>
    </row>
    <row r="36" spans="1:7" ht="15.75" thickBot="1" x14ac:dyDescent="0.3">
      <c r="A36" t="str">
        <f t="shared" si="0"/>
        <v>1C6</v>
      </c>
      <c r="B36" s="44" t="s">
        <v>66</v>
      </c>
      <c r="C36" s="53" t="s">
        <v>196</v>
      </c>
      <c r="D36" s="60" t="s">
        <v>124</v>
      </c>
      <c r="E36" s="49">
        <v>1.125</v>
      </c>
      <c r="F36" s="61">
        <v>0.875</v>
      </c>
      <c r="G36">
        <v>1</v>
      </c>
    </row>
    <row r="37" spans="1:7" x14ac:dyDescent="0.25">
      <c r="A37" t="str">
        <f t="shared" si="0"/>
        <v>1</v>
      </c>
      <c r="B37" s="43"/>
      <c r="C37" s="46"/>
      <c r="D37" s="54"/>
      <c r="E37" s="48"/>
      <c r="F37" s="50"/>
      <c r="G37">
        <v>1</v>
      </c>
    </row>
    <row r="38" spans="1:7" x14ac:dyDescent="0.25">
      <c r="A38" t="str">
        <f t="shared" si="0"/>
        <v>1C7</v>
      </c>
      <c r="B38" s="82" t="s">
        <v>471</v>
      </c>
      <c r="C38" s="83" t="s">
        <v>202</v>
      </c>
      <c r="D38" s="79" t="s">
        <v>125</v>
      </c>
      <c r="E38" s="80">
        <v>1.1020408163265305</v>
      </c>
      <c r="F38" s="81">
        <v>0.8979591836734695</v>
      </c>
      <c r="G38">
        <v>1</v>
      </c>
    </row>
    <row r="39" spans="1:7" x14ac:dyDescent="0.25">
      <c r="A39" t="str">
        <f t="shared" si="0"/>
        <v>1C8</v>
      </c>
      <c r="B39" s="43" t="s">
        <v>472</v>
      </c>
      <c r="C39" s="66" t="s">
        <v>202</v>
      </c>
      <c r="D39" s="54" t="s">
        <v>126</v>
      </c>
      <c r="E39" s="48">
        <v>1.1999999999999997</v>
      </c>
      <c r="F39" s="50">
        <v>0.80000000000000027</v>
      </c>
      <c r="G39">
        <v>1</v>
      </c>
    </row>
    <row r="40" spans="1:7" x14ac:dyDescent="0.25">
      <c r="A40" t="str">
        <f t="shared" si="0"/>
        <v>1C9</v>
      </c>
      <c r="B40" s="43" t="s">
        <v>473</v>
      </c>
      <c r="C40" s="66" t="s">
        <v>202</v>
      </c>
      <c r="D40" s="54" t="s">
        <v>127</v>
      </c>
      <c r="E40" s="48">
        <v>1.2272727272727275</v>
      </c>
      <c r="F40" s="50">
        <v>0.77272727272727249</v>
      </c>
      <c r="G40">
        <v>1</v>
      </c>
    </row>
    <row r="41" spans="1:7" x14ac:dyDescent="0.25">
      <c r="A41" t="str">
        <f t="shared" si="0"/>
        <v>1C10</v>
      </c>
      <c r="B41" s="43" t="s">
        <v>67</v>
      </c>
      <c r="C41" s="66" t="s">
        <v>201</v>
      </c>
      <c r="D41" s="54" t="s">
        <v>128</v>
      </c>
      <c r="E41" s="48">
        <v>0.94736842105263097</v>
      </c>
      <c r="F41" s="50">
        <v>1.052631578947369</v>
      </c>
      <c r="G41">
        <v>1</v>
      </c>
    </row>
    <row r="42" spans="1:7" x14ac:dyDescent="0.25">
      <c r="A42" t="str">
        <f t="shared" si="0"/>
        <v>1C11</v>
      </c>
      <c r="B42" s="43" t="s">
        <v>68</v>
      </c>
      <c r="C42" s="66" t="s">
        <v>201</v>
      </c>
      <c r="D42" s="54" t="s">
        <v>129</v>
      </c>
      <c r="E42" s="48">
        <v>1</v>
      </c>
      <c r="F42" s="50">
        <v>1</v>
      </c>
      <c r="G42">
        <v>1</v>
      </c>
    </row>
    <row r="43" spans="1:7" ht="15.75" thickBot="1" x14ac:dyDescent="0.3">
      <c r="A43" t="str">
        <f t="shared" si="0"/>
        <v>1C12</v>
      </c>
      <c r="B43" s="44" t="s">
        <v>69</v>
      </c>
      <c r="C43" s="53" t="s">
        <v>201</v>
      </c>
      <c r="D43" s="60" t="s">
        <v>130</v>
      </c>
      <c r="E43" s="49">
        <v>0.94736842105263097</v>
      </c>
      <c r="F43" s="61">
        <v>1.052631578947369</v>
      </c>
      <c r="G43">
        <v>1</v>
      </c>
    </row>
    <row r="44" spans="1:7" ht="15.75" thickBot="1" x14ac:dyDescent="0.3">
      <c r="A44" t="str">
        <f t="shared" si="0"/>
        <v>1</v>
      </c>
      <c r="B44" s="41"/>
      <c r="C44" s="41"/>
      <c r="D44" s="63"/>
      <c r="E44" s="64"/>
      <c r="F44" s="65"/>
      <c r="G44">
        <v>1</v>
      </c>
    </row>
    <row r="45" spans="1:7" x14ac:dyDescent="0.25">
      <c r="A45" t="str">
        <f t="shared" si="0"/>
        <v>1</v>
      </c>
      <c r="B45" s="30" t="s">
        <v>59</v>
      </c>
      <c r="C45" s="14"/>
      <c r="D45" s="54"/>
      <c r="E45" s="48"/>
      <c r="F45" s="51"/>
      <c r="G45">
        <v>1</v>
      </c>
    </row>
    <row r="46" spans="1:7" x14ac:dyDescent="0.25">
      <c r="A46" t="str">
        <f t="shared" si="0"/>
        <v>1D1</v>
      </c>
      <c r="B46" s="82" t="s">
        <v>438</v>
      </c>
      <c r="C46" s="83" t="s">
        <v>204</v>
      </c>
      <c r="D46" s="79" t="s">
        <v>131</v>
      </c>
      <c r="E46" s="80">
        <v>1.1203319502074698</v>
      </c>
      <c r="F46" s="81">
        <v>0.87966804979253022</v>
      </c>
      <c r="G46">
        <v>1</v>
      </c>
    </row>
    <row r="47" spans="1:7" x14ac:dyDescent="0.25">
      <c r="A47" t="str">
        <f t="shared" si="0"/>
        <v>1D2</v>
      </c>
      <c r="B47" s="43" t="s">
        <v>439</v>
      </c>
      <c r="C47" s="46" t="s">
        <v>204</v>
      </c>
      <c r="D47" s="54" t="s">
        <v>132</v>
      </c>
      <c r="E47" s="48">
        <v>1.0588235294117652</v>
      </c>
      <c r="F47" s="50">
        <v>0.94117647058823484</v>
      </c>
      <c r="G47">
        <v>1</v>
      </c>
    </row>
    <row r="48" spans="1:7" x14ac:dyDescent="0.25">
      <c r="A48" t="str">
        <f t="shared" si="0"/>
        <v>1D3</v>
      </c>
      <c r="B48" s="43" t="s">
        <v>440</v>
      </c>
      <c r="C48" s="46" t="s">
        <v>204</v>
      </c>
      <c r="D48" s="54" t="s">
        <v>133</v>
      </c>
      <c r="E48" s="48">
        <v>1.1392405063291151</v>
      </c>
      <c r="F48" s="50">
        <v>0.86075949367088489</v>
      </c>
      <c r="G48">
        <v>1</v>
      </c>
    </row>
    <row r="49" spans="1:7" x14ac:dyDescent="0.25">
      <c r="A49" t="str">
        <f t="shared" si="0"/>
        <v>1D4</v>
      </c>
      <c r="B49" s="43" t="s">
        <v>24</v>
      </c>
      <c r="C49" s="46" t="s">
        <v>204</v>
      </c>
      <c r="D49" s="54" t="s">
        <v>134</v>
      </c>
      <c r="E49" s="48">
        <v>1.1020408163265305</v>
      </c>
      <c r="F49" s="50">
        <v>0.8979591836734695</v>
      </c>
      <c r="G49">
        <v>1</v>
      </c>
    </row>
    <row r="50" spans="1:7" x14ac:dyDescent="0.25">
      <c r="A50" t="str">
        <f t="shared" si="0"/>
        <v>1D5</v>
      </c>
      <c r="B50" s="43" t="s">
        <v>25</v>
      </c>
      <c r="C50" s="46" t="s">
        <v>204</v>
      </c>
      <c r="D50" s="54" t="s">
        <v>135</v>
      </c>
      <c r="E50" s="48">
        <v>0.96428571428571419</v>
      </c>
      <c r="F50" s="50">
        <v>1.0357142857142858</v>
      </c>
      <c r="G50">
        <v>1</v>
      </c>
    </row>
    <row r="51" spans="1:7" ht="15.75" thickBot="1" x14ac:dyDescent="0.3">
      <c r="A51" t="str">
        <f t="shared" si="0"/>
        <v>1D6</v>
      </c>
      <c r="B51" s="44" t="s">
        <v>26</v>
      </c>
      <c r="C51" s="53" t="s">
        <v>205</v>
      </c>
      <c r="D51" s="60" t="s">
        <v>136</v>
      </c>
      <c r="E51" s="49">
        <v>1.0169491525423728</v>
      </c>
      <c r="F51" s="61">
        <v>0.98305084745762716</v>
      </c>
      <c r="G51">
        <v>1</v>
      </c>
    </row>
    <row r="52" spans="1:7" x14ac:dyDescent="0.25">
      <c r="A52" t="str">
        <f t="shared" si="0"/>
        <v>1</v>
      </c>
      <c r="B52" s="43"/>
      <c r="C52" s="46"/>
      <c r="D52" s="54"/>
      <c r="E52" s="48"/>
      <c r="F52" s="50"/>
      <c r="G52">
        <v>1</v>
      </c>
    </row>
    <row r="53" spans="1:7" x14ac:dyDescent="0.25">
      <c r="A53" t="str">
        <f t="shared" si="0"/>
        <v>1D7</v>
      </c>
      <c r="B53" s="82" t="s">
        <v>441</v>
      </c>
      <c r="C53" s="83" t="s">
        <v>205</v>
      </c>
      <c r="D53" s="79" t="s">
        <v>137</v>
      </c>
      <c r="E53" s="80">
        <v>1.0344827586206895</v>
      </c>
      <c r="F53" s="81">
        <v>0.9655172413793105</v>
      </c>
      <c r="G53">
        <v>1</v>
      </c>
    </row>
    <row r="54" spans="1:7" x14ac:dyDescent="0.25">
      <c r="A54" t="str">
        <f t="shared" si="0"/>
        <v>1D8</v>
      </c>
      <c r="B54" s="43" t="s">
        <v>442</v>
      </c>
      <c r="C54" s="46" t="s">
        <v>205</v>
      </c>
      <c r="D54" s="54" t="s">
        <v>138</v>
      </c>
      <c r="E54" s="48">
        <v>1.216216216216216</v>
      </c>
      <c r="F54" s="50">
        <v>0.78378378378378399</v>
      </c>
      <c r="G54">
        <v>1</v>
      </c>
    </row>
    <row r="55" spans="1:7" x14ac:dyDescent="0.25">
      <c r="A55" t="str">
        <f t="shared" si="0"/>
        <v>1D9</v>
      </c>
      <c r="B55" s="43" t="s">
        <v>443</v>
      </c>
      <c r="C55" s="46" t="s">
        <v>206</v>
      </c>
      <c r="D55" s="54" t="s">
        <v>139</v>
      </c>
      <c r="E55" s="48">
        <v>0.91836734693877542</v>
      </c>
      <c r="F55" s="50">
        <v>1.0816326530612246</v>
      </c>
      <c r="G55">
        <v>1</v>
      </c>
    </row>
    <row r="56" spans="1:7" x14ac:dyDescent="0.25">
      <c r="A56" t="str">
        <f t="shared" si="0"/>
        <v>1D10</v>
      </c>
      <c r="B56" s="43" t="s">
        <v>30</v>
      </c>
      <c r="C56" s="46" t="s">
        <v>203</v>
      </c>
      <c r="D56" s="54" t="s">
        <v>140</v>
      </c>
      <c r="E56" s="48">
        <v>1.2307692307692317</v>
      </c>
      <c r="F56" s="50">
        <v>0.76923076923076827</v>
      </c>
      <c r="G56">
        <v>1</v>
      </c>
    </row>
    <row r="57" spans="1:7" x14ac:dyDescent="0.25">
      <c r="A57" t="str">
        <f t="shared" si="0"/>
        <v>1D11</v>
      </c>
      <c r="B57" s="43" t="s">
        <v>31</v>
      </c>
      <c r="C57" s="46" t="s">
        <v>203</v>
      </c>
      <c r="D57" s="54" t="s">
        <v>141</v>
      </c>
      <c r="E57" s="48">
        <v>1.2631578947368425</v>
      </c>
      <c r="F57" s="50">
        <v>0.73684210526315752</v>
      </c>
      <c r="G57">
        <v>1</v>
      </c>
    </row>
    <row r="58" spans="1:7" ht="15.75" thickBot="1" x14ac:dyDescent="0.3">
      <c r="A58" t="str">
        <f t="shared" si="0"/>
        <v>1D12</v>
      </c>
      <c r="B58" s="44" t="s">
        <v>32</v>
      </c>
      <c r="C58" s="53" t="s">
        <v>203</v>
      </c>
      <c r="D58" s="60" t="s">
        <v>142</v>
      </c>
      <c r="E58" s="49">
        <v>1.2631578947368425</v>
      </c>
      <c r="F58" s="61">
        <v>0.73684210526315752</v>
      </c>
      <c r="G58">
        <v>1</v>
      </c>
    </row>
    <row r="59" spans="1:7" x14ac:dyDescent="0.25">
      <c r="A59" t="str">
        <f t="shared" si="0"/>
        <v>1</v>
      </c>
      <c r="B59" s="43"/>
      <c r="C59" s="46"/>
      <c r="D59" s="54"/>
      <c r="E59" s="48"/>
      <c r="F59" s="50"/>
      <c r="G59">
        <v>1</v>
      </c>
    </row>
    <row r="60" spans="1:7" x14ac:dyDescent="0.25">
      <c r="A60" t="str">
        <f t="shared" si="0"/>
        <v>1E1</v>
      </c>
      <c r="B60" s="82" t="s">
        <v>444</v>
      </c>
      <c r="C60" s="83" t="s">
        <v>205</v>
      </c>
      <c r="D60" s="79" t="s">
        <v>143</v>
      </c>
      <c r="E60" s="80">
        <v>1.216216216216216</v>
      </c>
      <c r="F60" s="81">
        <v>0.78378378378378399</v>
      </c>
      <c r="G60">
        <v>1</v>
      </c>
    </row>
    <row r="61" spans="1:7" x14ac:dyDescent="0.25">
      <c r="A61" t="str">
        <f t="shared" si="0"/>
        <v>1E2</v>
      </c>
      <c r="B61" s="43" t="s">
        <v>445</v>
      </c>
      <c r="C61" s="46" t="s">
        <v>207</v>
      </c>
      <c r="D61" s="54" t="s">
        <v>144</v>
      </c>
      <c r="E61" s="48">
        <v>0.94736842105263153</v>
      </c>
      <c r="F61" s="50">
        <v>1.0526315789473686</v>
      </c>
      <c r="G61">
        <v>1</v>
      </c>
    </row>
    <row r="62" spans="1:7" x14ac:dyDescent="0.25">
      <c r="A62" t="str">
        <f t="shared" si="0"/>
        <v>1E3</v>
      </c>
      <c r="B62" s="43" t="s">
        <v>446</v>
      </c>
      <c r="C62" s="46" t="s">
        <v>207</v>
      </c>
      <c r="D62" s="54" t="s">
        <v>145</v>
      </c>
      <c r="E62" s="48">
        <v>1.086206896551724</v>
      </c>
      <c r="F62" s="50">
        <v>0.91379310344827602</v>
      </c>
      <c r="G62">
        <v>1</v>
      </c>
    </row>
    <row r="63" spans="1:7" x14ac:dyDescent="0.25">
      <c r="A63" t="str">
        <f t="shared" si="0"/>
        <v>1E4</v>
      </c>
      <c r="B63" s="43" t="s">
        <v>36</v>
      </c>
      <c r="C63" s="46" t="s">
        <v>203</v>
      </c>
      <c r="D63" s="54" t="s">
        <v>146</v>
      </c>
      <c r="E63" s="48">
        <v>1.1338582677165354</v>
      </c>
      <c r="F63" s="50">
        <v>0.86614173228346458</v>
      </c>
      <c r="G63">
        <v>1</v>
      </c>
    </row>
    <row r="64" spans="1:7" x14ac:dyDescent="0.25">
      <c r="A64" t="str">
        <f t="shared" si="0"/>
        <v>1E5</v>
      </c>
      <c r="B64" s="43" t="s">
        <v>37</v>
      </c>
      <c r="C64" s="46" t="s">
        <v>204</v>
      </c>
      <c r="D64" s="54" t="s">
        <v>147</v>
      </c>
      <c r="E64" s="48">
        <v>1.0285714285714285</v>
      </c>
      <c r="F64" s="50">
        <v>0.97142857142857153</v>
      </c>
      <c r="G64">
        <v>1</v>
      </c>
    </row>
    <row r="65" spans="1:7" ht="15.75" thickBot="1" x14ac:dyDescent="0.3">
      <c r="A65" t="str">
        <f t="shared" si="0"/>
        <v>1E6</v>
      </c>
      <c r="B65" s="44" t="s">
        <v>38</v>
      </c>
      <c r="C65" s="53" t="s">
        <v>204</v>
      </c>
      <c r="D65" s="60" t="s">
        <v>148</v>
      </c>
      <c r="E65" s="49">
        <v>0.99999999999999978</v>
      </c>
      <c r="F65" s="61">
        <v>1.0000000000000002</v>
      </c>
      <c r="G65">
        <v>1</v>
      </c>
    </row>
    <row r="66" spans="1:7" x14ac:dyDescent="0.25">
      <c r="A66" t="str">
        <f t="shared" si="0"/>
        <v>1</v>
      </c>
      <c r="B66" s="42"/>
      <c r="C66" s="14"/>
      <c r="D66" s="54"/>
      <c r="E66" s="48"/>
      <c r="F66" s="51"/>
      <c r="G66">
        <v>1</v>
      </c>
    </row>
    <row r="67" spans="1:7" x14ac:dyDescent="0.25">
      <c r="A67" t="str">
        <f t="shared" ref="A67:A130" si="1">G67&amp;D67</f>
        <v>1</v>
      </c>
      <c r="B67" s="30" t="s">
        <v>60</v>
      </c>
      <c r="C67" s="14"/>
      <c r="D67" s="54"/>
      <c r="E67" s="48"/>
      <c r="F67" s="51"/>
      <c r="G67">
        <v>1</v>
      </c>
    </row>
    <row r="68" spans="1:7" x14ac:dyDescent="0.25">
      <c r="A68" t="str">
        <f t="shared" si="1"/>
        <v>1E7</v>
      </c>
      <c r="B68" s="82" t="s">
        <v>474</v>
      </c>
      <c r="C68" s="83" t="s">
        <v>206</v>
      </c>
      <c r="D68" s="84" t="s">
        <v>149</v>
      </c>
      <c r="E68" s="80">
        <v>1.1538461538461542</v>
      </c>
      <c r="F68" s="85">
        <v>0.84615384615384581</v>
      </c>
      <c r="G68">
        <v>1</v>
      </c>
    </row>
    <row r="69" spans="1:7" x14ac:dyDescent="0.25">
      <c r="A69" t="str">
        <f t="shared" si="1"/>
        <v>1E8</v>
      </c>
      <c r="B69" s="43" t="s">
        <v>475</v>
      </c>
      <c r="C69" s="46" t="s">
        <v>206</v>
      </c>
      <c r="D69" s="55" t="s">
        <v>150</v>
      </c>
      <c r="E69" s="48">
        <v>1.2676056338028163</v>
      </c>
      <c r="F69" s="51">
        <v>0.73239436619718368</v>
      </c>
      <c r="G69">
        <v>1</v>
      </c>
    </row>
    <row r="70" spans="1:7" x14ac:dyDescent="0.25">
      <c r="A70" t="str">
        <f t="shared" si="1"/>
        <v>1E9</v>
      </c>
      <c r="B70" s="43" t="s">
        <v>476</v>
      </c>
      <c r="C70" s="46" t="s">
        <v>206</v>
      </c>
      <c r="D70" s="55" t="s">
        <v>151</v>
      </c>
      <c r="E70" s="48">
        <v>1.2328767123287665</v>
      </c>
      <c r="F70" s="51">
        <v>0.7671232876712335</v>
      </c>
      <c r="G70">
        <v>1</v>
      </c>
    </row>
    <row r="71" spans="1:7" x14ac:dyDescent="0.25">
      <c r="A71" t="str">
        <f t="shared" si="1"/>
        <v>1E10</v>
      </c>
      <c r="B71" s="43" t="s">
        <v>74</v>
      </c>
      <c r="C71" s="46" t="s">
        <v>202</v>
      </c>
      <c r="D71" s="55" t="s">
        <v>152</v>
      </c>
      <c r="E71" s="48">
        <v>1.1020408163265305</v>
      </c>
      <c r="F71" s="51">
        <v>0.8979591836734695</v>
      </c>
      <c r="G71">
        <v>1</v>
      </c>
    </row>
    <row r="72" spans="1:7" x14ac:dyDescent="0.25">
      <c r="A72" t="str">
        <f t="shared" si="1"/>
        <v>1E11</v>
      </c>
      <c r="B72" s="43" t="s">
        <v>75</v>
      </c>
      <c r="C72" s="46" t="s">
        <v>201</v>
      </c>
      <c r="D72" s="55" t="s">
        <v>153</v>
      </c>
      <c r="E72" s="48">
        <v>0.89999999999999947</v>
      </c>
      <c r="F72" s="51">
        <v>1.1000000000000005</v>
      </c>
      <c r="G72">
        <v>1</v>
      </c>
    </row>
    <row r="73" spans="1:7" ht="15.75" thickBot="1" x14ac:dyDescent="0.3">
      <c r="A73" t="str">
        <f t="shared" si="1"/>
        <v>1E12</v>
      </c>
      <c r="B73" s="44" t="s">
        <v>76</v>
      </c>
      <c r="C73" s="53" t="s">
        <v>202</v>
      </c>
      <c r="D73" s="57" t="s">
        <v>154</v>
      </c>
      <c r="E73" s="49">
        <v>1.1489361702127656</v>
      </c>
      <c r="F73" s="52">
        <v>0.85106382978723438</v>
      </c>
      <c r="G73">
        <v>1</v>
      </c>
    </row>
    <row r="74" spans="1:7" x14ac:dyDescent="0.25">
      <c r="A74" t="str">
        <f t="shared" si="1"/>
        <v>1</v>
      </c>
      <c r="B74" s="43"/>
      <c r="C74" s="46"/>
      <c r="D74" s="54"/>
      <c r="E74" s="48"/>
      <c r="F74" s="51"/>
      <c r="G74">
        <v>1</v>
      </c>
    </row>
    <row r="75" spans="1:7" x14ac:dyDescent="0.25">
      <c r="A75" t="str">
        <f t="shared" si="1"/>
        <v>1F1</v>
      </c>
      <c r="B75" s="82" t="s">
        <v>477</v>
      </c>
      <c r="C75" s="83" t="s">
        <v>206</v>
      </c>
      <c r="D75" s="84" t="s">
        <v>155</v>
      </c>
      <c r="E75" s="80">
        <v>1.0227272727272729</v>
      </c>
      <c r="F75" s="85">
        <v>0.97727272727272707</v>
      </c>
      <c r="G75">
        <v>1</v>
      </c>
    </row>
    <row r="76" spans="1:7" x14ac:dyDescent="0.25">
      <c r="A76" t="str">
        <f t="shared" si="1"/>
        <v>1F2</v>
      </c>
      <c r="B76" s="43" t="s">
        <v>478</v>
      </c>
      <c r="C76" s="46" t="s">
        <v>206</v>
      </c>
      <c r="D76" s="55" t="s">
        <v>156</v>
      </c>
      <c r="E76" s="48">
        <v>1.097560975609756</v>
      </c>
      <c r="F76" s="51">
        <v>0.90243902439024404</v>
      </c>
      <c r="G76">
        <v>1</v>
      </c>
    </row>
    <row r="77" spans="1:7" x14ac:dyDescent="0.25">
      <c r="A77" t="str">
        <f t="shared" si="1"/>
        <v>1F3</v>
      </c>
      <c r="B77" s="43" t="s">
        <v>479</v>
      </c>
      <c r="C77" s="46" t="s">
        <v>206</v>
      </c>
      <c r="D77" s="55" t="s">
        <v>157</v>
      </c>
      <c r="E77" s="48">
        <v>1.0588235294117654</v>
      </c>
      <c r="F77" s="51">
        <v>0.94117647058823461</v>
      </c>
      <c r="G77">
        <v>1</v>
      </c>
    </row>
    <row r="78" spans="1:7" x14ac:dyDescent="0.25">
      <c r="A78" t="str">
        <f t="shared" si="1"/>
        <v>1F4</v>
      </c>
      <c r="B78" s="43" t="s">
        <v>77</v>
      </c>
      <c r="C78" s="46" t="s">
        <v>201</v>
      </c>
      <c r="D78" s="55" t="s">
        <v>158</v>
      </c>
      <c r="E78" s="48">
        <v>1.0588235294117645</v>
      </c>
      <c r="F78" s="51">
        <v>0.9411764705882355</v>
      </c>
      <c r="G78">
        <v>1</v>
      </c>
    </row>
    <row r="79" spans="1:7" x14ac:dyDescent="0.25">
      <c r="A79" t="str">
        <f t="shared" si="1"/>
        <v>1F5</v>
      </c>
      <c r="B79" s="43" t="s">
        <v>78</v>
      </c>
      <c r="C79" s="46" t="s">
        <v>202</v>
      </c>
      <c r="D79" s="55" t="s">
        <v>159</v>
      </c>
      <c r="E79" s="48">
        <v>1.1999999999999997</v>
      </c>
      <c r="F79" s="51">
        <v>0.80000000000000027</v>
      </c>
      <c r="G79">
        <v>1</v>
      </c>
    </row>
    <row r="80" spans="1:7" ht="15.75" thickBot="1" x14ac:dyDescent="0.3">
      <c r="A80" t="str">
        <f t="shared" si="1"/>
        <v>1F6</v>
      </c>
      <c r="B80" s="44" t="s">
        <v>79</v>
      </c>
      <c r="C80" s="53" t="s">
        <v>201</v>
      </c>
      <c r="D80" s="57" t="s">
        <v>160</v>
      </c>
      <c r="E80" s="49">
        <v>0.94736842105263097</v>
      </c>
      <c r="F80" s="52">
        <v>1.052631578947369</v>
      </c>
      <c r="G80">
        <v>1</v>
      </c>
    </row>
    <row r="81" spans="1:7" x14ac:dyDescent="0.25">
      <c r="A81" t="str">
        <f t="shared" si="1"/>
        <v>1</v>
      </c>
      <c r="B81" s="43"/>
      <c r="C81" s="46"/>
      <c r="D81" s="54"/>
      <c r="E81" s="48"/>
      <c r="F81" s="51"/>
      <c r="G81">
        <v>1</v>
      </c>
    </row>
    <row r="82" spans="1:7" x14ac:dyDescent="0.25">
      <c r="A82" t="str">
        <f t="shared" si="1"/>
        <v>1F7</v>
      </c>
      <c r="B82" s="82" t="s">
        <v>480</v>
      </c>
      <c r="C82" s="83" t="s">
        <v>199</v>
      </c>
      <c r="D82" s="84" t="s">
        <v>161</v>
      </c>
      <c r="E82" s="80">
        <v>1.0746268656716422</v>
      </c>
      <c r="F82" s="85">
        <v>0.92537313432835777</v>
      </c>
      <c r="G82">
        <v>1</v>
      </c>
    </row>
    <row r="83" spans="1:7" x14ac:dyDescent="0.25">
      <c r="A83" t="str">
        <f t="shared" si="1"/>
        <v>1F8</v>
      </c>
      <c r="B83" s="43" t="s">
        <v>481</v>
      </c>
      <c r="C83" s="46" t="s">
        <v>199</v>
      </c>
      <c r="D83" s="55" t="s">
        <v>162</v>
      </c>
      <c r="E83" s="48">
        <v>1.1803278688524594</v>
      </c>
      <c r="F83" s="51">
        <v>0.81967213114754056</v>
      </c>
      <c r="G83">
        <v>1</v>
      </c>
    </row>
    <row r="84" spans="1:7" x14ac:dyDescent="0.25">
      <c r="A84" t="str">
        <f t="shared" si="1"/>
        <v>1F9</v>
      </c>
      <c r="B84" s="43" t="s">
        <v>482</v>
      </c>
      <c r="C84" s="46" t="s">
        <v>199</v>
      </c>
      <c r="D84" s="55" t="s">
        <v>163</v>
      </c>
      <c r="E84" s="48">
        <v>1.1803278688524594</v>
      </c>
      <c r="F84" s="51">
        <v>0.81967213114754056</v>
      </c>
      <c r="G84">
        <v>1</v>
      </c>
    </row>
    <row r="85" spans="1:7" x14ac:dyDescent="0.25">
      <c r="A85" t="str">
        <f t="shared" si="1"/>
        <v>1F10</v>
      </c>
      <c r="B85" s="43" t="s">
        <v>80</v>
      </c>
      <c r="C85" s="46" t="s">
        <v>201</v>
      </c>
      <c r="D85" s="55" t="s">
        <v>164</v>
      </c>
      <c r="E85" s="48">
        <v>0.85714285714285765</v>
      </c>
      <c r="F85" s="51">
        <v>1.1428571428571423</v>
      </c>
      <c r="G85">
        <v>1</v>
      </c>
    </row>
    <row r="86" spans="1:7" x14ac:dyDescent="0.25">
      <c r="A86" t="str">
        <f t="shared" si="1"/>
        <v>1F11</v>
      </c>
      <c r="B86" s="43" t="s">
        <v>81</v>
      </c>
      <c r="C86" s="46" t="s">
        <v>201</v>
      </c>
      <c r="D86" s="55" t="s">
        <v>165</v>
      </c>
      <c r="E86" s="48">
        <v>0.87804878048780477</v>
      </c>
      <c r="F86" s="51">
        <v>1.1219512195121952</v>
      </c>
      <c r="G86">
        <v>1</v>
      </c>
    </row>
    <row r="87" spans="1:7" ht="15.75" thickBot="1" x14ac:dyDescent="0.3">
      <c r="A87" t="str">
        <f t="shared" si="1"/>
        <v>1F12</v>
      </c>
      <c r="B87" s="44" t="s">
        <v>82</v>
      </c>
      <c r="C87" s="53" t="s">
        <v>201</v>
      </c>
      <c r="D87" s="57" t="s">
        <v>166</v>
      </c>
      <c r="E87" s="49">
        <v>0.89999999999999947</v>
      </c>
      <c r="F87" s="52">
        <v>1.1000000000000005</v>
      </c>
      <c r="G87">
        <v>1</v>
      </c>
    </row>
    <row r="88" spans="1:7" ht="15.75" thickBot="1" x14ac:dyDescent="0.3">
      <c r="A88" t="str">
        <f t="shared" si="1"/>
        <v>1</v>
      </c>
      <c r="B88" s="14"/>
      <c r="C88" s="14"/>
      <c r="D88" s="54"/>
      <c r="E88" s="48"/>
      <c r="F88" s="51"/>
      <c r="G88">
        <v>1</v>
      </c>
    </row>
    <row r="89" spans="1:7" x14ac:dyDescent="0.25">
      <c r="A89" t="str">
        <f t="shared" si="1"/>
        <v>1</v>
      </c>
      <c r="B89" s="27" t="s">
        <v>59</v>
      </c>
      <c r="C89" s="14"/>
      <c r="D89" s="54"/>
      <c r="E89" s="48"/>
      <c r="F89" s="51"/>
      <c r="G89">
        <v>1</v>
      </c>
    </row>
    <row r="90" spans="1:7" x14ac:dyDescent="0.25">
      <c r="A90" t="str">
        <f t="shared" si="1"/>
        <v>1G1</v>
      </c>
      <c r="B90" s="86" t="s">
        <v>447</v>
      </c>
      <c r="C90" s="87" t="s">
        <v>197</v>
      </c>
      <c r="D90" s="84" t="s">
        <v>167</v>
      </c>
      <c r="E90" s="80">
        <v>0.71999999999999975</v>
      </c>
      <c r="F90" s="85">
        <v>1.2800000000000002</v>
      </c>
      <c r="G90">
        <v>1</v>
      </c>
    </row>
    <row r="91" spans="1:7" x14ac:dyDescent="0.25">
      <c r="A91" t="str">
        <f t="shared" si="1"/>
        <v>1G2</v>
      </c>
      <c r="B91" s="42" t="s">
        <v>448</v>
      </c>
      <c r="C91" s="14" t="s">
        <v>197</v>
      </c>
      <c r="D91" s="55" t="s">
        <v>168</v>
      </c>
      <c r="E91" s="48">
        <v>0.71999999999999975</v>
      </c>
      <c r="F91" s="51">
        <v>1.2800000000000002</v>
      </c>
      <c r="G91">
        <v>1</v>
      </c>
    </row>
    <row r="92" spans="1:7" x14ac:dyDescent="0.25">
      <c r="A92" t="str">
        <f t="shared" si="1"/>
        <v>1G3</v>
      </c>
      <c r="B92" s="42" t="s">
        <v>449</v>
      </c>
      <c r="C92" s="14" t="s">
        <v>197</v>
      </c>
      <c r="D92" s="55" t="s">
        <v>169</v>
      </c>
      <c r="E92" s="48">
        <v>0.71999999999999975</v>
      </c>
      <c r="F92" s="51">
        <v>1.2800000000000002</v>
      </c>
      <c r="G92">
        <v>1</v>
      </c>
    </row>
    <row r="93" spans="1:7" x14ac:dyDescent="0.25">
      <c r="A93" t="str">
        <f t="shared" si="1"/>
        <v>1G4</v>
      </c>
      <c r="B93" s="43" t="s">
        <v>42</v>
      </c>
      <c r="C93" s="46" t="s">
        <v>201</v>
      </c>
      <c r="D93" s="55" t="s">
        <v>170</v>
      </c>
      <c r="E93" s="48">
        <v>1.1612903225806441</v>
      </c>
      <c r="F93" s="51">
        <v>0.83870967741935587</v>
      </c>
      <c r="G93">
        <v>1</v>
      </c>
    </row>
    <row r="94" spans="1:7" x14ac:dyDescent="0.25">
      <c r="A94" t="str">
        <f t="shared" si="1"/>
        <v>1G5</v>
      </c>
      <c r="B94" s="43" t="s">
        <v>43</v>
      </c>
      <c r="C94" s="46" t="s">
        <v>201</v>
      </c>
      <c r="D94" s="55" t="s">
        <v>171</v>
      </c>
      <c r="E94" s="48">
        <v>0.87804878048780477</v>
      </c>
      <c r="F94" s="51">
        <v>1.1219512195121952</v>
      </c>
      <c r="G94">
        <v>1</v>
      </c>
    </row>
    <row r="95" spans="1:7" ht="15.75" thickBot="1" x14ac:dyDescent="0.3">
      <c r="A95" t="str">
        <f t="shared" si="1"/>
        <v>1G6</v>
      </c>
      <c r="B95" s="44" t="s">
        <v>44</v>
      </c>
      <c r="C95" s="53" t="s">
        <v>201</v>
      </c>
      <c r="D95" s="57" t="s">
        <v>172</v>
      </c>
      <c r="E95" s="49">
        <v>1.2857142857142847</v>
      </c>
      <c r="F95" s="52">
        <v>0.7142857142857153</v>
      </c>
      <c r="G95">
        <v>1</v>
      </c>
    </row>
    <row r="96" spans="1:7" x14ac:dyDescent="0.25">
      <c r="A96" t="str">
        <f t="shared" si="1"/>
        <v>1</v>
      </c>
      <c r="B96" s="42"/>
      <c r="C96" s="14"/>
      <c r="D96" s="54"/>
      <c r="E96" s="48"/>
      <c r="F96" s="51"/>
      <c r="G96">
        <v>1</v>
      </c>
    </row>
    <row r="97" spans="1:7" x14ac:dyDescent="0.25">
      <c r="A97" t="str">
        <f t="shared" si="1"/>
        <v>1G7</v>
      </c>
      <c r="B97" s="86" t="s">
        <v>450</v>
      </c>
      <c r="C97" s="87" t="s">
        <v>201</v>
      </c>
      <c r="D97" s="84" t="s">
        <v>173</v>
      </c>
      <c r="E97" s="80">
        <v>1.3333333333333321</v>
      </c>
      <c r="F97" s="85">
        <v>0.66666666666666785</v>
      </c>
      <c r="G97">
        <v>1</v>
      </c>
    </row>
    <row r="98" spans="1:7" x14ac:dyDescent="0.25">
      <c r="A98" t="str">
        <f t="shared" si="1"/>
        <v>1G8</v>
      </c>
      <c r="B98" s="42" t="s">
        <v>451</v>
      </c>
      <c r="C98" s="14" t="s">
        <v>197</v>
      </c>
      <c r="D98" s="55" t="s">
        <v>174</v>
      </c>
      <c r="E98" s="48">
        <v>0.85714285714285765</v>
      </c>
      <c r="F98" s="51">
        <v>1.1428571428571423</v>
      </c>
      <c r="G98">
        <v>1</v>
      </c>
    </row>
    <row r="99" spans="1:7" x14ac:dyDescent="0.25">
      <c r="A99" t="str">
        <f t="shared" si="1"/>
        <v>1G9</v>
      </c>
      <c r="B99" s="42" t="s">
        <v>452</v>
      </c>
      <c r="C99" s="14" t="s">
        <v>197</v>
      </c>
      <c r="D99" s="55" t="s">
        <v>175</v>
      </c>
      <c r="E99" s="48">
        <v>0.78260869565217384</v>
      </c>
      <c r="F99" s="51">
        <v>1.2173913043478262</v>
      </c>
      <c r="G99">
        <v>1</v>
      </c>
    </row>
    <row r="100" spans="1:7" x14ac:dyDescent="0.25">
      <c r="A100" t="str">
        <f t="shared" si="1"/>
        <v>1G10</v>
      </c>
      <c r="B100" s="43" t="s">
        <v>48</v>
      </c>
      <c r="C100" s="46" t="s">
        <v>201</v>
      </c>
      <c r="D100" s="55" t="s">
        <v>176</v>
      </c>
      <c r="E100" s="48">
        <v>0.9729729729729728</v>
      </c>
      <c r="F100" s="51">
        <v>1.0270270270270272</v>
      </c>
      <c r="G100">
        <v>1</v>
      </c>
    </row>
    <row r="101" spans="1:7" x14ac:dyDescent="0.25">
      <c r="A101" t="str">
        <f t="shared" si="1"/>
        <v>1G11</v>
      </c>
      <c r="B101" s="43" t="s">
        <v>49</v>
      </c>
      <c r="C101" s="46" t="s">
        <v>201</v>
      </c>
      <c r="D101" s="55" t="s">
        <v>177</v>
      </c>
      <c r="E101" s="48">
        <v>0.83720930232558199</v>
      </c>
      <c r="F101" s="51">
        <v>1.162790697674418</v>
      </c>
      <c r="G101">
        <v>1</v>
      </c>
    </row>
    <row r="102" spans="1:7" ht="15.75" thickBot="1" x14ac:dyDescent="0.3">
      <c r="A102" t="str">
        <f t="shared" si="1"/>
        <v>1G12</v>
      </c>
      <c r="B102" s="44" t="s">
        <v>50</v>
      </c>
      <c r="C102" s="53" t="s">
        <v>201</v>
      </c>
      <c r="D102" s="57" t="s">
        <v>178</v>
      </c>
      <c r="E102" s="49">
        <v>0.92307692307692335</v>
      </c>
      <c r="F102" s="52">
        <v>1.0769230769230766</v>
      </c>
      <c r="G102">
        <v>1</v>
      </c>
    </row>
    <row r="103" spans="1:7" x14ac:dyDescent="0.25">
      <c r="A103" t="str">
        <f t="shared" si="1"/>
        <v>1</v>
      </c>
      <c r="B103" s="42"/>
      <c r="C103" s="14"/>
      <c r="D103" s="54"/>
      <c r="E103" s="48"/>
      <c r="F103" s="51"/>
      <c r="G103">
        <v>1</v>
      </c>
    </row>
    <row r="104" spans="1:7" x14ac:dyDescent="0.25">
      <c r="A104" t="str">
        <f t="shared" si="1"/>
        <v>1H1</v>
      </c>
      <c r="B104" s="86" t="s">
        <v>453</v>
      </c>
      <c r="C104" s="87" t="s">
        <v>197</v>
      </c>
      <c r="D104" s="84" t="s">
        <v>179</v>
      </c>
      <c r="E104" s="80">
        <v>0.75</v>
      </c>
      <c r="F104" s="85">
        <v>1.25</v>
      </c>
      <c r="G104">
        <v>1</v>
      </c>
    </row>
    <row r="105" spans="1:7" x14ac:dyDescent="0.25">
      <c r="A105" t="str">
        <f t="shared" si="1"/>
        <v>1H2</v>
      </c>
      <c r="B105" s="42" t="s">
        <v>454</v>
      </c>
      <c r="C105" s="14" t="s">
        <v>197</v>
      </c>
      <c r="D105" s="55" t="s">
        <v>180</v>
      </c>
      <c r="E105" s="48">
        <v>0.78260869565217384</v>
      </c>
      <c r="F105" s="51">
        <v>1.2173913043478262</v>
      </c>
      <c r="G105">
        <v>1</v>
      </c>
    </row>
    <row r="106" spans="1:7" x14ac:dyDescent="0.25">
      <c r="A106" t="str">
        <f t="shared" si="1"/>
        <v>1H3</v>
      </c>
      <c r="B106" s="42" t="s">
        <v>455</v>
      </c>
      <c r="C106" s="14" t="s">
        <v>197</v>
      </c>
      <c r="D106" s="55" t="s">
        <v>181</v>
      </c>
      <c r="E106" s="48">
        <v>0.81818181818181834</v>
      </c>
      <c r="F106" s="51">
        <v>1.1818181818181817</v>
      </c>
      <c r="G106">
        <v>1</v>
      </c>
    </row>
    <row r="107" spans="1:7" x14ac:dyDescent="0.25">
      <c r="A107" t="str">
        <f t="shared" si="1"/>
        <v>1H4</v>
      </c>
      <c r="B107" s="43" t="s">
        <v>54</v>
      </c>
      <c r="C107" s="46" t="s">
        <v>201</v>
      </c>
      <c r="D107" s="55" t="s">
        <v>182</v>
      </c>
      <c r="E107" s="48">
        <v>1.1612903225806441</v>
      </c>
      <c r="F107" s="51">
        <v>0.83870967741935587</v>
      </c>
      <c r="G107">
        <v>1</v>
      </c>
    </row>
    <row r="108" spans="1:7" x14ac:dyDescent="0.25">
      <c r="A108" t="str">
        <f t="shared" si="1"/>
        <v>1H5</v>
      </c>
      <c r="B108" s="42" t="s">
        <v>55</v>
      </c>
      <c r="C108" s="14" t="s">
        <v>197</v>
      </c>
      <c r="D108" s="55" t="s">
        <v>183</v>
      </c>
      <c r="E108" s="48">
        <v>0.85714285714285765</v>
      </c>
      <c r="F108" s="51">
        <v>1.1428571428571423</v>
      </c>
      <c r="G108">
        <v>1</v>
      </c>
    </row>
    <row r="109" spans="1:7" ht="15.75" thickBot="1" x14ac:dyDescent="0.3">
      <c r="A109" t="str">
        <f t="shared" si="1"/>
        <v>1H6</v>
      </c>
      <c r="B109" s="58" t="s">
        <v>56</v>
      </c>
      <c r="C109" s="59" t="s">
        <v>197</v>
      </c>
      <c r="D109" s="57" t="s">
        <v>184</v>
      </c>
      <c r="E109" s="49">
        <v>1.0588235294117645</v>
      </c>
      <c r="F109" s="52">
        <v>0.9411764705882355</v>
      </c>
      <c r="G109">
        <v>1</v>
      </c>
    </row>
    <row r="110" spans="1:7" x14ac:dyDescent="0.25">
      <c r="A110" t="str">
        <f t="shared" si="1"/>
        <v>1</v>
      </c>
      <c r="B110" s="42"/>
      <c r="C110" s="14"/>
      <c r="D110" s="54"/>
      <c r="E110" s="48"/>
      <c r="F110" s="51"/>
      <c r="G110">
        <v>1</v>
      </c>
    </row>
    <row r="111" spans="1:7" x14ac:dyDescent="0.25">
      <c r="A111" t="str">
        <f t="shared" si="1"/>
        <v>1</v>
      </c>
      <c r="B111" s="30" t="s">
        <v>60</v>
      </c>
      <c r="C111" s="14"/>
      <c r="D111" s="54"/>
      <c r="E111" s="48"/>
      <c r="F111" s="51"/>
      <c r="G111">
        <v>1</v>
      </c>
    </row>
    <row r="112" spans="1:7" x14ac:dyDescent="0.25">
      <c r="A112" t="str">
        <f t="shared" si="1"/>
        <v>1H7</v>
      </c>
      <c r="B112" s="86" t="s">
        <v>456</v>
      </c>
      <c r="C112" s="87" t="s">
        <v>197</v>
      </c>
      <c r="D112" s="84" t="s">
        <v>185</v>
      </c>
      <c r="E112" s="80">
        <v>0.94736842105263097</v>
      </c>
      <c r="F112" s="85">
        <v>1.052631578947369</v>
      </c>
      <c r="G112">
        <v>1</v>
      </c>
    </row>
    <row r="113" spans="1:7" x14ac:dyDescent="0.25">
      <c r="A113" t="str">
        <f t="shared" si="1"/>
        <v>1H8</v>
      </c>
      <c r="B113" s="42" t="s">
        <v>457</v>
      </c>
      <c r="C113" s="14" t="s">
        <v>197</v>
      </c>
      <c r="D113" s="55" t="s">
        <v>186</v>
      </c>
      <c r="E113" s="48">
        <v>1.125</v>
      </c>
      <c r="F113" s="51">
        <v>0.875</v>
      </c>
      <c r="G113">
        <v>1</v>
      </c>
    </row>
    <row r="114" spans="1:7" x14ac:dyDescent="0.25">
      <c r="A114" t="str">
        <f t="shared" si="1"/>
        <v>1H9</v>
      </c>
      <c r="B114" s="42" t="s">
        <v>458</v>
      </c>
      <c r="C114" s="14" t="s">
        <v>197</v>
      </c>
      <c r="D114" s="55" t="s">
        <v>187</v>
      </c>
      <c r="E114" s="48">
        <v>1.2000000000000011</v>
      </c>
      <c r="F114" s="51">
        <v>0.79999999999999893</v>
      </c>
      <c r="G114">
        <v>1</v>
      </c>
    </row>
    <row r="115" spans="1:7" x14ac:dyDescent="0.25">
      <c r="A115" t="str">
        <f t="shared" si="1"/>
        <v>1H10</v>
      </c>
      <c r="B115" s="42" t="s">
        <v>83</v>
      </c>
      <c r="C115" s="14" t="s">
        <v>197</v>
      </c>
      <c r="D115" s="55" t="s">
        <v>188</v>
      </c>
      <c r="E115" s="48">
        <v>0.89999999999999947</v>
      </c>
      <c r="F115" s="51">
        <v>1.1000000000000005</v>
      </c>
      <c r="G115">
        <v>1</v>
      </c>
    </row>
    <row r="116" spans="1:7" x14ac:dyDescent="0.25">
      <c r="A116" t="str">
        <f t="shared" si="1"/>
        <v>1H11</v>
      </c>
      <c r="B116" s="42" t="s">
        <v>84</v>
      </c>
      <c r="C116" s="14" t="s">
        <v>197</v>
      </c>
      <c r="D116" s="55" t="s">
        <v>189</v>
      </c>
      <c r="E116" s="48">
        <v>1.6363636363636367</v>
      </c>
      <c r="F116" s="51">
        <v>0.36363636363636331</v>
      </c>
      <c r="G116">
        <v>1</v>
      </c>
    </row>
    <row r="117" spans="1:7" ht="15.75" thickBot="1" x14ac:dyDescent="0.3">
      <c r="A117" t="str">
        <f t="shared" si="1"/>
        <v>1H12</v>
      </c>
      <c r="B117" s="58" t="s">
        <v>85</v>
      </c>
      <c r="C117" s="59" t="s">
        <v>197</v>
      </c>
      <c r="D117" s="57" t="s">
        <v>190</v>
      </c>
      <c r="E117" s="49">
        <v>1</v>
      </c>
      <c r="F117" s="52">
        <v>1</v>
      </c>
      <c r="G117">
        <v>1</v>
      </c>
    </row>
    <row r="118" spans="1:7" x14ac:dyDescent="0.25">
      <c r="A118" t="str">
        <f t="shared" si="1"/>
        <v>Plate 2</v>
      </c>
      <c r="B118" s="42"/>
      <c r="C118" s="14"/>
      <c r="D118" s="56" t="s">
        <v>191</v>
      </c>
      <c r="E118" s="48"/>
      <c r="F118" s="51"/>
    </row>
    <row r="119" spans="1:7" x14ac:dyDescent="0.25">
      <c r="A119" t="str">
        <f t="shared" si="1"/>
        <v>2A1</v>
      </c>
      <c r="B119" s="82" t="s">
        <v>459</v>
      </c>
      <c r="C119" s="83" t="s">
        <v>202</v>
      </c>
      <c r="D119" s="84" t="s">
        <v>95</v>
      </c>
      <c r="E119" s="80">
        <v>0.94736842105263119</v>
      </c>
      <c r="F119" s="85">
        <v>1.0526315789473688</v>
      </c>
      <c r="G119">
        <v>2</v>
      </c>
    </row>
    <row r="120" spans="1:7" x14ac:dyDescent="0.25">
      <c r="A120" t="str">
        <f t="shared" si="1"/>
        <v>2A2</v>
      </c>
      <c r="B120" s="43" t="s">
        <v>460</v>
      </c>
      <c r="C120" s="46" t="s">
        <v>202</v>
      </c>
      <c r="D120" s="55" t="s">
        <v>96</v>
      </c>
      <c r="E120" s="48">
        <v>0.94736842105263119</v>
      </c>
      <c r="F120" s="51">
        <v>1.0526315789473688</v>
      </c>
      <c r="G120">
        <v>2</v>
      </c>
    </row>
    <row r="121" spans="1:7" x14ac:dyDescent="0.25">
      <c r="A121" t="str">
        <f t="shared" si="1"/>
        <v>2A3</v>
      </c>
      <c r="B121" s="43" t="s">
        <v>461</v>
      </c>
      <c r="C121" s="46" t="s">
        <v>202</v>
      </c>
      <c r="D121" s="55" t="s">
        <v>97</v>
      </c>
      <c r="E121" s="48">
        <v>1.0588235294117649</v>
      </c>
      <c r="F121" s="51">
        <v>0.94117647058823506</v>
      </c>
      <c r="G121">
        <v>2</v>
      </c>
    </row>
    <row r="122" spans="1:7" x14ac:dyDescent="0.25">
      <c r="A122" t="str">
        <f t="shared" si="1"/>
        <v>2A4</v>
      </c>
      <c r="B122" s="43" t="s">
        <v>86</v>
      </c>
      <c r="C122" s="46" t="s">
        <v>201</v>
      </c>
      <c r="D122" s="55" t="s">
        <v>98</v>
      </c>
      <c r="E122" s="48">
        <v>0.92307692307692335</v>
      </c>
      <c r="F122" s="51">
        <v>1.0769230769230766</v>
      </c>
      <c r="G122">
        <v>2</v>
      </c>
    </row>
    <row r="123" spans="1:7" x14ac:dyDescent="0.25">
      <c r="A123" t="str">
        <f t="shared" si="1"/>
        <v>2A5</v>
      </c>
      <c r="B123" s="43" t="s">
        <v>87</v>
      </c>
      <c r="C123" s="46" t="s">
        <v>201</v>
      </c>
      <c r="D123" s="55" t="s">
        <v>99</v>
      </c>
      <c r="E123" s="48">
        <v>0.89999999999999947</v>
      </c>
      <c r="F123" s="51">
        <v>1.1000000000000005</v>
      </c>
      <c r="G123">
        <v>2</v>
      </c>
    </row>
    <row r="124" spans="1:7" ht="15.75" thickBot="1" x14ac:dyDescent="0.3">
      <c r="A124" t="str">
        <f t="shared" si="1"/>
        <v>2A6</v>
      </c>
      <c r="B124" s="44" t="s">
        <v>88</v>
      </c>
      <c r="C124" s="53" t="s">
        <v>201</v>
      </c>
      <c r="D124" s="57" t="s">
        <v>100</v>
      </c>
      <c r="E124" s="67">
        <v>1.2413793103448274</v>
      </c>
      <c r="F124" s="68">
        <v>0.7586206896551726</v>
      </c>
      <c r="G124">
        <v>2</v>
      </c>
    </row>
    <row r="125" spans="1:7" x14ac:dyDescent="0.25">
      <c r="A125" t="str">
        <f t="shared" si="1"/>
        <v>2</v>
      </c>
      <c r="B125" s="43"/>
      <c r="C125" s="46"/>
      <c r="D125" s="54"/>
      <c r="E125" s="48"/>
      <c r="F125" s="51"/>
      <c r="G125">
        <v>2</v>
      </c>
    </row>
    <row r="126" spans="1:7" x14ac:dyDescent="0.25">
      <c r="A126" t="str">
        <f t="shared" si="1"/>
        <v>2A7</v>
      </c>
      <c r="B126" s="82" t="s">
        <v>462</v>
      </c>
      <c r="C126" s="83" t="s">
        <v>201</v>
      </c>
      <c r="D126" s="84" t="s">
        <v>101</v>
      </c>
      <c r="E126" s="80">
        <v>1.2000000000000011</v>
      </c>
      <c r="F126" s="85">
        <v>0.79999999999999893</v>
      </c>
      <c r="G126">
        <v>2</v>
      </c>
    </row>
    <row r="127" spans="1:7" x14ac:dyDescent="0.25">
      <c r="A127" t="str">
        <f t="shared" si="1"/>
        <v>2A8</v>
      </c>
      <c r="B127" s="43" t="s">
        <v>463</v>
      </c>
      <c r="C127" s="46" t="s">
        <v>201</v>
      </c>
      <c r="D127" s="55" t="s">
        <v>102</v>
      </c>
      <c r="E127" s="48">
        <v>1.2000000000000011</v>
      </c>
      <c r="F127" s="51">
        <v>0.79999999999999893</v>
      </c>
      <c r="G127">
        <v>2</v>
      </c>
    </row>
    <row r="128" spans="1:7" x14ac:dyDescent="0.25">
      <c r="A128" t="str">
        <f t="shared" si="1"/>
        <v>2A9</v>
      </c>
      <c r="B128" s="45" t="s">
        <v>464</v>
      </c>
      <c r="C128" s="47" t="s">
        <v>197</v>
      </c>
      <c r="D128" s="55" t="s">
        <v>103</v>
      </c>
      <c r="E128" s="48">
        <v>1.2000000000000011</v>
      </c>
      <c r="F128" s="51">
        <v>0.79999999999999893</v>
      </c>
      <c r="G128">
        <v>2</v>
      </c>
    </row>
    <row r="129" spans="1:7" x14ac:dyDescent="0.25">
      <c r="A129" t="str">
        <f t="shared" si="1"/>
        <v>2A10</v>
      </c>
      <c r="B129" s="43" t="s">
        <v>89</v>
      </c>
      <c r="C129" s="46" t="s">
        <v>201</v>
      </c>
      <c r="D129" s="55" t="s">
        <v>104</v>
      </c>
      <c r="E129" s="48">
        <v>1.0909090909090908</v>
      </c>
      <c r="F129" s="51">
        <v>0.90909090909090917</v>
      </c>
      <c r="G129">
        <v>2</v>
      </c>
    </row>
    <row r="130" spans="1:7" x14ac:dyDescent="0.25">
      <c r="A130" t="str">
        <f t="shared" si="1"/>
        <v>2A11</v>
      </c>
      <c r="B130" s="43" t="s">
        <v>90</v>
      </c>
      <c r="C130" s="46" t="s">
        <v>201</v>
      </c>
      <c r="D130" s="55" t="s">
        <v>105</v>
      </c>
      <c r="E130" s="48">
        <v>1</v>
      </c>
      <c r="F130" s="51">
        <v>1</v>
      </c>
      <c r="G130">
        <v>2</v>
      </c>
    </row>
    <row r="131" spans="1:7" ht="15.75" thickBot="1" x14ac:dyDescent="0.3">
      <c r="A131" t="str">
        <f t="shared" ref="A131" si="2">G131&amp;D131</f>
        <v>2A12</v>
      </c>
      <c r="B131" s="44" t="s">
        <v>91</v>
      </c>
      <c r="C131" s="53" t="s">
        <v>201</v>
      </c>
      <c r="D131" s="57" t="s">
        <v>106</v>
      </c>
      <c r="E131" s="49">
        <v>1.2000000000000011</v>
      </c>
      <c r="F131" s="52">
        <v>0.79999999999999893</v>
      </c>
      <c r="G131">
        <v>2</v>
      </c>
    </row>
  </sheetData>
  <pageMargins left="0.7" right="0.7" top="0.75" bottom="0.75" header="0.3" footer="0.3"/>
  <pageSetup paperSize="9" scale="2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zoomScale="85" zoomScaleNormal="85" workbookViewId="0">
      <selection activeCell="D21" sqref="D21"/>
    </sheetView>
  </sheetViews>
  <sheetFormatPr baseColWidth="10" defaultColWidth="24.42578125" defaultRowHeight="15" x14ac:dyDescent="0.25"/>
  <sheetData>
    <row r="3" spans="1:13" x14ac:dyDescent="0.25">
      <c r="A3" t="s">
        <v>405</v>
      </c>
      <c r="B3">
        <v>1</v>
      </c>
    </row>
    <row r="4" spans="1:13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25">
      <c r="A5" t="s">
        <v>408</v>
      </c>
      <c r="B5" s="121" t="str">
        <f>VLOOKUP($B$3&amp;$A5&amp;B$4,Sheet3!$A:$B,2,FALSE)</f>
        <v>D62_NTC_diff_rapa1</v>
      </c>
      <c r="C5" s="121" t="str">
        <f>VLOOKUP($B$3&amp;$A5&amp;C$4,Sheet3!$A:$B,2,FALSE)</f>
        <v>D62_NTC_diff_rapa2</v>
      </c>
      <c r="D5" s="121" t="str">
        <f>VLOOKUP($B$3&amp;$A5&amp;D$4,Sheet3!$A:$B,2,FALSE)</f>
        <v>D62_NTC_diff_rapa3</v>
      </c>
      <c r="E5" s="122" t="str">
        <f>VLOOKUP($B$3&amp;$A5&amp;E$4,Sheet3!$A:$B,2,FALSE)</f>
        <v>D62_NTC_diff1</v>
      </c>
      <c r="F5" s="122" t="str">
        <f>VLOOKUP($B$3&amp;$A5&amp;F$4,Sheet3!$A:$B,2,FALSE)</f>
        <v>D62_NTC_diff2</v>
      </c>
      <c r="G5" s="122" t="str">
        <f>VLOOKUP($B$3&amp;$A5&amp;G$4,Sheet3!$A:$B,2,FALSE)</f>
        <v>D62_NTC_diff3</v>
      </c>
      <c r="H5" s="123" t="str">
        <f>VLOOKUP($B$3&amp;$A5&amp;H$4,Sheet3!$A:$B,2,FALSE)</f>
        <v>D62_2.1_diff_rapa1</v>
      </c>
      <c r="I5" s="123" t="str">
        <f>VLOOKUP($B$3&amp;$A5&amp;I$4,Sheet3!$A:$B,2,FALSE)</f>
        <v>D62_2.1_diff_rapa2</v>
      </c>
      <c r="J5" s="123" t="str">
        <f>VLOOKUP($B$3&amp;$A5&amp;J$4,Sheet3!$A:$B,2,FALSE)</f>
        <v>D62_2.1_diff_rapa3</v>
      </c>
      <c r="K5" s="124" t="str">
        <f>VLOOKUP($B$3&amp;$A5&amp;K$4,Sheet3!$A:$B,2,FALSE)</f>
        <v>D62_2.1_diff1</v>
      </c>
      <c r="L5" s="124" t="str">
        <f>VLOOKUP($B$3&amp;$A5&amp;L$4,Sheet3!$A:$B,2,FALSE)</f>
        <v>D62_2.1_diff2</v>
      </c>
      <c r="M5" s="124" t="str">
        <f>VLOOKUP($B$3&amp;$A5&amp;M$4,Sheet3!$A:$B,2,FALSE)</f>
        <v>D62_2.1_diff3</v>
      </c>
    </row>
    <row r="6" spans="1:13" x14ac:dyDescent="0.25">
      <c r="A6" t="s">
        <v>421</v>
      </c>
      <c r="B6" s="124" t="str">
        <f>VLOOKUP($B$3&amp;$A6&amp;B$4,Sheet3!$A:$B,2,FALSE)</f>
        <v>D62_2.2_diff_rapa3</v>
      </c>
      <c r="C6" s="124" t="str">
        <f>VLOOKUP($B$3&amp;$A6&amp;C$4,Sheet3!$A:$B,2,FALSE)</f>
        <v>D62_2.2_diff_rapa2</v>
      </c>
      <c r="D6" s="124" t="str">
        <f>VLOOKUP($B$3&amp;$A6&amp;D$4,Sheet3!$A:$B,2,FALSE)</f>
        <v>D62_2.2_diff_rapa1</v>
      </c>
      <c r="E6" s="123" t="str">
        <f>VLOOKUP($B$3&amp;$A6&amp;E$4,Sheet3!$A:$B,2,FALSE)</f>
        <v>D62_2.2_diff1</v>
      </c>
      <c r="F6" s="123" t="str">
        <f>VLOOKUP($B$3&amp;$A6&amp;F$4,Sheet3!$A:$B,2,FALSE)</f>
        <v>D62_2.2_diff2</v>
      </c>
      <c r="G6" s="123" t="str">
        <f>VLOOKUP($B$3&amp;$A6&amp;G$4,Sheet3!$A:$B,2,FALSE)</f>
        <v>D62_2.2_diff3</v>
      </c>
      <c r="H6" s="121" t="str">
        <f>VLOOKUP($B$3&amp;$A6&amp;H$4,Sheet3!$A:$B,2,FALSE)</f>
        <v>D62_NTC_prolif_rapa1</v>
      </c>
      <c r="I6" s="121" t="str">
        <f>VLOOKUP($B$3&amp;$A6&amp;I$4,Sheet3!$A:$B,2,FALSE)</f>
        <v>D62_NTC_prolif_rapa2</v>
      </c>
      <c r="J6" s="121" t="str">
        <f>VLOOKUP($B$3&amp;$A6&amp;J$4,Sheet3!$A:$B,2,FALSE)</f>
        <v>D62_NTC_prolif_rapa3</v>
      </c>
      <c r="K6" s="122" t="str">
        <f>VLOOKUP($B$3&amp;$A6&amp;K$4,Sheet3!$A:$B,2,FALSE)</f>
        <v>D62_NTC_prolif1</v>
      </c>
      <c r="L6" s="122" t="str">
        <f>VLOOKUP($B$3&amp;$A6&amp;L$4,Sheet3!$A:$B,2,FALSE)</f>
        <v>D62_NTC_prolif2</v>
      </c>
      <c r="M6" s="122" t="str">
        <f>VLOOKUP($B$3&amp;$A6&amp;M$4,Sheet3!$A:$B,2,FALSE)</f>
        <v>D62_NTC_prolif3</v>
      </c>
    </row>
    <row r="7" spans="1:13" x14ac:dyDescent="0.25">
      <c r="A7" t="s">
        <v>422</v>
      </c>
      <c r="B7" s="121" t="str">
        <f>VLOOKUP($B$3&amp;$A7&amp;B$4,Sheet3!$A:$B,2,FALSE)</f>
        <v>D62_2.1_prolif_rapa1</v>
      </c>
      <c r="C7" s="121" t="str">
        <f>VLOOKUP($B$3&amp;$A7&amp;C$4,Sheet3!$A:$B,2,FALSE)</f>
        <v>D62_2.1_prolif_rapa2</v>
      </c>
      <c r="D7" s="121" t="str">
        <f>VLOOKUP($B$3&amp;$A7&amp;D$4,Sheet3!$A:$B,2,FALSE)</f>
        <v>D62_2.1_prolif_rapa3</v>
      </c>
      <c r="E7" s="122" t="str">
        <f>VLOOKUP($B$3&amp;$A7&amp;E$4,Sheet3!$A:$B,2,FALSE)</f>
        <v>D62_2.1_prolif1</v>
      </c>
      <c r="F7" s="122" t="str">
        <f>VLOOKUP($B$3&amp;$A7&amp;F$4,Sheet3!$A:$B,2,FALSE)</f>
        <v>D62_2.1_prolif2</v>
      </c>
      <c r="G7" s="122" t="str">
        <f>VLOOKUP($B$3&amp;$A7&amp;G$4,Sheet3!$A:$B,2,FALSE)</f>
        <v>D62_2.1_prolif3</v>
      </c>
      <c r="H7" s="123" t="str">
        <f>VLOOKUP($B$3&amp;$A7&amp;H$4,Sheet3!$A:$B,2,FALSE)</f>
        <v>D62_2.2_prolif_rapa1</v>
      </c>
      <c r="I7" s="123" t="str">
        <f>VLOOKUP($B$3&amp;$A7&amp;I$4,Sheet3!$A:$B,2,FALSE)</f>
        <v>D62_2.2_prolif_rapa2</v>
      </c>
      <c r="J7" s="123" t="str">
        <f>VLOOKUP($B$3&amp;$A7&amp;J$4,Sheet3!$A:$B,2,FALSE)</f>
        <v>D62_2.2_prolif_rapa3</v>
      </c>
      <c r="K7" s="124" t="str">
        <f>VLOOKUP($B$3&amp;$A7&amp;K$4,Sheet3!$A:$B,2,FALSE)</f>
        <v>D62_2.2_prolif1</v>
      </c>
      <c r="L7" s="124" t="str">
        <f>VLOOKUP($B$3&amp;$A7&amp;L$4,Sheet3!$A:$B,2,FALSE)</f>
        <v>D62_2.2_prolif2</v>
      </c>
      <c r="M7" s="124" t="str">
        <f>VLOOKUP($B$3&amp;$A7&amp;M$4,Sheet3!$A:$B,2,FALSE)</f>
        <v>D62_2.2_prolif3</v>
      </c>
    </row>
    <row r="8" spans="1:13" x14ac:dyDescent="0.25">
      <c r="A8" t="s">
        <v>423</v>
      </c>
      <c r="B8" s="124" t="str">
        <f>VLOOKUP($B$3&amp;$A8&amp;B$4,Sheet3!$A:$B,2,FALSE)</f>
        <v>ReN_NTC_diff_rapa1</v>
      </c>
      <c r="C8" s="124" t="str">
        <f>VLOOKUP($B$3&amp;$A8&amp;C$4,Sheet3!$A:$B,2,FALSE)</f>
        <v>ReN_NTC_diff_rapa2</v>
      </c>
      <c r="D8" s="124" t="str">
        <f>VLOOKUP($B$3&amp;$A8&amp;D$4,Sheet3!$A:$B,2,FALSE)</f>
        <v>ReN_NTC_diff_rapa3</v>
      </c>
      <c r="E8" s="123" t="str">
        <f>VLOOKUP($B$3&amp;$A8&amp;E$4,Sheet3!$A:$B,2,FALSE)</f>
        <v>ReN_NTC_diff1</v>
      </c>
      <c r="F8" s="123" t="str">
        <f>VLOOKUP($B$3&amp;$A8&amp;F$4,Sheet3!$A:$B,2,FALSE)</f>
        <v>ReN_NTC_diff2</v>
      </c>
      <c r="G8" s="123" t="str">
        <f>VLOOKUP($B$3&amp;$A8&amp;G$4,Sheet3!$A:$B,2,FALSE)</f>
        <v>ReN_NTC_diff3</v>
      </c>
      <c r="H8" s="121" t="str">
        <f>VLOOKUP($B$3&amp;$A8&amp;H$4,Sheet3!$A:$B,2,FALSE)</f>
        <v>ReN_2.1_diff_rapa1</v>
      </c>
      <c r="I8" s="121" t="str">
        <f>VLOOKUP($B$3&amp;$A8&amp;I$4,Sheet3!$A:$B,2,FALSE)</f>
        <v>ReN_2.1_diff_rapa2</v>
      </c>
      <c r="J8" s="121" t="str">
        <f>VLOOKUP($B$3&amp;$A8&amp;J$4,Sheet3!$A:$B,2,FALSE)</f>
        <v>ReN_2.1_diff_rapa3</v>
      </c>
      <c r="K8" s="122" t="str">
        <f>VLOOKUP($B$3&amp;$A8&amp;K$4,Sheet3!$A:$B,2,FALSE)</f>
        <v>ReN_2.1_diff1</v>
      </c>
      <c r="L8" s="122" t="str">
        <f>VLOOKUP($B$3&amp;$A8&amp;L$4,Sheet3!$A:$B,2,FALSE)</f>
        <v>ReN_2.1_diff2</v>
      </c>
      <c r="M8" s="122" t="str">
        <f>VLOOKUP($B$3&amp;$A8&amp;M$4,Sheet3!$A:$B,2,FALSE)</f>
        <v>ReN_2.1_diff3</v>
      </c>
    </row>
    <row r="9" spans="1:13" x14ac:dyDescent="0.25">
      <c r="A9" t="s">
        <v>424</v>
      </c>
      <c r="B9" s="121" t="str">
        <f>VLOOKUP($B$3&amp;$A9&amp;B$4,Sheet3!$A:$B,2,FALSE)</f>
        <v>ReN_2.2_diff_rapa1</v>
      </c>
      <c r="C9" s="121" t="str">
        <f>VLOOKUP($B$3&amp;$A9&amp;C$4,Sheet3!$A:$B,2,FALSE)</f>
        <v>ReN_2.2_diff_rapa2</v>
      </c>
      <c r="D9" s="121" t="str">
        <f>VLOOKUP($B$3&amp;$A9&amp;D$4,Sheet3!$A:$B,2,FALSE)</f>
        <v>ReN_2.2_diff_rapa3</v>
      </c>
      <c r="E9" s="122" t="str">
        <f>VLOOKUP($B$3&amp;$A9&amp;E$4,Sheet3!$A:$B,2,FALSE)</f>
        <v>ReN_2.2_diff1</v>
      </c>
      <c r="F9" s="122" t="str">
        <f>VLOOKUP($B$3&amp;$A9&amp;F$4,Sheet3!$A:$B,2,FALSE)</f>
        <v>ReN_2.2_diff2</v>
      </c>
      <c r="G9" s="122" t="str">
        <f>VLOOKUP($B$3&amp;$A9&amp;G$4,Sheet3!$A:$B,2,FALSE)</f>
        <v>ReN_2.2_diff3</v>
      </c>
      <c r="H9" s="123" t="str">
        <f>VLOOKUP($B$3&amp;$A9&amp;H$4,Sheet3!$A:$B,2,FALSE)</f>
        <v>ReN_NTC_prolif_rapa1</v>
      </c>
      <c r="I9" s="123" t="str">
        <f>VLOOKUP($B$3&amp;$A9&amp;I$4,Sheet3!$A:$B,2,FALSE)</f>
        <v>ReN_NTC_prolif_rapa2</v>
      </c>
      <c r="J9" s="123" t="str">
        <f>VLOOKUP($B$3&amp;$A9&amp;J$4,Sheet3!$A:$B,2,FALSE)</f>
        <v>ReN_NTC_prolif_rapa3</v>
      </c>
      <c r="K9" s="124" t="str">
        <f>VLOOKUP($B$3&amp;$A9&amp;K$4,Sheet3!$A:$B,2,FALSE)</f>
        <v>ReN_NTC_prolif1</v>
      </c>
      <c r="L9" s="124" t="str">
        <f>VLOOKUP($B$3&amp;$A9&amp;L$4,Sheet3!$A:$B,2,FALSE)</f>
        <v>ReN_NTC_prolif2</v>
      </c>
      <c r="M9" s="124" t="str">
        <f>VLOOKUP($B$3&amp;$A9&amp;M$4,Sheet3!$A:$B,2,FALSE)</f>
        <v>ReN_NTC_prolif3</v>
      </c>
    </row>
    <row r="10" spans="1:13" x14ac:dyDescent="0.25">
      <c r="A10" t="s">
        <v>425</v>
      </c>
      <c r="B10" s="124" t="str">
        <f>VLOOKUP($B$3&amp;$A10&amp;B$4,Sheet3!$A:$B,2,FALSE)</f>
        <v>ReN_2.1_prolif_rapa1</v>
      </c>
      <c r="C10" s="124" t="str">
        <f>VLOOKUP($B$3&amp;$A10&amp;C$4,Sheet3!$A:$B,2,FALSE)</f>
        <v>ReN_2.1_prolif_rapa2</v>
      </c>
      <c r="D10" s="124" t="str">
        <f>VLOOKUP($B$3&amp;$A10&amp;D$4,Sheet3!$A:$B,2,FALSE)</f>
        <v>ReN_2.1_prolif_rapa3</v>
      </c>
      <c r="E10" s="123" t="str">
        <f>VLOOKUP($B$3&amp;$A10&amp;E$4,Sheet3!$A:$B,2,FALSE)</f>
        <v>ReN_2.1_prolif1</v>
      </c>
      <c r="F10" s="123" t="str">
        <f>VLOOKUP($B$3&amp;$A10&amp;F$4,Sheet3!$A:$B,2,FALSE)</f>
        <v>ReN_2.1_prolif2</v>
      </c>
      <c r="G10" s="123" t="str">
        <f>VLOOKUP($B$3&amp;$A10&amp;G$4,Sheet3!$A:$B,2,FALSE)</f>
        <v>ReN_2.1_prolif3</v>
      </c>
      <c r="H10" s="121" t="str">
        <f>VLOOKUP($B$3&amp;$A10&amp;H$4,Sheet3!$A:$B,2,FALSE)</f>
        <v>ReN_2.2_prolif_rapa1</v>
      </c>
      <c r="I10" s="121" t="str">
        <f>VLOOKUP($B$3&amp;$A10&amp;I$4,Sheet3!$A:$B,2,FALSE)</f>
        <v>ReN_2.2_prolif_rapa2</v>
      </c>
      <c r="J10" s="121" t="str">
        <f>VLOOKUP($B$3&amp;$A10&amp;J$4,Sheet3!$A:$B,2,FALSE)</f>
        <v>ReN_2.2_prolif_rapa3</v>
      </c>
      <c r="K10" s="122" t="str">
        <f>VLOOKUP($B$3&amp;$A10&amp;K$4,Sheet3!$A:$B,2,FALSE)</f>
        <v>ReN_2.2_prolif1</v>
      </c>
      <c r="L10" s="122" t="str">
        <f>VLOOKUP($B$3&amp;$A10&amp;L$4,Sheet3!$A:$B,2,FALSE)</f>
        <v>ReN_2.2_prolif2</v>
      </c>
      <c r="M10" s="122" t="str">
        <f>VLOOKUP($B$3&amp;$A10&amp;M$4,Sheet3!$A:$B,2,FALSE)</f>
        <v>ReN_2.2_prolif3</v>
      </c>
    </row>
    <row r="11" spans="1:13" x14ac:dyDescent="0.25">
      <c r="A11" t="s">
        <v>426</v>
      </c>
      <c r="B11" s="121" t="str">
        <f>VLOOKUP($B$3&amp;$A11&amp;B$4,Sheet3!$A:$B,2,FALSE)</f>
        <v>D244_NTC_diff_rapa1</v>
      </c>
      <c r="C11" s="121" t="str">
        <f>VLOOKUP($B$3&amp;$A11&amp;C$4,Sheet3!$A:$B,2,FALSE)</f>
        <v>D244_NTC_diff_rapa2</v>
      </c>
      <c r="D11" s="121" t="str">
        <f>VLOOKUP($B$3&amp;$A11&amp;D$4,Sheet3!$A:$B,2,FALSE)</f>
        <v>D244_NTC_diff_rapa3</v>
      </c>
      <c r="E11" s="122" t="str">
        <f>VLOOKUP($B$3&amp;$A11&amp;E$4,Sheet3!$A:$B,2,FALSE)</f>
        <v>D244_NTC_diff1</v>
      </c>
      <c r="F11" s="122" t="str">
        <f>VLOOKUP($B$3&amp;$A11&amp;F$4,Sheet3!$A:$B,2,FALSE)</f>
        <v>D244_NTC_diff2</v>
      </c>
      <c r="G11" s="122" t="str">
        <f>VLOOKUP($B$3&amp;$A11&amp;G$4,Sheet3!$A:$B,2,FALSE)</f>
        <v>D244_NTC_diff3</v>
      </c>
      <c r="H11" s="123" t="str">
        <f>VLOOKUP($B$3&amp;$A11&amp;H$4,Sheet3!$A:$B,2,FALSE)</f>
        <v>D244_2.1_diff_rapa1</v>
      </c>
      <c r="I11" s="123" t="str">
        <f>VLOOKUP($B$3&amp;$A11&amp;I$4,Sheet3!$A:$B,2,FALSE)</f>
        <v>D244_2.1_diff_rapa2</v>
      </c>
      <c r="J11" s="123" t="str">
        <f>VLOOKUP($B$3&amp;$A11&amp;J$4,Sheet3!$A:$B,2,FALSE)</f>
        <v>D244_2.1_diff_rapa3</v>
      </c>
      <c r="K11" s="124" t="str">
        <f>VLOOKUP($B$3&amp;$A11&amp;K$4,Sheet3!$A:$B,2,FALSE)</f>
        <v>D244_2.1_diff1</v>
      </c>
      <c r="L11" s="124" t="str">
        <f>VLOOKUP($B$3&amp;$A11&amp;L$4,Sheet3!$A:$B,2,FALSE)</f>
        <v>D244_2.1_diff2</v>
      </c>
      <c r="M11" s="124" t="str">
        <f>VLOOKUP($B$3&amp;$A11&amp;M$4,Sheet3!$A:$B,2,FALSE)</f>
        <v>D244_2.1_diff3</v>
      </c>
    </row>
    <row r="12" spans="1:13" x14ac:dyDescent="0.25">
      <c r="A12" t="s">
        <v>427</v>
      </c>
      <c r="B12" s="124" t="str">
        <f>VLOOKUP($B$3&amp;$A12&amp;B$4,Sheet3!$A:$B,2,FALSE)</f>
        <v>D244_2.2_diff_rapa1</v>
      </c>
      <c r="C12" s="124" t="str">
        <f>VLOOKUP($B$3&amp;$A12&amp;C$4,Sheet3!$A:$B,2,FALSE)</f>
        <v>D244_2.2_diff_rapa2</v>
      </c>
      <c r="D12" s="124" t="str">
        <f>VLOOKUP($B$3&amp;$A12&amp;D$4,Sheet3!$A:$B,2,FALSE)</f>
        <v>D244_2.2_diff_rapa3</v>
      </c>
      <c r="E12" s="123" t="str">
        <f>VLOOKUP($B$3&amp;$A12&amp;E$4,Sheet3!$A:$B,2,FALSE)</f>
        <v>D244_2.2_diff1</v>
      </c>
      <c r="F12" s="123" t="str">
        <f>VLOOKUP($B$3&amp;$A12&amp;F$4,Sheet3!$A:$B,2,FALSE)</f>
        <v>D244_2.2_diff2</v>
      </c>
      <c r="G12" s="123" t="str">
        <f>VLOOKUP($B$3&amp;$A12&amp;G$4,Sheet3!$A:$B,2,FALSE)</f>
        <v>D244_2.2_diff3</v>
      </c>
      <c r="H12" s="121" t="str">
        <f>VLOOKUP($B$3&amp;$A12&amp;H$4,Sheet3!$A:$B,2,FALSE)</f>
        <v>D244_NTC_prolif_rapa1</v>
      </c>
      <c r="I12" s="121" t="str">
        <f>VLOOKUP($B$3&amp;$A12&amp;I$4,Sheet3!$A:$B,2,FALSE)</f>
        <v>D244_NTC_prolif_rapa2</v>
      </c>
      <c r="J12" s="121" t="str">
        <f>VLOOKUP($B$3&amp;$A12&amp;J$4,Sheet3!$A:$B,2,FALSE)</f>
        <v>D244_NTC_prolif_rapa3</v>
      </c>
      <c r="K12" s="122" t="str">
        <f>VLOOKUP($B$3&amp;$A12&amp;K$4,Sheet3!$A:$B,2,FALSE)</f>
        <v>D244_NTC_prolif1</v>
      </c>
      <c r="L12" s="122" t="str">
        <f>VLOOKUP($B$3&amp;$A12&amp;L$4,Sheet3!$A:$B,2,FALSE)</f>
        <v>D244_NTC_prolif2</v>
      </c>
      <c r="M12" s="122" t="str">
        <f>VLOOKUP($B$3&amp;$A12&amp;M$4,Sheet3!$A:$B,2,FALSE)</f>
        <v>D244_NTC_prolif3</v>
      </c>
    </row>
    <row r="15" spans="1:13" x14ac:dyDescent="0.25">
      <c r="A15" t="s">
        <v>405</v>
      </c>
      <c r="B15">
        <v>2</v>
      </c>
    </row>
    <row r="16" spans="1:13" x14ac:dyDescent="0.25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5">
      <c r="A17" t="s">
        <v>408</v>
      </c>
      <c r="B17" s="121" t="str">
        <f>VLOOKUP($B$15&amp;$A17&amp;B$16,Sheet3!$A:$B,2,FALSE)</f>
        <v>D244_2.1_prolif_rapa1</v>
      </c>
      <c r="C17" s="121" t="str">
        <f>VLOOKUP($B$15&amp;$A17&amp;C$16,Sheet3!$A:$B,2,FALSE)</f>
        <v>D244_2.1_prolif_rapa2</v>
      </c>
      <c r="D17" s="121" t="str">
        <f>VLOOKUP($B$15&amp;$A17&amp;D$16,Sheet3!$A:$B,2,FALSE)</f>
        <v>D244_2.1_prolif_rapa3</v>
      </c>
      <c r="E17" s="122" t="str">
        <f>VLOOKUP($B$15&amp;$A17&amp;E$16,Sheet3!$A:$B,2,FALSE)</f>
        <v>D244_2.1_prolif1</v>
      </c>
      <c r="F17" s="122" t="str">
        <f>VLOOKUP($B$15&amp;$A17&amp;F$16,Sheet3!$A:$B,2,FALSE)</f>
        <v>D244_2.1_prolif2</v>
      </c>
      <c r="G17" s="122" t="str">
        <f>VLOOKUP($B$15&amp;$A17&amp;G$16,Sheet3!$A:$B,2,FALSE)</f>
        <v>D244_2.1_prolif3</v>
      </c>
      <c r="H17" s="123" t="str">
        <f>VLOOKUP($B$15&amp;$A17&amp;H$16,Sheet3!$A:$B,2,FALSE)</f>
        <v>D244_2.2_prolif_rapa1</v>
      </c>
      <c r="I17" s="123" t="str">
        <f>VLOOKUP($B$15&amp;$A17&amp;I$16,Sheet3!$A:$B,2,FALSE)</f>
        <v>D244_2.2_prolif_rapa2</v>
      </c>
      <c r="J17" s="123" t="str">
        <f>VLOOKUP($B$15&amp;$A17&amp;J$16,Sheet3!$A:$B,2,FALSE)</f>
        <v>D244_2.2_prolif_rapa3</v>
      </c>
      <c r="K17" s="124" t="str">
        <f>VLOOKUP($B$15&amp;$A17&amp;K$16,Sheet3!$A:$B,2,FALSE)</f>
        <v>D244_2.2_prolif1</v>
      </c>
      <c r="L17" s="124" t="str">
        <f>VLOOKUP($B$15&amp;$A17&amp;L$16,Sheet3!$A:$B,2,FALSE)</f>
        <v>D244_2.2_prolif2</v>
      </c>
      <c r="M17" s="124" t="str">
        <f>VLOOKUP($B$15&amp;$A17&amp;M$16,Sheet3!$A:$B,2,FALSE)</f>
        <v>D244_2.2_prolif3</v>
      </c>
    </row>
    <row r="18" spans="1:13" x14ac:dyDescent="0.25">
      <c r="A18" t="s">
        <v>421</v>
      </c>
      <c r="B18" t="e">
        <f>VLOOKUP($B$15&amp;$A18&amp;B$16,Sheet3!$A:$B,2,FALSE)</f>
        <v>#N/A</v>
      </c>
      <c r="C18" t="e">
        <f>VLOOKUP($B$15&amp;$A18&amp;C$16,Sheet3!$A:$B,2,FALSE)</f>
        <v>#N/A</v>
      </c>
      <c r="D18" t="e">
        <f>VLOOKUP($B$15&amp;$A18&amp;D$16,Sheet3!$A:$B,2,FALSE)</f>
        <v>#N/A</v>
      </c>
      <c r="E18" t="e">
        <f>VLOOKUP($B$15&amp;$A18&amp;E$16,Sheet3!$A:$B,2,FALSE)</f>
        <v>#N/A</v>
      </c>
      <c r="F18" t="e">
        <f>VLOOKUP($B$15&amp;$A18&amp;F$16,Sheet3!$A:$B,2,FALSE)</f>
        <v>#N/A</v>
      </c>
      <c r="G18" t="e">
        <f>VLOOKUP($B$15&amp;$A18&amp;G$16,Sheet3!$A:$B,2,FALSE)</f>
        <v>#N/A</v>
      </c>
      <c r="H18" t="e">
        <f>VLOOKUP($B$15&amp;$A18&amp;H$16,Sheet3!$A:$B,2,FALSE)</f>
        <v>#N/A</v>
      </c>
      <c r="I18" t="e">
        <f>VLOOKUP($B$15&amp;$A18&amp;I$16,Sheet3!$A:$B,2,FALSE)</f>
        <v>#N/A</v>
      </c>
      <c r="J18" t="e">
        <f>VLOOKUP($B$15&amp;$A18&amp;J$16,Sheet3!$A:$B,2,FALSE)</f>
        <v>#N/A</v>
      </c>
      <c r="K18" t="e">
        <f>VLOOKUP($B$15&amp;$A18&amp;K$16,Sheet3!$A:$B,2,FALSE)</f>
        <v>#N/A</v>
      </c>
      <c r="L18" t="e">
        <f>VLOOKUP($B$15&amp;$A18&amp;L$16,Sheet3!$A:$B,2,FALSE)</f>
        <v>#N/A</v>
      </c>
      <c r="M18" t="e">
        <f>VLOOKUP($B$15&amp;$A18&amp;M$16,Sheet3!$A:$B,2,FALSE)</f>
        <v>#N/A</v>
      </c>
    </row>
    <row r="19" spans="1:13" x14ac:dyDescent="0.25">
      <c r="A19" t="s">
        <v>422</v>
      </c>
      <c r="B19" t="e">
        <f>VLOOKUP($B$15&amp;$A19&amp;B$16,Sheet3!$A:$B,2,FALSE)</f>
        <v>#N/A</v>
      </c>
      <c r="C19" t="e">
        <f>VLOOKUP($B$15&amp;$A19&amp;C$16,Sheet3!$A:$B,2,FALSE)</f>
        <v>#N/A</v>
      </c>
      <c r="D19" t="e">
        <f>VLOOKUP($B$15&amp;$A19&amp;D$16,Sheet3!$A:$B,2,FALSE)</f>
        <v>#N/A</v>
      </c>
      <c r="E19" t="e">
        <f>VLOOKUP($B$15&amp;$A19&amp;E$16,Sheet3!$A:$B,2,FALSE)</f>
        <v>#N/A</v>
      </c>
      <c r="F19" t="e">
        <f>VLOOKUP($B$15&amp;$A19&amp;F$16,Sheet3!$A:$B,2,FALSE)</f>
        <v>#N/A</v>
      </c>
      <c r="G19" t="e">
        <f>VLOOKUP($B$15&amp;$A19&amp;G$16,Sheet3!$A:$B,2,FALSE)</f>
        <v>#N/A</v>
      </c>
      <c r="H19" t="e">
        <f>VLOOKUP($B$15&amp;$A19&amp;H$16,Sheet3!$A:$B,2,FALSE)</f>
        <v>#N/A</v>
      </c>
      <c r="I19" t="e">
        <f>VLOOKUP($B$15&amp;$A19&amp;I$16,Sheet3!$A:$B,2,FALSE)</f>
        <v>#N/A</v>
      </c>
      <c r="J19" t="e">
        <f>VLOOKUP($B$15&amp;$A19&amp;J$16,Sheet3!$A:$B,2,FALSE)</f>
        <v>#N/A</v>
      </c>
      <c r="K19" t="e">
        <f>VLOOKUP($B$15&amp;$A19&amp;K$16,Sheet3!$A:$B,2,FALSE)</f>
        <v>#N/A</v>
      </c>
      <c r="L19" t="e">
        <f>VLOOKUP($B$15&amp;$A19&amp;L$16,Sheet3!$A:$B,2,FALSE)</f>
        <v>#N/A</v>
      </c>
      <c r="M19" t="e">
        <f>VLOOKUP($B$15&amp;$A19&amp;M$16,Sheet3!$A:$B,2,FALSE)</f>
        <v>#N/A</v>
      </c>
    </row>
    <row r="20" spans="1:13" x14ac:dyDescent="0.25">
      <c r="A20" t="s">
        <v>423</v>
      </c>
      <c r="B20" t="e">
        <f>VLOOKUP($B$15&amp;$A20&amp;B$16,Sheet3!$A:$B,2,FALSE)</f>
        <v>#N/A</v>
      </c>
      <c r="C20" t="e">
        <f>VLOOKUP($B$15&amp;$A20&amp;C$16,Sheet3!$A:$B,2,FALSE)</f>
        <v>#N/A</v>
      </c>
      <c r="D20" t="e">
        <f>VLOOKUP($B$15&amp;$A20&amp;D$16,Sheet3!$A:$B,2,FALSE)</f>
        <v>#N/A</v>
      </c>
      <c r="E20" t="e">
        <f>VLOOKUP($B$15&amp;$A20&amp;E$16,Sheet3!$A:$B,2,FALSE)</f>
        <v>#N/A</v>
      </c>
      <c r="F20" t="e">
        <f>VLOOKUP($B$15&amp;$A20&amp;F$16,Sheet3!$A:$B,2,FALSE)</f>
        <v>#N/A</v>
      </c>
      <c r="G20" t="e">
        <f>VLOOKUP($B$15&amp;$A20&amp;G$16,Sheet3!$A:$B,2,FALSE)</f>
        <v>#N/A</v>
      </c>
      <c r="H20" t="e">
        <f>VLOOKUP($B$15&amp;$A20&amp;H$16,Sheet3!$A:$B,2,FALSE)</f>
        <v>#N/A</v>
      </c>
      <c r="I20" t="e">
        <f>VLOOKUP($B$15&amp;$A20&amp;I$16,Sheet3!$A:$B,2,FALSE)</f>
        <v>#N/A</v>
      </c>
      <c r="J20" t="e">
        <f>VLOOKUP($B$15&amp;$A20&amp;J$16,Sheet3!$A:$B,2,FALSE)</f>
        <v>#N/A</v>
      </c>
      <c r="K20" t="e">
        <f>VLOOKUP($B$15&amp;$A20&amp;K$16,Sheet3!$A:$B,2,FALSE)</f>
        <v>#N/A</v>
      </c>
      <c r="L20" t="e">
        <f>VLOOKUP($B$15&amp;$A20&amp;L$16,Sheet3!$A:$B,2,FALSE)</f>
        <v>#N/A</v>
      </c>
      <c r="M20" t="e">
        <f>VLOOKUP($B$15&amp;$A20&amp;M$16,Sheet3!$A:$B,2,FALSE)</f>
        <v>#N/A</v>
      </c>
    </row>
    <row r="21" spans="1:13" x14ac:dyDescent="0.25">
      <c r="A21" t="s">
        <v>424</v>
      </c>
      <c r="B21" t="e">
        <f>VLOOKUP($B$15&amp;$A21&amp;B$16,Sheet3!$A:$B,2,FALSE)</f>
        <v>#N/A</v>
      </c>
      <c r="C21" t="e">
        <f>VLOOKUP($B$15&amp;$A21&amp;C$16,Sheet3!$A:$B,2,FALSE)</f>
        <v>#N/A</v>
      </c>
      <c r="D21" t="e">
        <f>VLOOKUP($B$15&amp;$A21&amp;D$16,Sheet3!$A:$B,2,FALSE)</f>
        <v>#N/A</v>
      </c>
      <c r="E21" t="e">
        <f>VLOOKUP($B$15&amp;$A21&amp;E$16,Sheet3!$A:$B,2,FALSE)</f>
        <v>#N/A</v>
      </c>
      <c r="F21" t="e">
        <f>VLOOKUP($B$15&amp;$A21&amp;F$16,Sheet3!$A:$B,2,FALSE)</f>
        <v>#N/A</v>
      </c>
      <c r="G21" t="e">
        <f>VLOOKUP($B$15&amp;$A21&amp;G$16,Sheet3!$A:$B,2,FALSE)</f>
        <v>#N/A</v>
      </c>
      <c r="H21" t="e">
        <f>VLOOKUP($B$15&amp;$A21&amp;H$16,Sheet3!$A:$B,2,FALSE)</f>
        <v>#N/A</v>
      </c>
      <c r="I21" t="e">
        <f>VLOOKUP($B$15&amp;$A21&amp;I$16,Sheet3!$A:$B,2,FALSE)</f>
        <v>#N/A</v>
      </c>
      <c r="J21" t="e">
        <f>VLOOKUP($B$15&amp;$A21&amp;J$16,Sheet3!$A:$B,2,FALSE)</f>
        <v>#N/A</v>
      </c>
      <c r="K21" t="e">
        <f>VLOOKUP($B$15&amp;$A21&amp;K$16,Sheet3!$A:$B,2,FALSE)</f>
        <v>#N/A</v>
      </c>
      <c r="L21" t="e">
        <f>VLOOKUP($B$15&amp;$A21&amp;L$16,Sheet3!$A:$B,2,FALSE)</f>
        <v>#N/A</v>
      </c>
      <c r="M21" t="e">
        <f>VLOOKUP($B$15&amp;$A21&amp;M$16,Sheet3!$A:$B,2,FALSE)</f>
        <v>#N/A</v>
      </c>
    </row>
    <row r="22" spans="1:13" x14ac:dyDescent="0.25">
      <c r="A22" t="s">
        <v>425</v>
      </c>
      <c r="B22" t="e">
        <f>VLOOKUP($B$15&amp;$A22&amp;B$16,Sheet3!$A:$B,2,FALSE)</f>
        <v>#N/A</v>
      </c>
      <c r="C22" t="e">
        <f>VLOOKUP($B$15&amp;$A22&amp;C$16,Sheet3!$A:$B,2,FALSE)</f>
        <v>#N/A</v>
      </c>
      <c r="D22" t="e">
        <f>VLOOKUP($B$15&amp;$A22&amp;D$16,Sheet3!$A:$B,2,FALSE)</f>
        <v>#N/A</v>
      </c>
      <c r="E22" t="e">
        <f>VLOOKUP($B$15&amp;$A22&amp;E$16,Sheet3!$A:$B,2,FALSE)</f>
        <v>#N/A</v>
      </c>
      <c r="F22" t="e">
        <f>VLOOKUP($B$15&amp;$A22&amp;F$16,Sheet3!$A:$B,2,FALSE)</f>
        <v>#N/A</v>
      </c>
      <c r="G22" t="e">
        <f>VLOOKUP($B$15&amp;$A22&amp;G$16,Sheet3!$A:$B,2,FALSE)</f>
        <v>#N/A</v>
      </c>
      <c r="H22" t="e">
        <f>VLOOKUP($B$15&amp;$A22&amp;H$16,Sheet3!$A:$B,2,FALSE)</f>
        <v>#N/A</v>
      </c>
      <c r="I22" t="e">
        <f>VLOOKUP($B$15&amp;$A22&amp;I$16,Sheet3!$A:$B,2,FALSE)</f>
        <v>#N/A</v>
      </c>
      <c r="J22" t="e">
        <f>VLOOKUP($B$15&amp;$A22&amp;J$16,Sheet3!$A:$B,2,FALSE)</f>
        <v>#N/A</v>
      </c>
      <c r="K22" t="e">
        <f>VLOOKUP($B$15&amp;$A22&amp;K$16,Sheet3!$A:$B,2,FALSE)</f>
        <v>#N/A</v>
      </c>
      <c r="L22" t="e">
        <f>VLOOKUP($B$15&amp;$A22&amp;L$16,Sheet3!$A:$B,2,FALSE)</f>
        <v>#N/A</v>
      </c>
      <c r="M22" t="e">
        <f>VLOOKUP($B$15&amp;$A22&amp;M$16,Sheet3!$A:$B,2,FALSE)</f>
        <v>#N/A</v>
      </c>
    </row>
    <row r="23" spans="1:13" x14ac:dyDescent="0.25">
      <c r="A23" t="s">
        <v>426</v>
      </c>
      <c r="B23" t="e">
        <f>VLOOKUP($B$15&amp;$A23&amp;B$16,Sheet3!$A:$B,2,FALSE)</f>
        <v>#N/A</v>
      </c>
      <c r="C23" t="e">
        <f>VLOOKUP($B$15&amp;$A23&amp;C$16,Sheet3!$A:$B,2,FALSE)</f>
        <v>#N/A</v>
      </c>
      <c r="D23" t="e">
        <f>VLOOKUP($B$15&amp;$A23&amp;D$16,Sheet3!$A:$B,2,FALSE)</f>
        <v>#N/A</v>
      </c>
      <c r="E23" t="e">
        <f>VLOOKUP($B$15&amp;$A23&amp;E$16,Sheet3!$A:$B,2,FALSE)</f>
        <v>#N/A</v>
      </c>
      <c r="F23" t="e">
        <f>VLOOKUP($B$15&amp;$A23&amp;F$16,Sheet3!$A:$B,2,FALSE)</f>
        <v>#N/A</v>
      </c>
      <c r="G23" t="e">
        <f>VLOOKUP($B$15&amp;$A23&amp;G$16,Sheet3!$A:$B,2,FALSE)</f>
        <v>#N/A</v>
      </c>
      <c r="H23" t="e">
        <f>VLOOKUP($B$15&amp;$A23&amp;H$16,Sheet3!$A:$B,2,FALSE)</f>
        <v>#N/A</v>
      </c>
      <c r="I23" t="e">
        <f>VLOOKUP($B$15&amp;$A23&amp;I$16,Sheet3!$A:$B,2,FALSE)</f>
        <v>#N/A</v>
      </c>
      <c r="J23" t="e">
        <f>VLOOKUP($B$15&amp;$A23&amp;J$16,Sheet3!$A:$B,2,FALSE)</f>
        <v>#N/A</v>
      </c>
      <c r="K23" t="e">
        <f>VLOOKUP($B$15&amp;$A23&amp;K$16,Sheet3!$A:$B,2,FALSE)</f>
        <v>#N/A</v>
      </c>
      <c r="L23" t="e">
        <f>VLOOKUP($B$15&amp;$A23&amp;L$16,Sheet3!$A:$B,2,FALSE)</f>
        <v>#N/A</v>
      </c>
      <c r="M23" t="e">
        <f>VLOOKUP($B$15&amp;$A23&amp;M$16,Sheet3!$A:$B,2,FALSE)</f>
        <v>#N/A</v>
      </c>
    </row>
    <row r="24" spans="1:13" x14ac:dyDescent="0.25">
      <c r="A24" t="s">
        <v>427</v>
      </c>
      <c r="B24" t="e">
        <f>VLOOKUP($B$15&amp;$A24&amp;B$16,Sheet3!$A:$B,2,FALSE)</f>
        <v>#N/A</v>
      </c>
      <c r="C24" t="e">
        <f>VLOOKUP($B$15&amp;$A24&amp;C$16,Sheet3!$A:$B,2,FALSE)</f>
        <v>#N/A</v>
      </c>
      <c r="D24" t="e">
        <f>VLOOKUP($B$15&amp;$A24&amp;D$16,Sheet3!$A:$B,2,FALSE)</f>
        <v>#N/A</v>
      </c>
      <c r="E24" t="e">
        <f>VLOOKUP($B$15&amp;$A24&amp;E$16,Sheet3!$A:$B,2,FALSE)</f>
        <v>#N/A</v>
      </c>
      <c r="F24" t="e">
        <f>VLOOKUP($B$15&amp;$A24&amp;F$16,Sheet3!$A:$B,2,FALSE)</f>
        <v>#N/A</v>
      </c>
      <c r="G24" t="e">
        <f>VLOOKUP($B$15&amp;$A24&amp;G$16,Sheet3!$A:$B,2,FALSE)</f>
        <v>#N/A</v>
      </c>
      <c r="H24" t="e">
        <f>VLOOKUP($B$15&amp;$A24&amp;H$16,Sheet3!$A:$B,2,FALSE)</f>
        <v>#N/A</v>
      </c>
      <c r="I24" t="e">
        <f>VLOOKUP($B$15&amp;$A24&amp;I$16,Sheet3!$A:$B,2,FALSE)</f>
        <v>#N/A</v>
      </c>
      <c r="J24" t="e">
        <f>VLOOKUP($B$15&amp;$A24&amp;J$16,Sheet3!$A:$B,2,FALSE)</f>
        <v>#N/A</v>
      </c>
      <c r="K24" t="e">
        <f>VLOOKUP($B$15&amp;$A24&amp;K$16,Sheet3!$A:$B,2,FALSE)</f>
        <v>#N/A</v>
      </c>
      <c r="L24" t="e">
        <f>VLOOKUP($B$15&amp;$A24&amp;L$16,Sheet3!$A:$B,2,FALSE)</f>
        <v>#N/A</v>
      </c>
      <c r="M24" t="e">
        <f>VLOOKUP($B$15&amp;$A24&amp;M$16,Sheet3!$A:$B,2,FALSE)</f>
        <v>#N/A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workbookViewId="0">
      <selection sqref="A1:A108"/>
    </sheetView>
  </sheetViews>
  <sheetFormatPr baseColWidth="10" defaultRowHeight="15" x14ac:dyDescent="0.25"/>
  <sheetData>
    <row r="1" spans="1:1" x14ac:dyDescent="0.25">
      <c r="A1" t="s">
        <v>210</v>
      </c>
    </row>
    <row r="2" spans="1:1" x14ac:dyDescent="0.25">
      <c r="A2" t="s">
        <v>226</v>
      </c>
    </row>
    <row r="3" spans="1:1" x14ac:dyDescent="0.25">
      <c r="A3" t="s">
        <v>242</v>
      </c>
    </row>
    <row r="4" spans="1:1" x14ac:dyDescent="0.25">
      <c r="A4" t="s">
        <v>258</v>
      </c>
    </row>
    <row r="5" spans="1:1" x14ac:dyDescent="0.25">
      <c r="A5" t="s">
        <v>274</v>
      </c>
    </row>
    <row r="6" spans="1:1" x14ac:dyDescent="0.25">
      <c r="A6" t="s">
        <v>290</v>
      </c>
    </row>
    <row r="7" spans="1:1" x14ac:dyDescent="0.25">
      <c r="A7" t="s">
        <v>306</v>
      </c>
    </row>
    <row r="8" spans="1:1" x14ac:dyDescent="0.25">
      <c r="A8" t="s">
        <v>322</v>
      </c>
    </row>
    <row r="9" spans="1:1" x14ac:dyDescent="0.25">
      <c r="A9" t="s">
        <v>338</v>
      </c>
    </row>
    <row r="10" spans="1:1" x14ac:dyDescent="0.25">
      <c r="A10" t="s">
        <v>354</v>
      </c>
    </row>
    <row r="11" spans="1:1" x14ac:dyDescent="0.25">
      <c r="A11" t="s">
        <v>387</v>
      </c>
    </row>
    <row r="12" spans="1:1" x14ac:dyDescent="0.25">
      <c r="A12" t="s">
        <v>362</v>
      </c>
    </row>
    <row r="13" spans="1:1" x14ac:dyDescent="0.25">
      <c r="A13" t="s">
        <v>388</v>
      </c>
    </row>
    <row r="14" spans="1:1" x14ac:dyDescent="0.25">
      <c r="A14" t="s">
        <v>370</v>
      </c>
    </row>
    <row r="15" spans="1:1" x14ac:dyDescent="0.25">
      <c r="A15" t="s">
        <v>389</v>
      </c>
    </row>
    <row r="16" spans="1:1" x14ac:dyDescent="0.25">
      <c r="A16" t="s">
        <v>212</v>
      </c>
    </row>
    <row r="17" spans="1:1" x14ac:dyDescent="0.25">
      <c r="A17" t="s">
        <v>228</v>
      </c>
    </row>
    <row r="18" spans="1:1" x14ac:dyDescent="0.25">
      <c r="A18" t="s">
        <v>244</v>
      </c>
    </row>
    <row r="19" spans="1:1" x14ac:dyDescent="0.25">
      <c r="A19" t="s">
        <v>260</v>
      </c>
    </row>
    <row r="20" spans="1:1" x14ac:dyDescent="0.25">
      <c r="A20" t="s">
        <v>276</v>
      </c>
    </row>
    <row r="21" spans="1:1" x14ac:dyDescent="0.25">
      <c r="A21" t="s">
        <v>292</v>
      </c>
    </row>
    <row r="22" spans="1:1" x14ac:dyDescent="0.25">
      <c r="A22" t="s">
        <v>308</v>
      </c>
    </row>
    <row r="23" spans="1:1" x14ac:dyDescent="0.25">
      <c r="A23" t="s">
        <v>324</v>
      </c>
    </row>
    <row r="24" spans="1:1" x14ac:dyDescent="0.25">
      <c r="A24" t="s">
        <v>340</v>
      </c>
    </row>
    <row r="25" spans="1:1" x14ac:dyDescent="0.25">
      <c r="A25" t="s">
        <v>355</v>
      </c>
    </row>
    <row r="26" spans="1:1" x14ac:dyDescent="0.25">
      <c r="A26" t="s">
        <v>363</v>
      </c>
    </row>
    <row r="27" spans="1:1" x14ac:dyDescent="0.25">
      <c r="A27" t="s">
        <v>371</v>
      </c>
    </row>
    <row r="28" spans="1:1" x14ac:dyDescent="0.25">
      <c r="A28" t="s">
        <v>214</v>
      </c>
    </row>
    <row r="29" spans="1:1" x14ac:dyDescent="0.25">
      <c r="A29" t="s">
        <v>230</v>
      </c>
    </row>
    <row r="30" spans="1:1" x14ac:dyDescent="0.25">
      <c r="A30" t="s">
        <v>246</v>
      </c>
    </row>
    <row r="31" spans="1:1" x14ac:dyDescent="0.25">
      <c r="A31" t="s">
        <v>262</v>
      </c>
    </row>
    <row r="32" spans="1:1" x14ac:dyDescent="0.25">
      <c r="A32" t="s">
        <v>278</v>
      </c>
    </row>
    <row r="33" spans="1:1" x14ac:dyDescent="0.25">
      <c r="A33" t="s">
        <v>294</v>
      </c>
    </row>
    <row r="34" spans="1:1" x14ac:dyDescent="0.25">
      <c r="A34" t="s">
        <v>310</v>
      </c>
    </row>
    <row r="35" spans="1:1" x14ac:dyDescent="0.25">
      <c r="A35" t="s">
        <v>326</v>
      </c>
    </row>
    <row r="36" spans="1:1" x14ac:dyDescent="0.25">
      <c r="A36" t="s">
        <v>342</v>
      </c>
    </row>
    <row r="37" spans="1:1" x14ac:dyDescent="0.25">
      <c r="A37" t="s">
        <v>356</v>
      </c>
    </row>
    <row r="38" spans="1:1" x14ac:dyDescent="0.25">
      <c r="A38" t="s">
        <v>364</v>
      </c>
    </row>
    <row r="39" spans="1:1" x14ac:dyDescent="0.25">
      <c r="A39" t="s">
        <v>372</v>
      </c>
    </row>
    <row r="40" spans="1:1" x14ac:dyDescent="0.25">
      <c r="A40" t="s">
        <v>216</v>
      </c>
    </row>
    <row r="41" spans="1:1" x14ac:dyDescent="0.25">
      <c r="A41" t="s">
        <v>232</v>
      </c>
    </row>
    <row r="42" spans="1:1" x14ac:dyDescent="0.25">
      <c r="A42" t="s">
        <v>248</v>
      </c>
    </row>
    <row r="43" spans="1:1" x14ac:dyDescent="0.25">
      <c r="A43" t="s">
        <v>264</v>
      </c>
    </row>
    <row r="44" spans="1:1" x14ac:dyDescent="0.25">
      <c r="A44" t="s">
        <v>280</v>
      </c>
    </row>
    <row r="45" spans="1:1" x14ac:dyDescent="0.25">
      <c r="A45" t="s">
        <v>296</v>
      </c>
    </row>
    <row r="46" spans="1:1" x14ac:dyDescent="0.25">
      <c r="A46" t="s">
        <v>312</v>
      </c>
    </row>
    <row r="47" spans="1:1" x14ac:dyDescent="0.25">
      <c r="A47" t="s">
        <v>328</v>
      </c>
    </row>
    <row r="48" spans="1:1" x14ac:dyDescent="0.25">
      <c r="A48" t="s">
        <v>344</v>
      </c>
    </row>
    <row r="49" spans="1:1" x14ac:dyDescent="0.25">
      <c r="A49" t="s">
        <v>357</v>
      </c>
    </row>
    <row r="50" spans="1:1" x14ac:dyDescent="0.25">
      <c r="A50" t="s">
        <v>365</v>
      </c>
    </row>
    <row r="51" spans="1:1" x14ac:dyDescent="0.25">
      <c r="A51" t="s">
        <v>373</v>
      </c>
    </row>
    <row r="52" spans="1:1" x14ac:dyDescent="0.25">
      <c r="A52" t="s">
        <v>218</v>
      </c>
    </row>
    <row r="53" spans="1:1" x14ac:dyDescent="0.25">
      <c r="A53" t="s">
        <v>234</v>
      </c>
    </row>
    <row r="54" spans="1:1" x14ac:dyDescent="0.25">
      <c r="A54" t="s">
        <v>250</v>
      </c>
    </row>
    <row r="55" spans="1:1" x14ac:dyDescent="0.25">
      <c r="A55" t="s">
        <v>266</v>
      </c>
    </row>
    <row r="56" spans="1:1" x14ac:dyDescent="0.25">
      <c r="A56" t="s">
        <v>282</v>
      </c>
    </row>
    <row r="57" spans="1:1" x14ac:dyDescent="0.25">
      <c r="A57" t="s">
        <v>298</v>
      </c>
    </row>
    <row r="58" spans="1:1" x14ac:dyDescent="0.25">
      <c r="A58" t="s">
        <v>314</v>
      </c>
    </row>
    <row r="59" spans="1:1" x14ac:dyDescent="0.25">
      <c r="A59" t="s">
        <v>330</v>
      </c>
    </row>
    <row r="60" spans="1:1" x14ac:dyDescent="0.25">
      <c r="A60" t="s">
        <v>346</v>
      </c>
    </row>
    <row r="61" spans="1:1" x14ac:dyDescent="0.25">
      <c r="A61" t="s">
        <v>358</v>
      </c>
    </row>
    <row r="62" spans="1:1" x14ac:dyDescent="0.25">
      <c r="A62" t="s">
        <v>366</v>
      </c>
    </row>
    <row r="63" spans="1:1" x14ac:dyDescent="0.25">
      <c r="A63" t="s">
        <v>374</v>
      </c>
    </row>
    <row r="64" spans="1:1" x14ac:dyDescent="0.25">
      <c r="A64" t="s">
        <v>220</v>
      </c>
    </row>
    <row r="65" spans="1:1" x14ac:dyDescent="0.25">
      <c r="A65" t="s">
        <v>236</v>
      </c>
    </row>
    <row r="66" spans="1:1" x14ac:dyDescent="0.25">
      <c r="A66" t="s">
        <v>252</v>
      </c>
    </row>
    <row r="67" spans="1:1" x14ac:dyDescent="0.25">
      <c r="A67" t="s">
        <v>268</v>
      </c>
    </row>
    <row r="68" spans="1:1" x14ac:dyDescent="0.25">
      <c r="A68" t="s">
        <v>284</v>
      </c>
    </row>
    <row r="69" spans="1:1" x14ac:dyDescent="0.25">
      <c r="A69" t="s">
        <v>300</v>
      </c>
    </row>
    <row r="70" spans="1:1" x14ac:dyDescent="0.25">
      <c r="A70" t="s">
        <v>316</v>
      </c>
    </row>
    <row r="71" spans="1:1" x14ac:dyDescent="0.25">
      <c r="A71" t="s">
        <v>332</v>
      </c>
    </row>
    <row r="72" spans="1:1" x14ac:dyDescent="0.25">
      <c r="A72" t="s">
        <v>348</v>
      </c>
    </row>
    <row r="73" spans="1:1" x14ac:dyDescent="0.25">
      <c r="A73" t="s">
        <v>359</v>
      </c>
    </row>
    <row r="74" spans="1:1" x14ac:dyDescent="0.25">
      <c r="A74" t="s">
        <v>367</v>
      </c>
    </row>
    <row r="75" spans="1:1" x14ac:dyDescent="0.25">
      <c r="A75" t="s">
        <v>375</v>
      </c>
    </row>
    <row r="76" spans="1:1" x14ac:dyDescent="0.25">
      <c r="A76" t="s">
        <v>222</v>
      </c>
    </row>
    <row r="77" spans="1:1" x14ac:dyDescent="0.25">
      <c r="A77" t="s">
        <v>238</v>
      </c>
    </row>
    <row r="78" spans="1:1" x14ac:dyDescent="0.25">
      <c r="A78" t="s">
        <v>254</v>
      </c>
    </row>
    <row r="79" spans="1:1" x14ac:dyDescent="0.25">
      <c r="A79" t="s">
        <v>270</v>
      </c>
    </row>
    <row r="80" spans="1:1" x14ac:dyDescent="0.25">
      <c r="A80" t="s">
        <v>286</v>
      </c>
    </row>
    <row r="81" spans="1:1" x14ac:dyDescent="0.25">
      <c r="A81" t="s">
        <v>302</v>
      </c>
    </row>
    <row r="82" spans="1:1" x14ac:dyDescent="0.25">
      <c r="A82" t="s">
        <v>318</v>
      </c>
    </row>
    <row r="83" spans="1:1" x14ac:dyDescent="0.25">
      <c r="A83" t="s">
        <v>334</v>
      </c>
    </row>
    <row r="84" spans="1:1" x14ac:dyDescent="0.25">
      <c r="A84" t="s">
        <v>350</v>
      </c>
    </row>
    <row r="85" spans="1:1" x14ac:dyDescent="0.25">
      <c r="A85" t="s">
        <v>360</v>
      </c>
    </row>
    <row r="86" spans="1:1" x14ac:dyDescent="0.25">
      <c r="A86" t="s">
        <v>368</v>
      </c>
    </row>
    <row r="87" spans="1:1" x14ac:dyDescent="0.25">
      <c r="A87" t="s">
        <v>376</v>
      </c>
    </row>
    <row r="88" spans="1:1" x14ac:dyDescent="0.25">
      <c r="A88" t="s">
        <v>224</v>
      </c>
    </row>
    <row r="89" spans="1:1" x14ac:dyDescent="0.25">
      <c r="A89" t="s">
        <v>240</v>
      </c>
    </row>
    <row r="90" spans="1:1" x14ac:dyDescent="0.25">
      <c r="A90" t="s">
        <v>256</v>
      </c>
    </row>
    <row r="91" spans="1:1" x14ac:dyDescent="0.25">
      <c r="A91" t="s">
        <v>272</v>
      </c>
    </row>
    <row r="92" spans="1:1" x14ac:dyDescent="0.25">
      <c r="A92" t="s">
        <v>288</v>
      </c>
    </row>
    <row r="93" spans="1:1" x14ac:dyDescent="0.25">
      <c r="A93" t="s">
        <v>304</v>
      </c>
    </row>
    <row r="94" spans="1:1" x14ac:dyDescent="0.25">
      <c r="A94" t="s">
        <v>320</v>
      </c>
    </row>
    <row r="95" spans="1:1" x14ac:dyDescent="0.25">
      <c r="A95" t="s">
        <v>336</v>
      </c>
    </row>
    <row r="96" spans="1:1" x14ac:dyDescent="0.25">
      <c r="A96" t="s">
        <v>352</v>
      </c>
    </row>
    <row r="97" spans="1:1" x14ac:dyDescent="0.25">
      <c r="A97" t="s">
        <v>361</v>
      </c>
    </row>
    <row r="98" spans="1:1" x14ac:dyDescent="0.25">
      <c r="A98" t="s">
        <v>369</v>
      </c>
    </row>
    <row r="99" spans="1:1" x14ac:dyDescent="0.25">
      <c r="A99" t="s">
        <v>377</v>
      </c>
    </row>
    <row r="100" spans="1:1" x14ac:dyDescent="0.25">
      <c r="A100" t="s">
        <v>378</v>
      </c>
    </row>
    <row r="101" spans="1:1" x14ac:dyDescent="0.25">
      <c r="A101" t="s">
        <v>379</v>
      </c>
    </row>
    <row r="102" spans="1:1" x14ac:dyDescent="0.25">
      <c r="A102" t="s">
        <v>380</v>
      </c>
    </row>
    <row r="103" spans="1:1" x14ac:dyDescent="0.25">
      <c r="A103" t="s">
        <v>381</v>
      </c>
    </row>
    <row r="104" spans="1:1" x14ac:dyDescent="0.25">
      <c r="A104" t="s">
        <v>382</v>
      </c>
    </row>
    <row r="105" spans="1:1" x14ac:dyDescent="0.25">
      <c r="A105" t="s">
        <v>383</v>
      </c>
    </row>
    <row r="106" spans="1:1" x14ac:dyDescent="0.25">
      <c r="A106" t="s">
        <v>384</v>
      </c>
    </row>
    <row r="107" spans="1:1" x14ac:dyDescent="0.25">
      <c r="A107" t="s">
        <v>385</v>
      </c>
    </row>
    <row r="108" spans="1:1" x14ac:dyDescent="0.25">
      <c r="A108" t="s">
        <v>386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Concentrations</vt:lpstr>
      <vt:lpstr>SampleSheet</vt:lpstr>
      <vt:lpstr>Sheet2</vt:lpstr>
      <vt:lpstr>Sheet3</vt:lpstr>
      <vt:lpstr>Plate setup</vt:lpstr>
      <vt:lpstr>Tabelle1</vt:lpstr>
      <vt:lpstr>SampleSheet!Sample_info_CePTER_RNASeq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Mattson Jones</dc:creator>
  <cp:lastModifiedBy>Andreas Geburtig-Chiocchetti</cp:lastModifiedBy>
  <cp:lastPrinted>2020-07-23T12:19:45Z</cp:lastPrinted>
  <dcterms:created xsi:type="dcterms:W3CDTF">2020-06-30T15:16:35Z</dcterms:created>
  <dcterms:modified xsi:type="dcterms:W3CDTF">2021-03-22T06:45:27Z</dcterms:modified>
</cp:coreProperties>
</file>