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Ubuntu-20.04\home\makometr\scriptsERP\"/>
    </mc:Choice>
  </mc:AlternateContent>
  <bookViews>
    <workbookView xWindow="0" yWindow="465" windowWidth="28800" windowHeight="16485" tabRatio="500"/>
  </bookViews>
  <sheets>
    <sheet name="1-7" sheetId="1" r:id="rId1"/>
    <sheet name="Кабельные изделия" sheetId="2" r:id="rId2"/>
    <sheet name="Заказная спецификация по кабелю" sheetId="3" r:id="rId3"/>
  </sheets>
  <definedNames>
    <definedName name="_xlnm._FilterDatabase" localSheetId="0" hidden="1">'1-7'!$A$1:$AMJ$152</definedName>
  </definedName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1" i="1" l="1"/>
  <c r="K28" i="3" l="1"/>
  <c r="L3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10" i="3"/>
  <c r="K26" i="3"/>
  <c r="K27" i="3"/>
  <c r="N17" i="3"/>
  <c r="N18" i="3"/>
  <c r="N19" i="3"/>
  <c r="N20" i="3"/>
  <c r="N21" i="3"/>
  <c r="N22" i="3"/>
  <c r="N23" i="3"/>
  <c r="N24" i="3"/>
  <c r="N25" i="3"/>
  <c r="N26" i="3"/>
  <c r="L27" i="3"/>
  <c r="N27" i="3" s="1"/>
  <c r="L16" i="3"/>
  <c r="N16" i="3" s="1"/>
  <c r="L15" i="3"/>
  <c r="N15" i="3" s="1"/>
  <c r="Q13" i="3"/>
  <c r="Q12" i="3"/>
  <c r="Q27" i="3"/>
  <c r="Q23" i="3"/>
  <c r="Q16" i="3"/>
  <c r="Q15" i="3"/>
  <c r="Q14" i="3"/>
  <c r="Q10" i="3"/>
  <c r="L14" i="3"/>
  <c r="N14" i="3" s="1"/>
  <c r="L13" i="3"/>
  <c r="N13" i="3" s="1"/>
  <c r="L12" i="3"/>
  <c r="N12" i="3" s="1"/>
  <c r="L11" i="3"/>
  <c r="N11" i="3" s="1"/>
  <c r="H60" i="2" l="1"/>
  <c r="H57" i="2"/>
  <c r="H25" i="3"/>
  <c r="H19" i="3"/>
  <c r="H34" i="2"/>
  <c r="H47" i="2"/>
  <c r="H46" i="2"/>
  <c r="H45" i="2"/>
  <c r="H36" i="2"/>
  <c r="H40" i="2"/>
  <c r="H44" i="2"/>
  <c r="H43" i="2"/>
  <c r="H42" i="2"/>
  <c r="H39" i="2"/>
  <c r="H38" i="2"/>
  <c r="H37" i="2"/>
  <c r="H33" i="2"/>
  <c r="H32" i="2"/>
  <c r="I42" i="1" l="1"/>
  <c r="I225" i="1" l="1"/>
  <c r="I227" i="1"/>
  <c r="I228" i="1"/>
  <c r="I229" i="1"/>
  <c r="I230" i="1"/>
  <c r="I233" i="1"/>
  <c r="I234" i="1"/>
  <c r="I235" i="1"/>
  <c r="I236" i="1"/>
  <c r="I237" i="1"/>
  <c r="I238" i="1"/>
  <c r="I239" i="1"/>
  <c r="H222" i="1"/>
  <c r="I222" i="1" s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07" i="1"/>
  <c r="I202" i="1"/>
  <c r="I203" i="1"/>
  <c r="I204" i="1"/>
  <c r="I201" i="1"/>
  <c r="I190" i="1"/>
  <c r="I191" i="1"/>
  <c r="I192" i="1"/>
  <c r="I193" i="1"/>
  <c r="I194" i="1"/>
  <c r="I196" i="1"/>
  <c r="I197" i="1"/>
  <c r="H188" i="1"/>
  <c r="I188" i="1" s="1"/>
  <c r="H187" i="1"/>
  <c r="I187" i="1" s="1"/>
  <c r="H186" i="1"/>
  <c r="I186" i="1" s="1"/>
  <c r="H185" i="1"/>
  <c r="I185" i="1" s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55" i="1"/>
  <c r="H142" i="1"/>
  <c r="I142" i="1" s="1"/>
  <c r="H139" i="1"/>
  <c r="I140" i="1"/>
  <c r="I141" i="1"/>
  <c r="I143" i="1"/>
  <c r="I145" i="1"/>
  <c r="I146" i="1"/>
  <c r="I147" i="1"/>
  <c r="I149" i="1"/>
  <c r="I150" i="1"/>
  <c r="I151" i="1"/>
  <c r="I152" i="1"/>
  <c r="I139" i="1"/>
  <c r="I114" i="1"/>
  <c r="I115" i="1"/>
  <c r="I116" i="1"/>
  <c r="I117" i="1"/>
  <c r="I118" i="1"/>
  <c r="I119" i="1"/>
  <c r="I120" i="1"/>
  <c r="I121" i="1"/>
  <c r="I122" i="1"/>
  <c r="I123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13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3" i="1"/>
  <c r="I104" i="1"/>
  <c r="I105" i="1"/>
  <c r="I106" i="1"/>
  <c r="I107" i="1"/>
  <c r="I108" i="1"/>
  <c r="I109" i="1"/>
  <c r="I84" i="1"/>
  <c r="I79" i="1"/>
  <c r="I78" i="1"/>
  <c r="I64" i="1"/>
  <c r="I65" i="1"/>
  <c r="I66" i="1"/>
  <c r="I67" i="1"/>
  <c r="I68" i="1"/>
  <c r="I69" i="1"/>
  <c r="I70" i="1"/>
  <c r="I71" i="1"/>
  <c r="I72" i="1"/>
  <c r="I73" i="1"/>
  <c r="I74" i="1"/>
  <c r="I75" i="1"/>
  <c r="I77" i="1"/>
  <c r="I80" i="1"/>
  <c r="I81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46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2" i="1"/>
  <c r="I33" i="1"/>
  <c r="I34" i="1"/>
  <c r="I35" i="1"/>
  <c r="I36" i="1"/>
  <c r="I37" i="1"/>
  <c r="I39" i="1"/>
  <c r="I40" i="1"/>
  <c r="I41" i="1"/>
  <c r="I4" i="1"/>
  <c r="H223" i="1" l="1"/>
  <c r="I223" i="1" s="1"/>
  <c r="H224" i="1"/>
  <c r="I224" i="1" s="1"/>
  <c r="I241" i="1" s="1"/>
</calcChain>
</file>

<file path=xl/sharedStrings.xml><?xml version="1.0" encoding="utf-8"?>
<sst xmlns="http://schemas.openxmlformats.org/spreadsheetml/2006/main" count="1272" uniqueCount="524">
  <si>
    <t>№ п/п</t>
  </si>
  <si>
    <t>Наименование и техническая характеристика</t>
  </si>
  <si>
    <t>Тип, марка</t>
  </si>
  <si>
    <t>Код оборудования</t>
  </si>
  <si>
    <t>Завод изготовитель</t>
  </si>
  <si>
    <t>Единица измерения</t>
  </si>
  <si>
    <t>Количество</t>
  </si>
  <si>
    <t>Примечание</t>
  </si>
  <si>
    <t>Оборудование</t>
  </si>
  <si>
    <t>1.    Прибор приемно-контрольный охранно-пожарный</t>
  </si>
  <si>
    <t>С2000-КДЛ 2И</t>
  </si>
  <si>
    <t>ЗАО НВП «Болид»</t>
  </si>
  <si>
    <t>шт.</t>
  </si>
  <si>
    <t>2.    Пульт контроля и управления</t>
  </si>
  <si>
    <t>С2000-М</t>
  </si>
  <si>
    <t>тел.:(495) 662-44-88</t>
  </si>
  <si>
    <t>3.    Резервный источник питания РИП-12 исп.51</t>
  </si>
  <si>
    <t>(РИП-12-3/17П1-Р-RS)</t>
  </si>
  <si>
    <t>АЦДР.436534.004-01</t>
  </si>
  <si>
    <t>-//-</t>
  </si>
  <si>
    <t>4.    Блок сигнально пусковой</t>
  </si>
  <si>
    <t>С2000-КПБ</t>
  </si>
  <si>
    <t>5.    Извещатель пожарный ручной адресный</t>
  </si>
  <si>
    <t>ИПР 513-3АМ</t>
  </si>
  <si>
    <t>6.    Извещатель охранно-пожарный адресный</t>
  </si>
  <si>
    <t>ДИП-34А-04</t>
  </si>
  <si>
    <t>7.    Модуль подключения нагрузки</t>
  </si>
  <si>
    <t>МПН</t>
  </si>
  <si>
    <t>8.    Блок индикации</t>
  </si>
  <si>
    <t>С2000-БКИ</t>
  </si>
  <si>
    <t>9.    Извещатель охранный магнитно-контактный</t>
  </si>
  <si>
    <t>"С2000-СМК ИСП.01</t>
  </si>
  <si>
    <t>10.  Оповещатель звуковой объемный</t>
  </si>
  <si>
    <t>С2000-ПИК-СТ</t>
  </si>
  <si>
    <t>11.  Кнопка тревожной сигнализации</t>
  </si>
  <si>
    <t>С2000-КТ</t>
  </si>
  <si>
    <t>12.  Устройство оконечное</t>
  </si>
  <si>
    <t>С2000-PGE</t>
  </si>
  <si>
    <t>13.  Блок сигнально пусковой</t>
  </si>
  <si>
    <t>С2000-СП1 исп 01</t>
  </si>
  <si>
    <t>14.  Прибор речевого оповещения</t>
  </si>
  <si>
    <t>Рупор-300</t>
  </si>
  <si>
    <t>15.  Устройство оконечное шлейфа оповещения</t>
  </si>
  <si>
    <t>Рупор-300-МК</t>
  </si>
  <si>
    <t>16.  Оповещатель охранно-пожарный звуковой</t>
  </si>
  <si>
    <t>ОПР-С106.1</t>
  </si>
  <si>
    <t>17.  Световой оповещатель «Выход»</t>
  </si>
  <si>
    <t>Молния-12 ULTRA</t>
  </si>
  <si>
    <t>ООО «Элтех-сервис»</t>
  </si>
  <si>
    <t>18.  Светозвуковой оповещатель «Выход МГН»</t>
  </si>
  <si>
    <t>Молния-12 -3A</t>
  </si>
  <si>
    <t>19.  Коробка разветвительная</t>
  </si>
  <si>
    <t>КС-4</t>
  </si>
  <si>
    <t>20.  Клеммы</t>
  </si>
  <si>
    <t>43312NY</t>
  </si>
  <si>
    <t>21.  Аккумуляторная батарея 12В 17А/ч.</t>
  </si>
  <si>
    <t>Delta DTM 1217</t>
  </si>
  <si>
    <t>«Delta»</t>
  </si>
  <si>
    <t>22.  Комплект системы вызова экстренной помощи</t>
  </si>
  <si>
    <t>AL-MGN1</t>
  </si>
  <si>
    <t>«Омега Саунд»</t>
  </si>
  <si>
    <t>23.  Комплект системы вызова экстренной помощи</t>
  </si>
  <si>
    <t>AL-MGN2</t>
  </si>
  <si>
    <t>«Доступный вход»</t>
  </si>
  <si>
    <t>Тифлоцентр
«Вертикаль»</t>
  </si>
  <si>
    <t>25.  Кнопка вызова сотрудника</t>
  </si>
  <si>
    <t>Пульсар (Дб)</t>
  </si>
  <si>
    <t>«Исток Аудио»</t>
  </si>
  <si>
    <t>26.  Дисплей приемник настольный (Сп)</t>
  </si>
  <si>
    <t>«Пульсар»-3</t>
  </si>
  <si>
    <t>Кабельные изделия</t>
  </si>
  <si>
    <t>КСБГнг(А)-FRHF 2х2х0,78</t>
  </si>
  <si>
    <t>«Спецкабель»</t>
  </si>
  <si>
    <t>м.</t>
  </si>
  <si>
    <t>КПСЭнг(А)-FRHF 2х2x1,0</t>
  </si>
  <si>
    <t>КПСЭнг(А)-FRHF 1х2x1,0</t>
  </si>
  <si>
    <t>КПСЭнг(А)-FRHF 1х2x0,5</t>
  </si>
  <si>
    <t>ВВГнг(А)-FRHF  3х1,5</t>
  </si>
  <si>
    <t>6.  Кабель симметричный для систем охраны групповой прокладки</t>
  </si>
  <si>
    <t>КПСТТнг(А)-HF 1х2х0,5</t>
  </si>
  <si>
    <t>СПКБ-Техно</t>
  </si>
  <si>
    <t>КПСТТнг(А)-HF 2х2х1,0</t>
  </si>
  <si>
    <t>Материалы</t>
  </si>
  <si>
    <t>1.    Гофрированная труба из ПВХ (серия 9), Дном.=16,</t>
  </si>
  <si>
    <t>ЗАО «ДКС»</t>
  </si>
  <si>
    <t>2.    Держатель клипса CFС16G</t>
  </si>
  <si>
    <t>Т.:+7 495 916-52-62</t>
  </si>
  <si>
    <t>3.    Миниканал серии TMC, 15х17, белый</t>
  </si>
  <si>
    <t>4.    Крепежные материалы</t>
  </si>
  <si>
    <t>1.    Шкаф 800x2000x800 42U с обзорной дверью</t>
  </si>
  <si>
    <t>ШТК-М-42.8.8-1ААА</t>
  </si>
  <si>
    <t>«ЦМО»</t>
  </si>
  <si>
    <t>шт</t>
  </si>
  <si>
    <t>2.    Модуль вентиляторный 19" 1U, 3 вентилятора</t>
  </si>
  <si>
    <t>R-FAN-3K-1U</t>
  </si>
  <si>
    <t>3.    Комплект проводов заземления для шкафа ШТК-М, универсальный</t>
  </si>
  <si>
    <t>4.    Блок розеток Rem-16 с выкл., алюм., 19", шнур 1,8 м</t>
  </si>
  <si>
    <t>R-16-8S-V-440-1.8</t>
  </si>
  <si>
    <t>5.    Органайзер кабельный горизонтальный 19" для стяжек</t>
  </si>
  <si>
    <t>ГКО-У</t>
  </si>
  <si>
    <t>6.    Органайзер кабельный горизонтальный 19"</t>
  </si>
  <si>
    <t>ГКО-1-6-9005</t>
  </si>
  <si>
    <t>7.    Панель осветительная светодиодная</t>
  </si>
  <si>
    <t>R-LED-220</t>
  </si>
  <si>
    <t>8.    Источник бесперебойного питания ИБП 6 кВА ИДП-1-1/1-6-220-Т</t>
  </si>
  <si>
    <t>ИБП 6 кВА ИДП-1-1/1-6-220-Т</t>
  </si>
  <si>
    <t>АО Электромаш</t>
  </si>
  <si>
    <t>9.    Патч-панель 19" (1U), 24 портов RJ-45, категория 5e с задним
кабельным организатором</t>
  </si>
  <si>
    <t>27B-F5-24BL</t>
  </si>
  <si>
    <t>Элтекс Коммуникации</t>
  </si>
  <si>
    <t>10.  Управляемый стекируемый коммутатор уровня L2+</t>
  </si>
  <si>
    <t>MES 2428</t>
  </si>
  <si>
    <t>11.  SFP модуль WDM, 1.25 G, TX 1550 нм, RX 1310 нм, LC, DDM</t>
  </si>
  <si>
    <t>SFP-1.25 G, TX 1550 нм, RX 1310 нм, LC, DDM</t>
  </si>
  <si>
    <t>12.  Компьютер HP EliteDesk 800 G4 SFF/ Core i7-8700k/ 16Gb/ 512Gb
SSD/ DVDRW/ Win10Pro</t>
  </si>
  <si>
    <t>4KW59EA#ACB</t>
  </si>
  <si>
    <t>«HP»</t>
  </si>
  <si>
    <t>13.  Монитор  HP V214A 20.7IN</t>
  </si>
  <si>
    <t>14.  Системный телефонный аппарат</t>
  </si>
  <si>
    <t>STA30W / STA30G</t>
  </si>
  <si>
    <t>«Максиком»</t>
  </si>
  <si>
    <t>15.  АТС Максиком MP48</t>
  </si>
  <si>
    <t>МР48 Maxicom</t>
  </si>
  <si>
    <t>16.  Кросс 19", предсобранный 1U, 8 портов SC/UPC, 9/125 мкм</t>
  </si>
  <si>
    <t>NTSS-RFOB-1U-8-2SC/U-9-SP1</t>
  </si>
  <si>
    <t>«Эмилинк»</t>
  </si>
  <si>
    <t>17.  Патч-корд оптический 1 м</t>
  </si>
  <si>
    <t>SC/UPC-SC/UPC SM</t>
  </si>
  <si>
    <t>18.  Кросс настенный Микро, предсобранный, 4 порта SC/UPC, 9/125
мкм</t>
  </si>
  <si>
    <t>NTSS-WFOBМк-4-SC/U-9-
SP1.5G0А</t>
  </si>
  <si>
    <t>Лотки и короба</t>
  </si>
  <si>
    <t>1.    Лоток перфорированный</t>
  </si>
  <si>
    <t>50х100х3000</t>
  </si>
  <si>
    <t>35262HDZ</t>
  </si>
  <si>
    <t>«ДКС»</t>
  </si>
  <si>
    <t>2.    Консоль BM на лоток с осн.100</t>
  </si>
  <si>
    <t>BBL</t>
  </si>
  <si>
    <t>BBL4010HDZ</t>
  </si>
  <si>
    <t>3.    Пластина для электрического контакта, медь</t>
  </si>
  <si>
    <t>PTCE</t>
  </si>
  <si>
    <t>BPL2903</t>
  </si>
  <si>
    <t>4.    Пластина соединительная</t>
  </si>
  <si>
    <t>GTO 50</t>
  </si>
  <si>
    <t>37301HDZ</t>
  </si>
  <si>
    <t>5.    Миниканал с крышкой TMC 50/2x20</t>
  </si>
  <si>
    <t>6.    Плоский угол</t>
  </si>
  <si>
    <t>7.    Внутренний угол</t>
  </si>
  <si>
    <t>8.    Соединение на стык</t>
  </si>
  <si>
    <t>9.    Коробка под приборы под 2 модуля Viva</t>
  </si>
  <si>
    <t>10.  Розетка компьютерная RJ-45 кат.6</t>
  </si>
  <si>
    <t>11.  Крепежные материалы</t>
  </si>
  <si>
    <t>1. Кабель для локальных компьютерных сетей</t>
  </si>
  <si>
    <t>F/UTP-5e -HF  4x2x0,52</t>
  </si>
  <si>
    <t>2. Патч-корд RJ-45 - RJ-45</t>
  </si>
  <si>
    <t>3. Гофрированная труба из ПВХ (серия 9), Дном.=16,</t>
  </si>
  <si>
    <t>4. Кабель телефонный</t>
  </si>
  <si>
    <t>ТППнг(A)-HF 30x2x0.5</t>
  </si>
  <si>
    <t>5.    Кабель оптический одномодовый</t>
  </si>
  <si>
    <t>ДПЛ-нг(А)-HF-04У (1х4)-2,7кН</t>
  </si>
  <si>
    <t>1.    Радиорозетка скрытая</t>
  </si>
  <si>
    <t>2.    Радиоприемник трехпрограммный</t>
  </si>
  <si>
    <t>"Нейва ПТ-322-1"</t>
  </si>
  <si>
    <t>ООО "Корпорация ИнформТелеСеть"</t>
  </si>
  <si>
    <t>3.    Устройство подачи программ вещания</t>
  </si>
  <si>
    <t>УППВ 1918 М1 исп. У"</t>
  </si>
  <si>
    <t>4.    Коробка ограничительная</t>
  </si>
  <si>
    <t>"КРА-4"</t>
  </si>
  <si>
    <t>5.    Блок Модуль IP для установки в БИП-03</t>
  </si>
  <si>
    <t>6.    Коллинеарная антена (420-512 МГц)</t>
  </si>
  <si>
    <t>Anli A-100 MU</t>
  </si>
  <si>
    <t>«РАДИОРЕЗЕРВ»</t>
  </si>
  <si>
    <t>7.    Обьектовая станция  «Стрелец мониторинг»</t>
  </si>
  <si>
    <t>МУ05 П469/0,5</t>
  </si>
  <si>
    <t>«АргусСпектр»</t>
  </si>
  <si>
    <t>8.    Мачта для антенны</t>
  </si>
  <si>
    <t>МА50</t>
  </si>
  <si>
    <t>«Сателлит ЛТД»</t>
  </si>
  <si>
    <t>9.    Устройство сопряжения</t>
  </si>
  <si>
    <t>"УС-1"</t>
  </si>
  <si>
    <t>10.  Антенна внешняя</t>
  </si>
  <si>
    <t>Радант 320FM</t>
  </si>
  <si>
    <t>11.  Кронштейн стационарный для крепления антенны</t>
  </si>
  <si>
    <t>МА47</t>
  </si>
  <si>
    <t>12.  Грозозащита</t>
  </si>
  <si>
    <t>ОВР</t>
  </si>
  <si>
    <t>13.  Информатор телефонный</t>
  </si>
  <si>
    <t>"С2000-ИТ</t>
  </si>
  <si>
    <t>«Болид»</t>
  </si>
  <si>
    <t>14.  Трос стальной 8,3мм</t>
  </si>
  <si>
    <t>м</t>
  </si>
  <si>
    <t>15.  Наконечник для троса заземления</t>
  </si>
  <si>
    <t>КВТ35-8-9</t>
  </si>
  <si>
    <t>16.  Сжим для троса заземления</t>
  </si>
  <si>
    <t>У859М</t>
  </si>
  <si>
    <t>17.  Широкополосный громкоговоритель</t>
  </si>
  <si>
    <t>PA-03Т</t>
  </si>
  <si>
    <t>«Roxton»</t>
  </si>
  <si>
    <t>18.  Коробка монтажная огнестойкая</t>
  </si>
  <si>
    <t>КМ-О (4к)-IP41</t>
  </si>
  <si>
    <t>ТД Тинко</t>
  </si>
  <si>
    <t>1.    Коаксиальный кабель 50 Ом</t>
  </si>
  <si>
    <t>РК50-7-313нг(С)-HF</t>
  </si>
  <si>
    <t>2.    Труба гофрированная  ПВХ (серия 9), Дном.=16,</t>
  </si>
  <si>
    <t>3.    Кабель радиофикации</t>
  </si>
  <si>
    <t>4.    Кабель радиофикации</t>
  </si>
  <si>
    <t>КПСТЭТнг(А)-HF 1х2х1,5</t>
  </si>
  <si>
    <t>5.    Кабель симметричный для технологии LonWorks, групповой
прокладки</t>
  </si>
  <si>
    <t>КАЭфПнг(А)-HF 1x2x0,64</t>
  </si>
  <si>
    <t>6.    Кабель для локальных компьютерных сетей</t>
  </si>
  <si>
    <t>F/UTP-5e - HF  4x2x0,52</t>
  </si>
  <si>
    <t>7.    Металлорукав в ПВХ оболочке диам. 20мм</t>
  </si>
  <si>
    <t>Ввод  в  здание  кабеля
РК50-7-313нг(С)-HF</t>
  </si>
  <si>
    <t>1.  Видеокамера купольная</t>
  </si>
  <si>
    <t>B1510DR S</t>
  </si>
  <si>
    <t>BEWARD</t>
  </si>
  <si>
    <t>2.  Уличная цилиндрическая</t>
  </si>
  <si>
    <t>B1510RCVZ</t>
  </si>
  <si>
    <t>3.  Коммутатор 24 порта 1G с PoE, 4 порта 10G</t>
  </si>
  <si>
    <t>MES2324P</t>
  </si>
  <si>
    <t>Eltex</t>
  </si>
  <si>
    <t>4.  Горизонтальный кабельный органайзер 1U</t>
  </si>
  <si>
    <t>NTSS-HORG-1U</t>
  </si>
  <si>
    <t>ЭМИЛИНК</t>
  </si>
  <si>
    <t>5.  Патч-панель NTSSPREMIUMUTP, 19", 48 портов RJ45, cat.5е, 1U</t>
  </si>
  <si>
    <t>NTSS-PP-PM-2U-48-UTP-RJ45-5e-DUA</t>
  </si>
  <si>
    <t>6.  Патч-корд NTSS PREMIUM 2xRJ45/8P8C 0.5м</t>
  </si>
  <si>
    <t>NTSS-PC-PM-UTP-RJ45-5e-0.5-
LSZH-BL</t>
  </si>
  <si>
    <t>7.  Видеорегистратор</t>
  </si>
  <si>
    <t>BK1232H-P16</t>
  </si>
  <si>
    <t>Beward</t>
  </si>
  <si>
    <t>8.     Компьютер</t>
  </si>
  <si>
    <t>G4 TWR/ Core i7-8700K/ 16GB/ 512GB SSD/ GeForce GTX 1060
3GB/ DVD-RW/ Win10Pro</t>
  </si>
  <si>
    <t>4KX46EA</t>
  </si>
  <si>
    <t>9.    Жесткий диск SEAGATE Barracuda, 8Тб</t>
  </si>
  <si>
    <t>SkyHawkAI ST8000VE0004, 8Тб,
HDD, SATA III, 3.5"</t>
  </si>
  <si>
    <t>SEAGATE</t>
  </si>
  <si>
    <t>10.Монитор  HP V214A 20.7IN</t>
  </si>
  <si>
    <t>ProDisplay V214a</t>
  </si>
  <si>
    <t>11.   SFP-модуль Медный Gigabit Ethernet; RJ45</t>
  </si>
  <si>
    <t>SFP-TP-RJ45</t>
  </si>
  <si>
    <t>Кабельная продукция</t>
  </si>
  <si>
    <t>1.  Кабель наружного исполнения типа «витая пара»</t>
  </si>
  <si>
    <t>F/UTP Cat 5e ZH нг(А)-HF 4х2х0,52</t>
  </si>
  <si>
    <t>Спецкабель</t>
  </si>
  <si>
    <t>2.    Кабель типа «витая пара»</t>
  </si>
  <si>
    <t>F/UTP Cat5e 4х2х0,52 ZH нг(А)-HF</t>
  </si>
  <si>
    <t>Паритет</t>
  </si>
  <si>
    <t>3.    Кабель типа «витая пара»</t>
  </si>
  <si>
    <t>F/UTP Cat6 4х2х0,57 ZH нг(А)-HF</t>
  </si>
  <si>
    <t>1.    Металлорукав Р3-Н из нержавеющей стали 32мм с протяжкой</t>
  </si>
  <si>
    <t>zeta44408</t>
  </si>
  <si>
    <t>ЗЭТА</t>
  </si>
  <si>
    <t>2.    Труба легкая гофрированная с протяжкой Д=16мм, ПВХ</t>
  </si>
  <si>
    <t>ДКС</t>
  </si>
  <si>
    <t>3.    Клипса для гофр. трубы Д=16мм (100 шт)</t>
  </si>
  <si>
    <t>PR13.0120</t>
  </si>
  <si>
    <t>Промрукав</t>
  </si>
  <si>
    <t>4.    Крепеж-скоба 32 мм для металлорукава (100 шт)</t>
  </si>
  <si>
    <t>43620-10</t>
  </si>
  <si>
    <t>Экопласт</t>
  </si>
  <si>
    <t>5.    Разъем кабельный</t>
  </si>
  <si>
    <t>RJ-45</t>
  </si>
  <si>
    <t>6.    Направляющие (уголки) для напольных шкафов</t>
  </si>
  <si>
    <t>УО-75</t>
  </si>
  <si>
    <t>ЦМО</t>
  </si>
  <si>
    <t>компл.</t>
  </si>
  <si>
    <t>7.    Комплект монтажный №1</t>
  </si>
  <si>
    <t>КМ -1</t>
  </si>
  <si>
    <t>8.    Блок силовых розеток 19” со шнуром, 9 розеток</t>
  </si>
  <si>
    <t>БР-9П-Ш</t>
  </si>
  <si>
    <t>2.    Блок сигнально пусковой</t>
  </si>
  <si>
    <t>С2000-СП4/220</t>
  </si>
  <si>
    <t>3.    Блок сигнально пусковой</t>
  </si>
  <si>
    <t>С2000-СП1 исп.1</t>
  </si>
  <si>
    <t>4.    Резервный источник питания РИП-12 исп.51</t>
  </si>
  <si>
    <t>5.    Аккумулятор свинцово-кислотный, герметичный</t>
  </si>
  <si>
    <t>Delta DT 1217</t>
  </si>
  <si>
    <t>1.    Кабель симметричный для систем охраны групповой прокладки</t>
  </si>
  <si>
    <t>КПСЭнг(А)-FRНF 1x2x0,5</t>
  </si>
  <si>
    <t>2.    Силовой кабель огнестойкий</t>
  </si>
  <si>
    <t>3.    Кабель для промышленного интерфейса RS-485</t>
  </si>
  <si>
    <t>мин партия для заказа 500м</t>
  </si>
  <si>
    <t>покупать только бухту 305м</t>
  </si>
  <si>
    <t>покупать мин 200м</t>
  </si>
  <si>
    <t>Срок поставки</t>
  </si>
  <si>
    <t>производство</t>
  </si>
  <si>
    <t>30-45 раб дней Спецкабель</t>
  </si>
  <si>
    <t>наличие Beward</t>
  </si>
  <si>
    <t>наличие</t>
  </si>
  <si>
    <t>покупка кратно 400м</t>
  </si>
  <si>
    <t>покупка кратно 200м</t>
  </si>
  <si>
    <t>покупка либо 1200 либо 1400</t>
  </si>
  <si>
    <t>покупка 1000м</t>
  </si>
  <si>
    <t>30-40 дней производство</t>
  </si>
  <si>
    <t>кратно 500м</t>
  </si>
  <si>
    <t>мин партия для заказа 200м</t>
  </si>
  <si>
    <t>Аналог Кабель ППГ-Пнг(А)-FRHF 3х1.5 (N PE) 0.66кВ (бухта 100м)</t>
  </si>
  <si>
    <t>в наличии аналог</t>
  </si>
  <si>
    <t>мин партия 30м</t>
  </si>
  <si>
    <t xml:space="preserve">наличие в санкт-петербурге 3-5 дней                  </t>
  </si>
  <si>
    <t>производство от 30-50 дней</t>
  </si>
  <si>
    <t>мин партия для производства 2000м</t>
  </si>
  <si>
    <t>под заказ Тинко 10 дней</t>
  </si>
  <si>
    <t>производство40-80 дней</t>
  </si>
  <si>
    <t>производство 30 дней</t>
  </si>
  <si>
    <t>надо подбирать аналог</t>
  </si>
  <si>
    <t>14 дней Санкт Петербург</t>
  </si>
  <si>
    <t>в наличии</t>
  </si>
  <si>
    <t xml:space="preserve">2-3 дня </t>
  </si>
  <si>
    <t xml:space="preserve">наличие </t>
  </si>
  <si>
    <t xml:space="preserve">3-4 дня </t>
  </si>
  <si>
    <t xml:space="preserve">5-7 дней </t>
  </si>
  <si>
    <t xml:space="preserve">3-5 дней </t>
  </si>
  <si>
    <t xml:space="preserve">в наличии </t>
  </si>
  <si>
    <t>производство 20-40 дней</t>
  </si>
  <si>
    <t>Наличие</t>
  </si>
  <si>
    <t>производство 40-80 дней</t>
  </si>
  <si>
    <t>2-3 дня , наличие</t>
  </si>
  <si>
    <t xml:space="preserve">наличиеи и </t>
  </si>
  <si>
    <t xml:space="preserve">наличие и </t>
  </si>
  <si>
    <t xml:space="preserve">в наличии мск 2-3 дня </t>
  </si>
  <si>
    <t xml:space="preserve">30 дней производство </t>
  </si>
  <si>
    <t xml:space="preserve">в наличии мск </t>
  </si>
  <si>
    <t>30 дней производство</t>
  </si>
  <si>
    <t xml:space="preserve">наличие  </t>
  </si>
  <si>
    <t>2-3 дня</t>
  </si>
  <si>
    <t>24.  Интеллектуальная система управления открытием / закрытием дверей</t>
  </si>
  <si>
    <t xml:space="preserve">30-45 раб дней </t>
  </si>
  <si>
    <t>7.  Кабель симметричный для систем охраны групповой прокладки</t>
  </si>
  <si>
    <t>5.   Силовой кабель огнестойкий</t>
  </si>
  <si>
    <t>4.   Кабель симметричный для систем охраны групповой прокладки</t>
  </si>
  <si>
    <t>3.   Кабель симметричный для систем охраны групповой прокладки</t>
  </si>
  <si>
    <t>2.   Кабель симметричный для систем охраны групповой прокладки</t>
  </si>
  <si>
    <t>1.   Кабель для промышленного интерфейса RS-485</t>
  </si>
  <si>
    <t>5.    Пусконаладочные работы АПС</t>
  </si>
  <si>
    <t>6.    Пусконаладочные работы СКС</t>
  </si>
  <si>
    <t>8.    Пусконаладочные работы ПВ</t>
  </si>
  <si>
    <t>9.    Пусконаладочные работы СВН</t>
  </si>
  <si>
    <t>1. Охранно-пожарная сигнализация</t>
  </si>
  <si>
    <t>2. Структурированная кабельная сеть</t>
  </si>
  <si>
    <t>3. Система радиовещания и телевидения</t>
  </si>
  <si>
    <t>4. Система охранного телевидения</t>
  </si>
  <si>
    <t>5. Система автоматизации и управления</t>
  </si>
  <si>
    <t>Система  порошкового пожаротушения</t>
  </si>
  <si>
    <t>1.    Прибор приемно-контрольный и управления</t>
  </si>
  <si>
    <t>C2000-ACПT</t>
  </si>
  <si>
    <t>2.    Блок индикации</t>
  </si>
  <si>
    <t>C2000-ПT</t>
  </si>
  <si>
    <t>3.    Блок контрольно-пусковой</t>
  </si>
  <si>
    <t>4.    Устройство дистанционного пуска</t>
  </si>
  <si>
    <t>УДП-51 3-ЗМ</t>
  </si>
  <si>
    <t>5.    Извещатель  дымовой оптико-электронный</t>
  </si>
  <si>
    <t>6.    Аккумулятор  свинцово-кислотный, герметичный</t>
  </si>
  <si>
    <t>7.    Прогамное  обеспечение  «Орион» с ключом доступа.  1 27</t>
  </si>
  <si>
    <t>Считыватель-2</t>
  </si>
  <si>
    <t>ИО 102-26 «Аякс» исп. 02</t>
  </si>
  <si>
    <t>YC- 1 вп</t>
  </si>
  <si>
    <t>АССпир</t>
  </si>
  <si>
    <t>АССклип</t>
  </si>
  <si>
    <t>КД521 А</t>
  </si>
  <si>
    <t>КД280А</t>
  </si>
  <si>
    <t>17.  Резистор</t>
  </si>
  <si>
    <t>С2-ЗЗН-0.5-4,7кОм</t>
  </si>
  <si>
    <t>С2-33Н-0,5- l,5кОм</t>
  </si>
  <si>
    <t>С2-ЗЗН-0,5-8,2кОм</t>
  </si>
  <si>
    <t>20.  Светоуказатель светодиодный  «Автоматика отключена»</t>
  </si>
  <si>
    <t>KOП25П</t>
  </si>
  <si>
    <t>21.  Светоуказатель светодиодный  «Порошок не входи»</t>
  </si>
  <si>
    <t>22.  Светоуказатель светодиодный со встроенной сиреной  «Порошок уходи»</t>
  </si>
  <si>
    <t>KOП25C</t>
  </si>
  <si>
    <t>24.  Резервный  источник питания 24В, 2A</t>
  </si>
  <si>
    <t>25.  Аккумулятор  свинцово-кислотный, герметичный</t>
  </si>
  <si>
    <t>Delta DT 1207</t>
  </si>
  <si>
    <t>№4s (белый)</t>
  </si>
  <si>
    <t>27.  Замок электромагнитный</t>
  </si>
  <si>
    <t>М1 - 150 (белый)</t>
  </si>
  <si>
    <t>28.  Выключатель  автоматичесий  2-х  полюсный  U=220</t>
  </si>
  <si>
    <t>1 Р 1 6A бкА</t>
  </si>
  <si>
    <t>29.  Щиток модульный для автоматических выключателей</t>
  </si>
  <si>
    <t>Бокс КМПн 2/2</t>
  </si>
  <si>
    <t>Кабельньте изделия</t>
  </si>
  <si>
    <t>KCБГнг(A)-FRHF 2x2x0,78</t>
  </si>
  <si>
    <t>KПCнr(A)-FRHF  1 х2х 1,0</t>
  </si>
  <si>
    <t>KПCЭнг(A)-FRHF 1x2x0,75</t>
  </si>
  <si>
    <t>BBГнr(A)-FRHF   Зх 1,5</t>
  </si>
  <si>
    <t>13.  Установка вакуумной  пылеуборки в комплекте</t>
  </si>
  <si>
    <t>15.  Диод</t>
  </si>
  <si>
    <t>18.  Резистор</t>
  </si>
  <si>
    <t>19.  Резистор</t>
  </si>
  <si>
    <t>23. Модуль  порошкового  пожаротушения</t>
  </si>
  <si>
    <t>3. Кабель симметри чный для систем охраны  групповой
прокладки</t>
  </si>
  <si>
    <t>МПП(р)-8У</t>
  </si>
  <si>
    <t>2.   Держатель клипса CFC I 6G</t>
  </si>
  <si>
    <t>3.   Миниканал серии TMC, 25/1x17, белый</t>
  </si>
  <si>
    <t>4.   Крепежный  материал</t>
  </si>
  <si>
    <t>5.   Пена однокомпонентная огнезащитная балл.740 мл</t>
  </si>
  <si>
    <t>ЗИП</t>
  </si>
  <si>
    <t>1.  Модуль порошкового пожаротушсния</t>
  </si>
  <si>
    <t>Извсщатсль дымовой оптико-электронный</t>
  </si>
  <si>
    <t>DF1201 DKC</t>
  </si>
  <si>
    <t>MПП(p)-8У</t>
  </si>
  <si>
    <r>
      <rPr>
        <sz val="10"/>
        <rFont val="Arial"/>
        <family val="2"/>
      </rPr>
      <t>9.    Извещатель  охранный мгнито-контактный</t>
    </r>
  </si>
  <si>
    <r>
      <rPr>
        <sz val="10"/>
        <rFont val="Arial"/>
        <family val="2"/>
      </rPr>
      <t>10.  Дымосос  в комплекте</t>
    </r>
  </si>
  <si>
    <r>
      <rPr>
        <sz val="10"/>
        <rFont val="Arial"/>
        <family val="2"/>
      </rPr>
      <t>11.  Узел стыковочный</t>
    </r>
  </si>
  <si>
    <r>
      <rPr>
        <sz val="10"/>
        <rFont val="Arial"/>
        <family val="2"/>
      </rPr>
      <t>12.  Установка вакуумной  пылеуборки  в комплекте</t>
    </r>
  </si>
  <si>
    <r>
      <rPr>
        <sz val="10"/>
        <rFont val="Arial"/>
        <family val="2"/>
      </rPr>
      <t>14.  Сменный фильтр-накопитель для установки АССклин</t>
    </r>
  </si>
  <si>
    <r>
      <rPr>
        <sz val="10"/>
        <rFont val="Arial"/>
        <family val="2"/>
      </rPr>
      <t>16.  Диод</t>
    </r>
  </si>
  <si>
    <r>
      <rPr>
        <sz val="10"/>
        <rFont val="Arial"/>
        <family val="2"/>
      </rPr>
      <t>26.  Доводчик с рычажной тягой без фиксации в открытом
состоянии</t>
    </r>
  </si>
  <si>
    <r>
      <rPr>
        <sz val="10"/>
        <rFont val="Arial"/>
        <family val="2"/>
      </rPr>
      <t>1.   Кабель для промышленного  интерфейса RS-485</t>
    </r>
  </si>
  <si>
    <r>
      <rPr>
        <sz val="10"/>
        <rFont val="Arial"/>
        <family val="2"/>
      </rPr>
      <t>2.   Кабель симметри чный для систем охраны  групповой
прокладки</t>
    </r>
  </si>
  <si>
    <r>
      <rPr>
        <sz val="10"/>
        <rFont val="Arial"/>
        <family val="2"/>
      </rPr>
      <t>4. Силовой  кабель огнестойкий</t>
    </r>
  </si>
  <si>
    <t>ДИП-31</t>
  </si>
  <si>
    <t>Delta DT 12045</t>
  </si>
  <si>
    <t>8.    Считыватель  брелоков Touch Memory</t>
  </si>
  <si>
    <t>ДПЭ(1ЦМ)</t>
  </si>
  <si>
    <t>1.   Гофрированная  труба из ПBX (серия 9), Дном. =16,</t>
  </si>
  <si>
    <t>ПНР Система  порошкового пожаротушения</t>
  </si>
  <si>
    <t>PИП-24 исп. 51</t>
  </si>
  <si>
    <t>Система аудиосопровождения</t>
  </si>
  <si>
    <t>Комплект звукового оборудования Kit Max Focus В составе:</t>
  </si>
  <si>
    <t>«АльфаЗвук»</t>
  </si>
  <si>
    <t>1.  Комбинированный микшер-усилитель CVGAUDIO  M-483Tm</t>
  </si>
  <si>
    <t>2.  Потолочный громкоговоритель CVGAUDIO CRX6T</t>
  </si>
  <si>
    <t>3.  Акустический  кабель PROCAST Cable SBR14.OFC.2,11</t>
  </si>
  <si>
    <t>ктт.</t>
  </si>
  <si>
    <t>4.  Профессиональный настольный  конденсаторный микрофон CVG AUDIO MT505</t>
  </si>
  <si>
    <t>ПНР Система аудиосопровождения</t>
  </si>
  <si>
    <t>1.       Контроллер  управления доступом</t>
  </si>
  <si>
    <t>C2000-2 исп.1</t>
  </si>
  <si>
    <t>2.       Резервированный источник питания</t>
  </si>
  <si>
    <t>3.       Аккумуляторная батарея DELTA</t>
  </si>
  <si>
    <t>4.       Доводчик с рычажной тягой без фиксации в открытом состоянии</t>
  </si>
  <si>
    <t>Hopa-M</t>
  </si>
  <si>
    <t>ілт.</t>
  </si>
  <si>
    <t>5.       Врезной электромеханический замок LBP85.2</t>
  </si>
  <si>
    <t>LBP85.2</t>
  </si>
  <si>
    <t>«PERCo»</t>
  </si>
  <si>
    <t>6.       Кнопка выхода</t>
  </si>
  <si>
    <t>EXIT 500</t>
  </si>
  <si>
    <t>7.       Считыватель  бесконтактных  карт</t>
  </si>
  <si>
    <t>C2000-PROXY  Н</t>
  </si>
  <si>
    <t>8.       Датчик положения  магнитоконтактный</t>
  </si>
  <si>
    <t>ИО 102-20 А2П</t>
  </si>
  <si>
    <t>10.     Монитор HP Z24i G2</t>
  </si>
  <si>
    <t>1JS08A4</t>
  </si>
  <si>
    <t>11.     Источник бесперебойного питания</t>
  </si>
  <si>
    <t>«ИБП 1  кВА ИДП-1 -1/1 - I -220-A»</t>
  </si>
  <si>
    <t>AO Электромаш</t>
  </si>
  <si>
    <t>12.     Фильтр сетевой</t>
  </si>
  <si>
    <t>Пилот</t>
  </si>
  <si>
    <t>13.     Двухканальный  монитор видеодомофона  VIZIT-M468MG</t>
  </si>
  <si>
    <t>VIZIT-M468</t>
  </si>
  <si>
    <t>14.     Блок вызова домофона</t>
  </si>
  <si>
    <t>БВД-40ЗСРL</t>
  </si>
  <si>
    <t>1.    Кабель для локальных компьютерных  сетей FTP кат.5е</t>
  </si>
  <si>
    <t>2.    Кабель питания</t>
  </si>
  <si>
    <t>BBГнr(A)-FRHF   Зх1,5</t>
  </si>
  <si>
    <t>3.    Кабель для промышленного  интерфейса  RS-485</t>
  </si>
  <si>
    <t>4.    Кабель для систем видеонаблюдения</t>
  </si>
  <si>
    <t>KBK-П-2  нг (A)-HF 2x0.75</t>
  </si>
  <si>
    <t>1.    Гофрированная  труба из ПBX (серия 9). Дном.=16,</t>
  </si>
  <si>
    <t>2.    Держатель клипса CFC16G</t>
  </si>
  <si>
    <t>3.    Миниканал серии TMC, 25/1x17, белый</t>
  </si>
  <si>
    <t>4.    Крепежные  материалы</t>
  </si>
  <si>
    <t>Программное  обеспечение</t>
  </si>
  <si>
    <t>ПО «APM Орион Про» в составе</t>
  </si>
  <si>
    <t>3AO HBП "Болид"</t>
  </si>
  <si>
    <t>1.    Монитор «Орион Про»</t>
  </si>
  <si>
    <t>Тел.:(495) 662-44-88</t>
  </si>
  <si>
    <t>2.   Сервер «Орион Про»</t>
  </si>
  <si>
    <t>3.    Администратор  базы данных «Орион Про»</t>
  </si>
  <si>
    <t>4.   Оперативная задача «Орион Про» исп.127</t>
  </si>
  <si>
    <t>5.    Модуль интеграции «Орион Про»</t>
  </si>
  <si>
    <t>6.    Генератор отчетов «Орион Про»</t>
  </si>
  <si>
    <t>7.    Программное обеспечение «Аудио Сервер»</t>
  </si>
  <si>
    <r>
      <rPr>
        <sz val="10"/>
        <rFont val="Arial"/>
        <family val="2"/>
      </rPr>
      <t>9.       Компьютер  компьютер  G4 TWR/ Core i7-8700K/ 16GB/ 512GB
SSD/ GeForce GTX 1060 3GB/ DVD-RW/ Winl0Pro</t>
    </r>
  </si>
  <si>
    <t>Система контроля и управления доступа</t>
  </si>
  <si>
    <t>ПНР Система контроля и управления доступа</t>
  </si>
  <si>
    <t>Стоимость материала с НДС</t>
  </si>
  <si>
    <t>Цена с НДС</t>
  </si>
  <si>
    <t xml:space="preserve"> Пусконаладочные работы cистема автоматизации и управления</t>
  </si>
  <si>
    <t>РИП-12 ИСП.51</t>
  </si>
  <si>
    <t>DTM 1217</t>
  </si>
  <si>
    <t>Огнестойкий кабель промышленного интерфейса для систем безопасности</t>
  </si>
  <si>
    <t>Кабель симметричный для систем охраны групповой прокладки</t>
  </si>
  <si>
    <t>&gt;</t>
  </si>
  <si>
    <t>Силовой кабель огнестойкий</t>
  </si>
  <si>
    <t>Кабель для локальных компьютерных сетей</t>
  </si>
  <si>
    <t>РК 50-7-313нг(С)-HF</t>
  </si>
  <si>
    <t>Коаксиальный кабель 50 Ом</t>
  </si>
  <si>
    <t>Кабель радиофикации</t>
  </si>
  <si>
    <t>Заменить на десятиметровый патчкорд</t>
  </si>
  <si>
    <t>Кабель типа «витая пара»</t>
  </si>
  <si>
    <t>КВК-П-2 нг(A)-HF 2х0.75</t>
  </si>
  <si>
    <t xml:space="preserve"> Кабель для систем видеонаблюдения</t>
  </si>
  <si>
    <t>Гофрированная труба из ПВХ (серия 9), Дном.=16,</t>
  </si>
  <si>
    <t>Держатель клипса CFС16G</t>
  </si>
  <si>
    <t>Пена однокомпонентная огнезащитная балл.740 мл</t>
  </si>
  <si>
    <t>Миниканал серии TMC, 15х17, белый</t>
  </si>
  <si>
    <t>Миниканал с крышкой TMC 50/2x20</t>
  </si>
  <si>
    <t>Лоток перфорированный</t>
  </si>
  <si>
    <t>Консоль BM на лоток с осн.100</t>
  </si>
  <si>
    <t>Пластина для электрического контакта, медь</t>
  </si>
  <si>
    <t>Пластина соединительная</t>
  </si>
  <si>
    <t>LG5000</t>
  </si>
  <si>
    <t>П-образный профиль PSL, L300, толщ.1,5 мм</t>
  </si>
  <si>
    <t>APM 50x20 Угол плоский</t>
  </si>
  <si>
    <t>00654</t>
  </si>
  <si>
    <t>00655</t>
  </si>
  <si>
    <t>00653</t>
  </si>
  <si>
    <t>AIM 50x20 Угол внутренний</t>
  </si>
  <si>
    <t>GM 50x20 Соединение на стык</t>
  </si>
  <si>
    <t>?</t>
  </si>
  <si>
    <t>Компьютерная розетка RJ-45 кат.5E, «Viva», 1 мод., белая</t>
  </si>
  <si>
    <t>Заглушка на 1 модуль, «Viva», белая</t>
  </si>
  <si>
    <t xml:space="preserve">ТПД Паритет </t>
  </si>
  <si>
    <t>Тинко, ОПТ</t>
  </si>
  <si>
    <t>Кабель РФ</t>
  </si>
  <si>
    <t>Мин. Кол-во</t>
  </si>
  <si>
    <t>аналог КИС-РПГнг(А)-FRHF 2х2х0,78</t>
  </si>
  <si>
    <t>Кабель для систем видеонаблюдения</t>
  </si>
  <si>
    <t xml:space="preserve">4 раб. дн. </t>
  </si>
  <si>
    <t xml:space="preserve"> Cумма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</si>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</sst>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000"/>
    <numFmt numFmtId="165" formatCode="#,##0.00\ _€;[Red]#,##0.00\ _€"/>
    <numFmt numFmtId="166" formatCode="0.00;[Red]0.00"/>
  </numFmts>
  <fonts count="14" x14ac:knownFonts="1">
    <font>
      <sz val="10"/>
      <color rgb="FF000000"/>
      <name val="Times New Roman"/>
      <charset val="204"/>
    </font>
    <font>
      <u/>
      <sz val="10"/>
      <color theme="10"/>
      <name val="Times New Roman"/>
      <family val="1"/>
      <charset val="204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theme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  <charset val="1"/>
    </font>
    <font>
      <sz val="8"/>
      <name val="Times New Roman"/>
      <family val="1"/>
    </font>
    <font>
      <sz val="10"/>
      <color rgb="FFFF0000"/>
      <name val="Arial"/>
      <family val="2"/>
    </font>
    <font>
      <sz val="8"/>
      <color rgb="FF000000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CCCCFF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7">
    <xf numFmtId="0" fontId="0" fillId="0" borderId="0" xfId="0"/>
    <xf numFmtId="0" fontId="2" fillId="0" borderId="0" xfId="0" applyFont="1"/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3" xfId="0" applyFont="1" applyBorder="1"/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3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wrapText="1"/>
    </xf>
    <xf numFmtId="1" fontId="2" fillId="0" borderId="1" xfId="0" applyNumberFormat="1" applyFont="1" applyBorder="1" applyAlignment="1">
      <alignment horizontal="center" vertical="top" shrinkToFi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top" shrinkToFit="1"/>
    </xf>
    <xf numFmtId="1" fontId="2" fillId="0" borderId="1" xfId="0" applyNumberFormat="1" applyFont="1" applyBorder="1" applyAlignment="1">
      <alignment horizontal="center" vertical="center" shrinkToFit="1"/>
    </xf>
    <xf numFmtId="0" fontId="2" fillId="0" borderId="1" xfId="0" applyFont="1" applyBorder="1" applyAlignment="1"/>
    <xf numFmtId="0" fontId="2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 indent="2"/>
    </xf>
    <xf numFmtId="0" fontId="2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4" fontId="2" fillId="0" borderId="1" xfId="0" applyNumberFormat="1" applyFont="1" applyBorder="1" applyAlignment="1">
      <alignment horizontal="center"/>
    </xf>
    <xf numFmtId="0" fontId="2" fillId="0" borderId="10" xfId="0" applyFont="1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 wrapText="1"/>
    </xf>
    <xf numFmtId="0" fontId="5" fillId="0" borderId="1" xfId="0" applyFont="1" applyBorder="1" applyAlignment="1">
      <alignment horizontal="left" vertical="top" wrapText="1" indent="1"/>
    </xf>
    <xf numFmtId="164" fontId="2" fillId="0" borderId="1" xfId="0" applyNumberFormat="1" applyFont="1" applyBorder="1" applyAlignment="1">
      <alignment horizontal="center" vertical="top" shrinkToFit="1"/>
    </xf>
    <xf numFmtId="0" fontId="2" fillId="0" borderId="10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center"/>
    </xf>
    <xf numFmtId="0" fontId="6" fillId="0" borderId="8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3" fillId="0" borderId="1" xfId="1" applyFont="1" applyBorder="1" applyAlignment="1">
      <alignment horizontal="left" vertical="top" wrapText="1"/>
    </xf>
    <xf numFmtId="0" fontId="4" fillId="0" borderId="1" xfId="1" applyFont="1" applyBorder="1" applyAlignment="1">
      <alignment horizontal="left" vertical="top" wrapText="1"/>
    </xf>
    <xf numFmtId="0" fontId="5" fillId="0" borderId="1" xfId="1" applyFont="1" applyBorder="1" applyAlignment="1">
      <alignment horizontal="left" vertical="top" wrapText="1"/>
    </xf>
    <xf numFmtId="0" fontId="2" fillId="0" borderId="0" xfId="0" applyFont="1" applyAlignment="1">
      <alignment horizontal="left"/>
    </xf>
    <xf numFmtId="4" fontId="2" fillId="2" borderId="1" xfId="0" applyNumberFormat="1" applyFont="1" applyFill="1" applyBorder="1" applyAlignment="1">
      <alignment horizontal="center"/>
    </xf>
    <xf numFmtId="4" fontId="2" fillId="2" borderId="11" xfId="0" applyNumberFormat="1" applyFont="1" applyFill="1" applyBorder="1" applyAlignment="1">
      <alignment horizontal="center"/>
    </xf>
    <xf numFmtId="0" fontId="2" fillId="0" borderId="14" xfId="0" applyFont="1" applyBorder="1"/>
    <xf numFmtId="0" fontId="2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wrapText="1"/>
    </xf>
    <xf numFmtId="0" fontId="2" fillId="3" borderId="0" xfId="0" applyFont="1" applyFill="1"/>
    <xf numFmtId="4" fontId="9" fillId="2" borderId="12" xfId="0" applyNumberFormat="1" applyFont="1" applyFill="1" applyBorder="1" applyAlignment="1">
      <alignment horizontal="center" vertical="center" wrapText="1"/>
    </xf>
    <xf numFmtId="4" fontId="9" fillId="2" borderId="13" xfId="0" applyNumberFormat="1" applyFont="1" applyFill="1" applyBorder="1" applyAlignment="1">
      <alignment horizontal="center" vertical="center" wrapText="1"/>
    </xf>
    <xf numFmtId="4" fontId="6" fillId="2" borderId="1" xfId="0" applyNumberFormat="1" applyFont="1" applyFill="1" applyBorder="1" applyAlignment="1">
      <alignment horizontal="center" vertical="center"/>
    </xf>
    <xf numFmtId="4" fontId="2" fillId="2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wrapText="1"/>
    </xf>
    <xf numFmtId="4" fontId="2" fillId="2" borderId="0" xfId="0" applyNumberFormat="1" applyFont="1" applyFill="1" applyAlignment="1">
      <alignment horizontal="center"/>
    </xf>
    <xf numFmtId="0" fontId="2" fillId="3" borderId="10" xfId="0" applyFont="1" applyFill="1" applyBorder="1"/>
    <xf numFmtId="0" fontId="2" fillId="3" borderId="10" xfId="0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 wrapText="1"/>
    </xf>
    <xf numFmtId="0" fontId="2" fillId="3" borderId="10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vertical="top" wrapText="1" indent="1"/>
    </xf>
    <xf numFmtId="0" fontId="2" fillId="3" borderId="1" xfId="0" applyFont="1" applyFill="1" applyBorder="1" applyAlignment="1">
      <alignment horizontal="left"/>
    </xf>
    <xf numFmtId="0" fontId="2" fillId="3" borderId="10" xfId="0" applyFont="1" applyFill="1" applyBorder="1" applyAlignment="1">
      <alignment wrapText="1"/>
    </xf>
    <xf numFmtId="1" fontId="2" fillId="3" borderId="1" xfId="0" applyNumberFormat="1" applyFont="1" applyFill="1" applyBorder="1" applyAlignment="1">
      <alignment horizontal="center" vertical="top" shrinkToFit="1"/>
    </xf>
    <xf numFmtId="0" fontId="2" fillId="3" borderId="0" xfId="0" applyFont="1" applyFill="1" applyAlignment="1">
      <alignment horizontal="center"/>
    </xf>
    <xf numFmtId="165" fontId="8" fillId="3" borderId="1" xfId="0" applyNumberFormat="1" applyFont="1" applyFill="1" applyBorder="1" applyAlignment="1">
      <alignment horizontal="center"/>
    </xf>
    <xf numFmtId="4" fontId="8" fillId="3" borderId="0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Border="1"/>
    <xf numFmtId="4" fontId="2" fillId="3" borderId="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left"/>
    </xf>
    <xf numFmtId="4" fontId="2" fillId="3" borderId="0" xfId="0" applyNumberFormat="1" applyFont="1" applyFill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center" vertical="top" wrapText="1"/>
    </xf>
    <xf numFmtId="1" fontId="2" fillId="4" borderId="1" xfId="0" applyNumberFormat="1" applyFont="1" applyFill="1" applyBorder="1" applyAlignment="1">
      <alignment horizontal="center" vertical="top" shrinkToFit="1"/>
    </xf>
    <xf numFmtId="0" fontId="5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wrapText="1"/>
    </xf>
    <xf numFmtId="1" fontId="2" fillId="0" borderId="0" xfId="0" applyNumberFormat="1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" fontId="2" fillId="0" borderId="14" xfId="0" applyNumberFormat="1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1" fontId="2" fillId="4" borderId="14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/>
    <xf numFmtId="0" fontId="11" fillId="0" borderId="0" xfId="0" applyFont="1"/>
    <xf numFmtId="0" fontId="11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4" fontId="2" fillId="0" borderId="0" xfId="0" applyNumberFormat="1" applyFont="1" applyAlignment="1">
      <alignment horizontal="center"/>
    </xf>
    <xf numFmtId="0" fontId="6" fillId="0" borderId="15" xfId="0" applyFont="1" applyBorder="1"/>
    <xf numFmtId="166" fontId="6" fillId="0" borderId="16" xfId="0" applyNumberFormat="1" applyFont="1" applyBorder="1" applyAlignment="1">
      <alignment wrapText="1"/>
    </xf>
    <xf numFmtId="166" fontId="6" fillId="0" borderId="17" xfId="0" applyNumberFormat="1" applyFont="1" applyBorder="1" applyAlignment="1">
      <alignment wrapText="1"/>
    </xf>
    <xf numFmtId="0" fontId="2" fillId="0" borderId="18" xfId="0" applyFont="1" applyBorder="1"/>
    <xf numFmtId="0" fontId="2" fillId="0" borderId="19" xfId="0" applyFont="1" applyBorder="1"/>
    <xf numFmtId="0" fontId="12" fillId="0" borderId="18" xfId="0" applyFont="1" applyBorder="1" applyAlignment="1">
      <alignment horizontal="center"/>
    </xf>
    <xf numFmtId="0" fontId="2" fillId="2" borderId="19" xfId="0" applyFont="1" applyFill="1" applyBorder="1"/>
    <xf numFmtId="4" fontId="2" fillId="2" borderId="18" xfId="0" applyNumberFormat="1" applyFont="1" applyFill="1" applyBorder="1"/>
    <xf numFmtId="0" fontId="2" fillId="2" borderId="0" xfId="0" applyFont="1" applyFill="1" applyBorder="1"/>
    <xf numFmtId="4" fontId="2" fillId="0" borderId="18" xfId="0" applyNumberFormat="1" applyFont="1" applyBorder="1"/>
    <xf numFmtId="4" fontId="12" fillId="0" borderId="18" xfId="0" applyNumberFormat="1" applyFont="1" applyBorder="1"/>
    <xf numFmtId="4" fontId="2" fillId="0" borderId="20" xfId="0" applyNumberFormat="1" applyFont="1" applyBorder="1"/>
    <xf numFmtId="0" fontId="11" fillId="0" borderId="21" xfId="0" applyFont="1" applyBorder="1"/>
    <xf numFmtId="0" fontId="6" fillId="0" borderId="16" xfId="0" applyFont="1" applyBorder="1"/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4" fontId="2" fillId="2" borderId="18" xfId="0" applyNumberFormat="1" applyFont="1" applyFill="1" applyBorder="1" applyAlignment="1">
      <alignment horizontal="center"/>
    </xf>
    <xf numFmtId="4" fontId="2" fillId="2" borderId="19" xfId="0" applyNumberFormat="1" applyFont="1" applyFill="1" applyBorder="1"/>
    <xf numFmtId="4" fontId="2" fillId="0" borderId="18" xfId="0" applyNumberFormat="1" applyFont="1" applyBorder="1" applyAlignment="1">
      <alignment horizontal="center"/>
    </xf>
    <xf numFmtId="4" fontId="2" fillId="0" borderId="19" xfId="0" applyNumberFormat="1" applyFont="1" applyBorder="1"/>
    <xf numFmtId="0" fontId="2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4" fontId="2" fillId="0" borderId="22" xfId="0" applyNumberFormat="1" applyFont="1" applyBorder="1"/>
    <xf numFmtId="49" fontId="6" fillId="4" borderId="15" xfId="0" applyNumberFormat="1" applyFont="1" applyFill="1" applyBorder="1" applyAlignment="1">
      <alignment horizontal="center" wrapText="1"/>
    </xf>
    <xf numFmtId="0" fontId="6" fillId="4" borderId="15" xfId="0" applyFont="1" applyFill="1" applyBorder="1"/>
    <xf numFmtId="0" fontId="2" fillId="0" borderId="0" xfId="0" applyFont="1" applyAlignment="1">
      <alignment horizontal="right"/>
    </xf>
    <xf numFmtId="0" fontId="2" fillId="0" borderId="17" xfId="0" applyFont="1" applyBorder="1"/>
    <xf numFmtId="0" fontId="2" fillId="0" borderId="0" xfId="0" applyFont="1" applyBorder="1" applyAlignment="1">
      <alignment horizontal="right"/>
    </xf>
    <xf numFmtId="1" fontId="2" fillId="2" borderId="18" xfId="0" applyNumberFormat="1" applyFont="1" applyFill="1" applyBorder="1" applyAlignment="1">
      <alignment horizontal="center"/>
    </xf>
    <xf numFmtId="4" fontId="11" fillId="2" borderId="0" xfId="0" applyNumberFormat="1" applyFont="1" applyFill="1" applyBorder="1" applyAlignment="1">
      <alignment horizontal="right"/>
    </xf>
    <xf numFmtId="4" fontId="2" fillId="0" borderId="0" xfId="0" applyNumberFormat="1" applyFont="1" applyBorder="1" applyAlignment="1">
      <alignment horizontal="right"/>
    </xf>
    <xf numFmtId="1" fontId="2" fillId="0" borderId="18" xfId="0" applyNumberFormat="1" applyFont="1" applyBorder="1" applyAlignment="1">
      <alignment horizontal="center"/>
    </xf>
    <xf numFmtId="4" fontId="11" fillId="0" borderId="0" xfId="0" applyNumberFormat="1" applyFont="1" applyBorder="1" applyAlignment="1">
      <alignment horizontal="right"/>
    </xf>
    <xf numFmtId="4" fontId="2" fillId="0" borderId="21" xfId="0" applyNumberFormat="1" applyFont="1" applyBorder="1" applyAlignment="1">
      <alignment horizontal="right"/>
    </xf>
    <xf numFmtId="0" fontId="6" fillId="4" borderId="16" xfId="0" applyFont="1" applyFill="1" applyBorder="1" applyAlignment="1">
      <alignment horizontal="right"/>
    </xf>
    <xf numFmtId="4" fontId="2" fillId="5" borderId="19" xfId="0" applyNumberFormat="1" applyFont="1" applyFill="1" applyBorder="1"/>
    <xf numFmtId="4" fontId="13" fillId="2" borderId="18" xfId="0" applyNumberFormat="1" applyFont="1" applyFill="1" applyBorder="1"/>
    <xf numFmtId="0" fontId="13" fillId="2" borderId="0" xfId="0" applyFont="1" applyFill="1" applyBorder="1"/>
    <xf numFmtId="4" fontId="13" fillId="2" borderId="0" xfId="0" applyNumberFormat="1" applyFont="1" applyFill="1" applyBorder="1" applyAlignment="1">
      <alignment horizontal="center"/>
    </xf>
    <xf numFmtId="4" fontId="13" fillId="0" borderId="0" xfId="0" applyNumberFormat="1" applyFont="1" applyBorder="1" applyAlignment="1">
      <alignment horizontal="center"/>
    </xf>
    <xf numFmtId="4" fontId="2" fillId="5" borderId="22" xfId="0" applyNumberFormat="1" applyFont="1" applyFill="1" applyBorder="1"/>
    <xf numFmtId="4" fontId="2" fillId="0" borderId="19" xfId="0" applyNumberFormat="1" applyFont="1" applyFill="1" applyBorder="1"/>
    <xf numFmtId="0" fontId="2" fillId="4" borderId="0" xfId="0" applyFont="1" applyFill="1" applyAlignment="1">
      <alignment horizontal="center"/>
    </xf>
    <xf numFmtId="0" fontId="6" fillId="4" borderId="4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4" fontId="6" fillId="6" borderId="5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left"/>
    </xf>
    <xf numFmtId="0" fontId="2" fillId="4" borderId="6" xfId="0" applyFont="1" applyFill="1" applyBorder="1"/>
    <xf numFmtId="0" fontId="6" fillId="4" borderId="1" xfId="0" applyFont="1" applyFill="1" applyBorder="1" applyAlignment="1">
      <alignment vertical="center"/>
    </xf>
    <xf numFmtId="4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6" fillId="4" borderId="2" xfId="0" applyFont="1" applyFill="1" applyBorder="1" applyAlignment="1">
      <alignment vertical="center"/>
    </xf>
    <xf numFmtId="4" fontId="2" fillId="4" borderId="5" xfId="0" applyNumberFormat="1" applyFont="1" applyFill="1" applyBorder="1" applyAlignment="1">
      <alignment horizontal="center"/>
    </xf>
    <xf numFmtId="0" fontId="3" fillId="4" borderId="1" xfId="1" applyFont="1" applyFill="1" applyBorder="1" applyAlignment="1">
      <alignment horizontal="left" vertical="top" wrapText="1"/>
    </xf>
    <xf numFmtId="0" fontId="2" fillId="4" borderId="3" xfId="0" applyFont="1" applyFill="1" applyBorder="1"/>
    <xf numFmtId="0" fontId="7" fillId="4" borderId="1" xfId="0" applyFont="1" applyFill="1" applyBorder="1" applyAlignment="1">
      <alignment horizontal="center" vertical="top" wrapText="1"/>
    </xf>
    <xf numFmtId="4" fontId="2" fillId="4" borderId="1" xfId="0" applyNumberFormat="1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left" wrapText="1"/>
    </xf>
    <xf numFmtId="0" fontId="7" fillId="4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center"/>
    </xf>
    <xf numFmtId="4" fontId="6" fillId="4" borderId="1" xfId="0" applyNumberFormat="1" applyFont="1" applyFill="1" applyBorder="1" applyAlignment="1">
      <alignment horizontal="center" wrapText="1"/>
    </xf>
    <xf numFmtId="0" fontId="6" fillId="4" borderId="10" xfId="0" applyFont="1" applyFill="1" applyBorder="1" applyAlignment="1">
      <alignment wrapText="1"/>
    </xf>
    <xf numFmtId="0" fontId="2" fillId="0" borderId="0" xfId="0" applyFont="1" applyFill="1" applyAlignment="1">
      <alignment horizontal="center"/>
    </xf>
    <xf numFmtId="0" fontId="6" fillId="0" borderId="24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349029</xdr:colOff>
      <xdr:row>206</xdr:row>
      <xdr:rowOff>43734</xdr:rowOff>
    </xdr:from>
    <xdr:ext cx="347505" cy="76205"/>
    <xdr:pic>
      <xdr:nvPicPr>
        <xdr:cNvPr id="39" name="image6.png">
          <a:extLst>
            <a:ext uri="{FF2B5EF4-FFF2-40B4-BE49-F238E27FC236}">
              <a16:creationId xmlns:a16="http://schemas.microsoft.com/office/drawing/2014/main" id="{5DF79A7E-E0B8-BA4F-A6F7-2B8EA0FAF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2529" y="602534"/>
          <a:ext cx="347505" cy="76205"/>
        </a:xfrm>
        <a:prstGeom prst="rect">
          <a:avLst/>
        </a:prstGeom>
      </xdr:spPr>
    </xdr:pic>
    <xdr:clientData/>
  </xdr:oneCellAnchor>
  <xdr:oneCellAnchor>
    <xdr:from>
      <xdr:col>4</xdr:col>
      <xdr:colOff>123455</xdr:colOff>
      <xdr:row>211</xdr:row>
      <xdr:rowOff>40732</xdr:rowOff>
    </xdr:from>
    <xdr:ext cx="798651" cy="85349"/>
    <xdr:pic>
      <xdr:nvPicPr>
        <xdr:cNvPr id="40" name="image7.png">
          <a:extLst>
            <a:ext uri="{FF2B5EF4-FFF2-40B4-BE49-F238E27FC236}">
              <a16:creationId xmlns:a16="http://schemas.microsoft.com/office/drawing/2014/main" id="{FF2FA2A7-7B56-C646-99B4-23D635BA5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6955" y="1298032"/>
          <a:ext cx="798651" cy="8534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1"/>
  <sheetViews>
    <sheetView tabSelected="1" zoomScale="93" zoomScaleNormal="100" workbookViewId="0">
      <selection activeCell="A2" sqref="A2"/>
    </sheetView>
  </sheetViews>
  <sheetFormatPr defaultColWidth="12.83203125" defaultRowHeight="12.75" x14ac:dyDescent="0.2"/>
  <cols>
    <col min="1" max="1" width="6.83203125" style="14" customWidth="1"/>
    <col min="2" max="2" width="70.83203125" style="1" bestFit="1" customWidth="1"/>
    <col min="3" max="3" width="37.33203125" style="14" customWidth="1"/>
    <col min="4" max="4" width="25.1640625" style="14" customWidth="1"/>
    <col min="5" max="5" width="29.33203125" style="14" customWidth="1"/>
    <col min="6" max="6" width="16.33203125" style="14" customWidth="1"/>
    <col min="7" max="7" width="14.83203125" style="14" customWidth="1"/>
    <col min="8" max="9" width="18.1640625" style="66" customWidth="1"/>
    <col min="10" max="10" width="22.83203125" style="50" customWidth="1"/>
    <col min="11" max="11" width="47.83203125" style="1" customWidth="1"/>
    <col min="12" max="12" width="38" style="1" bestFit="1" customWidth="1"/>
    <col min="13" max="16384" width="12.83203125" style="1"/>
  </cols>
  <sheetData>
    <row r="1" spans="1:11" ht="45.75" thickBo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1" t="s">
        <v>479</v>
      </c>
      <c r="I1" s="62" t="s">
        <v>478</v>
      </c>
      <c r="J1" s="44" t="s">
        <v>7</v>
      </c>
      <c r="K1" s="4" t="s">
        <v>284</v>
      </c>
    </row>
    <row r="2" spans="1:11" x14ac:dyDescent="0.2">
      <c r="A2" s="156"/>
      <c r="B2" s="157" t="s">
        <v>338</v>
      </c>
      <c r="C2" s="158"/>
      <c r="D2" s="158"/>
      <c r="E2" s="158"/>
      <c r="F2" s="158"/>
      <c r="G2" s="158"/>
      <c r="H2" s="159"/>
      <c r="I2" s="159"/>
      <c r="J2" s="160"/>
      <c r="K2" s="161"/>
    </row>
    <row r="3" spans="1:11" x14ac:dyDescent="0.2">
      <c r="B3" s="183" t="s">
        <v>8</v>
      </c>
      <c r="C3" s="184"/>
      <c r="D3" s="184"/>
      <c r="E3" s="184"/>
      <c r="F3" s="184"/>
      <c r="G3" s="185"/>
      <c r="H3" s="63"/>
      <c r="I3" s="63"/>
      <c r="J3" s="45"/>
      <c r="K3" s="5"/>
    </row>
    <row r="4" spans="1:11" x14ac:dyDescent="0.2">
      <c r="A4" s="9">
        <v>1</v>
      </c>
      <c r="B4" s="8" t="s">
        <v>9</v>
      </c>
      <c r="C4" s="9" t="s">
        <v>10</v>
      </c>
      <c r="D4" s="9"/>
      <c r="E4" s="9" t="s">
        <v>11</v>
      </c>
      <c r="F4" s="9" t="s">
        <v>12</v>
      </c>
      <c r="G4" s="9">
        <v>3</v>
      </c>
      <c r="H4" s="51">
        <v>3802.3040000000001</v>
      </c>
      <c r="I4" s="51">
        <f t="shared" ref="I4:I29" si="0">H4*G4</f>
        <v>11406.912</v>
      </c>
      <c r="J4" s="45"/>
      <c r="K4" s="5" t="s">
        <v>308</v>
      </c>
    </row>
    <row r="5" spans="1:11" x14ac:dyDescent="0.2">
      <c r="A5" s="9">
        <v>2</v>
      </c>
      <c r="B5" s="8" t="s">
        <v>13</v>
      </c>
      <c r="C5" s="9" t="s">
        <v>14</v>
      </c>
      <c r="D5" s="9"/>
      <c r="E5" s="9" t="s">
        <v>15</v>
      </c>
      <c r="F5" s="9" t="s">
        <v>12</v>
      </c>
      <c r="G5" s="9">
        <v>1</v>
      </c>
      <c r="H5" s="51">
        <v>8232.840000000002</v>
      </c>
      <c r="I5" s="51">
        <f t="shared" si="0"/>
        <v>8232.840000000002</v>
      </c>
      <c r="J5" s="45"/>
      <c r="K5" s="5" t="s">
        <v>308</v>
      </c>
    </row>
    <row r="6" spans="1:11" x14ac:dyDescent="0.2">
      <c r="A6" s="9">
        <v>3</v>
      </c>
      <c r="B6" s="8" t="s">
        <v>16</v>
      </c>
      <c r="C6" s="9" t="s">
        <v>17</v>
      </c>
      <c r="D6" s="9" t="s">
        <v>18</v>
      </c>
      <c r="E6" s="9" t="s">
        <v>19</v>
      </c>
      <c r="F6" s="9" t="s">
        <v>12</v>
      </c>
      <c r="G6" s="9">
        <v>3</v>
      </c>
      <c r="H6" s="51">
        <v>5460.73</v>
      </c>
      <c r="I6" s="51">
        <f t="shared" si="0"/>
        <v>16382.189999999999</v>
      </c>
      <c r="J6" s="45"/>
      <c r="K6" s="5" t="s">
        <v>314</v>
      </c>
    </row>
    <row r="7" spans="1:11" x14ac:dyDescent="0.2">
      <c r="A7" s="9">
        <v>4</v>
      </c>
      <c r="B7" s="8" t="s">
        <v>20</v>
      </c>
      <c r="C7" s="9" t="s">
        <v>21</v>
      </c>
      <c r="D7" s="9"/>
      <c r="E7" s="9" t="s">
        <v>19</v>
      </c>
      <c r="F7" s="9" t="s">
        <v>12</v>
      </c>
      <c r="G7" s="9">
        <v>2</v>
      </c>
      <c r="H7" s="51">
        <v>3310.5600000000009</v>
      </c>
      <c r="I7" s="51">
        <f t="shared" si="0"/>
        <v>6621.1200000000017</v>
      </c>
      <c r="J7" s="45"/>
      <c r="K7" s="5" t="s">
        <v>315</v>
      </c>
    </row>
    <row r="8" spans="1:11" x14ac:dyDescent="0.2">
      <c r="A8" s="9">
        <v>5</v>
      </c>
      <c r="B8" s="8" t="s">
        <v>22</v>
      </c>
      <c r="C8" s="9" t="s">
        <v>23</v>
      </c>
      <c r="D8" s="9"/>
      <c r="E8" s="9" t="s">
        <v>19</v>
      </c>
      <c r="F8" s="9" t="s">
        <v>12</v>
      </c>
      <c r="G8" s="9">
        <v>7</v>
      </c>
      <c r="H8" s="51">
        <v>696.96</v>
      </c>
      <c r="I8" s="51">
        <f t="shared" si="0"/>
        <v>4878.72</v>
      </c>
      <c r="J8" s="45"/>
      <c r="K8" s="5" t="s">
        <v>308</v>
      </c>
    </row>
    <row r="9" spans="1:11" x14ac:dyDescent="0.2">
      <c r="A9" s="9">
        <v>6</v>
      </c>
      <c r="B9" s="8" t="s">
        <v>24</v>
      </c>
      <c r="C9" s="9" t="s">
        <v>25</v>
      </c>
      <c r="D9" s="9"/>
      <c r="E9" s="9" t="s">
        <v>19</v>
      </c>
      <c r="F9" s="9" t="s">
        <v>12</v>
      </c>
      <c r="G9" s="9">
        <v>126</v>
      </c>
      <c r="H9" s="51">
        <v>1306.8000000000002</v>
      </c>
      <c r="I9" s="51">
        <f t="shared" si="0"/>
        <v>164656.80000000002</v>
      </c>
      <c r="J9" s="45"/>
      <c r="K9" s="5" t="s">
        <v>316</v>
      </c>
    </row>
    <row r="10" spans="1:11" x14ac:dyDescent="0.2">
      <c r="A10" s="9">
        <v>7</v>
      </c>
      <c r="B10" s="8" t="s">
        <v>26</v>
      </c>
      <c r="C10" s="9" t="s">
        <v>27</v>
      </c>
      <c r="D10" s="9"/>
      <c r="E10" s="9" t="s">
        <v>19</v>
      </c>
      <c r="F10" s="9" t="s">
        <v>12</v>
      </c>
      <c r="G10" s="9">
        <v>26</v>
      </c>
      <c r="H10" s="51">
        <v>52.272000000000013</v>
      </c>
      <c r="I10" s="51">
        <f t="shared" si="0"/>
        <v>1359.0720000000003</v>
      </c>
      <c r="J10" s="45"/>
      <c r="K10" s="5" t="s">
        <v>315</v>
      </c>
    </row>
    <row r="11" spans="1:11" x14ac:dyDescent="0.2">
      <c r="A11" s="9">
        <v>8</v>
      </c>
      <c r="B11" s="8" t="s">
        <v>28</v>
      </c>
      <c r="C11" s="9" t="s">
        <v>29</v>
      </c>
      <c r="D11" s="9"/>
      <c r="E11" s="9" t="s">
        <v>19</v>
      </c>
      <c r="F11" s="9" t="s">
        <v>12</v>
      </c>
      <c r="G11" s="9">
        <v>2</v>
      </c>
      <c r="H11" s="51">
        <v>5483.9862000000012</v>
      </c>
      <c r="I11" s="51">
        <f t="shared" si="0"/>
        <v>10967.972400000002</v>
      </c>
      <c r="J11" s="45"/>
      <c r="K11" s="5" t="s">
        <v>308</v>
      </c>
    </row>
    <row r="12" spans="1:11" x14ac:dyDescent="0.2">
      <c r="A12" s="9">
        <v>9</v>
      </c>
      <c r="B12" s="8" t="s">
        <v>30</v>
      </c>
      <c r="C12" s="9" t="s">
        <v>31</v>
      </c>
      <c r="D12" s="9"/>
      <c r="E12" s="9" t="s">
        <v>19</v>
      </c>
      <c r="F12" s="9" t="s">
        <v>12</v>
      </c>
      <c r="G12" s="9">
        <v>68</v>
      </c>
      <c r="H12" s="51">
        <v>378.10080000000011</v>
      </c>
      <c r="I12" s="51">
        <f t="shared" si="0"/>
        <v>25710.854400000007</v>
      </c>
      <c r="J12" s="45"/>
      <c r="K12" s="5" t="s">
        <v>308</v>
      </c>
    </row>
    <row r="13" spans="1:11" x14ac:dyDescent="0.2">
      <c r="A13" s="9">
        <v>10</v>
      </c>
      <c r="B13" s="8" t="s">
        <v>32</v>
      </c>
      <c r="C13" s="9" t="s">
        <v>33</v>
      </c>
      <c r="D13" s="9"/>
      <c r="E13" s="9" t="s">
        <v>19</v>
      </c>
      <c r="F13" s="9" t="s">
        <v>12</v>
      </c>
      <c r="G13" s="9">
        <v>38</v>
      </c>
      <c r="H13" s="51">
        <v>1829.5200000000002</v>
      </c>
      <c r="I13" s="51">
        <f t="shared" si="0"/>
        <v>69521.760000000009</v>
      </c>
      <c r="J13" s="45"/>
      <c r="K13" s="5" t="s">
        <v>317</v>
      </c>
    </row>
    <row r="14" spans="1:11" x14ac:dyDescent="0.2">
      <c r="A14" s="9">
        <v>11</v>
      </c>
      <c r="B14" s="8" t="s">
        <v>34</v>
      </c>
      <c r="C14" s="9" t="s">
        <v>35</v>
      </c>
      <c r="D14" s="9"/>
      <c r="E14" s="9" t="s">
        <v>19</v>
      </c>
      <c r="F14" s="9" t="s">
        <v>12</v>
      </c>
      <c r="G14" s="9">
        <v>1</v>
      </c>
      <c r="H14" s="51">
        <v>696.96</v>
      </c>
      <c r="I14" s="51">
        <f t="shared" si="0"/>
        <v>696.96</v>
      </c>
      <c r="J14" s="45"/>
      <c r="K14" s="5" t="s">
        <v>315</v>
      </c>
    </row>
    <row r="15" spans="1:11" x14ac:dyDescent="0.2">
      <c r="A15" s="9">
        <v>12</v>
      </c>
      <c r="B15" s="8" t="s">
        <v>36</v>
      </c>
      <c r="C15" s="9" t="s">
        <v>37</v>
      </c>
      <c r="D15" s="9"/>
      <c r="E15" s="9" t="s">
        <v>19</v>
      </c>
      <c r="F15" s="9" t="s">
        <v>12</v>
      </c>
      <c r="G15" s="9">
        <v>1</v>
      </c>
      <c r="H15" s="51">
        <v>3515.0500000000006</v>
      </c>
      <c r="I15" s="51">
        <f t="shared" si="0"/>
        <v>3515.0500000000006</v>
      </c>
      <c r="J15" s="45"/>
      <c r="K15" s="5" t="s">
        <v>315</v>
      </c>
    </row>
    <row r="16" spans="1:11" x14ac:dyDescent="0.2">
      <c r="A16" s="9">
        <v>13</v>
      </c>
      <c r="B16" s="8" t="s">
        <v>38</v>
      </c>
      <c r="C16" s="9" t="s">
        <v>39</v>
      </c>
      <c r="D16" s="9"/>
      <c r="E16" s="9" t="s">
        <v>19</v>
      </c>
      <c r="F16" s="9" t="s">
        <v>12</v>
      </c>
      <c r="G16" s="9">
        <v>3</v>
      </c>
      <c r="H16" s="51">
        <v>2498.65</v>
      </c>
      <c r="I16" s="51">
        <f t="shared" si="0"/>
        <v>7495.9500000000007</v>
      </c>
      <c r="J16" s="45"/>
      <c r="K16" s="5" t="s">
        <v>315</v>
      </c>
    </row>
    <row r="17" spans="1:11" x14ac:dyDescent="0.2">
      <c r="A17" s="9">
        <v>14</v>
      </c>
      <c r="B17" s="8" t="s">
        <v>40</v>
      </c>
      <c r="C17" s="9" t="s">
        <v>41</v>
      </c>
      <c r="D17" s="9"/>
      <c r="E17" s="9" t="s">
        <v>19</v>
      </c>
      <c r="F17" s="9" t="s">
        <v>12</v>
      </c>
      <c r="G17" s="9">
        <v>1</v>
      </c>
      <c r="H17" s="51">
        <v>30492.000000000007</v>
      </c>
      <c r="I17" s="51">
        <f t="shared" si="0"/>
        <v>30492.000000000007</v>
      </c>
      <c r="J17" s="45"/>
      <c r="K17" s="5" t="s">
        <v>316</v>
      </c>
    </row>
    <row r="18" spans="1:11" x14ac:dyDescent="0.2">
      <c r="A18" s="9">
        <v>15</v>
      </c>
      <c r="B18" s="8" t="s">
        <v>42</v>
      </c>
      <c r="C18" s="9" t="s">
        <v>43</v>
      </c>
      <c r="D18" s="9"/>
      <c r="E18" s="9" t="s">
        <v>19</v>
      </c>
      <c r="F18" s="9" t="s">
        <v>12</v>
      </c>
      <c r="G18" s="9">
        <v>6</v>
      </c>
      <c r="H18" s="51">
        <v>1032.1300000000001</v>
      </c>
      <c r="I18" s="51">
        <f t="shared" si="0"/>
        <v>6192.7800000000007</v>
      </c>
      <c r="J18" s="45"/>
      <c r="K18" s="5" t="s">
        <v>315</v>
      </c>
    </row>
    <row r="19" spans="1:11" x14ac:dyDescent="0.2">
      <c r="A19" s="9">
        <v>16</v>
      </c>
      <c r="B19" s="8" t="s">
        <v>44</v>
      </c>
      <c r="C19" s="9" t="s">
        <v>45</v>
      </c>
      <c r="D19" s="9"/>
      <c r="E19" s="9" t="s">
        <v>19</v>
      </c>
      <c r="F19" s="9" t="s">
        <v>12</v>
      </c>
      <c r="G19" s="9">
        <v>31</v>
      </c>
      <c r="H19" s="51">
        <v>1598.4100000000003</v>
      </c>
      <c r="I19" s="51">
        <f t="shared" si="0"/>
        <v>49550.710000000006</v>
      </c>
      <c r="J19" s="45"/>
      <c r="K19" s="5" t="s">
        <v>316</v>
      </c>
    </row>
    <row r="20" spans="1:11" x14ac:dyDescent="0.2">
      <c r="A20" s="9">
        <v>17</v>
      </c>
      <c r="B20" s="8" t="s">
        <v>46</v>
      </c>
      <c r="C20" s="9" t="s">
        <v>47</v>
      </c>
      <c r="D20" s="9"/>
      <c r="E20" s="9" t="s">
        <v>48</v>
      </c>
      <c r="F20" s="9" t="s">
        <v>12</v>
      </c>
      <c r="G20" s="9">
        <v>10</v>
      </c>
      <c r="H20" s="51">
        <v>1815.0000000000005</v>
      </c>
      <c r="I20" s="51">
        <f t="shared" si="0"/>
        <v>18150.000000000004</v>
      </c>
      <c r="J20" s="45"/>
      <c r="K20" s="5" t="s">
        <v>315</v>
      </c>
    </row>
    <row r="21" spans="1:11" x14ac:dyDescent="0.2">
      <c r="A21" s="9">
        <v>18</v>
      </c>
      <c r="B21" s="8" t="s">
        <v>49</v>
      </c>
      <c r="C21" s="9" t="s">
        <v>50</v>
      </c>
      <c r="D21" s="9"/>
      <c r="E21" s="9" t="s">
        <v>48</v>
      </c>
      <c r="F21" s="9" t="s">
        <v>12</v>
      </c>
      <c r="G21" s="9">
        <v>4</v>
      </c>
      <c r="H21" s="51">
        <v>544.50000000000011</v>
      </c>
      <c r="I21" s="51">
        <f t="shared" si="0"/>
        <v>2178.0000000000005</v>
      </c>
      <c r="J21" s="45"/>
      <c r="K21" s="8"/>
    </row>
    <row r="22" spans="1:11" x14ac:dyDescent="0.2">
      <c r="A22" s="9">
        <v>19</v>
      </c>
      <c r="B22" s="8" t="s">
        <v>51</v>
      </c>
      <c r="C22" s="9" t="s">
        <v>52</v>
      </c>
      <c r="D22" s="9"/>
      <c r="E22" s="9"/>
      <c r="F22" s="9" t="s">
        <v>12</v>
      </c>
      <c r="G22" s="9">
        <v>31</v>
      </c>
      <c r="H22" s="51">
        <v>16.456000000000003</v>
      </c>
      <c r="I22" s="51">
        <f t="shared" si="0"/>
        <v>510.13600000000008</v>
      </c>
      <c r="J22" s="45"/>
      <c r="K22" s="5" t="s">
        <v>308</v>
      </c>
    </row>
    <row r="23" spans="1:11" x14ac:dyDescent="0.2">
      <c r="A23" s="9">
        <v>20</v>
      </c>
      <c r="B23" s="8" t="s">
        <v>53</v>
      </c>
      <c r="C23" s="9" t="s">
        <v>54</v>
      </c>
      <c r="D23" s="9"/>
      <c r="E23" s="9"/>
      <c r="F23" s="9" t="s">
        <v>12</v>
      </c>
      <c r="G23" s="9">
        <v>5</v>
      </c>
      <c r="H23" s="51">
        <v>119.12450000000003</v>
      </c>
      <c r="I23" s="51">
        <f t="shared" si="0"/>
        <v>595.62250000000017</v>
      </c>
      <c r="J23" s="45"/>
      <c r="K23" s="5" t="s">
        <v>309</v>
      </c>
    </row>
    <row r="24" spans="1:11" x14ac:dyDescent="0.2">
      <c r="A24" s="9">
        <v>21</v>
      </c>
      <c r="B24" s="8" t="s">
        <v>55</v>
      </c>
      <c r="C24" s="9" t="s">
        <v>56</v>
      </c>
      <c r="D24" s="9"/>
      <c r="E24" s="9" t="s">
        <v>57</v>
      </c>
      <c r="F24" s="9" t="s">
        <v>12</v>
      </c>
      <c r="G24" s="9">
        <v>5</v>
      </c>
      <c r="H24" s="51">
        <v>3661.2784999999999</v>
      </c>
      <c r="I24" s="51">
        <f t="shared" si="0"/>
        <v>18306.392499999998</v>
      </c>
      <c r="J24" s="45"/>
      <c r="K24" s="5" t="s">
        <v>318</v>
      </c>
    </row>
    <row r="25" spans="1:11" x14ac:dyDescent="0.2">
      <c r="A25" s="9">
        <v>22</v>
      </c>
      <c r="B25" s="8" t="s">
        <v>58</v>
      </c>
      <c r="C25" s="9" t="s">
        <v>59</v>
      </c>
      <c r="D25" s="9"/>
      <c r="E25" s="9" t="s">
        <v>60</v>
      </c>
      <c r="F25" s="9" t="s">
        <v>12</v>
      </c>
      <c r="G25" s="9">
        <v>1</v>
      </c>
      <c r="H25" s="51">
        <v>41385.630000000005</v>
      </c>
      <c r="I25" s="51">
        <f t="shared" si="0"/>
        <v>41385.630000000005</v>
      </c>
      <c r="J25" s="45"/>
      <c r="K25" s="5" t="s">
        <v>306</v>
      </c>
    </row>
    <row r="26" spans="1:11" x14ac:dyDescent="0.2">
      <c r="A26" s="9">
        <v>23</v>
      </c>
      <c r="B26" s="8" t="s">
        <v>61</v>
      </c>
      <c r="C26" s="9" t="s">
        <v>62</v>
      </c>
      <c r="D26" s="9"/>
      <c r="E26" s="9" t="s">
        <v>60</v>
      </c>
      <c r="F26" s="9" t="s">
        <v>12</v>
      </c>
      <c r="G26" s="9">
        <v>1</v>
      </c>
      <c r="H26" s="51">
        <v>16201.900000000003</v>
      </c>
      <c r="I26" s="51">
        <f t="shared" si="0"/>
        <v>16201.900000000003</v>
      </c>
      <c r="J26" s="45"/>
      <c r="K26" s="5" t="s">
        <v>306</v>
      </c>
    </row>
    <row r="27" spans="1:11" ht="25.5" x14ac:dyDescent="0.2">
      <c r="A27" s="9">
        <v>24</v>
      </c>
      <c r="B27" s="11" t="s">
        <v>326</v>
      </c>
      <c r="C27" s="9" t="s">
        <v>63</v>
      </c>
      <c r="D27" s="9"/>
      <c r="E27" s="12" t="s">
        <v>64</v>
      </c>
      <c r="F27" s="9" t="s">
        <v>12</v>
      </c>
      <c r="G27" s="9">
        <v>2</v>
      </c>
      <c r="H27" s="51">
        <v>20730.930000000004</v>
      </c>
      <c r="I27" s="51">
        <f t="shared" si="0"/>
        <v>41461.860000000008</v>
      </c>
      <c r="J27" s="46"/>
      <c r="K27" s="8" t="s">
        <v>307</v>
      </c>
    </row>
    <row r="28" spans="1:11" x14ac:dyDescent="0.2">
      <c r="A28" s="9">
        <v>25</v>
      </c>
      <c r="B28" s="8" t="s">
        <v>65</v>
      </c>
      <c r="C28" s="9" t="s">
        <v>66</v>
      </c>
      <c r="D28" s="9"/>
      <c r="E28" s="9" t="s">
        <v>67</v>
      </c>
      <c r="F28" s="9" t="s">
        <v>12</v>
      </c>
      <c r="G28" s="9">
        <v>4</v>
      </c>
      <c r="H28" s="51">
        <v>1110.7800000000002</v>
      </c>
      <c r="I28" s="51">
        <f t="shared" si="0"/>
        <v>4443.1200000000008</v>
      </c>
      <c r="J28" s="46"/>
      <c r="K28" s="8"/>
    </row>
    <row r="29" spans="1:11" x14ac:dyDescent="0.2">
      <c r="A29" s="9">
        <v>26</v>
      </c>
      <c r="B29" s="8" t="s">
        <v>68</v>
      </c>
      <c r="C29" s="9" t="s">
        <v>69</v>
      </c>
      <c r="D29" s="9"/>
      <c r="E29" s="9" t="s">
        <v>19</v>
      </c>
      <c r="F29" s="9" t="s">
        <v>12</v>
      </c>
      <c r="G29" s="9">
        <v>1</v>
      </c>
      <c r="H29" s="51">
        <v>20570</v>
      </c>
      <c r="I29" s="51">
        <f t="shared" si="0"/>
        <v>20570</v>
      </c>
      <c r="J29" s="46"/>
      <c r="K29" s="8"/>
    </row>
    <row r="30" spans="1:11" x14ac:dyDescent="0.2">
      <c r="B30" s="186" t="s">
        <v>70</v>
      </c>
      <c r="C30" s="181"/>
      <c r="D30" s="181"/>
      <c r="E30" s="181"/>
      <c r="F30" s="181"/>
      <c r="G30" s="182"/>
      <c r="H30" s="51"/>
      <c r="I30" s="51"/>
      <c r="J30" s="46"/>
      <c r="K30" s="5"/>
    </row>
    <row r="31" spans="1:11" x14ac:dyDescent="0.2">
      <c r="A31" s="9">
        <v>27</v>
      </c>
      <c r="B31" s="8" t="s">
        <v>333</v>
      </c>
      <c r="C31" s="9" t="s">
        <v>71</v>
      </c>
      <c r="D31" s="9"/>
      <c r="E31" s="9" t="s">
        <v>72</v>
      </c>
      <c r="F31" s="9" t="s">
        <v>73</v>
      </c>
      <c r="G31" s="9">
        <v>120</v>
      </c>
      <c r="H31" s="51">
        <v>335.17869000000002</v>
      </c>
      <c r="I31" s="51">
        <f>H31*G31</f>
        <v>40221.442800000004</v>
      </c>
      <c r="J31" s="45" t="s">
        <v>290</v>
      </c>
      <c r="K31" s="5" t="s">
        <v>293</v>
      </c>
    </row>
    <row r="32" spans="1:11" x14ac:dyDescent="0.2">
      <c r="A32" s="9">
        <v>28</v>
      </c>
      <c r="B32" s="8" t="s">
        <v>332</v>
      </c>
      <c r="C32" s="9" t="s">
        <v>74</v>
      </c>
      <c r="D32" s="9"/>
      <c r="E32" s="9" t="s">
        <v>19</v>
      </c>
      <c r="F32" s="9" t="s">
        <v>73</v>
      </c>
      <c r="G32" s="9">
        <v>240</v>
      </c>
      <c r="H32" s="51">
        <v>54.015885000000011</v>
      </c>
      <c r="I32" s="51">
        <f t="shared" ref="I31:I37" si="1">H32*G32</f>
        <v>12963.812400000003</v>
      </c>
      <c r="J32" s="45" t="s">
        <v>289</v>
      </c>
      <c r="K32" s="5" t="s">
        <v>288</v>
      </c>
    </row>
    <row r="33" spans="1:11" x14ac:dyDescent="0.2">
      <c r="A33" s="9">
        <v>29</v>
      </c>
      <c r="B33" s="8" t="s">
        <v>331</v>
      </c>
      <c r="C33" s="9" t="s">
        <v>75</v>
      </c>
      <c r="D33" s="9"/>
      <c r="E33" s="9" t="s">
        <v>19</v>
      </c>
      <c r="F33" s="9" t="s">
        <v>73</v>
      </c>
      <c r="G33" s="9">
        <v>390</v>
      </c>
      <c r="H33" s="51">
        <v>82.799640000000011</v>
      </c>
      <c r="I33" s="51">
        <f t="shared" si="1"/>
        <v>32291.859600000003</v>
      </c>
      <c r="J33" s="45" t="s">
        <v>289</v>
      </c>
      <c r="K33" s="5" t="s">
        <v>288</v>
      </c>
    </row>
    <row r="34" spans="1:11" x14ac:dyDescent="0.2">
      <c r="A34" s="9">
        <v>30</v>
      </c>
      <c r="B34" s="8" t="s">
        <v>330</v>
      </c>
      <c r="C34" s="9" t="s">
        <v>76</v>
      </c>
      <c r="D34" s="9"/>
      <c r="E34" s="9" t="s">
        <v>19</v>
      </c>
      <c r="F34" s="9" t="s">
        <v>73</v>
      </c>
      <c r="G34" s="9">
        <v>1210</v>
      </c>
      <c r="H34" s="51">
        <v>57.211770000000001</v>
      </c>
      <c r="I34" s="51">
        <f t="shared" si="1"/>
        <v>69226.241699999999</v>
      </c>
      <c r="J34" s="45" t="s">
        <v>291</v>
      </c>
      <c r="K34" s="5" t="s">
        <v>288</v>
      </c>
    </row>
    <row r="35" spans="1:11" x14ac:dyDescent="0.2">
      <c r="A35" s="9">
        <v>31</v>
      </c>
      <c r="B35" s="8" t="s">
        <v>329</v>
      </c>
      <c r="C35" s="9" t="s">
        <v>77</v>
      </c>
      <c r="D35" s="9"/>
      <c r="E35" s="9" t="s">
        <v>19</v>
      </c>
      <c r="F35" s="9" t="s">
        <v>73</v>
      </c>
      <c r="G35" s="9">
        <v>30</v>
      </c>
      <c r="H35" s="51">
        <v>79.926000000000002</v>
      </c>
      <c r="I35" s="51">
        <f t="shared" si="1"/>
        <v>2397.7800000000002</v>
      </c>
      <c r="J35" s="45" t="s">
        <v>296</v>
      </c>
      <c r="K35" s="5" t="s">
        <v>297</v>
      </c>
    </row>
    <row r="36" spans="1:11" x14ac:dyDescent="0.2">
      <c r="A36" s="9">
        <v>32</v>
      </c>
      <c r="B36" s="8" t="s">
        <v>78</v>
      </c>
      <c r="C36" s="9" t="s">
        <v>79</v>
      </c>
      <c r="D36" s="9"/>
      <c r="E36" s="9" t="s">
        <v>80</v>
      </c>
      <c r="F36" s="9" t="s">
        <v>73</v>
      </c>
      <c r="G36" s="9">
        <v>780</v>
      </c>
      <c r="H36" s="51">
        <v>28.781445000000001</v>
      </c>
      <c r="I36" s="51">
        <f t="shared" si="1"/>
        <v>22449.527100000003</v>
      </c>
      <c r="J36" s="45" t="s">
        <v>290</v>
      </c>
      <c r="K36" s="5" t="s">
        <v>288</v>
      </c>
    </row>
    <row r="37" spans="1:11" x14ac:dyDescent="0.2">
      <c r="A37" s="9">
        <v>33</v>
      </c>
      <c r="B37" s="8" t="s">
        <v>328</v>
      </c>
      <c r="C37" s="9" t="s">
        <v>81</v>
      </c>
      <c r="D37" s="9"/>
      <c r="E37" s="9" t="s">
        <v>19</v>
      </c>
      <c r="F37" s="9" t="s">
        <v>73</v>
      </c>
      <c r="G37" s="9">
        <v>100</v>
      </c>
      <c r="H37" s="51">
        <v>84.387765000000016</v>
      </c>
      <c r="I37" s="51">
        <f t="shared" si="1"/>
        <v>8438.7765000000018</v>
      </c>
      <c r="J37" s="45" t="s">
        <v>283</v>
      </c>
      <c r="K37" s="5" t="s">
        <v>288</v>
      </c>
    </row>
    <row r="38" spans="1:11" x14ac:dyDescent="0.2">
      <c r="B38" s="186" t="s">
        <v>82</v>
      </c>
      <c r="C38" s="181"/>
      <c r="D38" s="181"/>
      <c r="E38" s="181"/>
      <c r="F38" s="181"/>
      <c r="G38" s="182"/>
      <c r="H38" s="51"/>
      <c r="I38" s="51"/>
      <c r="J38" s="45"/>
      <c r="K38" s="5"/>
    </row>
    <row r="39" spans="1:11" x14ac:dyDescent="0.2">
      <c r="A39" s="9">
        <v>34</v>
      </c>
      <c r="B39" s="8" t="s">
        <v>83</v>
      </c>
      <c r="C39" s="9">
        <v>91916</v>
      </c>
      <c r="D39" s="9"/>
      <c r="E39" s="9" t="s">
        <v>84</v>
      </c>
      <c r="F39" s="9" t="s">
        <v>73</v>
      </c>
      <c r="G39" s="9">
        <v>2800</v>
      </c>
      <c r="H39" s="51">
        <v>7.5075000000000003</v>
      </c>
      <c r="I39" s="51">
        <f>H39*G39</f>
        <v>21021</v>
      </c>
      <c r="J39" s="45"/>
      <c r="K39" s="5" t="s">
        <v>309</v>
      </c>
    </row>
    <row r="40" spans="1:11" x14ac:dyDescent="0.2">
      <c r="A40" s="9">
        <v>35</v>
      </c>
      <c r="B40" s="8" t="s">
        <v>85</v>
      </c>
      <c r="C40" s="9">
        <v>41616</v>
      </c>
      <c r="D40" s="9"/>
      <c r="E40" s="9" t="s">
        <v>86</v>
      </c>
      <c r="F40" s="9" t="s">
        <v>12</v>
      </c>
      <c r="G40" s="9">
        <v>8610</v>
      </c>
      <c r="H40" s="51">
        <v>2</v>
      </c>
      <c r="I40" s="51">
        <f>H40*G40</f>
        <v>17220</v>
      </c>
      <c r="J40" s="45"/>
      <c r="K40" s="5" t="s">
        <v>288</v>
      </c>
    </row>
    <row r="41" spans="1:11" x14ac:dyDescent="0.2">
      <c r="A41" s="9">
        <v>36</v>
      </c>
      <c r="B41" s="8" t="s">
        <v>87</v>
      </c>
      <c r="C41" s="9">
        <v>303</v>
      </c>
      <c r="D41" s="9"/>
      <c r="E41" s="9"/>
      <c r="F41" s="9" t="s">
        <v>73</v>
      </c>
      <c r="G41" s="9">
        <v>70</v>
      </c>
      <c r="H41" s="51">
        <v>52.03275</v>
      </c>
      <c r="I41" s="51">
        <f>H41*G41</f>
        <v>3642.2925</v>
      </c>
      <c r="J41" s="45"/>
      <c r="K41" s="5" t="s">
        <v>310</v>
      </c>
    </row>
    <row r="42" spans="1:11" x14ac:dyDescent="0.2">
      <c r="A42" s="9">
        <v>37</v>
      </c>
      <c r="B42" s="8" t="s">
        <v>88</v>
      </c>
      <c r="C42" s="9"/>
      <c r="D42" s="9"/>
      <c r="E42" s="9"/>
      <c r="F42" s="9" t="s">
        <v>12</v>
      </c>
      <c r="G42" s="9">
        <v>8610</v>
      </c>
      <c r="H42" s="51">
        <v>2</v>
      </c>
      <c r="I42" s="51">
        <f>H42*G42</f>
        <v>17220</v>
      </c>
      <c r="J42" s="45"/>
      <c r="K42" s="5" t="s">
        <v>288</v>
      </c>
    </row>
    <row r="43" spans="1:11" x14ac:dyDescent="0.2">
      <c r="A43" s="9">
        <v>38</v>
      </c>
      <c r="B43" s="8" t="s">
        <v>334</v>
      </c>
      <c r="C43" s="9"/>
      <c r="D43" s="9"/>
      <c r="E43" s="9"/>
      <c r="F43" s="9" t="s">
        <v>12</v>
      </c>
      <c r="G43" s="9">
        <v>1</v>
      </c>
      <c r="H43" s="51"/>
      <c r="I43" s="64"/>
      <c r="J43" s="34"/>
      <c r="K43" s="5"/>
    </row>
    <row r="44" spans="1:11" x14ac:dyDescent="0.2">
      <c r="A44" s="156"/>
      <c r="B44" s="162" t="s">
        <v>339</v>
      </c>
      <c r="C44" s="162"/>
      <c r="D44" s="162"/>
      <c r="E44" s="162"/>
      <c r="F44" s="162"/>
      <c r="G44" s="162"/>
      <c r="H44" s="163"/>
      <c r="I44" s="163"/>
      <c r="J44" s="164"/>
      <c r="K44" s="85"/>
    </row>
    <row r="45" spans="1:11" x14ac:dyDescent="0.2">
      <c r="B45" s="186" t="s">
        <v>8</v>
      </c>
      <c r="C45" s="181"/>
      <c r="D45" s="181"/>
      <c r="E45" s="181"/>
      <c r="F45" s="181"/>
      <c r="G45" s="182"/>
      <c r="H45" s="51"/>
      <c r="I45" s="51"/>
      <c r="J45" s="45"/>
      <c r="K45" s="5"/>
    </row>
    <row r="46" spans="1:11" x14ac:dyDescent="0.2">
      <c r="A46" s="9">
        <v>39</v>
      </c>
      <c r="B46" s="8" t="s">
        <v>89</v>
      </c>
      <c r="C46" s="9" t="s">
        <v>90</v>
      </c>
      <c r="D46" s="9"/>
      <c r="E46" s="9" t="s">
        <v>91</v>
      </c>
      <c r="F46" s="9" t="s">
        <v>92</v>
      </c>
      <c r="G46" s="9">
        <v>1</v>
      </c>
      <c r="H46" s="51">
        <v>52620.48000000001</v>
      </c>
      <c r="I46" s="51">
        <f t="shared" ref="I46:I75" si="2">H46*G46</f>
        <v>52620.48000000001</v>
      </c>
      <c r="J46" s="45"/>
      <c r="K46" s="5" t="s">
        <v>320</v>
      </c>
    </row>
    <row r="47" spans="1:11" x14ac:dyDescent="0.2">
      <c r="A47" s="9">
        <v>40</v>
      </c>
      <c r="B47" s="8" t="s">
        <v>93</v>
      </c>
      <c r="C47" s="9" t="s">
        <v>94</v>
      </c>
      <c r="D47" s="9"/>
      <c r="E47" s="9" t="s">
        <v>19</v>
      </c>
      <c r="F47" s="9" t="s">
        <v>92</v>
      </c>
      <c r="G47" s="9">
        <v>1</v>
      </c>
      <c r="H47" s="51">
        <v>6996.2200000000012</v>
      </c>
      <c r="I47" s="51">
        <f t="shared" si="2"/>
        <v>6996.2200000000012</v>
      </c>
      <c r="J47" s="45"/>
      <c r="K47" s="5" t="s">
        <v>311</v>
      </c>
    </row>
    <row r="48" spans="1:11" x14ac:dyDescent="0.2">
      <c r="A48" s="9">
        <v>41</v>
      </c>
      <c r="B48" s="8" t="s">
        <v>95</v>
      </c>
      <c r="C48" s="9"/>
      <c r="D48" s="9"/>
      <c r="E48" s="9" t="s">
        <v>19</v>
      </c>
      <c r="F48" s="9" t="s">
        <v>92</v>
      </c>
      <c r="G48" s="9">
        <v>2</v>
      </c>
      <c r="H48" s="51">
        <v>495.53130000000004</v>
      </c>
      <c r="I48" s="51">
        <f t="shared" si="2"/>
        <v>991.06260000000009</v>
      </c>
      <c r="J48" s="45"/>
      <c r="K48" s="5" t="s">
        <v>320</v>
      </c>
    </row>
    <row r="49" spans="1:11" x14ac:dyDescent="0.2">
      <c r="A49" s="9">
        <v>42</v>
      </c>
      <c r="B49" s="8" t="s">
        <v>96</v>
      </c>
      <c r="C49" s="9" t="s">
        <v>97</v>
      </c>
      <c r="D49" s="9"/>
      <c r="E49" s="9" t="s">
        <v>19</v>
      </c>
      <c r="F49" s="9" t="s">
        <v>92</v>
      </c>
      <c r="G49" s="9">
        <v>2</v>
      </c>
      <c r="H49" s="51">
        <v>2654.7400000000002</v>
      </c>
      <c r="I49" s="51">
        <f t="shared" si="2"/>
        <v>5309.4800000000005</v>
      </c>
      <c r="J49" s="45"/>
      <c r="K49" s="5" t="s">
        <v>311</v>
      </c>
    </row>
    <row r="50" spans="1:11" x14ac:dyDescent="0.2">
      <c r="A50" s="9">
        <v>43</v>
      </c>
      <c r="B50" s="8" t="s">
        <v>98</v>
      </c>
      <c r="C50" s="9" t="s">
        <v>99</v>
      </c>
      <c r="D50" s="9"/>
      <c r="E50" s="9" t="s">
        <v>19</v>
      </c>
      <c r="F50" s="9" t="s">
        <v>92</v>
      </c>
      <c r="G50" s="9">
        <v>2</v>
      </c>
      <c r="H50" s="51">
        <v>196.02000000000004</v>
      </c>
      <c r="I50" s="51">
        <f t="shared" si="2"/>
        <v>392.04000000000008</v>
      </c>
      <c r="J50" s="45"/>
      <c r="K50" s="5" t="s">
        <v>288</v>
      </c>
    </row>
    <row r="51" spans="1:11" x14ac:dyDescent="0.2">
      <c r="A51" s="9">
        <v>44</v>
      </c>
      <c r="B51" s="8" t="s">
        <v>100</v>
      </c>
      <c r="C51" s="9" t="s">
        <v>101</v>
      </c>
      <c r="D51" s="9"/>
      <c r="E51" s="9" t="s">
        <v>19</v>
      </c>
      <c r="F51" s="9" t="s">
        <v>92</v>
      </c>
      <c r="G51" s="9">
        <v>2</v>
      </c>
      <c r="H51" s="51">
        <v>467.06000000000006</v>
      </c>
      <c r="I51" s="51">
        <f t="shared" si="2"/>
        <v>934.12000000000012</v>
      </c>
      <c r="J51" s="45"/>
      <c r="K51" s="5" t="s">
        <v>311</v>
      </c>
    </row>
    <row r="52" spans="1:11" x14ac:dyDescent="0.2">
      <c r="A52" s="9">
        <v>45</v>
      </c>
      <c r="B52" s="8" t="s">
        <v>102</v>
      </c>
      <c r="C52" s="9" t="s">
        <v>103</v>
      </c>
      <c r="D52" s="9"/>
      <c r="E52" s="9" t="s">
        <v>19</v>
      </c>
      <c r="F52" s="9" t="s">
        <v>92</v>
      </c>
      <c r="G52" s="9">
        <v>1</v>
      </c>
      <c r="H52" s="51">
        <v>3216.1800000000003</v>
      </c>
      <c r="I52" s="51">
        <f t="shared" si="2"/>
        <v>3216.1800000000003</v>
      </c>
      <c r="J52" s="45"/>
      <c r="K52" s="5" t="s">
        <v>311</v>
      </c>
    </row>
    <row r="53" spans="1:11" x14ac:dyDescent="0.2">
      <c r="A53" s="9">
        <v>46</v>
      </c>
      <c r="B53" s="8" t="s">
        <v>104</v>
      </c>
      <c r="C53" s="9" t="s">
        <v>105</v>
      </c>
      <c r="D53" s="9"/>
      <c r="E53" s="9" t="s">
        <v>106</v>
      </c>
      <c r="F53" s="9" t="s">
        <v>12</v>
      </c>
      <c r="G53" s="9">
        <v>1</v>
      </c>
      <c r="H53" s="51">
        <v>79058.98000000001</v>
      </c>
      <c r="I53" s="51">
        <f t="shared" si="2"/>
        <v>79058.98000000001</v>
      </c>
      <c r="J53" s="47"/>
      <c r="K53" s="8"/>
    </row>
    <row r="54" spans="1:11" ht="25.5" x14ac:dyDescent="0.2">
      <c r="A54" s="9">
        <v>47</v>
      </c>
      <c r="B54" s="11" t="s">
        <v>107</v>
      </c>
      <c r="C54" s="9" t="s">
        <v>108</v>
      </c>
      <c r="D54" s="9"/>
      <c r="E54" s="9" t="s">
        <v>109</v>
      </c>
      <c r="F54" s="9" t="s">
        <v>12</v>
      </c>
      <c r="G54" s="9">
        <v>3</v>
      </c>
      <c r="H54" s="51">
        <v>11797.500000000002</v>
      </c>
      <c r="I54" s="51">
        <f t="shared" si="2"/>
        <v>35392.500000000007</v>
      </c>
      <c r="J54" s="47"/>
      <c r="K54" s="5" t="s">
        <v>285</v>
      </c>
    </row>
    <row r="55" spans="1:11" x14ac:dyDescent="0.2">
      <c r="A55" s="9">
        <v>48</v>
      </c>
      <c r="B55" s="8" t="s">
        <v>110</v>
      </c>
      <c r="C55" s="9" t="s">
        <v>111</v>
      </c>
      <c r="D55" s="9"/>
      <c r="E55" s="9" t="s">
        <v>109</v>
      </c>
      <c r="F55" s="9" t="s">
        <v>12</v>
      </c>
      <c r="G55" s="9">
        <v>2</v>
      </c>
      <c r="H55" s="51">
        <v>53344.060000000012</v>
      </c>
      <c r="I55" s="51">
        <f t="shared" si="2"/>
        <v>106688.12000000002</v>
      </c>
      <c r="J55" s="47"/>
      <c r="K55" s="5" t="s">
        <v>285</v>
      </c>
    </row>
    <row r="56" spans="1:11" ht="25.5" x14ac:dyDescent="0.2">
      <c r="A56" s="9">
        <v>49</v>
      </c>
      <c r="B56" s="8" t="s">
        <v>112</v>
      </c>
      <c r="C56" s="12" t="s">
        <v>113</v>
      </c>
      <c r="D56" s="9"/>
      <c r="E56" s="9" t="s">
        <v>19</v>
      </c>
      <c r="F56" s="9" t="s">
        <v>12</v>
      </c>
      <c r="G56" s="9">
        <v>4</v>
      </c>
      <c r="H56" s="51">
        <v>3025.0000000000005</v>
      </c>
      <c r="I56" s="51">
        <f t="shared" si="2"/>
        <v>12100.000000000002</v>
      </c>
      <c r="J56" s="47"/>
      <c r="K56" s="5" t="s">
        <v>285</v>
      </c>
    </row>
    <row r="57" spans="1:11" ht="38.25" x14ac:dyDescent="0.2">
      <c r="A57" s="9">
        <v>50</v>
      </c>
      <c r="B57" s="11" t="s">
        <v>114</v>
      </c>
      <c r="C57" s="9"/>
      <c r="D57" s="9" t="s">
        <v>115</v>
      </c>
      <c r="E57" s="9" t="s">
        <v>116</v>
      </c>
      <c r="F57" s="9" t="s">
        <v>92</v>
      </c>
      <c r="G57" s="9">
        <v>1</v>
      </c>
      <c r="H57" s="51">
        <v>122412.07000000002</v>
      </c>
      <c r="I57" s="51">
        <f t="shared" si="2"/>
        <v>122412.07000000002</v>
      </c>
      <c r="J57" s="47"/>
      <c r="K57" s="8"/>
    </row>
    <row r="58" spans="1:11" x14ac:dyDescent="0.2">
      <c r="A58" s="9">
        <v>51</v>
      </c>
      <c r="B58" s="8" t="s">
        <v>117</v>
      </c>
      <c r="C58" s="9"/>
      <c r="D58" s="9"/>
      <c r="E58" s="9" t="s">
        <v>116</v>
      </c>
      <c r="F58" s="9" t="s">
        <v>92</v>
      </c>
      <c r="G58" s="9">
        <v>1</v>
      </c>
      <c r="H58" s="51">
        <v>10888.790000000003</v>
      </c>
      <c r="I58" s="51">
        <f t="shared" si="2"/>
        <v>10888.790000000003</v>
      </c>
      <c r="J58" s="47"/>
      <c r="K58" s="5" t="s">
        <v>325</v>
      </c>
    </row>
    <row r="59" spans="1:11" x14ac:dyDescent="0.2">
      <c r="A59" s="9">
        <v>52</v>
      </c>
      <c r="B59" s="8" t="s">
        <v>118</v>
      </c>
      <c r="C59" s="9" t="s">
        <v>119</v>
      </c>
      <c r="D59" s="9"/>
      <c r="E59" s="9" t="s">
        <v>120</v>
      </c>
      <c r="F59" s="9"/>
      <c r="G59" s="9">
        <v>15</v>
      </c>
      <c r="H59" s="51">
        <v>10283.790000000003</v>
      </c>
      <c r="I59" s="51">
        <f t="shared" si="2"/>
        <v>154256.85000000003</v>
      </c>
      <c r="J59" s="47"/>
      <c r="K59" s="5" t="s">
        <v>321</v>
      </c>
    </row>
    <row r="60" spans="1:11" x14ac:dyDescent="0.2">
      <c r="A60" s="9">
        <v>53</v>
      </c>
      <c r="B60" s="8" t="s">
        <v>121</v>
      </c>
      <c r="C60" s="9" t="s">
        <v>122</v>
      </c>
      <c r="D60" s="9"/>
      <c r="E60" s="9" t="s">
        <v>120</v>
      </c>
      <c r="F60" s="9" t="s">
        <v>12</v>
      </c>
      <c r="G60" s="9">
        <v>1</v>
      </c>
      <c r="H60" s="51">
        <v>61309.490000000005</v>
      </c>
      <c r="I60" s="51">
        <f t="shared" si="2"/>
        <v>61309.490000000005</v>
      </c>
      <c r="J60" s="47"/>
      <c r="K60" s="5" t="s">
        <v>304</v>
      </c>
    </row>
    <row r="61" spans="1:11" x14ac:dyDescent="0.2">
      <c r="A61" s="9">
        <v>54</v>
      </c>
      <c r="B61" s="8" t="s">
        <v>123</v>
      </c>
      <c r="C61" s="9" t="s">
        <v>124</v>
      </c>
      <c r="D61" s="9"/>
      <c r="E61" s="9" t="s">
        <v>125</v>
      </c>
      <c r="F61" s="9" t="s">
        <v>12</v>
      </c>
      <c r="G61" s="9">
        <v>1</v>
      </c>
      <c r="H61" s="51">
        <v>2843.5000000000005</v>
      </c>
      <c r="I61" s="51">
        <f t="shared" si="2"/>
        <v>2843.5000000000005</v>
      </c>
      <c r="J61" s="47"/>
      <c r="K61" s="5" t="s">
        <v>288</v>
      </c>
    </row>
    <row r="62" spans="1:11" x14ac:dyDescent="0.2">
      <c r="A62" s="9">
        <v>55</v>
      </c>
      <c r="B62" s="8" t="s">
        <v>126</v>
      </c>
      <c r="C62" s="9" t="s">
        <v>127</v>
      </c>
      <c r="D62" s="9"/>
      <c r="E62" s="9" t="s">
        <v>125</v>
      </c>
      <c r="F62" s="9" t="s">
        <v>12</v>
      </c>
      <c r="G62" s="9">
        <v>2</v>
      </c>
      <c r="H62" s="51">
        <v>181.50000000000003</v>
      </c>
      <c r="I62" s="51">
        <f t="shared" si="2"/>
        <v>363.00000000000006</v>
      </c>
      <c r="J62" s="47"/>
      <c r="K62" s="5" t="s">
        <v>288</v>
      </c>
    </row>
    <row r="63" spans="1:11" ht="38.25" x14ac:dyDescent="0.2">
      <c r="A63" s="9">
        <v>56</v>
      </c>
      <c r="B63" s="11" t="s">
        <v>128</v>
      </c>
      <c r="C63" s="12" t="s">
        <v>129</v>
      </c>
      <c r="D63" s="9"/>
      <c r="E63" s="9" t="s">
        <v>125</v>
      </c>
      <c r="F63" s="9" t="s">
        <v>12</v>
      </c>
      <c r="G63" s="9">
        <v>1</v>
      </c>
      <c r="H63" s="51">
        <v>726.00000000000011</v>
      </c>
      <c r="I63" s="51">
        <f t="shared" si="2"/>
        <v>726.00000000000011</v>
      </c>
      <c r="J63" s="47"/>
      <c r="K63" s="5" t="s">
        <v>288</v>
      </c>
    </row>
    <row r="64" spans="1:11" x14ac:dyDescent="0.2">
      <c r="B64" s="186" t="s">
        <v>130</v>
      </c>
      <c r="C64" s="181"/>
      <c r="D64" s="181"/>
      <c r="E64" s="181"/>
      <c r="F64" s="181"/>
      <c r="G64" s="182"/>
      <c r="H64" s="51"/>
      <c r="I64" s="51">
        <f t="shared" si="2"/>
        <v>0</v>
      </c>
      <c r="J64" s="47"/>
      <c r="K64" s="5"/>
    </row>
    <row r="65" spans="1:11" ht="12.75" customHeight="1" x14ac:dyDescent="0.2">
      <c r="A65" s="9">
        <v>57</v>
      </c>
      <c r="B65" s="8" t="s">
        <v>131</v>
      </c>
      <c r="C65" s="9" t="s">
        <v>132</v>
      </c>
      <c r="D65" s="9" t="s">
        <v>133</v>
      </c>
      <c r="E65" s="9" t="s">
        <v>134</v>
      </c>
      <c r="F65" s="9" t="s">
        <v>73</v>
      </c>
      <c r="G65" s="9">
        <v>52</v>
      </c>
      <c r="H65" s="51">
        <v>913.72050000000024</v>
      </c>
      <c r="I65" s="51">
        <f t="shared" si="2"/>
        <v>47513.466000000015</v>
      </c>
      <c r="J65" s="47"/>
      <c r="K65" s="5" t="s">
        <v>312</v>
      </c>
    </row>
    <row r="66" spans="1:11" ht="12.75" customHeight="1" x14ac:dyDescent="0.2">
      <c r="A66" s="9">
        <v>58</v>
      </c>
      <c r="B66" s="8" t="s">
        <v>135</v>
      </c>
      <c r="C66" s="9" t="s">
        <v>136</v>
      </c>
      <c r="D66" s="9" t="s">
        <v>137</v>
      </c>
      <c r="E66" s="9" t="s">
        <v>19</v>
      </c>
      <c r="F66" s="9" t="s">
        <v>12</v>
      </c>
      <c r="G66" s="9">
        <v>52</v>
      </c>
      <c r="H66" s="51">
        <v>554.63100000000009</v>
      </c>
      <c r="I66" s="51">
        <f t="shared" si="2"/>
        <v>28840.812000000005</v>
      </c>
      <c r="J66" s="47"/>
      <c r="K66" s="5" t="s">
        <v>312</v>
      </c>
    </row>
    <row r="67" spans="1:11" ht="12.75" customHeight="1" x14ac:dyDescent="0.2">
      <c r="A67" s="9">
        <v>59</v>
      </c>
      <c r="B67" s="8" t="s">
        <v>138</v>
      </c>
      <c r="C67" s="9" t="s">
        <v>139</v>
      </c>
      <c r="D67" s="9" t="s">
        <v>140</v>
      </c>
      <c r="E67" s="9" t="s">
        <v>19</v>
      </c>
      <c r="F67" s="9" t="s">
        <v>12</v>
      </c>
      <c r="G67" s="9">
        <v>17</v>
      </c>
      <c r="H67" s="51">
        <v>107.47275</v>
      </c>
      <c r="I67" s="51">
        <f t="shared" si="2"/>
        <v>1827.03675</v>
      </c>
      <c r="J67" s="47"/>
      <c r="K67" s="5" t="s">
        <v>309</v>
      </c>
    </row>
    <row r="68" spans="1:11" ht="12.75" customHeight="1" x14ac:dyDescent="0.2">
      <c r="A68" s="9">
        <v>60</v>
      </c>
      <c r="B68" s="8" t="s">
        <v>141</v>
      </c>
      <c r="C68" s="9" t="s">
        <v>142</v>
      </c>
      <c r="D68" s="9" t="s">
        <v>143</v>
      </c>
      <c r="E68" s="9" t="s">
        <v>19</v>
      </c>
      <c r="F68" s="9" t="s">
        <v>12</v>
      </c>
      <c r="G68" s="9">
        <v>51</v>
      </c>
      <c r="H68" s="51">
        <v>165.00330000000002</v>
      </c>
      <c r="I68" s="51">
        <f t="shared" si="2"/>
        <v>8415.1683000000012</v>
      </c>
      <c r="J68" s="47"/>
      <c r="K68" s="5" t="s">
        <v>312</v>
      </c>
    </row>
    <row r="69" spans="1:11" ht="12.75" customHeight="1" x14ac:dyDescent="0.2">
      <c r="A69" s="9">
        <v>61</v>
      </c>
      <c r="B69" s="8" t="s">
        <v>144</v>
      </c>
      <c r="C69" s="9"/>
      <c r="D69" s="9">
        <v>314</v>
      </c>
      <c r="E69" s="9" t="s">
        <v>19</v>
      </c>
      <c r="F69" s="9" t="s">
        <v>12</v>
      </c>
      <c r="G69" s="9">
        <v>30</v>
      </c>
      <c r="H69" s="51">
        <v>119.39235000000001</v>
      </c>
      <c r="I69" s="51">
        <f t="shared" si="2"/>
        <v>3581.7705000000001</v>
      </c>
      <c r="J69" s="47"/>
      <c r="K69" s="5" t="s">
        <v>312</v>
      </c>
    </row>
    <row r="70" spans="1:11" ht="12.75" customHeight="1" x14ac:dyDescent="0.2">
      <c r="A70" s="9">
        <v>62</v>
      </c>
      <c r="B70" s="8" t="s">
        <v>145</v>
      </c>
      <c r="C70" s="9"/>
      <c r="D70" s="9">
        <v>654</v>
      </c>
      <c r="E70" s="9" t="s">
        <v>19</v>
      </c>
      <c r="F70" s="9" t="s">
        <v>12</v>
      </c>
      <c r="G70" s="9">
        <v>4</v>
      </c>
      <c r="H70" s="51">
        <v>65.061149999999998</v>
      </c>
      <c r="I70" s="51">
        <f t="shared" si="2"/>
        <v>260.24459999999999</v>
      </c>
      <c r="J70" s="47"/>
      <c r="K70" s="5" t="s">
        <v>309</v>
      </c>
    </row>
    <row r="71" spans="1:11" ht="12.75" customHeight="1" x14ac:dyDescent="0.2">
      <c r="A71" s="9">
        <v>63</v>
      </c>
      <c r="B71" s="8" t="s">
        <v>146</v>
      </c>
      <c r="C71" s="9"/>
      <c r="D71" s="9">
        <v>655</v>
      </c>
      <c r="E71" s="9" t="s">
        <v>19</v>
      </c>
      <c r="F71" s="9" t="s">
        <v>12</v>
      </c>
      <c r="G71" s="9">
        <v>4</v>
      </c>
      <c r="H71" s="51">
        <v>65.061149999999998</v>
      </c>
      <c r="I71" s="51">
        <f t="shared" si="2"/>
        <v>260.24459999999999</v>
      </c>
      <c r="J71" s="47"/>
      <c r="K71" s="5" t="s">
        <v>309</v>
      </c>
    </row>
    <row r="72" spans="1:11" ht="12.75" customHeight="1" x14ac:dyDescent="0.2">
      <c r="A72" s="9">
        <v>64</v>
      </c>
      <c r="B72" s="8" t="s">
        <v>147</v>
      </c>
      <c r="C72" s="9"/>
      <c r="D72" s="9">
        <v>653</v>
      </c>
      <c r="E72" s="9" t="s">
        <v>19</v>
      </c>
      <c r="F72" s="9" t="s">
        <v>12</v>
      </c>
      <c r="G72" s="9">
        <v>10</v>
      </c>
      <c r="H72" s="51">
        <v>69.230699999999999</v>
      </c>
      <c r="I72" s="51">
        <f t="shared" si="2"/>
        <v>692.30700000000002</v>
      </c>
      <c r="J72" s="47"/>
      <c r="K72" s="5" t="s">
        <v>309</v>
      </c>
    </row>
    <row r="73" spans="1:11" ht="12.75" customHeight="1" x14ac:dyDescent="0.2">
      <c r="A73" s="9">
        <v>65</v>
      </c>
      <c r="B73" s="8" t="s">
        <v>148</v>
      </c>
      <c r="C73" s="9"/>
      <c r="D73" s="9">
        <v>10033</v>
      </c>
      <c r="E73" s="9" t="s">
        <v>19</v>
      </c>
      <c r="F73" s="9" t="s">
        <v>12</v>
      </c>
      <c r="G73" s="9">
        <v>14</v>
      </c>
      <c r="H73" s="51">
        <v>82.467000000000013</v>
      </c>
      <c r="I73" s="51">
        <f t="shared" si="2"/>
        <v>1154.5380000000002</v>
      </c>
      <c r="J73" s="47"/>
      <c r="K73" s="5" t="s">
        <v>312</v>
      </c>
    </row>
    <row r="74" spans="1:11" ht="12.75" customHeight="1" x14ac:dyDescent="0.2">
      <c r="A74" s="9">
        <v>66</v>
      </c>
      <c r="B74" s="8" t="s">
        <v>149</v>
      </c>
      <c r="C74" s="9"/>
      <c r="D74" s="9">
        <v>45057</v>
      </c>
      <c r="E74" s="9" t="s">
        <v>19</v>
      </c>
      <c r="F74" s="9" t="s">
        <v>12</v>
      </c>
      <c r="G74" s="9">
        <v>64</v>
      </c>
      <c r="H74" s="51">
        <v>1472.5095000000001</v>
      </c>
      <c r="I74" s="51">
        <f t="shared" si="2"/>
        <v>94240.608000000007</v>
      </c>
      <c r="J74" s="47"/>
      <c r="K74" s="5" t="s">
        <v>312</v>
      </c>
    </row>
    <row r="75" spans="1:11" x14ac:dyDescent="0.2">
      <c r="A75" s="9">
        <v>67</v>
      </c>
      <c r="B75" s="8" t="s">
        <v>150</v>
      </c>
      <c r="C75" s="9"/>
      <c r="D75" s="9"/>
      <c r="E75" s="9" t="s">
        <v>19</v>
      </c>
      <c r="F75" s="9" t="s">
        <v>12</v>
      </c>
      <c r="G75" s="9">
        <v>384</v>
      </c>
      <c r="H75" s="51">
        <v>2</v>
      </c>
      <c r="I75" s="51">
        <f t="shared" si="2"/>
        <v>768</v>
      </c>
      <c r="J75" s="47"/>
      <c r="K75" s="5" t="s">
        <v>313</v>
      </c>
    </row>
    <row r="76" spans="1:11" x14ac:dyDescent="0.2">
      <c r="B76" s="186" t="s">
        <v>70</v>
      </c>
      <c r="C76" s="181"/>
      <c r="D76" s="181"/>
      <c r="E76" s="181"/>
      <c r="F76" s="181"/>
      <c r="G76" s="182"/>
      <c r="H76" s="51"/>
      <c r="I76" s="51"/>
      <c r="J76" s="47"/>
      <c r="K76" s="5"/>
    </row>
    <row r="77" spans="1:11" x14ac:dyDescent="0.2">
      <c r="A77" s="9">
        <v>68</v>
      </c>
      <c r="B77" s="8" t="s">
        <v>151</v>
      </c>
      <c r="C77" s="9" t="s">
        <v>152</v>
      </c>
      <c r="D77" s="9"/>
      <c r="E77" s="9"/>
      <c r="F77" s="9" t="s">
        <v>73</v>
      </c>
      <c r="G77" s="9">
        <v>1620</v>
      </c>
      <c r="H77" s="51">
        <v>63.34020000000001</v>
      </c>
      <c r="I77" s="51">
        <f>H77*G77</f>
        <v>102611.12400000001</v>
      </c>
      <c r="J77" s="45" t="s">
        <v>294</v>
      </c>
      <c r="K77" s="5" t="s">
        <v>288</v>
      </c>
    </row>
    <row r="78" spans="1:11" x14ac:dyDescent="0.2">
      <c r="A78" s="9">
        <v>69</v>
      </c>
      <c r="B78" s="8" t="s">
        <v>153</v>
      </c>
      <c r="C78" s="9"/>
      <c r="D78" s="9"/>
      <c r="E78" s="9"/>
      <c r="F78" s="9" t="s">
        <v>92</v>
      </c>
      <c r="G78" s="9">
        <v>50</v>
      </c>
      <c r="H78" s="51">
        <v>0</v>
      </c>
      <c r="I78" s="51">
        <f>H78*G78</f>
        <v>0</v>
      </c>
      <c r="J78" s="48"/>
      <c r="K78" s="8"/>
    </row>
    <row r="79" spans="1:11" ht="12.75" customHeight="1" x14ac:dyDescent="0.2">
      <c r="A79" s="9">
        <v>70</v>
      </c>
      <c r="B79" s="8" t="s">
        <v>154</v>
      </c>
      <c r="C79" s="9">
        <v>91916</v>
      </c>
      <c r="D79" s="9"/>
      <c r="E79" s="9" t="s">
        <v>84</v>
      </c>
      <c r="F79" s="9" t="s">
        <v>73</v>
      </c>
      <c r="G79" s="9">
        <v>1620</v>
      </c>
      <c r="H79" s="51">
        <v>7.5075000000000003</v>
      </c>
      <c r="I79" s="51">
        <f>H79*G79</f>
        <v>12162.15</v>
      </c>
      <c r="J79" s="47"/>
      <c r="K79" s="5" t="s">
        <v>309</v>
      </c>
    </row>
    <row r="80" spans="1:11" x14ac:dyDescent="0.2">
      <c r="A80" s="9">
        <v>71</v>
      </c>
      <c r="B80" s="8" t="s">
        <v>155</v>
      </c>
      <c r="C80" s="9" t="s">
        <v>156</v>
      </c>
      <c r="D80" s="9"/>
      <c r="E80" s="9"/>
      <c r="F80" s="9" t="s">
        <v>73</v>
      </c>
      <c r="G80" s="9">
        <v>10</v>
      </c>
      <c r="H80" s="51">
        <v>395.58750000000009</v>
      </c>
      <c r="I80" s="51">
        <f>H80*G80</f>
        <v>3955.8750000000009</v>
      </c>
      <c r="J80" s="47"/>
      <c r="K80" s="5" t="s">
        <v>322</v>
      </c>
    </row>
    <row r="81" spans="1:11" x14ac:dyDescent="0.2">
      <c r="A81" s="9">
        <v>72</v>
      </c>
      <c r="B81" s="8" t="s">
        <v>157</v>
      </c>
      <c r="C81" s="9" t="s">
        <v>158</v>
      </c>
      <c r="D81" s="9"/>
      <c r="E81" s="9"/>
      <c r="F81" s="9" t="s">
        <v>73</v>
      </c>
      <c r="G81" s="9">
        <v>50</v>
      </c>
      <c r="H81" s="51">
        <v>109.72500000000002</v>
      </c>
      <c r="I81" s="51">
        <f>H81*G81</f>
        <v>5486.2500000000009</v>
      </c>
      <c r="J81" s="45" t="s">
        <v>301</v>
      </c>
      <c r="K81" s="5" t="s">
        <v>300</v>
      </c>
    </row>
    <row r="82" spans="1:11" x14ac:dyDescent="0.2">
      <c r="A82" s="9">
        <v>73</v>
      </c>
      <c r="B82" s="8" t="s">
        <v>335</v>
      </c>
      <c r="C82" s="9"/>
      <c r="D82" s="9"/>
      <c r="E82" s="9"/>
      <c r="F82" s="9" t="s">
        <v>92</v>
      </c>
      <c r="G82" s="9">
        <v>1</v>
      </c>
      <c r="H82" s="51"/>
      <c r="I82" s="51"/>
      <c r="J82" s="45"/>
      <c r="K82" s="5"/>
    </row>
    <row r="83" spans="1:11" x14ac:dyDescent="0.2">
      <c r="A83" s="156"/>
      <c r="B83" s="165" t="s">
        <v>340</v>
      </c>
      <c r="C83" s="162"/>
      <c r="D83" s="162"/>
      <c r="E83" s="162"/>
      <c r="F83" s="162"/>
      <c r="G83" s="162"/>
      <c r="H83" s="162"/>
      <c r="I83" s="166"/>
      <c r="J83" s="167"/>
      <c r="K83" s="168"/>
    </row>
    <row r="84" spans="1:11" x14ac:dyDescent="0.2">
      <c r="A84" s="7">
        <v>74</v>
      </c>
      <c r="B84" s="8" t="s">
        <v>159</v>
      </c>
      <c r="C84" s="9"/>
      <c r="D84" s="9"/>
      <c r="E84" s="9"/>
      <c r="F84" s="9" t="s">
        <v>92</v>
      </c>
      <c r="G84" s="9">
        <v>8</v>
      </c>
      <c r="H84" s="51">
        <v>72.903600000000012</v>
      </c>
      <c r="I84" s="51">
        <f t="shared" ref="I84:I101" si="3">H84*G84</f>
        <v>583.22880000000009</v>
      </c>
      <c r="J84" s="47"/>
      <c r="K84" s="6" t="s">
        <v>307</v>
      </c>
    </row>
    <row r="85" spans="1:11" x14ac:dyDescent="0.2">
      <c r="A85" s="7">
        <v>75</v>
      </c>
      <c r="B85" s="8" t="s">
        <v>160</v>
      </c>
      <c r="C85" s="9" t="s">
        <v>161</v>
      </c>
      <c r="D85" s="9"/>
      <c r="E85" s="9" t="s">
        <v>162</v>
      </c>
      <c r="F85" s="9" t="s">
        <v>92</v>
      </c>
      <c r="G85" s="9">
        <v>8</v>
      </c>
      <c r="H85" s="51">
        <v>1905.7500000000002</v>
      </c>
      <c r="I85" s="51">
        <f t="shared" si="3"/>
        <v>15246.000000000002</v>
      </c>
      <c r="J85" s="47"/>
      <c r="K85" s="6" t="s">
        <v>323</v>
      </c>
    </row>
    <row r="86" spans="1:11" x14ac:dyDescent="0.2">
      <c r="A86" s="7">
        <v>76</v>
      </c>
      <c r="B86" s="8" t="s">
        <v>163</v>
      </c>
      <c r="C86" s="9" t="s">
        <v>164</v>
      </c>
      <c r="D86" s="9"/>
      <c r="E86" s="9" t="s">
        <v>19</v>
      </c>
      <c r="F86" s="9" t="s">
        <v>92</v>
      </c>
      <c r="G86" s="9">
        <v>1</v>
      </c>
      <c r="H86" s="51">
        <v>292281.99000000005</v>
      </c>
      <c r="I86" s="51">
        <f t="shared" si="3"/>
        <v>292281.99000000005</v>
      </c>
      <c r="J86" s="47"/>
      <c r="K86" s="6" t="s">
        <v>304</v>
      </c>
    </row>
    <row r="87" spans="1:11" x14ac:dyDescent="0.2">
      <c r="A87" s="7">
        <v>77</v>
      </c>
      <c r="B87" s="8" t="s">
        <v>165</v>
      </c>
      <c r="C87" s="9" t="s">
        <v>166</v>
      </c>
      <c r="D87" s="9"/>
      <c r="E87" s="9" t="s">
        <v>19</v>
      </c>
      <c r="F87" s="9" t="s">
        <v>92</v>
      </c>
      <c r="G87" s="9">
        <v>2</v>
      </c>
      <c r="H87" s="51">
        <v>358.05</v>
      </c>
      <c r="I87" s="51">
        <f t="shared" si="3"/>
        <v>716.1</v>
      </c>
      <c r="J87" s="47"/>
      <c r="K87" s="6" t="s">
        <v>304</v>
      </c>
    </row>
    <row r="88" spans="1:11" x14ac:dyDescent="0.2">
      <c r="A88" s="7">
        <v>78</v>
      </c>
      <c r="B88" s="8" t="s">
        <v>167</v>
      </c>
      <c r="C88" s="9"/>
      <c r="D88" s="9"/>
      <c r="E88" s="9" t="s">
        <v>19</v>
      </c>
      <c r="F88" s="9" t="s">
        <v>92</v>
      </c>
      <c r="G88" s="9">
        <v>1</v>
      </c>
      <c r="H88" s="51">
        <v>17671.5</v>
      </c>
      <c r="I88" s="51">
        <f t="shared" si="3"/>
        <v>17671.5</v>
      </c>
      <c r="J88" s="47"/>
      <c r="K88" s="6" t="s">
        <v>304</v>
      </c>
    </row>
    <row r="89" spans="1:11" x14ac:dyDescent="0.2">
      <c r="A89" s="7">
        <v>79</v>
      </c>
      <c r="B89" s="8" t="s">
        <v>168</v>
      </c>
      <c r="C89" s="9" t="s">
        <v>169</v>
      </c>
      <c r="D89" s="9"/>
      <c r="E89" s="9" t="s">
        <v>170</v>
      </c>
      <c r="F89" s="9" t="s">
        <v>92</v>
      </c>
      <c r="G89" s="9">
        <v>1</v>
      </c>
      <c r="H89" s="51">
        <v>5601.75</v>
      </c>
      <c r="I89" s="51">
        <f t="shared" si="3"/>
        <v>5601.75</v>
      </c>
      <c r="J89" s="47"/>
      <c r="K89" s="10"/>
    </row>
    <row r="90" spans="1:11" x14ac:dyDescent="0.2">
      <c r="A90" s="7">
        <v>80</v>
      </c>
      <c r="B90" s="8" t="s">
        <v>171</v>
      </c>
      <c r="C90" s="9" t="s">
        <v>172</v>
      </c>
      <c r="D90" s="9"/>
      <c r="E90" s="9" t="s">
        <v>173</v>
      </c>
      <c r="F90" s="9" t="s">
        <v>92</v>
      </c>
      <c r="G90" s="9">
        <v>1</v>
      </c>
      <c r="H90" s="51">
        <v>75075</v>
      </c>
      <c r="I90" s="51">
        <f t="shared" si="3"/>
        <v>75075</v>
      </c>
      <c r="J90" s="47"/>
      <c r="K90" s="10"/>
    </row>
    <row r="91" spans="1:11" x14ac:dyDescent="0.2">
      <c r="A91" s="7">
        <v>81</v>
      </c>
      <c r="B91" s="8" t="s">
        <v>174</v>
      </c>
      <c r="C91" s="9" t="s">
        <v>175</v>
      </c>
      <c r="D91" s="9"/>
      <c r="E91" s="9" t="s">
        <v>176</v>
      </c>
      <c r="F91" s="9" t="s">
        <v>92</v>
      </c>
      <c r="G91" s="9">
        <v>1</v>
      </c>
      <c r="H91" s="51">
        <v>3216.6750000000006</v>
      </c>
      <c r="I91" s="51">
        <f t="shared" si="3"/>
        <v>3216.6750000000006</v>
      </c>
      <c r="J91" s="47"/>
      <c r="K91" s="10"/>
    </row>
    <row r="92" spans="1:11" x14ac:dyDescent="0.2">
      <c r="A92" s="7">
        <v>82</v>
      </c>
      <c r="B92" s="8" t="s">
        <v>177</v>
      </c>
      <c r="C92" s="9" t="s">
        <v>178</v>
      </c>
      <c r="D92" s="9"/>
      <c r="E92" s="9" t="s">
        <v>19</v>
      </c>
      <c r="F92" s="9" t="s">
        <v>92</v>
      </c>
      <c r="G92" s="9">
        <v>1</v>
      </c>
      <c r="H92" s="51">
        <v>277.2</v>
      </c>
      <c r="I92" s="51">
        <f t="shared" si="3"/>
        <v>277.2</v>
      </c>
      <c r="J92" s="47"/>
      <c r="K92" s="10"/>
    </row>
    <row r="93" spans="1:11" x14ac:dyDescent="0.2">
      <c r="A93" s="7">
        <v>83</v>
      </c>
      <c r="B93" s="8" t="s">
        <v>179</v>
      </c>
      <c r="C93" s="9" t="s">
        <v>180</v>
      </c>
      <c r="D93" s="9"/>
      <c r="E93" s="9" t="s">
        <v>19</v>
      </c>
      <c r="F93" s="9" t="s">
        <v>92</v>
      </c>
      <c r="G93" s="9">
        <v>1</v>
      </c>
      <c r="H93" s="51">
        <v>6308.6100000000006</v>
      </c>
      <c r="I93" s="51">
        <f t="shared" si="3"/>
        <v>6308.6100000000006</v>
      </c>
      <c r="J93" s="47"/>
      <c r="K93" s="10"/>
    </row>
    <row r="94" spans="1:11" x14ac:dyDescent="0.2">
      <c r="A94" s="7">
        <v>84</v>
      </c>
      <c r="B94" s="8" t="s">
        <v>181</v>
      </c>
      <c r="C94" s="9" t="s">
        <v>182</v>
      </c>
      <c r="D94" s="9"/>
      <c r="E94" s="9" t="s">
        <v>19</v>
      </c>
      <c r="F94" s="9" t="s">
        <v>92</v>
      </c>
      <c r="G94" s="9">
        <v>1</v>
      </c>
      <c r="H94" s="51">
        <v>1732.5000000000002</v>
      </c>
      <c r="I94" s="51">
        <f t="shared" si="3"/>
        <v>1732.5000000000002</v>
      </c>
      <c r="J94" s="47"/>
      <c r="K94" s="10"/>
    </row>
    <row r="95" spans="1:11" x14ac:dyDescent="0.2">
      <c r="A95" s="7">
        <v>85</v>
      </c>
      <c r="B95" s="8" t="s">
        <v>183</v>
      </c>
      <c r="C95" s="9" t="s">
        <v>184</v>
      </c>
      <c r="D95" s="9"/>
      <c r="E95" s="9" t="s">
        <v>19</v>
      </c>
      <c r="F95" s="9" t="s">
        <v>92</v>
      </c>
      <c r="G95" s="9">
        <v>2</v>
      </c>
      <c r="H95" s="51">
        <v>4042.5000000000005</v>
      </c>
      <c r="I95" s="51">
        <f t="shared" si="3"/>
        <v>8085.0000000000009</v>
      </c>
      <c r="J95" s="47"/>
      <c r="K95" s="10"/>
    </row>
    <row r="96" spans="1:11" x14ac:dyDescent="0.2">
      <c r="A96" s="7">
        <v>86</v>
      </c>
      <c r="B96" s="8" t="s">
        <v>185</v>
      </c>
      <c r="C96" s="9" t="s">
        <v>186</v>
      </c>
      <c r="D96" s="9"/>
      <c r="E96" s="9" t="s">
        <v>187</v>
      </c>
      <c r="F96" s="9" t="s">
        <v>92</v>
      </c>
      <c r="G96" s="9">
        <v>1</v>
      </c>
      <c r="H96" s="51">
        <v>4419.0300000000007</v>
      </c>
      <c r="I96" s="51">
        <f t="shared" si="3"/>
        <v>4419.0300000000007</v>
      </c>
      <c r="J96" s="47"/>
      <c r="K96" s="10" t="s">
        <v>315</v>
      </c>
    </row>
    <row r="97" spans="1:11" x14ac:dyDescent="0.2">
      <c r="A97" s="7">
        <v>87</v>
      </c>
      <c r="B97" s="8" t="s">
        <v>188</v>
      </c>
      <c r="C97" s="9"/>
      <c r="D97" s="9"/>
      <c r="E97" s="9"/>
      <c r="F97" s="9" t="s">
        <v>189</v>
      </c>
      <c r="G97" s="9">
        <v>8</v>
      </c>
      <c r="H97" s="51">
        <v>98.175000000000026</v>
      </c>
      <c r="I97" s="51">
        <f t="shared" si="3"/>
        <v>785.4000000000002</v>
      </c>
      <c r="J97" s="47"/>
      <c r="K97" s="10"/>
    </row>
    <row r="98" spans="1:11" ht="12.75" customHeight="1" x14ac:dyDescent="0.2">
      <c r="A98" s="7">
        <v>88</v>
      </c>
      <c r="B98" s="8" t="s">
        <v>190</v>
      </c>
      <c r="C98" s="9" t="s">
        <v>191</v>
      </c>
      <c r="D98" s="9"/>
      <c r="E98" s="9"/>
      <c r="F98" s="9" t="s">
        <v>92</v>
      </c>
      <c r="G98" s="9">
        <v>2</v>
      </c>
      <c r="H98" s="51">
        <v>47.262600000000013</v>
      </c>
      <c r="I98" s="51">
        <f t="shared" si="3"/>
        <v>94.525200000000027</v>
      </c>
      <c r="J98" s="47"/>
      <c r="K98" s="10" t="s">
        <v>309</v>
      </c>
    </row>
    <row r="99" spans="1:11" ht="12.75" customHeight="1" x14ac:dyDescent="0.2">
      <c r="A99" s="7">
        <v>89</v>
      </c>
      <c r="B99" s="8" t="s">
        <v>192</v>
      </c>
      <c r="C99" s="9" t="s">
        <v>193</v>
      </c>
      <c r="D99" s="9"/>
      <c r="E99" s="9"/>
      <c r="F99" s="9" t="s">
        <v>92</v>
      </c>
      <c r="G99" s="9">
        <v>2</v>
      </c>
      <c r="H99" s="51">
        <v>95.66865</v>
      </c>
      <c r="I99" s="51">
        <f t="shared" si="3"/>
        <v>191.3373</v>
      </c>
      <c r="J99" s="47"/>
      <c r="K99" s="6" t="s">
        <v>309</v>
      </c>
    </row>
    <row r="100" spans="1:11" x14ac:dyDescent="0.2">
      <c r="A100" s="7">
        <v>90</v>
      </c>
      <c r="B100" s="8" t="s">
        <v>194</v>
      </c>
      <c r="C100" s="9" t="s">
        <v>195</v>
      </c>
      <c r="D100" s="9"/>
      <c r="E100" s="9" t="s">
        <v>196</v>
      </c>
      <c r="F100" s="9" t="s">
        <v>92</v>
      </c>
      <c r="G100" s="9">
        <v>10</v>
      </c>
      <c r="H100" s="51">
        <v>656.04000000000008</v>
      </c>
      <c r="I100" s="51">
        <f t="shared" si="3"/>
        <v>6560.4000000000005</v>
      </c>
      <c r="J100" s="47"/>
      <c r="K100" s="6" t="s">
        <v>288</v>
      </c>
    </row>
    <row r="101" spans="1:11" x14ac:dyDescent="0.2">
      <c r="A101" s="7">
        <v>91</v>
      </c>
      <c r="B101" s="8" t="s">
        <v>197</v>
      </c>
      <c r="C101" s="9" t="s">
        <v>198</v>
      </c>
      <c r="D101" s="9"/>
      <c r="E101" s="9" t="s">
        <v>199</v>
      </c>
      <c r="F101" s="9" t="s">
        <v>92</v>
      </c>
      <c r="G101" s="9">
        <v>3</v>
      </c>
      <c r="H101" s="51">
        <v>190.57500000000005</v>
      </c>
      <c r="I101" s="51">
        <f t="shared" si="3"/>
        <v>571.72500000000014</v>
      </c>
      <c r="J101" s="47"/>
      <c r="K101" s="6" t="s">
        <v>307</v>
      </c>
    </row>
    <row r="102" spans="1:11" x14ac:dyDescent="0.2">
      <c r="B102" s="180" t="s">
        <v>70</v>
      </c>
      <c r="C102" s="181"/>
      <c r="D102" s="181"/>
      <c r="E102" s="181"/>
      <c r="F102" s="181"/>
      <c r="G102" s="182"/>
      <c r="H102" s="51"/>
      <c r="I102" s="51"/>
      <c r="J102" s="47"/>
      <c r="K102" s="6"/>
    </row>
    <row r="103" spans="1:11" x14ac:dyDescent="0.2">
      <c r="A103" s="7">
        <v>92</v>
      </c>
      <c r="B103" s="8" t="s">
        <v>200</v>
      </c>
      <c r="C103" s="9" t="s">
        <v>201</v>
      </c>
      <c r="D103" s="9"/>
      <c r="E103" s="9" t="s">
        <v>199</v>
      </c>
      <c r="F103" s="9" t="s">
        <v>189</v>
      </c>
      <c r="G103" s="9">
        <v>100</v>
      </c>
      <c r="H103" s="51">
        <v>284.70750000000004</v>
      </c>
      <c r="I103" s="51">
        <f t="shared" ref="I103:I109" si="4">H103*G103</f>
        <v>28470.750000000004</v>
      </c>
      <c r="J103" s="45" t="s">
        <v>281</v>
      </c>
      <c r="K103" s="6" t="s">
        <v>286</v>
      </c>
    </row>
    <row r="104" spans="1:11" ht="12.75" customHeight="1" x14ac:dyDescent="0.2">
      <c r="A104" s="7">
        <v>93</v>
      </c>
      <c r="B104" s="8" t="s">
        <v>202</v>
      </c>
      <c r="C104" s="9"/>
      <c r="D104" s="9"/>
      <c r="E104" s="9" t="s">
        <v>19</v>
      </c>
      <c r="F104" s="9" t="s">
        <v>189</v>
      </c>
      <c r="G104" s="9">
        <v>440</v>
      </c>
      <c r="H104" s="51">
        <v>7.5075000000000003</v>
      </c>
      <c r="I104" s="51">
        <f t="shared" si="4"/>
        <v>3303.3</v>
      </c>
      <c r="J104" s="47"/>
      <c r="K104" s="6" t="s">
        <v>309</v>
      </c>
    </row>
    <row r="105" spans="1:11" x14ac:dyDescent="0.2">
      <c r="A105" s="7">
        <v>94</v>
      </c>
      <c r="B105" s="8" t="s">
        <v>203</v>
      </c>
      <c r="C105" s="9" t="s">
        <v>79</v>
      </c>
      <c r="D105" s="9"/>
      <c r="E105" s="9" t="s">
        <v>19</v>
      </c>
      <c r="F105" s="9" t="s">
        <v>189</v>
      </c>
      <c r="G105" s="9">
        <v>240</v>
      </c>
      <c r="H105" s="51">
        <v>28.781445000000001</v>
      </c>
      <c r="I105" s="51">
        <f t="shared" si="4"/>
        <v>6907.5468000000001</v>
      </c>
      <c r="J105" s="45" t="s">
        <v>289</v>
      </c>
      <c r="K105" s="6" t="s">
        <v>288</v>
      </c>
    </row>
    <row r="106" spans="1:11" x14ac:dyDescent="0.2">
      <c r="A106" s="7">
        <v>95</v>
      </c>
      <c r="B106" s="8" t="s">
        <v>204</v>
      </c>
      <c r="C106" s="9" t="s">
        <v>205</v>
      </c>
      <c r="D106" s="9"/>
      <c r="E106" s="9" t="s">
        <v>19</v>
      </c>
      <c r="F106" s="9" t="s">
        <v>189</v>
      </c>
      <c r="G106" s="9">
        <v>90</v>
      </c>
      <c r="H106" s="51">
        <v>72.97290000000001</v>
      </c>
      <c r="I106" s="51">
        <f t="shared" si="4"/>
        <v>6567.5610000000006</v>
      </c>
      <c r="J106" s="45" t="s">
        <v>295</v>
      </c>
      <c r="K106" s="6" t="s">
        <v>327</v>
      </c>
    </row>
    <row r="107" spans="1:11" ht="25.5" x14ac:dyDescent="0.2">
      <c r="A107" s="7">
        <v>96</v>
      </c>
      <c r="B107" s="11" t="s">
        <v>206</v>
      </c>
      <c r="C107" s="9" t="s">
        <v>207</v>
      </c>
      <c r="D107" s="9"/>
      <c r="E107" s="9" t="s">
        <v>19</v>
      </c>
      <c r="F107" s="9" t="s">
        <v>73</v>
      </c>
      <c r="G107" s="9">
        <v>20</v>
      </c>
      <c r="H107" s="51">
        <v>47.343450000000011</v>
      </c>
      <c r="I107" s="51">
        <f t="shared" si="4"/>
        <v>946.86900000000026</v>
      </c>
      <c r="J107" s="45" t="s">
        <v>298</v>
      </c>
      <c r="K107" s="6" t="s">
        <v>299</v>
      </c>
    </row>
    <row r="108" spans="1:11" x14ac:dyDescent="0.2">
      <c r="A108" s="7">
        <v>97</v>
      </c>
      <c r="B108" s="8" t="s">
        <v>208</v>
      </c>
      <c r="C108" s="9" t="s">
        <v>209</v>
      </c>
      <c r="D108" s="9"/>
      <c r="E108" s="9" t="s">
        <v>19</v>
      </c>
      <c r="F108" s="9" t="s">
        <v>73</v>
      </c>
      <c r="G108" s="9">
        <v>10</v>
      </c>
      <c r="H108" s="51">
        <v>63.34020000000001</v>
      </c>
      <c r="I108" s="51">
        <f t="shared" si="4"/>
        <v>633.40200000000004</v>
      </c>
      <c r="J108" s="45"/>
      <c r="K108" s="6" t="s">
        <v>319</v>
      </c>
    </row>
    <row r="109" spans="1:11" ht="38.25" x14ac:dyDescent="0.2">
      <c r="A109" s="7">
        <v>98</v>
      </c>
      <c r="B109" s="8" t="s">
        <v>210</v>
      </c>
      <c r="C109" s="9"/>
      <c r="D109" s="9"/>
      <c r="E109" s="9" t="s">
        <v>19</v>
      </c>
      <c r="F109" s="9" t="s">
        <v>73</v>
      </c>
      <c r="G109" s="9">
        <v>20</v>
      </c>
      <c r="H109" s="51">
        <v>100.48500000000001</v>
      </c>
      <c r="I109" s="51">
        <f t="shared" si="4"/>
        <v>2009.7000000000003</v>
      </c>
      <c r="J109" s="29" t="s">
        <v>211</v>
      </c>
      <c r="K109" s="6" t="s">
        <v>288</v>
      </c>
    </row>
    <row r="110" spans="1:11" x14ac:dyDescent="0.2">
      <c r="A110" s="7">
        <v>99</v>
      </c>
      <c r="B110" s="8" t="s">
        <v>336</v>
      </c>
      <c r="C110" s="9"/>
      <c r="D110" s="9"/>
      <c r="E110" s="9"/>
      <c r="F110" s="9" t="s">
        <v>92</v>
      </c>
      <c r="G110" s="9">
        <v>1</v>
      </c>
      <c r="H110" s="52"/>
      <c r="I110" s="52"/>
      <c r="J110" s="29"/>
      <c r="K110" s="6"/>
    </row>
    <row r="111" spans="1:11" x14ac:dyDescent="0.2">
      <c r="A111" s="156"/>
      <c r="B111" s="165" t="s">
        <v>341</v>
      </c>
      <c r="C111" s="162"/>
      <c r="D111" s="162"/>
      <c r="E111" s="162"/>
      <c r="F111" s="162"/>
      <c r="G111" s="162"/>
      <c r="H111" s="163"/>
      <c r="I111" s="163"/>
      <c r="J111" s="167"/>
      <c r="K111" s="168"/>
    </row>
    <row r="112" spans="1:11" x14ac:dyDescent="0.2">
      <c r="B112" s="180" t="s">
        <v>8</v>
      </c>
      <c r="C112" s="181"/>
      <c r="D112" s="181"/>
      <c r="E112" s="181"/>
      <c r="F112" s="181"/>
      <c r="G112" s="182"/>
      <c r="H112" s="51"/>
      <c r="I112" s="51"/>
      <c r="J112" s="47"/>
      <c r="K112" s="6"/>
    </row>
    <row r="113" spans="1:11" x14ac:dyDescent="0.2">
      <c r="A113" s="7">
        <v>100</v>
      </c>
      <c r="B113" s="8" t="s">
        <v>212</v>
      </c>
      <c r="C113" s="9" t="s">
        <v>213</v>
      </c>
      <c r="D113" s="9"/>
      <c r="E113" s="9" t="s">
        <v>214</v>
      </c>
      <c r="F113" s="9" t="s">
        <v>92</v>
      </c>
      <c r="G113" s="9">
        <v>42</v>
      </c>
      <c r="H113" s="51">
        <v>11099.550000000001</v>
      </c>
      <c r="I113" s="51">
        <f t="shared" ref="I113:I123" si="5">H113*G113</f>
        <v>466181.10000000003</v>
      </c>
      <c r="J113" s="47"/>
      <c r="K113" s="6" t="s">
        <v>287</v>
      </c>
    </row>
    <row r="114" spans="1:11" x14ac:dyDescent="0.2">
      <c r="A114" s="7">
        <v>101</v>
      </c>
      <c r="B114" s="8" t="s">
        <v>215</v>
      </c>
      <c r="C114" s="9" t="s">
        <v>216</v>
      </c>
      <c r="D114" s="9"/>
      <c r="E114" s="9" t="s">
        <v>214</v>
      </c>
      <c r="F114" s="9" t="s">
        <v>92</v>
      </c>
      <c r="G114" s="9">
        <v>13</v>
      </c>
      <c r="H114" s="51">
        <v>10348.800000000001</v>
      </c>
      <c r="I114" s="51">
        <f t="shared" si="5"/>
        <v>134534.40000000002</v>
      </c>
      <c r="J114" s="47"/>
      <c r="K114" s="6" t="s">
        <v>287</v>
      </c>
    </row>
    <row r="115" spans="1:11" x14ac:dyDescent="0.2">
      <c r="A115" s="7">
        <v>102</v>
      </c>
      <c r="B115" s="11" t="s">
        <v>217</v>
      </c>
      <c r="C115" s="9" t="s">
        <v>218</v>
      </c>
      <c r="D115" s="9"/>
      <c r="E115" s="9" t="s">
        <v>219</v>
      </c>
      <c r="F115" s="9" t="s">
        <v>92</v>
      </c>
      <c r="G115" s="9">
        <v>5</v>
      </c>
      <c r="H115" s="51">
        <v>108086.05500000001</v>
      </c>
      <c r="I115" s="51">
        <f t="shared" si="5"/>
        <v>540430.27500000002</v>
      </c>
      <c r="J115" s="47"/>
      <c r="K115" s="6" t="s">
        <v>285</v>
      </c>
    </row>
    <row r="116" spans="1:11" x14ac:dyDescent="0.2">
      <c r="A116" s="7">
        <v>103</v>
      </c>
      <c r="B116" s="8" t="s">
        <v>220</v>
      </c>
      <c r="C116" s="9" t="s">
        <v>221</v>
      </c>
      <c r="D116" s="9"/>
      <c r="E116" s="9" t="s">
        <v>222</v>
      </c>
      <c r="F116" s="9" t="s">
        <v>92</v>
      </c>
      <c r="G116" s="9">
        <v>10</v>
      </c>
      <c r="H116" s="51">
        <v>542.85</v>
      </c>
      <c r="I116" s="51">
        <f t="shared" si="5"/>
        <v>5428.5</v>
      </c>
      <c r="J116" s="47"/>
      <c r="K116" s="6" t="s">
        <v>288</v>
      </c>
    </row>
    <row r="117" spans="1:11" x14ac:dyDescent="0.2">
      <c r="A117" s="7">
        <v>104</v>
      </c>
      <c r="B117" s="8" t="s">
        <v>223</v>
      </c>
      <c r="C117" s="9" t="s">
        <v>224</v>
      </c>
      <c r="D117" s="9"/>
      <c r="E117" s="9" t="s">
        <v>222</v>
      </c>
      <c r="F117" s="9" t="s">
        <v>92</v>
      </c>
      <c r="G117" s="9">
        <v>6</v>
      </c>
      <c r="H117" s="51">
        <v>3811.5000000000005</v>
      </c>
      <c r="I117" s="51">
        <f t="shared" si="5"/>
        <v>22869.000000000004</v>
      </c>
      <c r="J117" s="47"/>
      <c r="K117" s="6" t="s">
        <v>288</v>
      </c>
    </row>
    <row r="118" spans="1:11" ht="25.5" x14ac:dyDescent="0.2">
      <c r="A118" s="7">
        <v>105</v>
      </c>
      <c r="B118" s="8" t="s">
        <v>225</v>
      </c>
      <c r="C118" s="12" t="s">
        <v>226</v>
      </c>
      <c r="D118" s="9"/>
      <c r="E118" s="9" t="s">
        <v>222</v>
      </c>
      <c r="F118" s="9" t="s">
        <v>92</v>
      </c>
      <c r="G118" s="9">
        <v>60</v>
      </c>
      <c r="H118" s="51">
        <v>173.25</v>
      </c>
      <c r="I118" s="51">
        <f t="shared" si="5"/>
        <v>10395</v>
      </c>
      <c r="J118" s="47"/>
      <c r="K118" s="6" t="s">
        <v>288</v>
      </c>
    </row>
    <row r="119" spans="1:11" x14ac:dyDescent="0.2">
      <c r="A119" s="7">
        <v>106</v>
      </c>
      <c r="B119" s="8" t="s">
        <v>227</v>
      </c>
      <c r="C119" s="9" t="s">
        <v>228</v>
      </c>
      <c r="D119" s="9"/>
      <c r="E119" s="9" t="s">
        <v>229</v>
      </c>
      <c r="F119" s="9" t="s">
        <v>92</v>
      </c>
      <c r="G119" s="9">
        <v>4</v>
      </c>
      <c r="H119" s="51">
        <v>43913.1</v>
      </c>
      <c r="I119" s="51">
        <f t="shared" si="5"/>
        <v>175652.4</v>
      </c>
      <c r="J119" s="47"/>
      <c r="K119" s="6" t="s">
        <v>287</v>
      </c>
    </row>
    <row r="120" spans="1:11" ht="38.25" x14ac:dyDescent="0.2">
      <c r="A120" s="7">
        <v>107</v>
      </c>
      <c r="B120" s="8" t="s">
        <v>230</v>
      </c>
      <c r="C120" s="12" t="s">
        <v>231</v>
      </c>
      <c r="D120" s="9" t="s">
        <v>232</v>
      </c>
      <c r="E120" s="9" t="s">
        <v>116</v>
      </c>
      <c r="F120" s="9" t="s">
        <v>92</v>
      </c>
      <c r="G120" s="9">
        <v>2</v>
      </c>
      <c r="H120" s="51">
        <v>146204.52000000002</v>
      </c>
      <c r="I120" s="51">
        <f t="shared" si="5"/>
        <v>292409.04000000004</v>
      </c>
      <c r="J120" s="47"/>
      <c r="K120" s="10" t="s">
        <v>285</v>
      </c>
    </row>
    <row r="121" spans="1:11" ht="25.5" x14ac:dyDescent="0.2">
      <c r="A121" s="7">
        <v>108</v>
      </c>
      <c r="B121" s="8" t="s">
        <v>233</v>
      </c>
      <c r="C121" s="12" t="s">
        <v>234</v>
      </c>
      <c r="D121" s="9"/>
      <c r="E121" s="9" t="s">
        <v>235</v>
      </c>
      <c r="F121" s="9" t="s">
        <v>92</v>
      </c>
      <c r="G121" s="9">
        <v>8</v>
      </c>
      <c r="H121" s="51">
        <v>24406.305000000004</v>
      </c>
      <c r="I121" s="51">
        <f t="shared" si="5"/>
        <v>195250.44000000003</v>
      </c>
      <c r="J121" s="29" t="s">
        <v>305</v>
      </c>
      <c r="K121" s="10"/>
    </row>
    <row r="122" spans="1:11" x14ac:dyDescent="0.2">
      <c r="A122" s="7">
        <v>109</v>
      </c>
      <c r="B122" s="8" t="s">
        <v>236</v>
      </c>
      <c r="C122" s="9" t="s">
        <v>237</v>
      </c>
      <c r="D122" s="9"/>
      <c r="E122" s="9" t="s">
        <v>116</v>
      </c>
      <c r="F122" s="9" t="s">
        <v>92</v>
      </c>
      <c r="G122" s="9">
        <v>4</v>
      </c>
      <c r="H122" s="51">
        <v>10903.2</v>
      </c>
      <c r="I122" s="51">
        <f t="shared" si="5"/>
        <v>43612.800000000003</v>
      </c>
      <c r="J122" s="47"/>
      <c r="K122" s="10" t="s">
        <v>285</v>
      </c>
    </row>
    <row r="123" spans="1:11" x14ac:dyDescent="0.2">
      <c r="A123" s="7">
        <v>110</v>
      </c>
      <c r="B123" s="8" t="s">
        <v>238</v>
      </c>
      <c r="C123" s="9" t="s">
        <v>239</v>
      </c>
      <c r="D123" s="9">
        <v>256114</v>
      </c>
      <c r="E123" s="9" t="s">
        <v>199</v>
      </c>
      <c r="F123" s="9" t="s">
        <v>92</v>
      </c>
      <c r="G123" s="9">
        <v>10</v>
      </c>
      <c r="H123" s="51">
        <v>2278.8150000000005</v>
      </c>
      <c r="I123" s="51">
        <f t="shared" si="5"/>
        <v>22788.150000000005</v>
      </c>
      <c r="J123" s="49"/>
      <c r="K123" s="6" t="s">
        <v>304</v>
      </c>
    </row>
    <row r="124" spans="1:11" x14ac:dyDescent="0.2">
      <c r="B124" s="180" t="s">
        <v>240</v>
      </c>
      <c r="C124" s="181"/>
      <c r="D124" s="181"/>
      <c r="E124" s="181"/>
      <c r="F124" s="181"/>
      <c r="G124" s="182"/>
      <c r="H124" s="51"/>
      <c r="I124" s="51"/>
      <c r="J124" s="47"/>
      <c r="K124" s="6"/>
    </row>
    <row r="125" spans="1:11" x14ac:dyDescent="0.2">
      <c r="A125" s="7">
        <v>111</v>
      </c>
      <c r="B125" s="8" t="s">
        <v>241</v>
      </c>
      <c r="C125" s="9" t="s">
        <v>242</v>
      </c>
      <c r="D125" s="9">
        <v>6088</v>
      </c>
      <c r="E125" s="9" t="s">
        <v>243</v>
      </c>
      <c r="F125" s="9" t="s">
        <v>189</v>
      </c>
      <c r="G125" s="9">
        <v>600</v>
      </c>
      <c r="H125" s="51">
        <v>63.34020000000001</v>
      </c>
      <c r="I125" s="51">
        <f t="shared" ref="I125:I136" si="6">H125*G125</f>
        <v>38004.120000000003</v>
      </c>
      <c r="J125" s="45" t="s">
        <v>294</v>
      </c>
      <c r="K125" s="6" t="s">
        <v>319</v>
      </c>
    </row>
    <row r="126" spans="1:11" ht="12.75" customHeight="1" x14ac:dyDescent="0.2">
      <c r="A126" s="7">
        <v>112</v>
      </c>
      <c r="B126" s="8" t="s">
        <v>244</v>
      </c>
      <c r="C126" s="9" t="s">
        <v>245</v>
      </c>
      <c r="D126" s="9">
        <v>100942</v>
      </c>
      <c r="E126" s="9" t="s">
        <v>246</v>
      </c>
      <c r="F126" s="9" t="s">
        <v>189</v>
      </c>
      <c r="G126" s="9">
        <v>2200</v>
      </c>
      <c r="H126" s="51">
        <v>63.34020000000001</v>
      </c>
      <c r="I126" s="51">
        <f t="shared" si="6"/>
        <v>139348.44000000003</v>
      </c>
      <c r="J126" s="45" t="s">
        <v>294</v>
      </c>
      <c r="K126" s="6" t="s">
        <v>319</v>
      </c>
    </row>
    <row r="127" spans="1:11" x14ac:dyDescent="0.2">
      <c r="A127" s="7">
        <v>113</v>
      </c>
      <c r="B127" s="8" t="s">
        <v>247</v>
      </c>
      <c r="C127" s="9" t="s">
        <v>248</v>
      </c>
      <c r="D127" s="9">
        <v>101087</v>
      </c>
      <c r="E127" s="9" t="s">
        <v>246</v>
      </c>
      <c r="F127" s="9" t="s">
        <v>189</v>
      </c>
      <c r="G127" s="9">
        <v>8</v>
      </c>
      <c r="H127" s="51">
        <v>54.712350000000001</v>
      </c>
      <c r="I127" s="51">
        <f t="shared" si="6"/>
        <v>437.69880000000001</v>
      </c>
      <c r="J127" s="45" t="s">
        <v>282</v>
      </c>
      <c r="K127" s="6" t="s">
        <v>302</v>
      </c>
    </row>
    <row r="128" spans="1:11" x14ac:dyDescent="0.2">
      <c r="B128" s="180" t="s">
        <v>82</v>
      </c>
      <c r="C128" s="181"/>
      <c r="D128" s="181"/>
      <c r="E128" s="181"/>
      <c r="F128" s="181"/>
      <c r="G128" s="182"/>
      <c r="H128" s="51"/>
      <c r="I128" s="51">
        <f t="shared" si="6"/>
        <v>0</v>
      </c>
      <c r="J128" s="47"/>
      <c r="K128" s="6"/>
    </row>
    <row r="129" spans="1:11" x14ac:dyDescent="0.2">
      <c r="A129" s="7">
        <v>114</v>
      </c>
      <c r="B129" s="8" t="s">
        <v>249</v>
      </c>
      <c r="C129" s="9" t="s">
        <v>250</v>
      </c>
      <c r="D129" s="9"/>
      <c r="E129" s="9" t="s">
        <v>251</v>
      </c>
      <c r="F129" s="9" t="s">
        <v>189</v>
      </c>
      <c r="G129" s="9">
        <v>40</v>
      </c>
      <c r="H129" s="51">
        <v>83.171550000000011</v>
      </c>
      <c r="I129" s="51">
        <f t="shared" si="6"/>
        <v>3326.8620000000005</v>
      </c>
      <c r="J129" s="47"/>
      <c r="K129" s="6" t="s">
        <v>309</v>
      </c>
    </row>
    <row r="130" spans="1:11" ht="12.75" customHeight="1" x14ac:dyDescent="0.2">
      <c r="A130" s="7">
        <v>115</v>
      </c>
      <c r="B130" s="8" t="s">
        <v>252</v>
      </c>
      <c r="C130" s="9">
        <v>91916</v>
      </c>
      <c r="D130" s="9"/>
      <c r="E130" s="9" t="s">
        <v>253</v>
      </c>
      <c r="F130" s="9" t="s">
        <v>189</v>
      </c>
      <c r="G130" s="9">
        <v>2700</v>
      </c>
      <c r="H130" s="51">
        <v>7.5075000000000003</v>
      </c>
      <c r="I130" s="51">
        <f t="shared" si="6"/>
        <v>20270.25</v>
      </c>
      <c r="J130" s="47"/>
      <c r="K130" s="6" t="s">
        <v>309</v>
      </c>
    </row>
    <row r="131" spans="1:11" ht="12.75" customHeight="1" x14ac:dyDescent="0.2">
      <c r="A131" s="7">
        <v>116</v>
      </c>
      <c r="B131" s="8" t="s">
        <v>254</v>
      </c>
      <c r="C131" s="9" t="s">
        <v>255</v>
      </c>
      <c r="D131" s="9"/>
      <c r="E131" s="9" t="s">
        <v>256</v>
      </c>
      <c r="F131" s="9" t="s">
        <v>92</v>
      </c>
      <c r="G131" s="9">
        <v>81</v>
      </c>
      <c r="H131" s="51">
        <v>2</v>
      </c>
      <c r="I131" s="51">
        <f t="shared" si="6"/>
        <v>162</v>
      </c>
      <c r="J131" s="47"/>
      <c r="K131" s="6" t="s">
        <v>309</v>
      </c>
    </row>
    <row r="132" spans="1:11" x14ac:dyDescent="0.2">
      <c r="A132" s="7">
        <v>117</v>
      </c>
      <c r="B132" s="8" t="s">
        <v>257</v>
      </c>
      <c r="C132" s="9" t="s">
        <v>258</v>
      </c>
      <c r="D132" s="9"/>
      <c r="E132" s="9" t="s">
        <v>259</v>
      </c>
      <c r="F132" s="9" t="s">
        <v>92</v>
      </c>
      <c r="G132" s="9">
        <v>110</v>
      </c>
      <c r="H132" s="51">
        <v>60.06</v>
      </c>
      <c r="I132" s="51">
        <f t="shared" si="6"/>
        <v>6606.6</v>
      </c>
      <c r="J132" s="47"/>
      <c r="K132" s="6" t="s">
        <v>309</v>
      </c>
    </row>
    <row r="133" spans="1:11" x14ac:dyDescent="0.2">
      <c r="A133" s="7">
        <v>118</v>
      </c>
      <c r="B133" s="8" t="s">
        <v>260</v>
      </c>
      <c r="C133" s="9" t="s">
        <v>261</v>
      </c>
      <c r="D133" s="9">
        <v>234818</v>
      </c>
      <c r="E133" s="9" t="s">
        <v>199</v>
      </c>
      <c r="F133" s="9" t="s">
        <v>92</v>
      </c>
      <c r="G133" s="9">
        <v>55</v>
      </c>
      <c r="H133" s="51">
        <v>3.8115000000000001</v>
      </c>
      <c r="I133" s="51">
        <f t="shared" si="6"/>
        <v>209.63249999999999</v>
      </c>
      <c r="J133" s="47"/>
      <c r="K133" s="6" t="s">
        <v>309</v>
      </c>
    </row>
    <row r="134" spans="1:11" x14ac:dyDescent="0.2">
      <c r="A134" s="7">
        <v>119</v>
      </c>
      <c r="B134" s="8" t="s">
        <v>262</v>
      </c>
      <c r="C134" s="9" t="s">
        <v>263</v>
      </c>
      <c r="D134" s="9"/>
      <c r="E134" s="9" t="s">
        <v>264</v>
      </c>
      <c r="F134" s="9" t="s">
        <v>265</v>
      </c>
      <c r="G134" s="9">
        <v>21</v>
      </c>
      <c r="H134" s="51">
        <v>817.74000000000012</v>
      </c>
      <c r="I134" s="51">
        <f t="shared" si="6"/>
        <v>17172.54</v>
      </c>
      <c r="J134" s="47"/>
      <c r="K134" s="6" t="s">
        <v>320</v>
      </c>
    </row>
    <row r="135" spans="1:11" x14ac:dyDescent="0.2">
      <c r="A135" s="7">
        <v>120</v>
      </c>
      <c r="B135" s="8" t="s">
        <v>266</v>
      </c>
      <c r="C135" s="9" t="s">
        <v>267</v>
      </c>
      <c r="D135" s="9"/>
      <c r="E135" s="9" t="s">
        <v>264</v>
      </c>
      <c r="F135" s="9" t="s">
        <v>265</v>
      </c>
      <c r="G135" s="9">
        <v>6</v>
      </c>
      <c r="H135" s="51">
        <v>436.59000000000003</v>
      </c>
      <c r="I135" s="51">
        <f t="shared" si="6"/>
        <v>2619.54</v>
      </c>
      <c r="J135" s="47"/>
      <c r="K135" s="6" t="s">
        <v>288</v>
      </c>
    </row>
    <row r="136" spans="1:11" x14ac:dyDescent="0.2">
      <c r="A136" s="7">
        <v>121</v>
      </c>
      <c r="B136" s="8" t="s">
        <v>268</v>
      </c>
      <c r="C136" s="9" t="s">
        <v>269</v>
      </c>
      <c r="D136" s="9"/>
      <c r="E136" s="9" t="s">
        <v>264</v>
      </c>
      <c r="F136" s="9" t="s">
        <v>92</v>
      </c>
      <c r="G136" s="9">
        <v>3</v>
      </c>
      <c r="H136" s="51">
        <v>2002.7700000000002</v>
      </c>
      <c r="I136" s="51">
        <f t="shared" si="6"/>
        <v>6008.31</v>
      </c>
      <c r="J136" s="47"/>
      <c r="K136" s="6" t="s">
        <v>320</v>
      </c>
    </row>
    <row r="137" spans="1:11" x14ac:dyDescent="0.2">
      <c r="A137" s="7">
        <v>122</v>
      </c>
      <c r="B137" s="8" t="s">
        <v>337</v>
      </c>
      <c r="C137" s="9"/>
      <c r="D137" s="9"/>
      <c r="E137" s="9"/>
      <c r="F137" s="9" t="s">
        <v>92</v>
      </c>
      <c r="G137" s="9">
        <v>1</v>
      </c>
      <c r="H137" s="51"/>
      <c r="I137" s="51"/>
      <c r="J137" s="47"/>
      <c r="K137" s="6"/>
    </row>
    <row r="138" spans="1:11" x14ac:dyDescent="0.2">
      <c r="A138" s="156"/>
      <c r="B138" s="165" t="s">
        <v>342</v>
      </c>
      <c r="C138" s="162"/>
      <c r="D138" s="162"/>
      <c r="E138" s="162"/>
      <c r="F138" s="162"/>
      <c r="G138" s="162"/>
      <c r="H138" s="163"/>
      <c r="I138" s="163"/>
      <c r="J138" s="167"/>
      <c r="K138" s="168"/>
    </row>
    <row r="139" spans="1:11" x14ac:dyDescent="0.2">
      <c r="A139" s="7">
        <v>119</v>
      </c>
      <c r="B139" s="8" t="s">
        <v>9</v>
      </c>
      <c r="C139" s="9" t="s">
        <v>10</v>
      </c>
      <c r="D139" s="9"/>
      <c r="E139" s="9" t="s">
        <v>11</v>
      </c>
      <c r="F139" s="9" t="s">
        <v>12</v>
      </c>
      <c r="G139" s="9">
        <v>2</v>
      </c>
      <c r="H139" s="51">
        <f>H4</f>
        <v>3802.3040000000001</v>
      </c>
      <c r="I139" s="51">
        <f>H139*G139</f>
        <v>7604.6080000000002</v>
      </c>
      <c r="J139" s="47"/>
      <c r="K139" s="6" t="s">
        <v>308</v>
      </c>
    </row>
    <row r="140" spans="1:11" x14ac:dyDescent="0.2">
      <c r="A140" s="7">
        <v>120</v>
      </c>
      <c r="B140" s="8" t="s">
        <v>270</v>
      </c>
      <c r="C140" s="9" t="s">
        <v>271</v>
      </c>
      <c r="D140" s="9"/>
      <c r="E140" s="9" t="s">
        <v>19</v>
      </c>
      <c r="F140" s="9" t="s">
        <v>12</v>
      </c>
      <c r="G140" s="9">
        <v>47</v>
      </c>
      <c r="H140" s="51">
        <v>2807.2000000000003</v>
      </c>
      <c r="I140" s="51">
        <f>H140*G140</f>
        <v>131938.40000000002</v>
      </c>
      <c r="J140" s="47"/>
      <c r="K140" s="10" t="s">
        <v>303</v>
      </c>
    </row>
    <row r="141" spans="1:11" x14ac:dyDescent="0.2">
      <c r="A141" s="7">
        <v>121</v>
      </c>
      <c r="B141" s="8" t="s">
        <v>272</v>
      </c>
      <c r="C141" s="9" t="s">
        <v>273</v>
      </c>
      <c r="D141" s="9"/>
      <c r="E141" s="9" t="s">
        <v>19</v>
      </c>
      <c r="F141" s="9" t="s">
        <v>12</v>
      </c>
      <c r="G141" s="9">
        <v>5</v>
      </c>
      <c r="H141" s="51">
        <v>2342.5600000000004</v>
      </c>
      <c r="I141" s="51">
        <f>H141*G141</f>
        <v>11712.800000000003</v>
      </c>
      <c r="J141" s="47"/>
      <c r="K141" s="6" t="s">
        <v>315</v>
      </c>
    </row>
    <row r="142" spans="1:11" x14ac:dyDescent="0.2">
      <c r="A142" s="7">
        <v>122</v>
      </c>
      <c r="B142" s="8" t="s">
        <v>274</v>
      </c>
      <c r="C142" s="9" t="s">
        <v>17</v>
      </c>
      <c r="D142" s="9" t="s">
        <v>18</v>
      </c>
      <c r="E142" s="9" t="s">
        <v>19</v>
      </c>
      <c r="F142" s="9" t="s">
        <v>12</v>
      </c>
      <c r="G142" s="9">
        <v>2</v>
      </c>
      <c r="H142" s="51">
        <f>H6</f>
        <v>5460.73</v>
      </c>
      <c r="I142" s="51">
        <f>H142*G142</f>
        <v>10921.46</v>
      </c>
      <c r="J142" s="47"/>
      <c r="K142" s="6" t="s">
        <v>314</v>
      </c>
    </row>
    <row r="143" spans="1:11" ht="12.75" customHeight="1" x14ac:dyDescent="0.2">
      <c r="A143" s="7">
        <v>123</v>
      </c>
      <c r="B143" s="8" t="s">
        <v>275</v>
      </c>
      <c r="C143" s="9" t="s">
        <v>276</v>
      </c>
      <c r="D143" s="9"/>
      <c r="E143" s="9" t="s">
        <v>19</v>
      </c>
      <c r="F143" s="9" t="s">
        <v>12</v>
      </c>
      <c r="G143" s="9">
        <v>2</v>
      </c>
      <c r="H143" s="51">
        <v>3661.2785000000003</v>
      </c>
      <c r="I143" s="51">
        <f>H143*G143</f>
        <v>7322.5570000000007</v>
      </c>
      <c r="J143" s="47"/>
      <c r="K143" s="6" t="s">
        <v>288</v>
      </c>
    </row>
    <row r="144" spans="1:11" x14ac:dyDescent="0.2">
      <c r="B144" s="180" t="s">
        <v>70</v>
      </c>
      <c r="C144" s="181"/>
      <c r="D144" s="181"/>
      <c r="E144" s="181"/>
      <c r="F144" s="181"/>
      <c r="G144" s="182"/>
      <c r="H144" s="51"/>
      <c r="I144" s="51"/>
      <c r="J144" s="47"/>
      <c r="K144" s="6"/>
    </row>
    <row r="145" spans="1:11" x14ac:dyDescent="0.2">
      <c r="A145" s="7">
        <v>124</v>
      </c>
      <c r="B145" s="8" t="s">
        <v>277</v>
      </c>
      <c r="C145" s="9" t="s">
        <v>278</v>
      </c>
      <c r="D145" s="9"/>
      <c r="E145" s="9" t="s">
        <v>19</v>
      </c>
      <c r="F145" s="9" t="s">
        <v>73</v>
      </c>
      <c r="G145" s="9">
        <v>900</v>
      </c>
      <c r="H145" s="51">
        <v>57.211770000000001</v>
      </c>
      <c r="I145" s="51">
        <f>H145*G145</f>
        <v>51490.593000000001</v>
      </c>
      <c r="J145" s="45" t="s">
        <v>292</v>
      </c>
      <c r="K145" s="6" t="s">
        <v>288</v>
      </c>
    </row>
    <row r="146" spans="1:11" x14ac:dyDescent="0.2">
      <c r="A146" s="7">
        <v>125</v>
      </c>
      <c r="B146" s="8" t="s">
        <v>279</v>
      </c>
      <c r="C146" s="9" t="s">
        <v>77</v>
      </c>
      <c r="D146" s="9"/>
      <c r="E146" s="9" t="s">
        <v>19</v>
      </c>
      <c r="F146" s="9" t="s">
        <v>73</v>
      </c>
      <c r="G146" s="9">
        <v>110</v>
      </c>
      <c r="H146" s="51">
        <v>79.926000000000002</v>
      </c>
      <c r="I146" s="51">
        <f>H146*G146</f>
        <v>8791.86</v>
      </c>
      <c r="J146" s="45" t="s">
        <v>296</v>
      </c>
      <c r="K146" s="6" t="s">
        <v>297</v>
      </c>
    </row>
    <row r="147" spans="1:11" x14ac:dyDescent="0.2">
      <c r="A147" s="7">
        <v>126</v>
      </c>
      <c r="B147" s="8" t="s">
        <v>280</v>
      </c>
      <c r="C147" s="9" t="s">
        <v>71</v>
      </c>
      <c r="D147" s="9"/>
      <c r="E147" s="9" t="s">
        <v>72</v>
      </c>
      <c r="F147" s="9" t="s">
        <v>73</v>
      </c>
      <c r="G147" s="9">
        <v>150</v>
      </c>
      <c r="H147" s="51">
        <v>335.17869000000002</v>
      </c>
      <c r="I147" s="51">
        <f>H147*G147</f>
        <v>50276.803500000002</v>
      </c>
      <c r="J147" s="45" t="s">
        <v>290</v>
      </c>
      <c r="K147" s="6" t="s">
        <v>293</v>
      </c>
    </row>
    <row r="148" spans="1:11" x14ac:dyDescent="0.2">
      <c r="B148" s="180" t="s">
        <v>82</v>
      </c>
      <c r="C148" s="181"/>
      <c r="D148" s="181"/>
      <c r="E148" s="181"/>
      <c r="F148" s="181"/>
      <c r="G148" s="182"/>
      <c r="H148" s="51"/>
      <c r="I148" s="51"/>
      <c r="J148" s="47"/>
      <c r="K148" s="6"/>
    </row>
    <row r="149" spans="1:11" ht="12.75" customHeight="1" x14ac:dyDescent="0.2">
      <c r="A149" s="7">
        <v>127</v>
      </c>
      <c r="B149" s="8" t="s">
        <v>83</v>
      </c>
      <c r="C149" s="9">
        <v>91916</v>
      </c>
      <c r="D149" s="9"/>
      <c r="E149" s="9" t="s">
        <v>84</v>
      </c>
      <c r="F149" s="9" t="s">
        <v>73</v>
      </c>
      <c r="G149" s="9">
        <v>1160</v>
      </c>
      <c r="H149" s="51">
        <v>7.5075000000000003</v>
      </c>
      <c r="I149" s="51">
        <f>H149*G149</f>
        <v>8708.7000000000007</v>
      </c>
      <c r="J149" s="47"/>
      <c r="K149" s="6" t="s">
        <v>309</v>
      </c>
    </row>
    <row r="150" spans="1:11" x14ac:dyDescent="0.2">
      <c r="A150" s="7">
        <v>128</v>
      </c>
      <c r="B150" s="8" t="s">
        <v>85</v>
      </c>
      <c r="C150" s="9">
        <v>41616</v>
      </c>
      <c r="D150" s="9"/>
      <c r="E150" s="9" t="s">
        <v>86</v>
      </c>
      <c r="F150" s="9" t="s">
        <v>12</v>
      </c>
      <c r="G150" s="9">
        <v>2670</v>
      </c>
      <c r="H150" s="51">
        <v>2</v>
      </c>
      <c r="I150" s="51">
        <f>H150*G150</f>
        <v>5340</v>
      </c>
      <c r="J150" s="47"/>
      <c r="K150" s="6" t="s">
        <v>309</v>
      </c>
    </row>
    <row r="151" spans="1:11" ht="12.75" customHeight="1" x14ac:dyDescent="0.2">
      <c r="A151" s="7">
        <v>129</v>
      </c>
      <c r="B151" s="8" t="s">
        <v>87</v>
      </c>
      <c r="C151" s="9">
        <v>303</v>
      </c>
      <c r="D151" s="9"/>
      <c r="E151" s="9"/>
      <c r="F151" s="9" t="s">
        <v>73</v>
      </c>
      <c r="G151" s="9">
        <v>10</v>
      </c>
      <c r="H151" s="51">
        <v>52.03275</v>
      </c>
      <c r="I151" s="51">
        <f>H151*G151</f>
        <v>520.32749999999999</v>
      </c>
      <c r="J151" s="47"/>
      <c r="K151" s="6" t="s">
        <v>310</v>
      </c>
    </row>
    <row r="152" spans="1:11" x14ac:dyDescent="0.2">
      <c r="A152" s="7">
        <v>130</v>
      </c>
      <c r="B152" s="8" t="s">
        <v>88</v>
      </c>
      <c r="C152" s="9"/>
      <c r="D152" s="9"/>
      <c r="E152" s="9"/>
      <c r="F152" s="9" t="s">
        <v>12</v>
      </c>
      <c r="G152" s="9">
        <v>2670</v>
      </c>
      <c r="H152" s="51">
        <v>2</v>
      </c>
      <c r="I152" s="51">
        <f>H152*G152</f>
        <v>5340</v>
      </c>
      <c r="J152" s="47"/>
      <c r="K152" s="6" t="s">
        <v>324</v>
      </c>
    </row>
    <row r="153" spans="1:11" x14ac:dyDescent="0.2">
      <c r="A153" s="43">
        <v>131</v>
      </c>
      <c r="B153" s="8" t="s">
        <v>480</v>
      </c>
      <c r="C153" s="9"/>
      <c r="D153" s="9"/>
      <c r="E153" s="9"/>
      <c r="F153" s="9" t="s">
        <v>92</v>
      </c>
      <c r="G153" s="9">
        <v>1</v>
      </c>
      <c r="H153" s="51"/>
      <c r="I153" s="51"/>
      <c r="J153" s="47"/>
      <c r="K153" s="53"/>
    </row>
    <row r="154" spans="1:11" ht="12.95" customHeight="1" x14ac:dyDescent="0.2">
      <c r="A154" s="87"/>
      <c r="B154" s="169" t="s">
        <v>343</v>
      </c>
      <c r="C154" s="87"/>
      <c r="D154" s="84"/>
      <c r="E154" s="87"/>
      <c r="F154" s="87"/>
      <c r="G154" s="87"/>
      <c r="H154" s="170"/>
      <c r="I154" s="170"/>
      <c r="J154" s="171"/>
      <c r="K154" s="92"/>
    </row>
    <row r="155" spans="1:11" ht="12.95" customHeight="1" x14ac:dyDescent="0.2">
      <c r="A155" s="19">
        <v>132</v>
      </c>
      <c r="B155" s="26" t="s">
        <v>344</v>
      </c>
      <c r="C155" s="18" t="s">
        <v>345</v>
      </c>
      <c r="D155" s="17"/>
      <c r="E155" s="18"/>
      <c r="F155" s="18" t="s">
        <v>12</v>
      </c>
      <c r="G155" s="20">
        <v>2</v>
      </c>
      <c r="H155" s="65">
        <v>7941.7800000000007</v>
      </c>
      <c r="I155" s="65">
        <f t="shared" ref="I155:I183" si="7">H155*G155</f>
        <v>15883.560000000001</v>
      </c>
      <c r="J155" s="29"/>
      <c r="K155" s="13"/>
    </row>
    <row r="156" spans="1:11" x14ac:dyDescent="0.2">
      <c r="A156" s="19">
        <v>133</v>
      </c>
      <c r="B156" s="26" t="s">
        <v>346</v>
      </c>
      <c r="C156" s="18" t="s">
        <v>347</v>
      </c>
      <c r="D156" s="17"/>
      <c r="E156" s="18"/>
      <c r="F156" s="18" t="s">
        <v>12</v>
      </c>
      <c r="G156" s="19">
        <v>1</v>
      </c>
      <c r="H156" s="65">
        <v>5239.0800000000008</v>
      </c>
      <c r="I156" s="65">
        <f t="shared" si="7"/>
        <v>5239.0800000000008</v>
      </c>
      <c r="J156" s="29"/>
      <c r="K156" s="13"/>
    </row>
    <row r="157" spans="1:11" ht="12.95" customHeight="1" x14ac:dyDescent="0.2">
      <c r="A157" s="19">
        <v>134</v>
      </c>
      <c r="B157" s="26" t="s">
        <v>348</v>
      </c>
      <c r="C157" s="18" t="s">
        <v>21</v>
      </c>
      <c r="D157" s="17"/>
      <c r="E157" s="18"/>
      <c r="F157" s="18" t="s">
        <v>12</v>
      </c>
      <c r="G157" s="19">
        <v>2</v>
      </c>
      <c r="H157" s="65">
        <v>3160.0800000000004</v>
      </c>
      <c r="I157" s="65">
        <f t="shared" si="7"/>
        <v>6320.1600000000008</v>
      </c>
      <c r="J157" s="29"/>
      <c r="K157" s="13"/>
    </row>
    <row r="158" spans="1:11" ht="12.95" customHeight="1" x14ac:dyDescent="0.2">
      <c r="A158" s="19">
        <v>135</v>
      </c>
      <c r="B158" s="26" t="s">
        <v>349</v>
      </c>
      <c r="C158" s="18" t="s">
        <v>350</v>
      </c>
      <c r="D158" s="17"/>
      <c r="E158" s="18"/>
      <c r="F158" s="18" t="s">
        <v>12</v>
      </c>
      <c r="G158" s="19">
        <v>2</v>
      </c>
      <c r="H158" s="65">
        <v>472.34880000000004</v>
      </c>
      <c r="I158" s="65">
        <f t="shared" si="7"/>
        <v>944.69760000000008</v>
      </c>
      <c r="J158" s="29"/>
      <c r="K158" s="13"/>
    </row>
    <row r="159" spans="1:11" ht="12.95" customHeight="1" x14ac:dyDescent="0.2">
      <c r="A159" s="19">
        <v>136</v>
      </c>
      <c r="B159" s="26" t="s">
        <v>351</v>
      </c>
      <c r="C159" s="18" t="s">
        <v>411</v>
      </c>
      <c r="D159" s="17"/>
      <c r="E159" s="18"/>
      <c r="F159" s="18" t="s">
        <v>12</v>
      </c>
      <c r="G159" s="20">
        <v>6</v>
      </c>
      <c r="H159" s="65">
        <v>360.91440000000006</v>
      </c>
      <c r="I159" s="65">
        <f t="shared" si="7"/>
        <v>2165.4864000000002</v>
      </c>
      <c r="J159" s="36"/>
      <c r="K159" s="16"/>
    </row>
    <row r="160" spans="1:11" ht="12.95" customHeight="1" x14ac:dyDescent="0.2">
      <c r="A160" s="19">
        <v>137</v>
      </c>
      <c r="B160" s="26" t="s">
        <v>352</v>
      </c>
      <c r="C160" s="18" t="s">
        <v>412</v>
      </c>
      <c r="D160" s="17"/>
      <c r="E160" s="18"/>
      <c r="F160" s="18" t="s">
        <v>12</v>
      </c>
      <c r="G160" s="20">
        <v>4</v>
      </c>
      <c r="H160" s="65">
        <v>818.69865000000016</v>
      </c>
      <c r="I160" s="65">
        <f t="shared" si="7"/>
        <v>3274.7946000000006</v>
      </c>
      <c r="J160" s="29"/>
      <c r="K160" s="13"/>
    </row>
    <row r="161" spans="1:11" s="60" customFormat="1" ht="12.95" customHeight="1" x14ac:dyDescent="0.2">
      <c r="A161" s="19">
        <v>138</v>
      </c>
      <c r="B161" s="55" t="s">
        <v>353</v>
      </c>
      <c r="C161" s="54"/>
      <c r="D161" s="56"/>
      <c r="E161" s="54"/>
      <c r="F161" s="57" t="s">
        <v>12</v>
      </c>
      <c r="G161" s="54">
        <v>2</v>
      </c>
      <c r="H161" s="65">
        <v>11782.155000000001</v>
      </c>
      <c r="I161" s="65">
        <f t="shared" si="7"/>
        <v>23564.31</v>
      </c>
      <c r="J161" s="58"/>
      <c r="K161" s="59"/>
    </row>
    <row r="162" spans="1:11" ht="12.95" customHeight="1" x14ac:dyDescent="0.2">
      <c r="A162" s="19">
        <v>139</v>
      </c>
      <c r="B162" s="26" t="s">
        <v>413</v>
      </c>
      <c r="C162" s="14" t="s">
        <v>354</v>
      </c>
      <c r="D162" s="17"/>
      <c r="E162" s="18"/>
      <c r="F162" s="18" t="s">
        <v>12</v>
      </c>
      <c r="G162" s="19">
        <v>2</v>
      </c>
      <c r="H162" s="65">
        <v>416.58540000000005</v>
      </c>
      <c r="I162" s="65">
        <f t="shared" si="7"/>
        <v>833.1708000000001</v>
      </c>
      <c r="J162" s="29"/>
      <c r="K162" s="13"/>
    </row>
    <row r="163" spans="1:11" ht="12.95" customHeight="1" x14ac:dyDescent="0.2">
      <c r="A163" s="19">
        <v>140</v>
      </c>
      <c r="B163" s="27" t="s">
        <v>401</v>
      </c>
      <c r="C163" s="30" t="s">
        <v>355</v>
      </c>
      <c r="D163" s="17"/>
      <c r="E163" s="30"/>
      <c r="F163" s="18" t="s">
        <v>12</v>
      </c>
      <c r="G163" s="21">
        <v>3</v>
      </c>
      <c r="H163" s="65">
        <v>1899.4899</v>
      </c>
      <c r="I163" s="65">
        <f t="shared" si="7"/>
        <v>5698.4696999999996</v>
      </c>
      <c r="J163" s="36"/>
      <c r="K163" s="16"/>
    </row>
    <row r="164" spans="1:11" ht="12.95" customHeight="1" x14ac:dyDescent="0.2">
      <c r="A164" s="19">
        <v>141</v>
      </c>
      <c r="B164" s="27" t="s">
        <v>402</v>
      </c>
      <c r="C164" s="18" t="s">
        <v>414</v>
      </c>
      <c r="D164" s="17"/>
      <c r="E164" s="18"/>
      <c r="F164" s="18" t="s">
        <v>12</v>
      </c>
      <c r="G164" s="20">
        <v>1</v>
      </c>
      <c r="H164" s="65">
        <v>35189.385000000009</v>
      </c>
      <c r="I164" s="65">
        <f t="shared" si="7"/>
        <v>35189.385000000009</v>
      </c>
      <c r="J164" s="29"/>
      <c r="K164" s="13"/>
    </row>
    <row r="165" spans="1:11" x14ac:dyDescent="0.2">
      <c r="A165" s="19">
        <v>142</v>
      </c>
      <c r="B165" s="27" t="s">
        <v>403</v>
      </c>
      <c r="C165" s="18" t="s">
        <v>356</v>
      </c>
      <c r="D165" s="17"/>
      <c r="E165" s="18"/>
      <c r="F165" s="18" t="s">
        <v>12</v>
      </c>
      <c r="G165" s="20">
        <v>4</v>
      </c>
      <c r="H165" s="65">
        <v>20543.985000000001</v>
      </c>
      <c r="I165" s="65">
        <f t="shared" si="7"/>
        <v>82175.94</v>
      </c>
      <c r="J165" s="45"/>
      <c r="K165" s="24"/>
    </row>
    <row r="166" spans="1:11" ht="12.95" customHeight="1" x14ac:dyDescent="0.2">
      <c r="A166" s="19">
        <v>143</v>
      </c>
      <c r="B166" s="27" t="s">
        <v>404</v>
      </c>
      <c r="C166" s="18" t="s">
        <v>357</v>
      </c>
      <c r="D166" s="17"/>
      <c r="E166" s="18"/>
      <c r="F166" s="18" t="s">
        <v>12</v>
      </c>
      <c r="G166" s="20">
        <v>1</v>
      </c>
      <c r="H166" s="65">
        <v>26172.300000000007</v>
      </c>
      <c r="I166" s="65">
        <f t="shared" si="7"/>
        <v>26172.300000000007</v>
      </c>
      <c r="J166" s="45"/>
      <c r="K166" s="24"/>
    </row>
    <row r="167" spans="1:11" ht="12.95" customHeight="1" x14ac:dyDescent="0.2">
      <c r="A167" s="19">
        <v>144</v>
      </c>
      <c r="B167" s="26" t="s">
        <v>385</v>
      </c>
      <c r="C167" s="18" t="s">
        <v>358</v>
      </c>
      <c r="D167" s="17"/>
      <c r="E167" s="18"/>
      <c r="F167" s="18" t="s">
        <v>12</v>
      </c>
      <c r="G167" s="20">
        <v>1</v>
      </c>
      <c r="H167" s="65">
        <v>33310.200000000004</v>
      </c>
      <c r="I167" s="65">
        <f t="shared" si="7"/>
        <v>33310.200000000004</v>
      </c>
      <c r="J167" s="45"/>
      <c r="K167" s="24"/>
    </row>
    <row r="168" spans="1:11" ht="12.95" customHeight="1" x14ac:dyDescent="0.2">
      <c r="A168" s="19">
        <v>145</v>
      </c>
      <c r="B168" s="27" t="s">
        <v>405</v>
      </c>
      <c r="C168" s="21"/>
      <c r="D168" s="17"/>
      <c r="E168" s="21"/>
      <c r="F168" s="18" t="s">
        <v>12</v>
      </c>
      <c r="G168" s="20">
        <v>5</v>
      </c>
      <c r="H168" s="65">
        <v>4389</v>
      </c>
      <c r="I168" s="65">
        <f t="shared" si="7"/>
        <v>21945</v>
      </c>
      <c r="J168" s="45"/>
      <c r="K168" s="24"/>
    </row>
    <row r="169" spans="1:11" x14ac:dyDescent="0.2">
      <c r="A169" s="19">
        <v>146</v>
      </c>
      <c r="B169" s="26" t="s">
        <v>386</v>
      </c>
      <c r="C169" s="18" t="s">
        <v>359</v>
      </c>
      <c r="D169" s="17"/>
      <c r="E169" s="18"/>
      <c r="F169" s="18" t="s">
        <v>12</v>
      </c>
      <c r="G169" s="20">
        <v>22</v>
      </c>
      <c r="H169" s="65">
        <v>11.55</v>
      </c>
      <c r="I169" s="65">
        <f t="shared" si="7"/>
        <v>254.10000000000002</v>
      </c>
      <c r="J169" s="45"/>
      <c r="K169" s="24"/>
    </row>
    <row r="170" spans="1:11" x14ac:dyDescent="0.2">
      <c r="A170" s="19">
        <v>147</v>
      </c>
      <c r="B170" s="27" t="s">
        <v>406</v>
      </c>
      <c r="C170" s="18" t="s">
        <v>360</v>
      </c>
      <c r="D170" s="17"/>
      <c r="E170" s="18"/>
      <c r="F170" s="18" t="s">
        <v>12</v>
      </c>
      <c r="G170" s="20">
        <v>22</v>
      </c>
      <c r="H170" s="65">
        <v>11.55</v>
      </c>
      <c r="I170" s="65">
        <f t="shared" si="7"/>
        <v>254.10000000000002</v>
      </c>
      <c r="J170" s="45"/>
      <c r="K170" s="24"/>
    </row>
    <row r="171" spans="1:11" x14ac:dyDescent="0.2">
      <c r="A171" s="19">
        <v>148</v>
      </c>
      <c r="B171" s="26" t="s">
        <v>361</v>
      </c>
      <c r="C171" s="18" t="s">
        <v>362</v>
      </c>
      <c r="D171" s="17"/>
      <c r="E171" s="18"/>
      <c r="F171" s="18" t="s">
        <v>12</v>
      </c>
      <c r="G171" s="20">
        <v>18</v>
      </c>
      <c r="H171" s="65">
        <v>11.55</v>
      </c>
      <c r="I171" s="65">
        <f t="shared" si="7"/>
        <v>207.9</v>
      </c>
      <c r="J171" s="45"/>
      <c r="K171" s="24"/>
    </row>
    <row r="172" spans="1:11" x14ac:dyDescent="0.2">
      <c r="A172" s="19">
        <v>149</v>
      </c>
      <c r="B172" s="26" t="s">
        <v>387</v>
      </c>
      <c r="C172" s="18" t="s">
        <v>363</v>
      </c>
      <c r="D172" s="17"/>
      <c r="E172" s="18"/>
      <c r="F172" s="18" t="s">
        <v>12</v>
      </c>
      <c r="G172" s="22">
        <v>12</v>
      </c>
      <c r="H172" s="65">
        <v>11.55</v>
      </c>
      <c r="I172" s="65">
        <f t="shared" si="7"/>
        <v>138.60000000000002</v>
      </c>
      <c r="J172" s="45"/>
      <c r="K172" s="24"/>
    </row>
    <row r="173" spans="1:11" x14ac:dyDescent="0.2">
      <c r="A173" s="19">
        <v>150</v>
      </c>
      <c r="B173" s="26" t="s">
        <v>388</v>
      </c>
      <c r="C173" s="18" t="s">
        <v>364</v>
      </c>
      <c r="D173" s="17"/>
      <c r="E173" s="18"/>
      <c r="F173" s="18" t="s">
        <v>12</v>
      </c>
      <c r="G173" s="20">
        <v>8</v>
      </c>
      <c r="H173" s="65">
        <v>11.55</v>
      </c>
      <c r="I173" s="65">
        <f t="shared" si="7"/>
        <v>92.4</v>
      </c>
      <c r="J173" s="45"/>
      <c r="K173" s="24"/>
    </row>
    <row r="174" spans="1:11" ht="12.95" customHeight="1" x14ac:dyDescent="0.2">
      <c r="A174" s="19">
        <v>151</v>
      </c>
      <c r="B174" s="26" t="s">
        <v>365</v>
      </c>
      <c r="C174" s="18" t="s">
        <v>366</v>
      </c>
      <c r="D174" s="17"/>
      <c r="E174" s="18"/>
      <c r="F174" s="18" t="s">
        <v>12</v>
      </c>
      <c r="G174" s="20">
        <v>3</v>
      </c>
      <c r="H174" s="65">
        <v>414.64500000000004</v>
      </c>
      <c r="I174" s="65">
        <f t="shared" si="7"/>
        <v>1243.9350000000002</v>
      </c>
      <c r="J174" s="45"/>
      <c r="K174" s="24"/>
    </row>
    <row r="175" spans="1:11" ht="12.95" customHeight="1" x14ac:dyDescent="0.2">
      <c r="A175" s="19">
        <v>152</v>
      </c>
      <c r="B175" s="26" t="s">
        <v>367</v>
      </c>
      <c r="C175" s="18" t="s">
        <v>366</v>
      </c>
      <c r="D175" s="17"/>
      <c r="E175" s="18"/>
      <c r="F175" s="18" t="s">
        <v>12</v>
      </c>
      <c r="G175" s="21">
        <v>3</v>
      </c>
      <c r="H175" s="65">
        <v>414.64500000000004</v>
      </c>
      <c r="I175" s="65">
        <f t="shared" si="7"/>
        <v>1243.9350000000002</v>
      </c>
      <c r="J175" s="45"/>
      <c r="K175" s="24"/>
    </row>
    <row r="176" spans="1:11" ht="12.95" customHeight="1" x14ac:dyDescent="0.2">
      <c r="A176" s="19">
        <v>153</v>
      </c>
      <c r="B176" s="26" t="s">
        <v>368</v>
      </c>
      <c r="C176" s="18" t="s">
        <v>369</v>
      </c>
      <c r="D176" s="17"/>
      <c r="E176" s="18"/>
      <c r="F176" s="18" t="s">
        <v>12</v>
      </c>
      <c r="G176" s="21">
        <v>3</v>
      </c>
      <c r="H176" s="65">
        <v>803.88000000000011</v>
      </c>
      <c r="I176" s="65">
        <f t="shared" si="7"/>
        <v>2411.6400000000003</v>
      </c>
      <c r="J176" s="45"/>
      <c r="K176" s="24"/>
    </row>
    <row r="177" spans="1:11" ht="12.95" customHeight="1" x14ac:dyDescent="0.2">
      <c r="A177" s="19">
        <v>154</v>
      </c>
      <c r="B177" s="15" t="s">
        <v>389</v>
      </c>
      <c r="C177" s="18" t="s">
        <v>391</v>
      </c>
      <c r="D177" s="17"/>
      <c r="E177" s="18"/>
      <c r="F177" s="18" t="s">
        <v>12</v>
      </c>
      <c r="G177" s="20">
        <v>6</v>
      </c>
      <c r="H177" s="65">
        <v>4481.4000000000005</v>
      </c>
      <c r="I177" s="65">
        <f t="shared" si="7"/>
        <v>26888.400000000001</v>
      </c>
      <c r="J177" s="45"/>
      <c r="K177" s="24"/>
    </row>
    <row r="178" spans="1:11" ht="12.95" customHeight="1" x14ac:dyDescent="0.2">
      <c r="A178" s="19">
        <v>155</v>
      </c>
      <c r="B178" s="26" t="s">
        <v>370</v>
      </c>
      <c r="C178" s="18" t="s">
        <v>417</v>
      </c>
      <c r="D178" s="17"/>
      <c r="E178" s="18"/>
      <c r="F178" s="18" t="s">
        <v>12</v>
      </c>
      <c r="G178" s="20">
        <v>2</v>
      </c>
      <c r="H178" s="65">
        <v>5488.5600000000013</v>
      </c>
      <c r="I178" s="65">
        <f t="shared" si="7"/>
        <v>10977.120000000003</v>
      </c>
      <c r="J178" s="45"/>
      <c r="K178" s="24"/>
    </row>
    <row r="179" spans="1:11" ht="12.95" customHeight="1" x14ac:dyDescent="0.2">
      <c r="A179" s="19">
        <v>156</v>
      </c>
      <c r="B179" s="26" t="s">
        <v>371</v>
      </c>
      <c r="C179" s="18" t="s">
        <v>372</v>
      </c>
      <c r="D179" s="17"/>
      <c r="E179" s="18"/>
      <c r="F179" s="18" t="s">
        <v>12</v>
      </c>
      <c r="G179" s="20">
        <v>4</v>
      </c>
      <c r="H179" s="65">
        <v>1271.9322000000002</v>
      </c>
      <c r="I179" s="65">
        <f t="shared" si="7"/>
        <v>5087.7288000000008</v>
      </c>
      <c r="J179" s="45"/>
      <c r="K179" s="24"/>
    </row>
    <row r="180" spans="1:11" ht="12.95" customHeight="1" x14ac:dyDescent="0.2">
      <c r="A180" s="19">
        <v>157</v>
      </c>
      <c r="B180" s="27" t="s">
        <v>407</v>
      </c>
      <c r="C180" s="30" t="s">
        <v>373</v>
      </c>
      <c r="D180" s="17"/>
      <c r="E180" s="30"/>
      <c r="F180" s="18" t="s">
        <v>12</v>
      </c>
      <c r="G180" s="21">
        <v>3</v>
      </c>
      <c r="H180" s="65">
        <v>1115.7300000000002</v>
      </c>
      <c r="I180" s="65">
        <f t="shared" si="7"/>
        <v>3347.1900000000005</v>
      </c>
      <c r="J180" s="45"/>
      <c r="K180" s="24"/>
    </row>
    <row r="181" spans="1:11" ht="12.95" customHeight="1" x14ac:dyDescent="0.2">
      <c r="A181" s="19">
        <v>158</v>
      </c>
      <c r="B181" s="26" t="s">
        <v>374</v>
      </c>
      <c r="C181" s="18" t="s">
        <v>375</v>
      </c>
      <c r="D181" s="17"/>
      <c r="E181" s="18"/>
      <c r="F181" s="18" t="s">
        <v>12</v>
      </c>
      <c r="G181" s="19">
        <v>3</v>
      </c>
      <c r="H181" s="65">
        <v>1386</v>
      </c>
      <c r="I181" s="65">
        <f t="shared" si="7"/>
        <v>4158</v>
      </c>
      <c r="J181" s="45"/>
      <c r="K181" s="24"/>
    </row>
    <row r="182" spans="1:11" ht="12.95" customHeight="1" x14ac:dyDescent="0.2">
      <c r="A182" s="19">
        <v>159</v>
      </c>
      <c r="B182" s="26" t="s">
        <v>376</v>
      </c>
      <c r="C182" s="18" t="s">
        <v>377</v>
      </c>
      <c r="D182" s="17"/>
      <c r="E182" s="18"/>
      <c r="F182" s="18" t="s">
        <v>12</v>
      </c>
      <c r="G182" s="20">
        <v>2</v>
      </c>
      <c r="H182" s="65">
        <v>288.75</v>
      </c>
      <c r="I182" s="65">
        <f t="shared" si="7"/>
        <v>577.5</v>
      </c>
      <c r="J182" s="45"/>
      <c r="K182" s="24"/>
    </row>
    <row r="183" spans="1:11" ht="12.95" customHeight="1" x14ac:dyDescent="0.2">
      <c r="A183" s="19">
        <v>160</v>
      </c>
      <c r="B183" s="26" t="s">
        <v>378</v>
      </c>
      <c r="C183" s="18" t="s">
        <v>379</v>
      </c>
      <c r="D183" s="17"/>
      <c r="E183" s="18"/>
      <c r="F183" s="18" t="s">
        <v>12</v>
      </c>
      <c r="G183" s="20">
        <v>2</v>
      </c>
      <c r="H183" s="65">
        <v>100.72755000000001</v>
      </c>
      <c r="I183" s="65">
        <f t="shared" si="7"/>
        <v>201.45510000000002</v>
      </c>
      <c r="J183" s="45"/>
      <c r="K183" s="24"/>
    </row>
    <row r="184" spans="1:11" x14ac:dyDescent="0.2">
      <c r="A184" s="19"/>
      <c r="B184" s="33" t="s">
        <v>380</v>
      </c>
      <c r="C184" s="19"/>
      <c r="D184" s="17"/>
      <c r="E184" s="19"/>
      <c r="F184" s="19"/>
      <c r="G184" s="19"/>
      <c r="H184" s="65"/>
      <c r="I184" s="65"/>
      <c r="J184" s="45"/>
      <c r="K184" s="24"/>
    </row>
    <row r="185" spans="1:11" ht="12.95" customHeight="1" x14ac:dyDescent="0.2">
      <c r="A185" s="19">
        <v>161</v>
      </c>
      <c r="B185" s="27" t="s">
        <v>408</v>
      </c>
      <c r="C185" s="18" t="s">
        <v>381</v>
      </c>
      <c r="D185" s="17"/>
      <c r="E185" s="18"/>
      <c r="F185" s="18" t="s">
        <v>73</v>
      </c>
      <c r="G185" s="20">
        <v>94</v>
      </c>
      <c r="H185" s="65">
        <f>H31</f>
        <v>335.17869000000002</v>
      </c>
      <c r="I185" s="65">
        <f>H185*G185</f>
        <v>31506.796860000002</v>
      </c>
      <c r="J185" s="45"/>
      <c r="K185" s="24"/>
    </row>
    <row r="186" spans="1:11" ht="12.95" customHeight="1" x14ac:dyDescent="0.2">
      <c r="A186" s="21">
        <v>162</v>
      </c>
      <c r="B186" s="25" t="s">
        <v>409</v>
      </c>
      <c r="C186" s="18" t="s">
        <v>382</v>
      </c>
      <c r="D186" s="17"/>
      <c r="E186" s="18"/>
      <c r="F186" s="18" t="s">
        <v>73</v>
      </c>
      <c r="G186" s="23">
        <v>67</v>
      </c>
      <c r="H186" s="65">
        <f>H33</f>
        <v>82.799640000000011</v>
      </c>
      <c r="I186" s="65">
        <f>H186*G186</f>
        <v>5547.5758800000003</v>
      </c>
      <c r="J186" s="45"/>
      <c r="K186" s="24"/>
    </row>
    <row r="187" spans="1:11" ht="12.95" customHeight="1" x14ac:dyDescent="0.2">
      <c r="A187" s="19">
        <v>163</v>
      </c>
      <c r="B187" s="15" t="s">
        <v>390</v>
      </c>
      <c r="C187" s="18" t="s">
        <v>383</v>
      </c>
      <c r="D187" s="17"/>
      <c r="E187" s="18"/>
      <c r="F187" s="18" t="s">
        <v>73</v>
      </c>
      <c r="G187" s="20">
        <v>207</v>
      </c>
      <c r="H187" s="65">
        <f>H32</f>
        <v>54.015885000000011</v>
      </c>
      <c r="I187" s="65">
        <f>H187*G187</f>
        <v>11181.288195000003</v>
      </c>
      <c r="J187" s="45"/>
      <c r="K187" s="24"/>
    </row>
    <row r="188" spans="1:11" ht="12.95" customHeight="1" x14ac:dyDescent="0.2">
      <c r="A188" s="21">
        <v>164</v>
      </c>
      <c r="B188" s="27" t="s">
        <v>410</v>
      </c>
      <c r="C188" s="18" t="s">
        <v>384</v>
      </c>
      <c r="D188" s="17"/>
      <c r="E188" s="18"/>
      <c r="F188" s="18" t="s">
        <v>73</v>
      </c>
      <c r="G188" s="20">
        <v>20</v>
      </c>
      <c r="H188" s="65">
        <f>H35</f>
        <v>79.926000000000002</v>
      </c>
      <c r="I188" s="65">
        <f>H188*G188</f>
        <v>1598.52</v>
      </c>
      <c r="J188" s="29"/>
      <c r="K188" s="13"/>
    </row>
    <row r="189" spans="1:11" x14ac:dyDescent="0.2">
      <c r="A189" s="19"/>
      <c r="B189" s="31" t="s">
        <v>82</v>
      </c>
      <c r="C189" s="19"/>
      <c r="D189" s="17"/>
      <c r="E189" s="19"/>
      <c r="F189" s="19"/>
      <c r="G189" s="21"/>
      <c r="H189" s="65"/>
      <c r="I189" s="65"/>
      <c r="J189" s="29"/>
      <c r="K189" s="13"/>
    </row>
    <row r="190" spans="1:11" x14ac:dyDescent="0.2">
      <c r="A190" s="17">
        <v>165</v>
      </c>
      <c r="B190" s="5" t="s">
        <v>415</v>
      </c>
      <c r="C190" s="17">
        <v>91916</v>
      </c>
      <c r="D190" s="17"/>
      <c r="E190" s="17"/>
      <c r="F190" s="17" t="s">
        <v>73</v>
      </c>
      <c r="G190" s="17">
        <v>330</v>
      </c>
      <c r="H190" s="65">
        <v>7.5075000000000003</v>
      </c>
      <c r="I190" s="65">
        <f>H190*G190</f>
        <v>2477.4749999999999</v>
      </c>
      <c r="J190" s="45"/>
      <c r="K190" s="5"/>
    </row>
    <row r="191" spans="1:11" x14ac:dyDescent="0.2">
      <c r="A191" s="17">
        <v>166</v>
      </c>
      <c r="B191" s="5" t="s">
        <v>392</v>
      </c>
      <c r="C191" s="17">
        <v>41616</v>
      </c>
      <c r="D191" s="17"/>
      <c r="E191" s="17"/>
      <c r="F191" s="17" t="s">
        <v>12</v>
      </c>
      <c r="G191" s="17">
        <v>690</v>
      </c>
      <c r="H191" s="65">
        <v>2</v>
      </c>
      <c r="I191" s="65">
        <f>H191*G191</f>
        <v>1380</v>
      </c>
      <c r="J191" s="45"/>
      <c r="K191" s="5"/>
    </row>
    <row r="192" spans="1:11" x14ac:dyDescent="0.2">
      <c r="A192" s="17">
        <v>167</v>
      </c>
      <c r="B192" s="5" t="s">
        <v>393</v>
      </c>
      <c r="C192" s="17">
        <v>304</v>
      </c>
      <c r="D192" s="17"/>
      <c r="E192" s="17"/>
      <c r="F192" s="17" t="s">
        <v>73</v>
      </c>
      <c r="G192" s="17">
        <v>58</v>
      </c>
      <c r="H192" s="65">
        <v>52.03275</v>
      </c>
      <c r="I192" s="65">
        <f>H192*G192</f>
        <v>3017.8995</v>
      </c>
      <c r="J192" s="45"/>
      <c r="K192" s="5"/>
    </row>
    <row r="193" spans="1:12" x14ac:dyDescent="0.2">
      <c r="A193" s="17">
        <v>168</v>
      </c>
      <c r="B193" s="5" t="s">
        <v>394</v>
      </c>
      <c r="C193" s="17"/>
      <c r="D193" s="17"/>
      <c r="E193" s="17"/>
      <c r="F193" s="17" t="s">
        <v>12</v>
      </c>
      <c r="G193" s="17">
        <v>1200</v>
      </c>
      <c r="H193" s="65">
        <v>2</v>
      </c>
      <c r="I193" s="65">
        <f>H193*G193</f>
        <v>2400</v>
      </c>
      <c r="J193" s="45"/>
      <c r="K193" s="5"/>
    </row>
    <row r="194" spans="1:12" x14ac:dyDescent="0.2">
      <c r="A194" s="17">
        <v>169</v>
      </c>
      <c r="B194" s="5" t="s">
        <v>395</v>
      </c>
      <c r="C194" s="17" t="s">
        <v>399</v>
      </c>
      <c r="D194" s="17"/>
      <c r="E194" s="17"/>
      <c r="F194" s="17" t="s">
        <v>12</v>
      </c>
      <c r="G194" s="17">
        <v>1</v>
      </c>
      <c r="H194" s="65">
        <v>1603.44</v>
      </c>
      <c r="I194" s="65">
        <f>H194*G194</f>
        <v>1603.44</v>
      </c>
      <c r="J194" s="45"/>
      <c r="K194" s="5"/>
    </row>
    <row r="195" spans="1:12" x14ac:dyDescent="0.2">
      <c r="A195" s="17"/>
      <c r="B195" s="32" t="s">
        <v>396</v>
      </c>
      <c r="C195" s="17"/>
      <c r="D195" s="17"/>
      <c r="E195" s="17"/>
      <c r="F195" s="17"/>
      <c r="G195" s="17"/>
      <c r="H195" s="65"/>
      <c r="I195" s="65"/>
      <c r="J195" s="45"/>
      <c r="K195" s="5"/>
    </row>
    <row r="196" spans="1:12" x14ac:dyDescent="0.2">
      <c r="A196" s="17">
        <v>170</v>
      </c>
      <c r="B196" s="5" t="s">
        <v>397</v>
      </c>
      <c r="C196" s="17" t="s">
        <v>400</v>
      </c>
      <c r="D196" s="17"/>
      <c r="E196" s="17"/>
      <c r="F196" s="17" t="s">
        <v>12</v>
      </c>
      <c r="G196" s="17">
        <v>4</v>
      </c>
      <c r="H196" s="65">
        <v>4481.3999999999996</v>
      </c>
      <c r="I196" s="65">
        <f>H196*G196</f>
        <v>17925.599999999999</v>
      </c>
      <c r="J196" s="45"/>
      <c r="K196" s="5"/>
    </row>
    <row r="197" spans="1:12" ht="15.95" customHeight="1" x14ac:dyDescent="0.2">
      <c r="A197" s="17">
        <v>171</v>
      </c>
      <c r="B197" s="5" t="s">
        <v>398</v>
      </c>
      <c r="C197" s="17" t="s">
        <v>411</v>
      </c>
      <c r="D197" s="17"/>
      <c r="E197" s="17"/>
      <c r="F197" s="17" t="s">
        <v>12</v>
      </c>
      <c r="G197" s="17">
        <v>2</v>
      </c>
      <c r="H197" s="65">
        <v>360.91</v>
      </c>
      <c r="I197" s="65">
        <f>H197*G197</f>
        <v>721.82</v>
      </c>
      <c r="J197" s="45"/>
      <c r="K197" s="5"/>
    </row>
    <row r="198" spans="1:12" s="60" customFormat="1" x14ac:dyDescent="0.2">
      <c r="A198" s="9">
        <v>172</v>
      </c>
      <c r="B198" s="67" t="s">
        <v>416</v>
      </c>
      <c r="C198" s="68"/>
      <c r="D198" s="68"/>
      <c r="E198" s="68"/>
      <c r="F198" s="68" t="s">
        <v>12</v>
      </c>
      <c r="G198" s="68">
        <v>1</v>
      </c>
      <c r="H198" s="69"/>
      <c r="I198" s="69"/>
      <c r="J198" s="70"/>
      <c r="K198" s="67"/>
    </row>
    <row r="199" spans="1:12" x14ac:dyDescent="0.2">
      <c r="A199" s="87"/>
      <c r="B199" s="172" t="s">
        <v>418</v>
      </c>
      <c r="C199" s="171"/>
      <c r="D199" s="171"/>
      <c r="E199" s="87"/>
      <c r="F199" s="87"/>
      <c r="G199" s="87"/>
      <c r="H199" s="163"/>
      <c r="I199" s="170"/>
      <c r="J199" s="164"/>
      <c r="K199" s="85"/>
    </row>
    <row r="200" spans="1:12" x14ac:dyDescent="0.2">
      <c r="A200" s="19">
        <v>173</v>
      </c>
      <c r="B200" s="26" t="s">
        <v>419</v>
      </c>
      <c r="C200" s="29"/>
      <c r="D200" s="29"/>
      <c r="E200" s="18" t="s">
        <v>420</v>
      </c>
      <c r="F200" s="18"/>
      <c r="G200" s="18"/>
      <c r="H200" s="65"/>
      <c r="I200" s="65"/>
      <c r="J200" s="45"/>
      <c r="K200" s="5"/>
    </row>
    <row r="201" spans="1:12" x14ac:dyDescent="0.2">
      <c r="A201" s="19">
        <v>174</v>
      </c>
      <c r="B201" s="26" t="s">
        <v>421</v>
      </c>
      <c r="C201" s="29"/>
      <c r="D201" s="29"/>
      <c r="E201" s="19"/>
      <c r="F201" s="18" t="s">
        <v>12</v>
      </c>
      <c r="G201" s="18">
        <v>1</v>
      </c>
      <c r="H201" s="65">
        <v>52503.990000000005</v>
      </c>
      <c r="I201" s="65">
        <f>H201*G201</f>
        <v>52503.990000000005</v>
      </c>
      <c r="J201" s="45"/>
      <c r="K201" s="5"/>
    </row>
    <row r="202" spans="1:12" x14ac:dyDescent="0.2">
      <c r="A202" s="19">
        <v>175</v>
      </c>
      <c r="B202" s="26" t="s">
        <v>422</v>
      </c>
      <c r="C202" s="29"/>
      <c r="D202" s="29"/>
      <c r="E202" s="19"/>
      <c r="F202" s="18" t="s">
        <v>12</v>
      </c>
      <c r="G202" s="18">
        <v>24</v>
      </c>
      <c r="H202" s="65">
        <v>4069.0650000000005</v>
      </c>
      <c r="I202" s="65">
        <f>H202*G202</f>
        <v>97657.560000000012</v>
      </c>
      <c r="J202" s="45"/>
      <c r="K202" s="5"/>
    </row>
    <row r="203" spans="1:12" x14ac:dyDescent="0.2">
      <c r="A203" s="19">
        <v>176</v>
      </c>
      <c r="B203" s="26" t="s">
        <v>423</v>
      </c>
      <c r="C203" s="29"/>
      <c r="D203" s="29"/>
      <c r="E203" s="19"/>
      <c r="F203" s="19" t="s">
        <v>189</v>
      </c>
      <c r="G203" s="19">
        <v>300</v>
      </c>
      <c r="H203" s="65">
        <v>161.70000000000002</v>
      </c>
      <c r="I203" s="65">
        <f>H203*G203</f>
        <v>48510.000000000007</v>
      </c>
      <c r="J203" s="45"/>
      <c r="K203" s="5"/>
    </row>
    <row r="204" spans="1:12" ht="25.5" x14ac:dyDescent="0.2">
      <c r="A204" s="19">
        <v>177</v>
      </c>
      <c r="B204" s="26" t="s">
        <v>425</v>
      </c>
      <c r="C204" s="36"/>
      <c r="D204" s="36"/>
      <c r="E204" s="21"/>
      <c r="F204" s="30" t="s">
        <v>424</v>
      </c>
      <c r="G204" s="30">
        <v>1</v>
      </c>
      <c r="H204" s="65">
        <v>3537.7650000000003</v>
      </c>
      <c r="I204" s="65">
        <f>H204*G204</f>
        <v>3537.7650000000003</v>
      </c>
      <c r="J204" s="45"/>
      <c r="K204" s="5"/>
    </row>
    <row r="205" spans="1:12" s="60" customFormat="1" x14ac:dyDescent="0.2">
      <c r="A205" s="19">
        <v>178</v>
      </c>
      <c r="B205" s="67" t="s">
        <v>426</v>
      </c>
      <c r="C205" s="68"/>
      <c r="D205" s="68"/>
      <c r="E205" s="68"/>
      <c r="F205" s="68" t="s">
        <v>12</v>
      </c>
      <c r="G205" s="68">
        <v>1</v>
      </c>
      <c r="H205" s="69"/>
      <c r="I205" s="69"/>
      <c r="J205" s="70"/>
      <c r="K205" s="67"/>
    </row>
    <row r="206" spans="1:12" x14ac:dyDescent="0.2">
      <c r="A206" s="173"/>
      <c r="B206" s="172" t="s">
        <v>476</v>
      </c>
      <c r="C206" s="174"/>
      <c r="D206" s="175"/>
      <c r="E206" s="173"/>
      <c r="F206" s="176"/>
      <c r="G206" s="173"/>
      <c r="H206" s="177"/>
      <c r="I206" s="177"/>
      <c r="J206" s="174"/>
      <c r="K206" s="178"/>
      <c r="L206" s="38"/>
    </row>
    <row r="207" spans="1:12" x14ac:dyDescent="0.2">
      <c r="A207" s="19">
        <v>179</v>
      </c>
      <c r="B207" s="26" t="s">
        <v>427</v>
      </c>
      <c r="C207" s="18" t="s">
        <v>428</v>
      </c>
      <c r="D207" s="13"/>
      <c r="E207" s="19"/>
      <c r="F207" s="18" t="s">
        <v>12</v>
      </c>
      <c r="G207" s="20">
        <v>6</v>
      </c>
      <c r="H207" s="65">
        <v>3812.0544000000004</v>
      </c>
      <c r="I207" s="65">
        <f t="shared" ref="I207:I220" si="8">H207*G207</f>
        <v>22872.326400000002</v>
      </c>
      <c r="J207" s="45"/>
      <c r="K207" s="35"/>
      <c r="L207" s="38"/>
    </row>
    <row r="208" spans="1:12" x14ac:dyDescent="0.2">
      <c r="A208" s="19">
        <v>180</v>
      </c>
      <c r="B208" s="26" t="s">
        <v>429</v>
      </c>
      <c r="C208" s="18" t="s">
        <v>481</v>
      </c>
      <c r="D208" s="13"/>
      <c r="E208" s="18" t="s">
        <v>19</v>
      </c>
      <c r="F208" s="19"/>
      <c r="G208" s="20">
        <v>6</v>
      </c>
      <c r="H208" s="65">
        <v>5460.73</v>
      </c>
      <c r="I208" s="65">
        <f t="shared" si="8"/>
        <v>32764.379999999997</v>
      </c>
      <c r="J208" s="45"/>
      <c r="K208" s="35"/>
      <c r="L208" s="38"/>
    </row>
    <row r="209" spans="1:12" x14ac:dyDescent="0.2">
      <c r="A209" s="19">
        <v>181</v>
      </c>
      <c r="B209" s="26" t="s">
        <v>430</v>
      </c>
      <c r="C209" s="18" t="s">
        <v>482</v>
      </c>
      <c r="D209" s="13"/>
      <c r="E209" s="19"/>
      <c r="F209" s="18" t="s">
        <v>12</v>
      </c>
      <c r="G209" s="20">
        <v>6</v>
      </c>
      <c r="H209" s="65">
        <v>3661.2784999999999</v>
      </c>
      <c r="I209" s="65">
        <f t="shared" si="8"/>
        <v>21967.670999999998</v>
      </c>
      <c r="J209" s="45"/>
      <c r="K209" s="35"/>
      <c r="L209" s="38"/>
    </row>
    <row r="210" spans="1:12" ht="25.5" x14ac:dyDescent="0.2">
      <c r="A210" s="19">
        <v>182</v>
      </c>
      <c r="B210" s="26" t="s">
        <v>431</v>
      </c>
      <c r="C210" s="18" t="s">
        <v>373</v>
      </c>
      <c r="D210" s="13"/>
      <c r="E210" s="18" t="s">
        <v>432</v>
      </c>
      <c r="F210" s="18" t="s">
        <v>433</v>
      </c>
      <c r="G210" s="20">
        <v>10</v>
      </c>
      <c r="H210" s="65">
        <v>1115.7300000000002</v>
      </c>
      <c r="I210" s="65">
        <f t="shared" si="8"/>
        <v>11157.300000000003</v>
      </c>
      <c r="J210" s="45"/>
      <c r="K210" s="35"/>
      <c r="L210" s="38"/>
    </row>
    <row r="211" spans="1:12" x14ac:dyDescent="0.2">
      <c r="A211" s="19">
        <v>183</v>
      </c>
      <c r="B211" s="26" t="s">
        <v>434</v>
      </c>
      <c r="C211" s="18" t="s">
        <v>435</v>
      </c>
      <c r="D211" s="13"/>
      <c r="E211" s="18" t="s">
        <v>436</v>
      </c>
      <c r="F211" s="18" t="s">
        <v>12</v>
      </c>
      <c r="G211" s="20">
        <v>10</v>
      </c>
      <c r="H211" s="65">
        <v>0</v>
      </c>
      <c r="I211" s="65">
        <f t="shared" si="8"/>
        <v>0</v>
      </c>
      <c r="J211" s="45"/>
      <c r="K211" s="35"/>
      <c r="L211" s="38"/>
    </row>
    <row r="212" spans="1:12" x14ac:dyDescent="0.2">
      <c r="A212" s="19">
        <v>184</v>
      </c>
      <c r="B212" s="26" t="s">
        <v>437</v>
      </c>
      <c r="C212" s="18" t="s">
        <v>438</v>
      </c>
      <c r="D212" s="13"/>
      <c r="E212" s="19"/>
      <c r="F212" s="18" t="s">
        <v>12</v>
      </c>
      <c r="G212" s="20">
        <v>10</v>
      </c>
      <c r="H212" s="65">
        <v>870.26940000000013</v>
      </c>
      <c r="I212" s="65">
        <f t="shared" si="8"/>
        <v>8702.6940000000013</v>
      </c>
      <c r="J212" s="45"/>
      <c r="K212" s="35"/>
      <c r="L212" s="38"/>
    </row>
    <row r="213" spans="1:12" x14ac:dyDescent="0.2">
      <c r="A213" s="19">
        <v>185</v>
      </c>
      <c r="B213" s="26" t="s">
        <v>439</v>
      </c>
      <c r="C213" s="18" t="s">
        <v>440</v>
      </c>
      <c r="D213" s="13"/>
      <c r="E213" s="19"/>
      <c r="F213" s="18" t="s">
        <v>12</v>
      </c>
      <c r="G213" s="20">
        <v>10</v>
      </c>
      <c r="H213" s="65">
        <v>2148.8544000000002</v>
      </c>
      <c r="I213" s="65">
        <f t="shared" si="8"/>
        <v>21488.544000000002</v>
      </c>
      <c r="J213" s="45"/>
      <c r="K213" s="35"/>
      <c r="L213" s="38"/>
    </row>
    <row r="214" spans="1:12" x14ac:dyDescent="0.2">
      <c r="A214" s="19">
        <v>186</v>
      </c>
      <c r="B214" s="26" t="s">
        <v>441</v>
      </c>
      <c r="C214" s="18" t="s">
        <v>442</v>
      </c>
      <c r="D214" s="13"/>
      <c r="E214" s="19"/>
      <c r="F214" s="19"/>
      <c r="G214" s="20">
        <v>10</v>
      </c>
      <c r="H214" s="65">
        <v>158.23500000000001</v>
      </c>
      <c r="I214" s="65">
        <f t="shared" si="8"/>
        <v>1582.3500000000001</v>
      </c>
      <c r="J214" s="45"/>
      <c r="K214" s="35"/>
      <c r="L214" s="38"/>
    </row>
    <row r="215" spans="1:12" ht="38.25" x14ac:dyDescent="0.2">
      <c r="A215" s="19">
        <v>187</v>
      </c>
      <c r="B215" s="27" t="s">
        <v>475</v>
      </c>
      <c r="C215" s="15" t="s">
        <v>232</v>
      </c>
      <c r="D215" s="17"/>
      <c r="E215" s="18" t="s">
        <v>116</v>
      </c>
      <c r="F215" s="30" t="s">
        <v>92</v>
      </c>
      <c r="G215" s="20">
        <v>1</v>
      </c>
      <c r="H215" s="65">
        <v>135040.29000000004</v>
      </c>
      <c r="I215" s="65">
        <f t="shared" si="8"/>
        <v>135040.29000000004</v>
      </c>
      <c r="J215" s="45"/>
      <c r="K215" s="42"/>
      <c r="L215" s="39"/>
    </row>
    <row r="216" spans="1:12" x14ac:dyDescent="0.2">
      <c r="A216" s="19">
        <v>188</v>
      </c>
      <c r="B216" s="26" t="s">
        <v>443</v>
      </c>
      <c r="C216" s="15" t="s">
        <v>444</v>
      </c>
      <c r="D216" s="17"/>
      <c r="E216" s="18" t="s">
        <v>116</v>
      </c>
      <c r="F216" s="18" t="s">
        <v>92</v>
      </c>
      <c r="G216" s="19">
        <v>1</v>
      </c>
      <c r="H216" s="65">
        <v>24988.425000000007</v>
      </c>
      <c r="I216" s="65">
        <f t="shared" si="8"/>
        <v>24988.425000000007</v>
      </c>
      <c r="J216" s="45"/>
      <c r="K216" s="35"/>
      <c r="L216" s="38"/>
    </row>
    <row r="217" spans="1:12" ht="12.95" customHeight="1" x14ac:dyDescent="0.2">
      <c r="A217" s="19">
        <v>189</v>
      </c>
      <c r="B217" s="26" t="s">
        <v>445</v>
      </c>
      <c r="C217" s="18" t="s">
        <v>446</v>
      </c>
      <c r="D217" s="13"/>
      <c r="E217" s="18" t="s">
        <v>447</v>
      </c>
      <c r="F217" s="18" t="s">
        <v>12</v>
      </c>
      <c r="G217" s="19">
        <v>1</v>
      </c>
      <c r="H217" s="65">
        <v>25108.545000000002</v>
      </c>
      <c r="I217" s="65">
        <f t="shared" si="8"/>
        <v>25108.545000000002</v>
      </c>
      <c r="J217" s="45"/>
      <c r="K217" s="35"/>
      <c r="L217" s="38"/>
    </row>
    <row r="218" spans="1:12" x14ac:dyDescent="0.2">
      <c r="A218" s="19">
        <v>190</v>
      </c>
      <c r="B218" s="26" t="s">
        <v>448</v>
      </c>
      <c r="C218" s="18" t="s">
        <v>449</v>
      </c>
      <c r="D218" s="13"/>
      <c r="E218" s="19"/>
      <c r="F218" s="18" t="s">
        <v>12</v>
      </c>
      <c r="G218" s="20">
        <v>1</v>
      </c>
      <c r="H218" s="65">
        <v>0</v>
      </c>
      <c r="I218" s="65">
        <f t="shared" si="8"/>
        <v>0</v>
      </c>
      <c r="J218" s="45"/>
      <c r="K218" s="35"/>
      <c r="L218" s="38"/>
    </row>
    <row r="219" spans="1:12" x14ac:dyDescent="0.2">
      <c r="A219" s="19">
        <v>191</v>
      </c>
      <c r="B219" s="26" t="s">
        <v>450</v>
      </c>
      <c r="C219" s="18" t="s">
        <v>451</v>
      </c>
      <c r="D219" s="13"/>
      <c r="E219" s="19"/>
      <c r="F219" s="19"/>
      <c r="G219" s="20">
        <v>2</v>
      </c>
      <c r="H219" s="65">
        <v>7706.298600000001</v>
      </c>
      <c r="I219" s="65">
        <f t="shared" si="8"/>
        <v>15412.597200000002</v>
      </c>
      <c r="J219" s="45"/>
      <c r="K219" s="35"/>
      <c r="L219" s="38"/>
    </row>
    <row r="220" spans="1:12" x14ac:dyDescent="0.2">
      <c r="A220" s="19">
        <v>192</v>
      </c>
      <c r="B220" s="26" t="s">
        <v>452</v>
      </c>
      <c r="C220" s="18" t="s">
        <v>453</v>
      </c>
      <c r="D220" s="13"/>
      <c r="E220" s="19"/>
      <c r="F220" s="19"/>
      <c r="G220" s="20">
        <v>2</v>
      </c>
      <c r="H220" s="65">
        <v>6028.8228000000008</v>
      </c>
      <c r="I220" s="65">
        <f t="shared" si="8"/>
        <v>12057.645600000002</v>
      </c>
      <c r="J220" s="45"/>
      <c r="K220" s="35"/>
      <c r="L220" s="38"/>
    </row>
    <row r="221" spans="1:12" x14ac:dyDescent="0.2">
      <c r="A221" s="19"/>
      <c r="B221" s="28" t="s">
        <v>70</v>
      </c>
      <c r="C221" s="29"/>
      <c r="D221" s="13"/>
      <c r="E221" s="19"/>
      <c r="F221" s="19"/>
      <c r="G221" s="19"/>
      <c r="H221" s="65"/>
      <c r="I221" s="65"/>
      <c r="J221" s="45"/>
      <c r="K221" s="35"/>
      <c r="L221" s="38"/>
    </row>
    <row r="222" spans="1:12" x14ac:dyDescent="0.2">
      <c r="A222" s="19">
        <v>193</v>
      </c>
      <c r="B222" s="26" t="s">
        <v>454</v>
      </c>
      <c r="C222" s="18" t="s">
        <v>152</v>
      </c>
      <c r="D222" s="13"/>
      <c r="E222" s="19"/>
      <c r="F222" s="18" t="s">
        <v>73</v>
      </c>
      <c r="G222" s="20">
        <v>100</v>
      </c>
      <c r="H222" s="65">
        <f>H77</f>
        <v>63.34020000000001</v>
      </c>
      <c r="I222" s="65">
        <f>H222*G222</f>
        <v>6334.0200000000013</v>
      </c>
      <c r="J222" s="45"/>
      <c r="K222" s="35"/>
      <c r="L222" s="38"/>
    </row>
    <row r="223" spans="1:12" x14ac:dyDescent="0.2">
      <c r="A223" s="19">
        <v>194</v>
      </c>
      <c r="B223" s="26" t="s">
        <v>455</v>
      </c>
      <c r="C223" s="18" t="s">
        <v>456</v>
      </c>
      <c r="D223" s="13"/>
      <c r="E223" s="19"/>
      <c r="F223" s="18" t="s">
        <v>73</v>
      </c>
      <c r="G223" s="20">
        <v>100</v>
      </c>
      <c r="H223" s="65">
        <f>H188</f>
        <v>79.926000000000002</v>
      </c>
      <c r="I223" s="65">
        <f>H223*G223</f>
        <v>7992.6</v>
      </c>
      <c r="J223" s="45"/>
      <c r="K223" s="35"/>
      <c r="L223" s="38"/>
    </row>
    <row r="224" spans="1:12" ht="12.95" customHeight="1" x14ac:dyDescent="0.2">
      <c r="A224" s="19">
        <v>195</v>
      </c>
      <c r="B224" s="26" t="s">
        <v>457</v>
      </c>
      <c r="C224" s="18" t="s">
        <v>381</v>
      </c>
      <c r="D224" s="13"/>
      <c r="E224" s="18" t="s">
        <v>72</v>
      </c>
      <c r="F224" s="18" t="s">
        <v>73</v>
      </c>
      <c r="G224" s="20">
        <v>100</v>
      </c>
      <c r="H224" s="65">
        <f>H185</f>
        <v>335.17869000000002</v>
      </c>
      <c r="I224" s="65">
        <f>H224*G224</f>
        <v>33517.868999999999</v>
      </c>
      <c r="J224" s="45"/>
      <c r="K224" s="35"/>
      <c r="L224" s="38"/>
    </row>
    <row r="225" spans="1:12" x14ac:dyDescent="0.2">
      <c r="A225" s="19">
        <v>196</v>
      </c>
      <c r="B225" s="26" t="s">
        <v>458</v>
      </c>
      <c r="C225" s="18" t="s">
        <v>459</v>
      </c>
      <c r="D225" s="13"/>
      <c r="E225" s="19"/>
      <c r="F225" s="18" t="s">
        <v>73</v>
      </c>
      <c r="G225" s="20">
        <v>100</v>
      </c>
      <c r="H225" s="65">
        <v>82.79</v>
      </c>
      <c r="I225" s="65">
        <f>H225*G225</f>
        <v>8279</v>
      </c>
      <c r="J225" s="45"/>
      <c r="K225" s="35"/>
      <c r="L225" s="38"/>
    </row>
    <row r="226" spans="1:12" x14ac:dyDescent="0.2">
      <c r="A226" s="12"/>
      <c r="B226" s="28" t="s">
        <v>82</v>
      </c>
      <c r="C226" s="29"/>
      <c r="D226" s="13"/>
      <c r="E226" s="19"/>
      <c r="F226" s="19"/>
      <c r="G226" s="19"/>
      <c r="H226" s="65"/>
      <c r="I226" s="65"/>
      <c r="J226" s="45"/>
      <c r="K226" s="35"/>
      <c r="L226" s="38"/>
    </row>
    <row r="227" spans="1:12" x14ac:dyDescent="0.2">
      <c r="A227" s="12">
        <v>197</v>
      </c>
      <c r="B227" s="40" t="s">
        <v>460</v>
      </c>
      <c r="C227" s="20">
        <v>91916</v>
      </c>
      <c r="D227" s="13"/>
      <c r="E227" s="19"/>
      <c r="F227" s="18" t="s">
        <v>73</v>
      </c>
      <c r="G227" s="20">
        <v>360</v>
      </c>
      <c r="H227" s="65">
        <v>7.5075000000000003</v>
      </c>
      <c r="I227" s="65">
        <f>H227*G227</f>
        <v>2702.7000000000003</v>
      </c>
      <c r="J227" s="45"/>
      <c r="K227" s="35"/>
      <c r="L227" s="38"/>
    </row>
    <row r="228" spans="1:12" x14ac:dyDescent="0.2">
      <c r="A228" s="12">
        <v>198</v>
      </c>
      <c r="B228" s="26" t="s">
        <v>461</v>
      </c>
      <c r="C228" s="20">
        <v>41616</v>
      </c>
      <c r="D228" s="13"/>
      <c r="E228" s="19"/>
      <c r="F228" s="18" t="s">
        <v>12</v>
      </c>
      <c r="G228" s="20">
        <v>1080</v>
      </c>
      <c r="H228" s="65">
        <v>2</v>
      </c>
      <c r="I228" s="65">
        <f>H228*G228</f>
        <v>2160</v>
      </c>
      <c r="J228" s="45"/>
      <c r="K228" s="35"/>
      <c r="L228" s="38"/>
    </row>
    <row r="229" spans="1:12" x14ac:dyDescent="0.2">
      <c r="A229" s="12">
        <v>199</v>
      </c>
      <c r="B229" s="26" t="s">
        <v>462</v>
      </c>
      <c r="C229" s="41">
        <v>304</v>
      </c>
      <c r="D229" s="13"/>
      <c r="E229" s="19"/>
      <c r="F229" s="18" t="s">
        <v>73</v>
      </c>
      <c r="G229" s="20">
        <v>40</v>
      </c>
      <c r="H229" s="65">
        <v>52.03275</v>
      </c>
      <c r="I229" s="65">
        <f>H229*G229</f>
        <v>2081.31</v>
      </c>
      <c r="J229" s="45"/>
      <c r="K229" s="35"/>
      <c r="L229" s="38"/>
    </row>
    <row r="230" spans="1:12" x14ac:dyDescent="0.2">
      <c r="A230" s="12">
        <v>200</v>
      </c>
      <c r="B230" s="26" t="s">
        <v>463</v>
      </c>
      <c r="C230" s="29"/>
      <c r="D230" s="13"/>
      <c r="E230" s="19"/>
      <c r="F230" s="18" t="s">
        <v>12</v>
      </c>
      <c r="G230" s="20">
        <v>3360</v>
      </c>
      <c r="H230" s="65">
        <v>2</v>
      </c>
      <c r="I230" s="65">
        <f>H230*G230</f>
        <v>6720</v>
      </c>
      <c r="J230" s="45"/>
      <c r="K230" s="35"/>
      <c r="L230" s="38"/>
    </row>
    <row r="231" spans="1:12" x14ac:dyDescent="0.2">
      <c r="A231" s="12"/>
      <c r="B231" s="28" t="s">
        <v>464</v>
      </c>
      <c r="C231" s="29"/>
      <c r="D231" s="13"/>
      <c r="E231" s="19"/>
      <c r="F231" s="19"/>
      <c r="G231" s="19"/>
      <c r="H231" s="65"/>
      <c r="I231" s="65"/>
      <c r="J231" s="45"/>
      <c r="K231" s="35"/>
      <c r="L231" s="38"/>
    </row>
    <row r="232" spans="1:12" ht="12.95" customHeight="1" x14ac:dyDescent="0.2">
      <c r="A232" s="12">
        <v>201</v>
      </c>
      <c r="B232" s="71" t="s">
        <v>465</v>
      </c>
      <c r="C232" s="58"/>
      <c r="D232" s="59"/>
      <c r="E232" s="57" t="s">
        <v>466</v>
      </c>
      <c r="F232" s="54"/>
      <c r="G232" s="54"/>
      <c r="H232" s="65"/>
      <c r="I232" s="65"/>
      <c r="J232" s="72"/>
      <c r="K232" s="73"/>
      <c r="L232" s="38"/>
    </row>
    <row r="233" spans="1:12" ht="12.95" customHeight="1" x14ac:dyDescent="0.2">
      <c r="A233" s="12">
        <v>202</v>
      </c>
      <c r="B233" s="71" t="s">
        <v>467</v>
      </c>
      <c r="C233" s="58"/>
      <c r="D233" s="59"/>
      <c r="E233" s="57" t="s">
        <v>468</v>
      </c>
      <c r="F233" s="57" t="s">
        <v>12</v>
      </c>
      <c r="G233" s="54">
        <v>1</v>
      </c>
      <c r="H233" s="65">
        <v>5904.3600000000006</v>
      </c>
      <c r="I233" s="65">
        <f t="shared" ref="I233:I239" si="9">H233*G233</f>
        <v>5904.3600000000006</v>
      </c>
      <c r="J233" s="72"/>
      <c r="K233" s="73"/>
      <c r="L233" s="38"/>
    </row>
    <row r="234" spans="1:12" x14ac:dyDescent="0.2">
      <c r="A234" s="12">
        <v>203</v>
      </c>
      <c r="B234" s="71" t="s">
        <v>469</v>
      </c>
      <c r="C234" s="58"/>
      <c r="D234" s="59"/>
      <c r="E234" s="54"/>
      <c r="F234" s="57" t="s">
        <v>12</v>
      </c>
      <c r="G234" s="54">
        <v>1</v>
      </c>
      <c r="H234" s="65">
        <v>11782.155000000001</v>
      </c>
      <c r="I234" s="65">
        <f t="shared" si="9"/>
        <v>11782.155000000001</v>
      </c>
      <c r="J234" s="72"/>
      <c r="K234" s="73"/>
      <c r="L234" s="38"/>
    </row>
    <row r="235" spans="1:12" x14ac:dyDescent="0.2">
      <c r="A235" s="12">
        <v>204</v>
      </c>
      <c r="B235" s="71" t="s">
        <v>470</v>
      </c>
      <c r="C235" s="58"/>
      <c r="D235" s="59"/>
      <c r="E235" s="54"/>
      <c r="F235" s="57" t="s">
        <v>12</v>
      </c>
      <c r="G235" s="74">
        <v>1</v>
      </c>
      <c r="H235" s="65">
        <v>5904.3600000000006</v>
      </c>
      <c r="I235" s="65">
        <f t="shared" si="9"/>
        <v>5904.3600000000006</v>
      </c>
      <c r="J235" s="72"/>
      <c r="K235" s="73"/>
      <c r="L235" s="38"/>
    </row>
    <row r="236" spans="1:12" x14ac:dyDescent="0.2">
      <c r="A236" s="12">
        <v>205</v>
      </c>
      <c r="B236" s="71" t="s">
        <v>471</v>
      </c>
      <c r="C236" s="58"/>
      <c r="D236" s="59"/>
      <c r="E236" s="54"/>
      <c r="F236" s="57" t="s">
        <v>12</v>
      </c>
      <c r="G236" s="54">
        <v>1</v>
      </c>
      <c r="H236" s="65">
        <v>76936.860000000015</v>
      </c>
      <c r="I236" s="65">
        <f t="shared" si="9"/>
        <v>76936.860000000015</v>
      </c>
      <c r="J236" s="72"/>
      <c r="K236" s="73"/>
      <c r="L236" s="38"/>
    </row>
    <row r="237" spans="1:12" x14ac:dyDescent="0.2">
      <c r="A237" s="12">
        <v>206</v>
      </c>
      <c r="B237" s="71" t="s">
        <v>472</v>
      </c>
      <c r="C237" s="58"/>
      <c r="D237" s="59"/>
      <c r="E237" s="54"/>
      <c r="F237" s="57" t="s">
        <v>12</v>
      </c>
      <c r="G237" s="54">
        <v>1</v>
      </c>
      <c r="H237" s="65">
        <v>24394.154400000003</v>
      </c>
      <c r="I237" s="65">
        <f t="shared" si="9"/>
        <v>24394.154400000003</v>
      </c>
      <c r="J237" s="72"/>
      <c r="K237" s="73"/>
      <c r="L237" s="38"/>
    </row>
    <row r="238" spans="1:12" x14ac:dyDescent="0.2">
      <c r="A238" s="12">
        <v>207</v>
      </c>
      <c r="B238" s="71" t="s">
        <v>473</v>
      </c>
      <c r="C238" s="58"/>
      <c r="D238" s="59"/>
      <c r="E238" s="54"/>
      <c r="F238" s="57" t="s">
        <v>12</v>
      </c>
      <c r="G238" s="74">
        <v>1</v>
      </c>
      <c r="H238" s="65">
        <v>2952.1800000000003</v>
      </c>
      <c r="I238" s="65">
        <f t="shared" si="9"/>
        <v>2952.1800000000003</v>
      </c>
      <c r="J238" s="72"/>
      <c r="K238" s="73"/>
      <c r="L238" s="38"/>
    </row>
    <row r="239" spans="1:12" x14ac:dyDescent="0.2">
      <c r="A239" s="12">
        <v>208</v>
      </c>
      <c r="B239" s="71" t="s">
        <v>474</v>
      </c>
      <c r="C239" s="58"/>
      <c r="D239" s="59"/>
      <c r="E239" s="54"/>
      <c r="F239" s="57" t="s">
        <v>433</v>
      </c>
      <c r="G239" s="74">
        <v>1</v>
      </c>
      <c r="H239" s="65">
        <v>0</v>
      </c>
      <c r="I239" s="65">
        <f t="shared" si="9"/>
        <v>0</v>
      </c>
      <c r="J239" s="72"/>
      <c r="K239" s="73"/>
      <c r="L239" s="38"/>
    </row>
    <row r="240" spans="1:12" x14ac:dyDescent="0.2">
      <c r="A240" s="12">
        <v>209</v>
      </c>
      <c r="B240" s="67" t="s">
        <v>477</v>
      </c>
      <c r="C240" s="68"/>
      <c r="D240" s="68"/>
      <c r="E240" s="68"/>
      <c r="F240" s="68" t="s">
        <v>12</v>
      </c>
      <c r="G240" s="68">
        <v>1</v>
      </c>
      <c r="H240" s="65"/>
      <c r="I240" s="65"/>
      <c r="J240" s="72"/>
      <c r="K240" s="67"/>
      <c r="L240" s="37"/>
    </row>
    <row r="241" spans="1:12" ht="15.75" x14ac:dyDescent="0.25">
      <c r="A241" s="179"/>
      <c r="B241" s="60"/>
      <c r="C241" s="75"/>
      <c r="D241" s="75"/>
      <c r="E241" s="75"/>
      <c r="F241" s="75"/>
      <c r="G241" s="75"/>
      <c r="H241" s="77"/>
      <c r="I241" s="76">
        <f>SUM(I4:I240)</f>
        <v>5860962.4941849988</v>
      </c>
      <c r="J241" s="78"/>
      <c r="K241" s="79"/>
      <c r="L241" s="37"/>
    </row>
    <row r="242" spans="1:12" x14ac:dyDescent="0.2">
      <c r="A242" s="179"/>
      <c r="B242" s="60"/>
      <c r="C242" s="75"/>
      <c r="D242" s="75"/>
      <c r="E242" s="75"/>
      <c r="F242" s="75"/>
      <c r="G242" s="75"/>
      <c r="H242" s="80"/>
      <c r="I242" s="80"/>
      <c r="J242" s="81"/>
      <c r="K242" s="79"/>
      <c r="L242" s="37"/>
    </row>
    <row r="243" spans="1:12" x14ac:dyDescent="0.2">
      <c r="A243" s="75"/>
      <c r="B243" s="60"/>
      <c r="C243" s="75"/>
      <c r="D243" s="75"/>
      <c r="E243" s="75"/>
      <c r="F243" s="75"/>
      <c r="G243" s="75"/>
      <c r="H243" s="80"/>
      <c r="I243" s="80"/>
      <c r="J243" s="81"/>
      <c r="K243" s="79"/>
      <c r="L243" s="37"/>
    </row>
    <row r="244" spans="1:12" x14ac:dyDescent="0.2">
      <c r="A244" s="75"/>
      <c r="B244" s="60"/>
      <c r="C244" s="75"/>
      <c r="D244" s="75"/>
      <c r="E244" s="75"/>
      <c r="F244" s="75"/>
      <c r="G244" s="75"/>
      <c r="H244" s="80"/>
      <c r="I244" s="80"/>
      <c r="J244" s="81"/>
      <c r="K244" s="79"/>
      <c r="L244" s="37"/>
    </row>
    <row r="245" spans="1:12" x14ac:dyDescent="0.2">
      <c r="A245" s="75"/>
      <c r="B245" s="60"/>
      <c r="C245" s="75"/>
      <c r="D245" s="75"/>
      <c r="E245" s="75"/>
      <c r="F245" s="75"/>
      <c r="G245" s="75"/>
      <c r="H245" s="80"/>
      <c r="I245" s="80"/>
      <c r="J245" s="81"/>
      <c r="K245" s="79"/>
      <c r="L245" s="37"/>
    </row>
    <row r="246" spans="1:12" x14ac:dyDescent="0.2">
      <c r="A246" s="75"/>
      <c r="B246" s="60"/>
      <c r="C246" s="75"/>
      <c r="D246" s="75"/>
      <c r="E246" s="75"/>
      <c r="F246" s="75"/>
      <c r="G246" s="75"/>
      <c r="H246" s="80"/>
      <c r="I246" s="80"/>
      <c r="J246" s="81"/>
      <c r="K246" s="79"/>
      <c r="L246" s="37"/>
    </row>
    <row r="247" spans="1:12" x14ac:dyDescent="0.2">
      <c r="A247" s="75"/>
      <c r="B247" s="60"/>
      <c r="C247" s="75"/>
      <c r="D247" s="75"/>
      <c r="E247" s="75"/>
      <c r="F247" s="75"/>
      <c r="G247" s="75"/>
      <c r="H247" s="80"/>
      <c r="I247" s="80"/>
      <c r="J247" s="81"/>
      <c r="K247" s="79"/>
      <c r="L247" s="37"/>
    </row>
    <row r="248" spans="1:12" x14ac:dyDescent="0.2">
      <c r="A248" s="75"/>
      <c r="B248" s="60"/>
      <c r="C248" s="75"/>
      <c r="D248" s="75"/>
      <c r="E248" s="75"/>
      <c r="F248" s="75"/>
      <c r="G248" s="75"/>
      <c r="H248" s="80"/>
      <c r="I248" s="80"/>
      <c r="J248" s="81"/>
      <c r="K248" s="79"/>
      <c r="L248" s="37"/>
    </row>
    <row r="249" spans="1:12" x14ac:dyDescent="0.2">
      <c r="A249" s="75"/>
      <c r="B249" s="60"/>
      <c r="C249" s="75"/>
      <c r="D249" s="75"/>
      <c r="E249" s="75"/>
      <c r="F249" s="75"/>
      <c r="G249" s="75"/>
      <c r="H249" s="80"/>
      <c r="I249" s="80"/>
      <c r="J249" s="81"/>
      <c r="K249" s="79"/>
      <c r="L249" s="37"/>
    </row>
    <row r="250" spans="1:12" x14ac:dyDescent="0.2">
      <c r="A250" s="75"/>
      <c r="B250" s="60"/>
      <c r="C250" s="75"/>
      <c r="D250" s="75"/>
      <c r="E250" s="75"/>
      <c r="F250" s="75"/>
      <c r="G250" s="75"/>
      <c r="H250" s="82"/>
      <c r="I250" s="82"/>
      <c r="J250" s="78"/>
      <c r="K250" s="60"/>
    </row>
    <row r="251" spans="1:12" x14ac:dyDescent="0.2">
      <c r="A251" s="75"/>
      <c r="B251" s="60"/>
      <c r="C251" s="75"/>
      <c r="D251" s="75"/>
      <c r="E251" s="75"/>
      <c r="F251" s="75"/>
      <c r="G251" s="75"/>
      <c r="H251" s="82"/>
      <c r="I251" s="82"/>
      <c r="J251" s="78"/>
      <c r="K251" s="60"/>
    </row>
    <row r="252" spans="1:12" x14ac:dyDescent="0.2">
      <c r="A252" s="75"/>
      <c r="B252" s="60"/>
      <c r="C252" s="75"/>
      <c r="D252" s="75"/>
      <c r="E252" s="75"/>
      <c r="F252" s="75"/>
      <c r="G252" s="75"/>
      <c r="H252" s="82"/>
      <c r="I252" s="82"/>
      <c r="J252" s="78"/>
      <c r="K252" s="60"/>
    </row>
    <row r="253" spans="1:12" x14ac:dyDescent="0.2">
      <c r="A253" s="75"/>
      <c r="B253" s="60"/>
      <c r="C253" s="75"/>
      <c r="D253" s="75"/>
      <c r="E253" s="75"/>
      <c r="F253" s="75"/>
      <c r="G253" s="75"/>
      <c r="H253" s="82"/>
      <c r="I253" s="82"/>
      <c r="J253" s="78"/>
      <c r="K253" s="60"/>
    </row>
    <row r="254" spans="1:12" x14ac:dyDescent="0.2">
      <c r="A254" s="75"/>
      <c r="B254" s="60"/>
      <c r="C254" s="75"/>
      <c r="D254" s="75"/>
      <c r="E254" s="75"/>
      <c r="F254" s="75"/>
      <c r="G254" s="75"/>
      <c r="H254" s="82"/>
      <c r="I254" s="82"/>
      <c r="J254" s="78"/>
      <c r="K254" s="60"/>
    </row>
    <row r="255" spans="1:12" x14ac:dyDescent="0.2">
      <c r="A255" s="75"/>
      <c r="B255" s="60"/>
      <c r="C255" s="75"/>
      <c r="D255" s="75"/>
      <c r="E255" s="75"/>
      <c r="F255" s="75"/>
      <c r="G255" s="75"/>
      <c r="H255" s="82"/>
      <c r="I255" s="82"/>
      <c r="J255" s="78"/>
      <c r="K255" s="60"/>
    </row>
    <row r="256" spans="1:12" x14ac:dyDescent="0.2">
      <c r="A256" s="75"/>
      <c r="B256" s="60"/>
      <c r="C256" s="75"/>
      <c r="D256" s="75"/>
      <c r="E256" s="75"/>
      <c r="F256" s="75"/>
      <c r="G256" s="75"/>
      <c r="H256" s="82"/>
      <c r="I256" s="82"/>
      <c r="J256" s="78"/>
      <c r="K256" s="60"/>
    </row>
    <row r="257" spans="1:11" x14ac:dyDescent="0.2">
      <c r="A257" s="75"/>
      <c r="B257" s="60"/>
      <c r="C257" s="75"/>
      <c r="D257" s="75"/>
      <c r="E257" s="75"/>
      <c r="F257" s="75"/>
      <c r="G257" s="75"/>
      <c r="H257" s="82"/>
      <c r="I257" s="82"/>
      <c r="J257" s="78"/>
      <c r="K257" s="60"/>
    </row>
    <row r="258" spans="1:11" x14ac:dyDescent="0.2">
      <c r="A258" s="75"/>
      <c r="B258" s="60"/>
      <c r="C258" s="75"/>
      <c r="D258" s="75"/>
      <c r="E258" s="75"/>
      <c r="F258" s="75"/>
      <c r="G258" s="75"/>
      <c r="H258" s="82"/>
      <c r="I258" s="82"/>
      <c r="J258" s="78"/>
      <c r="K258" s="60"/>
    </row>
    <row r="259" spans="1:11" x14ac:dyDescent="0.2">
      <c r="A259" s="75"/>
      <c r="B259" s="60"/>
      <c r="C259" s="75"/>
      <c r="D259" s="75"/>
      <c r="E259" s="75"/>
      <c r="F259" s="75"/>
      <c r="G259" s="75"/>
      <c r="H259" s="82"/>
      <c r="I259" s="82"/>
      <c r="J259" s="78"/>
      <c r="K259" s="60"/>
    </row>
    <row r="260" spans="1:11" x14ac:dyDescent="0.2">
      <c r="A260" s="75"/>
      <c r="B260" s="60"/>
      <c r="C260" s="75"/>
      <c r="D260" s="75"/>
      <c r="E260" s="75"/>
      <c r="F260" s="75"/>
      <c r="G260" s="75"/>
      <c r="H260" s="82"/>
      <c r="I260" s="82"/>
      <c r="J260" s="78"/>
      <c r="K260" s="60"/>
    </row>
    <row r="261" spans="1:11" x14ac:dyDescent="0.2">
      <c r="A261" s="75"/>
      <c r="B261" s="60"/>
      <c r="C261" s="75"/>
      <c r="D261" s="75"/>
      <c r="E261" s="75"/>
      <c r="F261" s="75"/>
      <c r="G261" s="75"/>
      <c r="H261" s="82"/>
      <c r="I261" s="82"/>
      <c r="J261" s="78"/>
      <c r="K261" s="60"/>
    </row>
    <row r="262" spans="1:11" x14ac:dyDescent="0.2">
      <c r="A262" s="75"/>
      <c r="B262" s="60"/>
      <c r="C262" s="75"/>
      <c r="D262" s="75"/>
      <c r="E262" s="75"/>
      <c r="F262" s="75"/>
      <c r="G262" s="75"/>
      <c r="H262" s="82"/>
      <c r="I262" s="82"/>
      <c r="J262" s="78"/>
      <c r="K262" s="60"/>
    </row>
    <row r="263" spans="1:11" x14ac:dyDescent="0.2">
      <c r="A263" s="75"/>
      <c r="B263" s="60"/>
      <c r="C263" s="75"/>
      <c r="D263" s="75"/>
      <c r="E263" s="75"/>
      <c r="F263" s="75"/>
      <c r="G263" s="75"/>
      <c r="H263" s="82"/>
      <c r="I263" s="82"/>
      <c r="J263" s="78"/>
      <c r="K263" s="60"/>
    </row>
    <row r="264" spans="1:11" x14ac:dyDescent="0.2">
      <c r="A264" s="75"/>
      <c r="B264" s="60"/>
      <c r="C264" s="75"/>
      <c r="D264" s="75"/>
      <c r="E264" s="75"/>
      <c r="F264" s="75"/>
      <c r="G264" s="75"/>
      <c r="H264" s="82"/>
      <c r="I264" s="82"/>
      <c r="J264" s="78"/>
      <c r="K264" s="60"/>
    </row>
    <row r="265" spans="1:11" x14ac:dyDescent="0.2">
      <c r="A265" s="75"/>
      <c r="B265" s="60"/>
      <c r="C265" s="75"/>
      <c r="D265" s="75"/>
      <c r="E265" s="75"/>
      <c r="F265" s="75"/>
      <c r="G265" s="75"/>
      <c r="H265" s="82"/>
      <c r="I265" s="82"/>
      <c r="J265" s="78"/>
      <c r="K265" s="60"/>
    </row>
    <row r="266" spans="1:11" x14ac:dyDescent="0.2">
      <c r="A266" s="75"/>
      <c r="B266" s="60"/>
      <c r="C266" s="75"/>
      <c r="D266" s="75"/>
      <c r="E266" s="75"/>
      <c r="F266" s="75"/>
      <c r="G266" s="75"/>
      <c r="H266" s="82"/>
      <c r="I266" s="82"/>
      <c r="J266" s="78"/>
      <c r="K266" s="60"/>
    </row>
    <row r="267" spans="1:11" x14ac:dyDescent="0.2">
      <c r="A267" s="75"/>
      <c r="B267" s="60"/>
      <c r="C267" s="75"/>
      <c r="D267" s="75"/>
      <c r="E267" s="75"/>
      <c r="F267" s="75"/>
      <c r="G267" s="75"/>
      <c r="H267" s="82"/>
      <c r="I267" s="82"/>
      <c r="J267" s="78"/>
      <c r="K267" s="60"/>
    </row>
    <row r="268" spans="1:11" x14ac:dyDescent="0.2">
      <c r="A268" s="75"/>
      <c r="B268" s="60"/>
      <c r="C268" s="75"/>
      <c r="D268" s="75"/>
      <c r="E268" s="75"/>
      <c r="F268" s="75"/>
      <c r="G268" s="75"/>
      <c r="H268" s="82"/>
      <c r="I268" s="82"/>
      <c r="J268" s="78"/>
      <c r="K268" s="60"/>
    </row>
    <row r="269" spans="1:11" x14ac:dyDescent="0.2">
      <c r="A269" s="75"/>
      <c r="B269" s="60"/>
      <c r="C269" s="75"/>
      <c r="D269" s="75"/>
      <c r="E269" s="75"/>
      <c r="F269" s="75"/>
      <c r="G269" s="75"/>
      <c r="H269" s="82"/>
      <c r="I269" s="82"/>
      <c r="J269" s="78"/>
      <c r="K269" s="60"/>
    </row>
    <row r="270" spans="1:11" x14ac:dyDescent="0.2">
      <c r="A270" s="75"/>
      <c r="B270" s="60"/>
      <c r="C270" s="75"/>
      <c r="D270" s="75"/>
      <c r="E270" s="75"/>
      <c r="F270" s="75"/>
      <c r="G270" s="75"/>
      <c r="H270" s="82"/>
      <c r="I270" s="82"/>
      <c r="J270" s="78"/>
      <c r="K270" s="60"/>
    </row>
    <row r="271" spans="1:11" x14ac:dyDescent="0.2">
      <c r="A271" s="75"/>
      <c r="B271" s="60"/>
      <c r="C271" s="75"/>
      <c r="D271" s="75"/>
      <c r="E271" s="75"/>
      <c r="F271" s="75"/>
      <c r="G271" s="75"/>
      <c r="H271" s="82"/>
      <c r="I271" s="82"/>
      <c r="J271" s="78"/>
      <c r="K271" s="60"/>
    </row>
    <row r="272" spans="1:11" x14ac:dyDescent="0.2">
      <c r="A272" s="75"/>
      <c r="B272" s="60"/>
      <c r="C272" s="75"/>
      <c r="D272" s="75"/>
      <c r="E272" s="75"/>
      <c r="F272" s="75"/>
      <c r="G272" s="75"/>
      <c r="H272" s="82"/>
      <c r="I272" s="82"/>
      <c r="J272" s="78"/>
      <c r="K272" s="60"/>
    </row>
    <row r="273" spans="1:11" x14ac:dyDescent="0.2">
      <c r="A273" s="75"/>
      <c r="B273" s="60"/>
      <c r="C273" s="75"/>
      <c r="D273" s="75"/>
      <c r="E273" s="75"/>
      <c r="F273" s="75"/>
      <c r="G273" s="75"/>
      <c r="H273" s="82"/>
      <c r="I273" s="82"/>
      <c r="J273" s="78"/>
      <c r="K273" s="60"/>
    </row>
    <row r="274" spans="1:11" x14ac:dyDescent="0.2">
      <c r="A274" s="75"/>
      <c r="B274" s="60"/>
      <c r="C274" s="75"/>
      <c r="D274" s="75"/>
      <c r="E274" s="75"/>
      <c r="F274" s="75"/>
      <c r="G274" s="75"/>
      <c r="H274" s="82"/>
      <c r="I274" s="82"/>
      <c r="J274" s="78"/>
      <c r="K274" s="60"/>
    </row>
    <row r="275" spans="1:11" x14ac:dyDescent="0.2">
      <c r="A275" s="75"/>
      <c r="B275" s="60"/>
      <c r="C275" s="75"/>
      <c r="D275" s="75"/>
      <c r="E275" s="75"/>
      <c r="F275" s="75"/>
      <c r="G275" s="75"/>
      <c r="H275" s="82"/>
      <c r="I275" s="82"/>
      <c r="J275" s="78"/>
      <c r="K275" s="60"/>
    </row>
    <row r="276" spans="1:11" x14ac:dyDescent="0.2">
      <c r="A276" s="75"/>
      <c r="B276" s="60"/>
      <c r="C276" s="75"/>
      <c r="D276" s="75"/>
      <c r="E276" s="75"/>
      <c r="F276" s="75"/>
      <c r="G276" s="75"/>
      <c r="H276" s="82"/>
      <c r="I276" s="82"/>
      <c r="J276" s="78"/>
      <c r="K276" s="60"/>
    </row>
    <row r="277" spans="1:11" x14ac:dyDescent="0.2">
      <c r="A277" s="75"/>
      <c r="B277" s="60"/>
      <c r="C277" s="75"/>
      <c r="D277" s="75"/>
      <c r="E277" s="75"/>
      <c r="F277" s="75"/>
      <c r="G277" s="75"/>
      <c r="H277" s="82"/>
      <c r="I277" s="82"/>
      <c r="J277" s="78"/>
      <c r="K277" s="60"/>
    </row>
    <row r="278" spans="1:11" x14ac:dyDescent="0.2">
      <c r="A278" s="75"/>
      <c r="B278" s="60"/>
      <c r="C278" s="75"/>
      <c r="D278" s="75"/>
      <c r="E278" s="75"/>
      <c r="F278" s="75"/>
      <c r="G278" s="75"/>
      <c r="H278" s="82"/>
      <c r="I278" s="82"/>
      <c r="J278" s="78"/>
      <c r="K278" s="60"/>
    </row>
    <row r="279" spans="1:11" x14ac:dyDescent="0.2">
      <c r="A279" s="75"/>
      <c r="B279" s="60"/>
      <c r="C279" s="75"/>
      <c r="D279" s="75"/>
      <c r="E279" s="75"/>
      <c r="F279" s="75"/>
      <c r="G279" s="75"/>
      <c r="H279" s="82"/>
      <c r="I279" s="82"/>
      <c r="J279" s="78"/>
      <c r="K279" s="60"/>
    </row>
    <row r="280" spans="1:11" x14ac:dyDescent="0.2">
      <c r="A280" s="75"/>
      <c r="B280" s="60"/>
      <c r="C280" s="75"/>
      <c r="D280" s="75"/>
      <c r="E280" s="75"/>
      <c r="F280" s="75"/>
      <c r="G280" s="75"/>
      <c r="H280" s="82"/>
      <c r="I280" s="82"/>
      <c r="J280" s="78"/>
      <c r="K280" s="60"/>
    </row>
    <row r="281" spans="1:11" x14ac:dyDescent="0.2">
      <c r="A281" s="75"/>
      <c r="B281" s="60"/>
      <c r="C281" s="75"/>
      <c r="D281" s="75"/>
      <c r="E281" s="75"/>
      <c r="F281" s="75"/>
      <c r="G281" s="75"/>
      <c r="H281" s="82"/>
      <c r="I281" s="82"/>
      <c r="J281" s="78"/>
      <c r="K281" s="60"/>
    </row>
  </sheetData>
  <mergeCells count="12">
    <mergeCell ref="B76:G76"/>
    <mergeCell ref="B102:G102"/>
    <mergeCell ref="B3:G3"/>
    <mergeCell ref="B30:G30"/>
    <mergeCell ref="B38:G38"/>
    <mergeCell ref="B45:G45"/>
    <mergeCell ref="B64:G64"/>
    <mergeCell ref="B112:G112"/>
    <mergeCell ref="B124:G124"/>
    <mergeCell ref="B128:G128"/>
    <mergeCell ref="B144:G144"/>
    <mergeCell ref="B148:G148"/>
  </mergeCells>
  <pageMargins left="0.7" right="0.7" top="0.75" bottom="0.75" header="0.51180555555555496" footer="0.51180555555555496"/>
  <pageSetup paperSize="9" firstPageNumber="0" orientation="portrait" horizontalDpi="300" verticalDpi="300" r:id="rId1"/>
  <ignoredErrors>
    <ignoredError sqref="H18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1"/>
  <sheetViews>
    <sheetView topLeftCell="A65" zoomScale="107" workbookViewId="0">
      <selection activeCell="E29" sqref="E29"/>
    </sheetView>
  </sheetViews>
  <sheetFormatPr defaultColWidth="11" defaultRowHeight="12.75" x14ac:dyDescent="0.2"/>
  <cols>
    <col min="1" max="2" width="11" style="1"/>
    <col min="3" max="3" width="93.83203125" style="1" customWidth="1"/>
    <col min="4" max="4" width="39.33203125" style="14" customWidth="1"/>
    <col min="5" max="5" width="14" style="1" customWidth="1"/>
    <col min="6" max="6" width="14.83203125" style="1" bestFit="1" customWidth="1"/>
    <col min="7" max="7" width="11" style="1"/>
    <col min="8" max="8" width="11" style="14"/>
    <col min="9" max="16384" width="11" style="1"/>
  </cols>
  <sheetData>
    <row r="2" spans="2:8" x14ac:dyDescent="0.2">
      <c r="B2" s="84">
        <v>27</v>
      </c>
      <c r="C2" s="85" t="s">
        <v>333</v>
      </c>
      <c r="D2" s="84" t="s">
        <v>71</v>
      </c>
      <c r="E2" s="84"/>
      <c r="F2" s="84" t="s">
        <v>72</v>
      </c>
      <c r="G2" s="84" t="s">
        <v>73</v>
      </c>
      <c r="H2" s="84">
        <v>120</v>
      </c>
    </row>
    <row r="3" spans="2:8" x14ac:dyDescent="0.2">
      <c r="B3" s="9">
        <v>28</v>
      </c>
      <c r="C3" s="8" t="s">
        <v>332</v>
      </c>
      <c r="D3" s="9" t="s">
        <v>74</v>
      </c>
      <c r="E3" s="9"/>
      <c r="F3" s="9" t="s">
        <v>19</v>
      </c>
      <c r="G3" s="9" t="s">
        <v>73</v>
      </c>
      <c r="H3" s="9">
        <v>240</v>
      </c>
    </row>
    <row r="4" spans="2:8" x14ac:dyDescent="0.2">
      <c r="B4" s="9">
        <v>29</v>
      </c>
      <c r="C4" s="8" t="s">
        <v>331</v>
      </c>
      <c r="D4" s="9" t="s">
        <v>75</v>
      </c>
      <c r="E4" s="9"/>
      <c r="F4" s="9" t="s">
        <v>19</v>
      </c>
      <c r="G4" s="9" t="s">
        <v>73</v>
      </c>
      <c r="H4" s="9">
        <v>390</v>
      </c>
    </row>
    <row r="5" spans="2:8" x14ac:dyDescent="0.2">
      <c r="B5" s="9">
        <v>30</v>
      </c>
      <c r="C5" s="8" t="s">
        <v>330</v>
      </c>
      <c r="D5" s="9" t="s">
        <v>76</v>
      </c>
      <c r="E5" s="9"/>
      <c r="F5" s="9" t="s">
        <v>19</v>
      </c>
      <c r="G5" s="9" t="s">
        <v>73</v>
      </c>
      <c r="H5" s="9">
        <v>1210</v>
      </c>
    </row>
    <row r="6" spans="2:8" x14ac:dyDescent="0.2">
      <c r="B6" s="9">
        <v>31</v>
      </c>
      <c r="C6" s="8" t="s">
        <v>329</v>
      </c>
      <c r="D6" s="84" t="s">
        <v>77</v>
      </c>
      <c r="E6" s="9"/>
      <c r="F6" s="9" t="s">
        <v>19</v>
      </c>
      <c r="G6" s="9" t="s">
        <v>73</v>
      </c>
      <c r="H6" s="9">
        <v>30</v>
      </c>
    </row>
    <row r="7" spans="2:8" x14ac:dyDescent="0.2">
      <c r="B7" s="9">
        <v>32</v>
      </c>
      <c r="C7" s="8" t="s">
        <v>78</v>
      </c>
      <c r="D7" s="84" t="s">
        <v>79</v>
      </c>
      <c r="E7" s="9"/>
      <c r="F7" s="9" t="s">
        <v>80</v>
      </c>
      <c r="G7" s="9" t="s">
        <v>73</v>
      </c>
      <c r="H7" s="9">
        <v>780</v>
      </c>
    </row>
    <row r="8" spans="2:8" x14ac:dyDescent="0.2">
      <c r="B8" s="9">
        <v>33</v>
      </c>
      <c r="C8" s="8" t="s">
        <v>328</v>
      </c>
      <c r="D8" s="84" t="s">
        <v>81</v>
      </c>
      <c r="E8" s="9"/>
      <c r="F8" s="9" t="s">
        <v>19</v>
      </c>
      <c r="G8" s="9" t="s">
        <v>73</v>
      </c>
      <c r="H8" s="9">
        <v>100</v>
      </c>
    </row>
    <row r="9" spans="2:8" x14ac:dyDescent="0.2">
      <c r="B9" s="9">
        <v>68</v>
      </c>
      <c r="C9" s="8" t="s">
        <v>151</v>
      </c>
      <c r="D9" s="84" t="s">
        <v>152</v>
      </c>
      <c r="E9" s="9"/>
      <c r="F9" s="9"/>
      <c r="G9" s="9" t="s">
        <v>73</v>
      </c>
      <c r="H9" s="9">
        <v>1620</v>
      </c>
    </row>
    <row r="10" spans="2:8" x14ac:dyDescent="0.2">
      <c r="B10" s="7">
        <v>92</v>
      </c>
      <c r="C10" s="8" t="s">
        <v>200</v>
      </c>
      <c r="D10" s="84" t="s">
        <v>201</v>
      </c>
      <c r="E10" s="9"/>
      <c r="F10" s="9" t="s">
        <v>199</v>
      </c>
      <c r="G10" s="9" t="s">
        <v>189</v>
      </c>
      <c r="H10" s="9">
        <v>100</v>
      </c>
    </row>
    <row r="11" spans="2:8" x14ac:dyDescent="0.2">
      <c r="B11" s="7">
        <v>94</v>
      </c>
      <c r="C11" s="8" t="s">
        <v>203</v>
      </c>
      <c r="D11" s="84" t="s">
        <v>79</v>
      </c>
      <c r="E11" s="9"/>
      <c r="F11" s="9" t="s">
        <v>19</v>
      </c>
      <c r="G11" s="9" t="s">
        <v>189</v>
      </c>
      <c r="H11" s="9">
        <v>240</v>
      </c>
    </row>
    <row r="12" spans="2:8" x14ac:dyDescent="0.2">
      <c r="B12" s="7">
        <v>95</v>
      </c>
      <c r="C12" s="8" t="s">
        <v>204</v>
      </c>
      <c r="D12" s="84" t="s">
        <v>205</v>
      </c>
      <c r="E12" s="9"/>
      <c r="F12" s="9" t="s">
        <v>19</v>
      </c>
      <c r="G12" s="9" t="s">
        <v>189</v>
      </c>
      <c r="H12" s="9">
        <v>90</v>
      </c>
    </row>
    <row r="13" spans="2:8" ht="25.5" x14ac:dyDescent="0.2">
      <c r="B13" s="7">
        <v>96</v>
      </c>
      <c r="C13" s="11" t="s">
        <v>206</v>
      </c>
      <c r="D13" s="84" t="s">
        <v>207</v>
      </c>
      <c r="E13" s="9"/>
      <c r="F13" s="9" t="s">
        <v>19</v>
      </c>
      <c r="G13" s="9" t="s">
        <v>73</v>
      </c>
      <c r="H13" s="9">
        <v>20</v>
      </c>
    </row>
    <row r="14" spans="2:8" x14ac:dyDescent="0.2">
      <c r="B14" s="7">
        <v>97</v>
      </c>
      <c r="C14" s="8" t="s">
        <v>485</v>
      </c>
      <c r="D14" s="84" t="s">
        <v>209</v>
      </c>
      <c r="E14" s="9"/>
      <c r="F14" s="9" t="s">
        <v>19</v>
      </c>
      <c r="G14" s="9" t="s">
        <v>73</v>
      </c>
      <c r="H14" s="9">
        <v>10</v>
      </c>
    </row>
    <row r="15" spans="2:8" x14ac:dyDescent="0.2">
      <c r="B15" s="7">
        <v>111</v>
      </c>
      <c r="C15" s="8" t="s">
        <v>241</v>
      </c>
      <c r="D15" s="84" t="s">
        <v>242</v>
      </c>
      <c r="E15" s="9">
        <v>6088</v>
      </c>
      <c r="F15" s="9" t="s">
        <v>243</v>
      </c>
      <c r="G15" s="9" t="s">
        <v>189</v>
      </c>
      <c r="H15" s="9">
        <v>600</v>
      </c>
    </row>
    <row r="16" spans="2:8" x14ac:dyDescent="0.2">
      <c r="B16" s="7">
        <v>112</v>
      </c>
      <c r="C16" s="8" t="s">
        <v>244</v>
      </c>
      <c r="D16" s="84" t="s">
        <v>245</v>
      </c>
      <c r="E16" s="9">
        <v>100942</v>
      </c>
      <c r="F16" s="9" t="s">
        <v>246</v>
      </c>
      <c r="G16" s="9" t="s">
        <v>189</v>
      </c>
      <c r="H16" s="9">
        <v>2200</v>
      </c>
    </row>
    <row r="17" spans="2:8" x14ac:dyDescent="0.2">
      <c r="B17" s="7">
        <v>113</v>
      </c>
      <c r="C17" s="8" t="s">
        <v>247</v>
      </c>
      <c r="D17" s="84" t="s">
        <v>248</v>
      </c>
      <c r="E17" s="9">
        <v>101087</v>
      </c>
      <c r="F17" s="9" t="s">
        <v>246</v>
      </c>
      <c r="G17" s="9" t="s">
        <v>189</v>
      </c>
      <c r="H17" s="9">
        <v>8</v>
      </c>
    </row>
    <row r="18" spans="2:8" x14ac:dyDescent="0.2">
      <c r="B18" s="7">
        <v>124</v>
      </c>
      <c r="C18" s="8" t="s">
        <v>277</v>
      </c>
      <c r="D18" s="84" t="s">
        <v>278</v>
      </c>
      <c r="E18" s="9"/>
      <c r="F18" s="9" t="s">
        <v>19</v>
      </c>
      <c r="G18" s="9" t="s">
        <v>73</v>
      </c>
      <c r="H18" s="9">
        <v>900</v>
      </c>
    </row>
    <row r="19" spans="2:8" x14ac:dyDescent="0.2">
      <c r="B19" s="7">
        <v>125</v>
      </c>
      <c r="C19" s="8" t="s">
        <v>279</v>
      </c>
      <c r="D19" s="84" t="s">
        <v>77</v>
      </c>
      <c r="E19" s="9"/>
      <c r="F19" s="9" t="s">
        <v>19</v>
      </c>
      <c r="G19" s="9" t="s">
        <v>73</v>
      </c>
      <c r="H19" s="9">
        <v>110</v>
      </c>
    </row>
    <row r="20" spans="2:8" x14ac:dyDescent="0.2">
      <c r="B20" s="86">
        <v>126</v>
      </c>
      <c r="C20" s="85" t="s">
        <v>280</v>
      </c>
      <c r="D20" s="84" t="s">
        <v>71</v>
      </c>
      <c r="E20" s="84"/>
      <c r="F20" s="84" t="s">
        <v>72</v>
      </c>
      <c r="G20" s="84" t="s">
        <v>73</v>
      </c>
      <c r="H20" s="84">
        <v>150</v>
      </c>
    </row>
    <row r="21" spans="2:8" x14ac:dyDescent="0.2">
      <c r="B21" s="87">
        <v>161</v>
      </c>
      <c r="C21" s="88" t="s">
        <v>408</v>
      </c>
      <c r="D21" s="89" t="s">
        <v>381</v>
      </c>
      <c r="E21" s="84"/>
      <c r="F21" s="89"/>
      <c r="G21" s="89" t="s">
        <v>73</v>
      </c>
      <c r="H21" s="90">
        <v>94</v>
      </c>
    </row>
    <row r="22" spans="2:8" ht="25.5" x14ac:dyDescent="0.2">
      <c r="B22" s="21">
        <v>162</v>
      </c>
      <c r="C22" s="25" t="s">
        <v>409</v>
      </c>
      <c r="D22" s="18" t="s">
        <v>382</v>
      </c>
      <c r="E22" s="17"/>
      <c r="F22" s="18"/>
      <c r="G22" s="18" t="s">
        <v>73</v>
      </c>
      <c r="H22" s="23">
        <v>67</v>
      </c>
    </row>
    <row r="23" spans="2:8" ht="25.5" x14ac:dyDescent="0.2">
      <c r="B23" s="19">
        <v>163</v>
      </c>
      <c r="C23" s="15" t="s">
        <v>390</v>
      </c>
      <c r="D23" s="18" t="s">
        <v>383</v>
      </c>
      <c r="E23" s="17"/>
      <c r="F23" s="18"/>
      <c r="G23" s="18" t="s">
        <v>73</v>
      </c>
      <c r="H23" s="20">
        <v>207</v>
      </c>
    </row>
    <row r="24" spans="2:8" x14ac:dyDescent="0.2">
      <c r="B24" s="21">
        <v>164</v>
      </c>
      <c r="C24" s="27" t="s">
        <v>410</v>
      </c>
      <c r="D24" s="89" t="s">
        <v>384</v>
      </c>
      <c r="E24" s="17"/>
      <c r="F24" s="18"/>
      <c r="G24" s="18" t="s">
        <v>73</v>
      </c>
      <c r="H24" s="20">
        <v>20</v>
      </c>
    </row>
    <row r="25" spans="2:8" x14ac:dyDescent="0.2">
      <c r="B25" s="19">
        <v>193</v>
      </c>
      <c r="C25" s="26" t="s">
        <v>454</v>
      </c>
      <c r="D25" s="89" t="s">
        <v>152</v>
      </c>
      <c r="E25" s="13"/>
      <c r="F25" s="19"/>
      <c r="G25" s="18" t="s">
        <v>73</v>
      </c>
      <c r="H25" s="20">
        <v>100</v>
      </c>
    </row>
    <row r="26" spans="2:8" x14ac:dyDescent="0.2">
      <c r="B26" s="19">
        <v>194</v>
      </c>
      <c r="C26" s="26" t="s">
        <v>455</v>
      </c>
      <c r="D26" s="89" t="s">
        <v>456</v>
      </c>
      <c r="E26" s="13"/>
      <c r="F26" s="19"/>
      <c r="G26" s="18" t="s">
        <v>73</v>
      </c>
      <c r="H26" s="20">
        <v>100</v>
      </c>
    </row>
    <row r="27" spans="2:8" ht="25.5" x14ac:dyDescent="0.2">
      <c r="B27" s="87">
        <v>195</v>
      </c>
      <c r="C27" s="91" t="s">
        <v>457</v>
      </c>
      <c r="D27" s="89" t="s">
        <v>381</v>
      </c>
      <c r="E27" s="92"/>
      <c r="F27" s="89" t="s">
        <v>72</v>
      </c>
      <c r="G27" s="89" t="s">
        <v>73</v>
      </c>
      <c r="H27" s="90">
        <v>100</v>
      </c>
    </row>
    <row r="28" spans="2:8" x14ac:dyDescent="0.2">
      <c r="B28" s="19">
        <v>196</v>
      </c>
      <c r="C28" s="26" t="s">
        <v>458</v>
      </c>
      <c r="D28" s="18" t="s">
        <v>459</v>
      </c>
      <c r="E28" s="13"/>
      <c r="F28" s="19"/>
      <c r="G28" s="18" t="s">
        <v>73</v>
      </c>
      <c r="H28" s="20">
        <v>100</v>
      </c>
    </row>
    <row r="32" spans="2:8" x14ac:dyDescent="0.2">
      <c r="B32" s="14"/>
      <c r="C32" s="50" t="s">
        <v>483</v>
      </c>
      <c r="D32" s="14" t="s">
        <v>71</v>
      </c>
      <c r="E32" s="14"/>
      <c r="F32" s="14"/>
      <c r="G32" s="14" t="s">
        <v>73</v>
      </c>
      <c r="H32" s="93">
        <f>H2+H20+H21+H27</f>
        <v>464</v>
      </c>
    </row>
    <row r="33" spans="3:9" x14ac:dyDescent="0.2">
      <c r="C33" s="1" t="s">
        <v>484</v>
      </c>
      <c r="D33" s="14" t="s">
        <v>74</v>
      </c>
      <c r="G33" s="14" t="s">
        <v>73</v>
      </c>
      <c r="H33" s="14">
        <f>H3</f>
        <v>240</v>
      </c>
    </row>
    <row r="34" spans="3:9" x14ac:dyDescent="0.2">
      <c r="C34" s="94" t="s">
        <v>484</v>
      </c>
      <c r="D34" s="95" t="s">
        <v>75</v>
      </c>
      <c r="G34" s="14" t="s">
        <v>73</v>
      </c>
      <c r="H34" s="93">
        <f>H4+H22</f>
        <v>457</v>
      </c>
    </row>
    <row r="35" spans="3:9" x14ac:dyDescent="0.2">
      <c r="C35" s="94" t="s">
        <v>484</v>
      </c>
      <c r="D35" s="14" t="s">
        <v>383</v>
      </c>
      <c r="G35" s="14" t="s">
        <v>73</v>
      </c>
      <c r="H35" s="14">
        <v>200</v>
      </c>
    </row>
    <row r="36" spans="3:9" x14ac:dyDescent="0.2">
      <c r="C36" s="94" t="s">
        <v>484</v>
      </c>
      <c r="D36" s="95" t="s">
        <v>76</v>
      </c>
      <c r="G36" s="14" t="s">
        <v>73</v>
      </c>
      <c r="H36" s="14">
        <f>H5+H18</f>
        <v>2110</v>
      </c>
    </row>
    <row r="37" spans="3:9" x14ac:dyDescent="0.2">
      <c r="C37" s="1" t="s">
        <v>486</v>
      </c>
      <c r="D37" s="14" t="s">
        <v>77</v>
      </c>
      <c r="G37" s="14" t="s">
        <v>73</v>
      </c>
      <c r="H37" s="93">
        <f>H26+H24+H19+H6</f>
        <v>260</v>
      </c>
    </row>
    <row r="38" spans="3:9" x14ac:dyDescent="0.2">
      <c r="C38" s="1" t="s">
        <v>484</v>
      </c>
      <c r="D38" s="14" t="s">
        <v>79</v>
      </c>
      <c r="G38" s="14" t="s">
        <v>73</v>
      </c>
      <c r="H38" s="14">
        <f>H7</f>
        <v>780</v>
      </c>
    </row>
    <row r="39" spans="3:9" x14ac:dyDescent="0.2">
      <c r="C39" s="1" t="s">
        <v>484</v>
      </c>
      <c r="D39" s="14" t="s">
        <v>81</v>
      </c>
      <c r="G39" s="14" t="s">
        <v>73</v>
      </c>
      <c r="H39" s="14">
        <f>H8</f>
        <v>100</v>
      </c>
    </row>
    <row r="40" spans="3:9" x14ac:dyDescent="0.2">
      <c r="C40" s="1" t="s">
        <v>487</v>
      </c>
      <c r="D40" s="14" t="s">
        <v>152</v>
      </c>
      <c r="G40" s="14" t="s">
        <v>73</v>
      </c>
      <c r="H40" s="93">
        <f>H9+H25+H14</f>
        <v>1730</v>
      </c>
    </row>
    <row r="41" spans="3:9" x14ac:dyDescent="0.2">
      <c r="C41" s="1" t="s">
        <v>489</v>
      </c>
      <c r="D41" s="14" t="s">
        <v>488</v>
      </c>
      <c r="G41" s="14" t="s">
        <v>73</v>
      </c>
      <c r="H41" s="14">
        <v>100</v>
      </c>
    </row>
    <row r="42" spans="3:9" x14ac:dyDescent="0.2">
      <c r="C42" s="1" t="s">
        <v>490</v>
      </c>
      <c r="D42" s="96" t="s">
        <v>79</v>
      </c>
      <c r="G42" s="14" t="s">
        <v>73</v>
      </c>
      <c r="H42" s="14">
        <f>H11</f>
        <v>240</v>
      </c>
    </row>
    <row r="43" spans="3:9" x14ac:dyDescent="0.2">
      <c r="C43" s="1" t="s">
        <v>490</v>
      </c>
      <c r="D43" s="96" t="s">
        <v>205</v>
      </c>
      <c r="G43" s="14" t="s">
        <v>73</v>
      </c>
      <c r="H43" s="14">
        <f>H12</f>
        <v>90</v>
      </c>
    </row>
    <row r="44" spans="3:9" x14ac:dyDescent="0.2">
      <c r="D44" s="14" t="s">
        <v>207</v>
      </c>
      <c r="G44" s="14" t="s">
        <v>73</v>
      </c>
      <c r="H44" s="14">
        <f>H13</f>
        <v>20</v>
      </c>
    </row>
    <row r="45" spans="3:9" x14ac:dyDescent="0.2">
      <c r="C45" s="1" t="s">
        <v>492</v>
      </c>
      <c r="D45" s="96" t="s">
        <v>242</v>
      </c>
      <c r="G45" s="14" t="s">
        <v>73</v>
      </c>
      <c r="H45" s="14">
        <f>H15</f>
        <v>600</v>
      </c>
    </row>
    <row r="46" spans="3:9" x14ac:dyDescent="0.2">
      <c r="C46" s="1" t="s">
        <v>492</v>
      </c>
      <c r="D46" s="96" t="s">
        <v>245</v>
      </c>
      <c r="G46" s="14" t="s">
        <v>73</v>
      </c>
      <c r="H46" s="14">
        <f>H16</f>
        <v>2200</v>
      </c>
    </row>
    <row r="47" spans="3:9" x14ac:dyDescent="0.2">
      <c r="C47" s="1" t="s">
        <v>492</v>
      </c>
      <c r="D47" s="96" t="s">
        <v>248</v>
      </c>
      <c r="G47" s="14" t="s">
        <v>73</v>
      </c>
      <c r="H47" s="14">
        <f>H17</f>
        <v>8</v>
      </c>
      <c r="I47" s="1" t="s">
        <v>491</v>
      </c>
    </row>
    <row r="48" spans="3:9" x14ac:dyDescent="0.2">
      <c r="C48" s="1" t="s">
        <v>494</v>
      </c>
      <c r="D48" s="14" t="s">
        <v>493</v>
      </c>
      <c r="G48" s="14" t="s">
        <v>73</v>
      </c>
      <c r="H48" s="14">
        <v>100</v>
      </c>
    </row>
    <row r="51" spans="2:12" x14ac:dyDescent="0.2">
      <c r="C51" s="8" t="s">
        <v>495</v>
      </c>
      <c r="D51" s="9">
        <v>91916</v>
      </c>
      <c r="E51" s="9"/>
      <c r="F51" s="9" t="s">
        <v>84</v>
      </c>
      <c r="G51" s="9" t="s">
        <v>73</v>
      </c>
      <c r="H51" s="102">
        <v>5000</v>
      </c>
    </row>
    <row r="52" spans="2:12" x14ac:dyDescent="0.2">
      <c r="C52" s="8" t="s">
        <v>496</v>
      </c>
      <c r="D52" s="9">
        <v>41616</v>
      </c>
      <c r="E52" s="9"/>
      <c r="F52" s="9" t="s">
        <v>84</v>
      </c>
      <c r="G52" s="9" t="s">
        <v>12</v>
      </c>
      <c r="H52" s="97">
        <v>10000</v>
      </c>
    </row>
    <row r="53" spans="2:12" x14ac:dyDescent="0.2">
      <c r="C53" s="5" t="s">
        <v>497</v>
      </c>
      <c r="D53" s="17" t="s">
        <v>399</v>
      </c>
      <c r="E53" s="17"/>
      <c r="F53" s="9" t="s">
        <v>84</v>
      </c>
      <c r="G53" s="17" t="s">
        <v>12</v>
      </c>
      <c r="H53" s="17">
        <v>1</v>
      </c>
    </row>
    <row r="54" spans="2:12" x14ac:dyDescent="0.2">
      <c r="C54" s="8" t="s">
        <v>498</v>
      </c>
      <c r="D54" s="9"/>
      <c r="E54" s="9">
        <v>313</v>
      </c>
      <c r="F54" s="9"/>
      <c r="G54" s="9" t="s">
        <v>73</v>
      </c>
      <c r="H54" s="100">
        <v>200</v>
      </c>
    </row>
    <row r="55" spans="2:12" x14ac:dyDescent="0.2">
      <c r="B55" s="9"/>
      <c r="C55" s="8" t="s">
        <v>499</v>
      </c>
      <c r="D55" s="9"/>
      <c r="E55" s="9">
        <v>314</v>
      </c>
      <c r="F55" s="9"/>
      <c r="G55" s="9" t="s">
        <v>12</v>
      </c>
      <c r="H55" s="9">
        <v>30</v>
      </c>
    </row>
    <row r="56" spans="2:12" x14ac:dyDescent="0.2">
      <c r="B56" s="95"/>
      <c r="C56" s="8" t="s">
        <v>500</v>
      </c>
      <c r="D56" s="9" t="s">
        <v>132</v>
      </c>
      <c r="E56" s="9" t="s">
        <v>133</v>
      </c>
      <c r="F56" s="9" t="s">
        <v>134</v>
      </c>
      <c r="G56" s="9" t="s">
        <v>12</v>
      </c>
      <c r="H56" s="9">
        <v>16</v>
      </c>
    </row>
    <row r="57" spans="2:12" x14ac:dyDescent="0.2">
      <c r="B57" s="95"/>
      <c r="C57" s="8" t="s">
        <v>501</v>
      </c>
      <c r="D57" s="9" t="s">
        <v>136</v>
      </c>
      <c r="E57" s="9" t="s">
        <v>137</v>
      </c>
      <c r="F57" s="9" t="s">
        <v>19</v>
      </c>
      <c r="G57" s="9" t="s">
        <v>12</v>
      </c>
      <c r="H57" s="9">
        <f>H56*3</f>
        <v>48</v>
      </c>
    </row>
    <row r="58" spans="2:12" x14ac:dyDescent="0.2">
      <c r="C58" s="8" t="s">
        <v>502</v>
      </c>
      <c r="D58" s="9"/>
      <c r="E58" s="9" t="s">
        <v>139</v>
      </c>
      <c r="F58" s="9" t="s">
        <v>19</v>
      </c>
      <c r="G58" s="9" t="s">
        <v>12</v>
      </c>
      <c r="H58" s="9">
        <v>16</v>
      </c>
    </row>
    <row r="59" spans="2:12" x14ac:dyDescent="0.2">
      <c r="C59" s="1" t="s">
        <v>505</v>
      </c>
      <c r="D59" s="1"/>
      <c r="E59" s="1" t="s">
        <v>140</v>
      </c>
      <c r="G59" s="9" t="s">
        <v>12</v>
      </c>
      <c r="H59" s="14">
        <v>15</v>
      </c>
    </row>
    <row r="60" spans="2:12" x14ac:dyDescent="0.2">
      <c r="C60" s="8" t="s">
        <v>503</v>
      </c>
      <c r="D60" s="9" t="s">
        <v>142</v>
      </c>
      <c r="E60" s="9" t="s">
        <v>504</v>
      </c>
      <c r="F60" s="9" t="s">
        <v>19</v>
      </c>
      <c r="G60" s="9" t="s">
        <v>12</v>
      </c>
      <c r="H60" s="9">
        <f>32</f>
        <v>32</v>
      </c>
    </row>
    <row r="61" spans="2:12" x14ac:dyDescent="0.2">
      <c r="C61" s="8" t="s">
        <v>506</v>
      </c>
      <c r="D61" s="9"/>
      <c r="E61" s="103" t="s">
        <v>507</v>
      </c>
      <c r="F61" s="9" t="s">
        <v>19</v>
      </c>
      <c r="G61" s="9" t="s">
        <v>12</v>
      </c>
      <c r="H61" s="9">
        <v>4</v>
      </c>
      <c r="I61" s="98"/>
      <c r="J61" s="98"/>
      <c r="K61" s="99"/>
      <c r="L61" s="94"/>
    </row>
    <row r="62" spans="2:12" x14ac:dyDescent="0.2">
      <c r="C62" s="8" t="s">
        <v>510</v>
      </c>
      <c r="D62" s="9"/>
      <c r="E62" s="103" t="s">
        <v>508</v>
      </c>
      <c r="F62" s="9" t="s">
        <v>19</v>
      </c>
      <c r="G62" s="9" t="s">
        <v>12</v>
      </c>
      <c r="H62" s="9">
        <v>4</v>
      </c>
      <c r="I62" s="98"/>
      <c r="J62" s="98"/>
      <c r="K62" s="99"/>
      <c r="L62" s="94"/>
    </row>
    <row r="63" spans="2:12" x14ac:dyDescent="0.2">
      <c r="C63" s="8" t="s">
        <v>511</v>
      </c>
      <c r="D63" s="9"/>
      <c r="E63" s="103" t="s">
        <v>509</v>
      </c>
      <c r="F63" s="9" t="s">
        <v>19</v>
      </c>
      <c r="G63" s="9" t="s">
        <v>12</v>
      </c>
      <c r="H63" s="9">
        <v>10</v>
      </c>
      <c r="I63" s="98"/>
      <c r="J63" s="98"/>
      <c r="K63" s="99"/>
      <c r="L63" s="94"/>
    </row>
    <row r="66" spans="2:8" x14ac:dyDescent="0.2">
      <c r="B66" s="106"/>
      <c r="C66" s="106" t="s">
        <v>513</v>
      </c>
      <c r="D66" s="106"/>
      <c r="E66" s="106">
        <v>45037</v>
      </c>
      <c r="F66" s="106"/>
      <c r="G66" s="104" t="s">
        <v>12</v>
      </c>
      <c r="H66" s="107">
        <v>64</v>
      </c>
    </row>
    <row r="67" spans="2:8" x14ac:dyDescent="0.2">
      <c r="B67" s="106"/>
      <c r="C67" s="106" t="s">
        <v>514</v>
      </c>
      <c r="D67" s="106"/>
      <c r="E67" s="106">
        <v>45016</v>
      </c>
      <c r="F67" s="106"/>
      <c r="G67" s="104" t="s">
        <v>12</v>
      </c>
      <c r="H67" s="107">
        <v>1</v>
      </c>
    </row>
    <row r="68" spans="2:8" x14ac:dyDescent="0.2">
      <c r="B68" s="106"/>
      <c r="C68" s="106"/>
      <c r="D68" s="106"/>
      <c r="E68" s="106"/>
      <c r="F68" s="106"/>
      <c r="G68" s="104" t="s">
        <v>12</v>
      </c>
      <c r="H68" s="106" t="s">
        <v>512</v>
      </c>
    </row>
    <row r="69" spans="2:8" x14ac:dyDescent="0.2">
      <c r="D69" s="1"/>
      <c r="H69" s="1"/>
    </row>
    <row r="70" spans="2:8" x14ac:dyDescent="0.2">
      <c r="D70" s="1"/>
      <c r="H70" s="1"/>
    </row>
    <row r="71" spans="2:8" x14ac:dyDescent="0.2">
      <c r="B71" s="9">
        <v>34</v>
      </c>
      <c r="C71" s="8" t="s">
        <v>83</v>
      </c>
      <c r="D71" s="9">
        <v>91916</v>
      </c>
      <c r="E71" s="9"/>
      <c r="F71" s="9" t="s">
        <v>84</v>
      </c>
      <c r="G71" s="9" t="s">
        <v>73</v>
      </c>
      <c r="H71" s="101">
        <v>2800</v>
      </c>
    </row>
    <row r="72" spans="2:8" x14ac:dyDescent="0.2">
      <c r="B72" s="9">
        <v>35</v>
      </c>
      <c r="C72" s="8" t="s">
        <v>85</v>
      </c>
      <c r="D72" s="9">
        <v>41616</v>
      </c>
      <c r="E72" s="9"/>
      <c r="F72" s="9" t="s">
        <v>86</v>
      </c>
      <c r="G72" s="9" t="s">
        <v>12</v>
      </c>
      <c r="H72" s="101">
        <v>8610</v>
      </c>
    </row>
    <row r="73" spans="2:8" x14ac:dyDescent="0.2">
      <c r="B73" s="9">
        <v>36</v>
      </c>
      <c r="C73" s="8" t="s">
        <v>87</v>
      </c>
      <c r="D73" s="9">
        <v>303</v>
      </c>
      <c r="E73" s="9"/>
      <c r="F73" s="9"/>
      <c r="G73" s="9" t="s">
        <v>73</v>
      </c>
      <c r="H73" s="101">
        <v>70</v>
      </c>
    </row>
    <row r="74" spans="2:8" x14ac:dyDescent="0.2">
      <c r="B74" s="9">
        <v>37</v>
      </c>
      <c r="C74" s="8" t="s">
        <v>88</v>
      </c>
      <c r="D74" s="9"/>
      <c r="E74" s="9"/>
      <c r="F74" s="9"/>
      <c r="G74" s="9" t="s">
        <v>12</v>
      </c>
      <c r="H74" s="101">
        <v>8610</v>
      </c>
    </row>
    <row r="75" spans="2:8" x14ac:dyDescent="0.2">
      <c r="B75" s="9">
        <v>57</v>
      </c>
      <c r="C75" s="8" t="s">
        <v>131</v>
      </c>
      <c r="D75" s="9" t="s">
        <v>132</v>
      </c>
      <c r="E75" s="9" t="s">
        <v>133</v>
      </c>
      <c r="F75" s="9" t="s">
        <v>134</v>
      </c>
      <c r="G75" s="9" t="s">
        <v>73</v>
      </c>
      <c r="H75" s="9">
        <v>52</v>
      </c>
    </row>
    <row r="76" spans="2:8" x14ac:dyDescent="0.2">
      <c r="B76" s="9">
        <v>58</v>
      </c>
      <c r="C76" s="8" t="s">
        <v>135</v>
      </c>
      <c r="D76" s="9" t="s">
        <v>136</v>
      </c>
      <c r="E76" s="9" t="s">
        <v>137</v>
      </c>
      <c r="F76" s="9" t="s">
        <v>19</v>
      </c>
      <c r="G76" s="9" t="s">
        <v>12</v>
      </c>
      <c r="H76" s="9">
        <v>52</v>
      </c>
    </row>
    <row r="77" spans="2:8" x14ac:dyDescent="0.2">
      <c r="B77" s="9">
        <v>59</v>
      </c>
      <c r="C77" s="8" t="s">
        <v>138</v>
      </c>
      <c r="D77" s="9" t="s">
        <v>139</v>
      </c>
      <c r="E77" s="9" t="s">
        <v>140</v>
      </c>
      <c r="F77" s="9" t="s">
        <v>19</v>
      </c>
      <c r="G77" s="9" t="s">
        <v>12</v>
      </c>
      <c r="H77" s="9">
        <v>17</v>
      </c>
    </row>
    <row r="78" spans="2:8" x14ac:dyDescent="0.2">
      <c r="B78" s="9">
        <v>60</v>
      </c>
      <c r="C78" s="8" t="s">
        <v>141</v>
      </c>
      <c r="D78" s="9" t="s">
        <v>142</v>
      </c>
      <c r="E78" s="9" t="s">
        <v>143</v>
      </c>
      <c r="F78" s="9" t="s">
        <v>19</v>
      </c>
      <c r="G78" s="9" t="s">
        <v>12</v>
      </c>
      <c r="H78" s="9">
        <v>51</v>
      </c>
    </row>
    <row r="79" spans="2:8" x14ac:dyDescent="0.2">
      <c r="B79" s="104">
        <v>61</v>
      </c>
      <c r="C79" s="105" t="s">
        <v>144</v>
      </c>
      <c r="D79" s="104"/>
      <c r="E79" s="104">
        <v>314</v>
      </c>
      <c r="F79" s="104" t="s">
        <v>19</v>
      </c>
      <c r="G79" s="104" t="s">
        <v>12</v>
      </c>
      <c r="H79" s="104">
        <v>30</v>
      </c>
    </row>
    <row r="80" spans="2:8" x14ac:dyDescent="0.2">
      <c r="B80" s="104">
        <v>62</v>
      </c>
      <c r="C80" s="105" t="s">
        <v>145</v>
      </c>
      <c r="D80" s="104"/>
      <c r="E80" s="104">
        <v>654</v>
      </c>
      <c r="F80" s="104" t="s">
        <v>19</v>
      </c>
      <c r="G80" s="104" t="s">
        <v>12</v>
      </c>
      <c r="H80" s="104">
        <v>4</v>
      </c>
    </row>
    <row r="81" spans="2:8" x14ac:dyDescent="0.2">
      <c r="B81" s="104">
        <v>63</v>
      </c>
      <c r="C81" s="105" t="s">
        <v>146</v>
      </c>
      <c r="D81" s="104"/>
      <c r="E81" s="104">
        <v>655</v>
      </c>
      <c r="F81" s="104" t="s">
        <v>19</v>
      </c>
      <c r="G81" s="104" t="s">
        <v>12</v>
      </c>
      <c r="H81" s="104">
        <v>4</v>
      </c>
    </row>
    <row r="82" spans="2:8" x14ac:dyDescent="0.2">
      <c r="B82" s="104">
        <v>64</v>
      </c>
      <c r="C82" s="105" t="s">
        <v>147</v>
      </c>
      <c r="D82" s="104"/>
      <c r="E82" s="104">
        <v>653</v>
      </c>
      <c r="F82" s="104" t="s">
        <v>19</v>
      </c>
      <c r="G82" s="104" t="s">
        <v>12</v>
      </c>
      <c r="H82" s="104">
        <v>10</v>
      </c>
    </row>
    <row r="83" spans="2:8" x14ac:dyDescent="0.2">
      <c r="B83" s="104">
        <v>65</v>
      </c>
      <c r="C83" s="105" t="s">
        <v>148</v>
      </c>
      <c r="D83" s="104"/>
      <c r="E83" s="104">
        <v>10033</v>
      </c>
      <c r="F83" s="104" t="s">
        <v>19</v>
      </c>
      <c r="G83" s="104" t="s">
        <v>12</v>
      </c>
      <c r="H83" s="104">
        <v>14</v>
      </c>
    </row>
    <row r="84" spans="2:8" x14ac:dyDescent="0.2">
      <c r="B84" s="104">
        <v>66</v>
      </c>
      <c r="C84" s="105" t="s">
        <v>149</v>
      </c>
      <c r="D84" s="104"/>
      <c r="E84" s="104">
        <v>45057</v>
      </c>
      <c r="F84" s="104" t="s">
        <v>19</v>
      </c>
      <c r="G84" s="104" t="s">
        <v>12</v>
      </c>
      <c r="H84" s="104">
        <v>64</v>
      </c>
    </row>
    <row r="85" spans="2:8" x14ac:dyDescent="0.2">
      <c r="B85" s="83" t="s">
        <v>70</v>
      </c>
      <c r="C85" s="83"/>
      <c r="D85" s="83"/>
      <c r="E85" s="83"/>
      <c r="F85" s="83"/>
      <c r="G85" s="83"/>
      <c r="H85" s="83"/>
    </row>
    <row r="86" spans="2:8" x14ac:dyDescent="0.2">
      <c r="B86" s="9">
        <v>69</v>
      </c>
      <c r="C86" s="8" t="s">
        <v>153</v>
      </c>
      <c r="D86" s="9"/>
      <c r="E86" s="9"/>
      <c r="F86" s="9"/>
      <c r="G86" s="9" t="s">
        <v>92</v>
      </c>
      <c r="H86" s="9">
        <v>50</v>
      </c>
    </row>
    <row r="87" spans="2:8" x14ac:dyDescent="0.2">
      <c r="B87" s="9">
        <v>70</v>
      </c>
      <c r="C87" s="8" t="s">
        <v>154</v>
      </c>
      <c r="D87" s="9">
        <v>91916</v>
      </c>
      <c r="E87" s="9"/>
      <c r="F87" s="9" t="s">
        <v>84</v>
      </c>
      <c r="G87" s="9" t="s">
        <v>73</v>
      </c>
      <c r="H87" s="84">
        <v>1620</v>
      </c>
    </row>
    <row r="88" spans="2:8" x14ac:dyDescent="0.2">
      <c r="B88" s="9">
        <v>71</v>
      </c>
      <c r="C88" s="8" t="s">
        <v>155</v>
      </c>
      <c r="D88" s="9" t="s">
        <v>156</v>
      </c>
      <c r="E88" s="9"/>
      <c r="F88" s="9"/>
      <c r="G88" s="9" t="s">
        <v>73</v>
      </c>
      <c r="H88" s="9">
        <v>10</v>
      </c>
    </row>
    <row r="89" spans="2:8" x14ac:dyDescent="0.2">
      <c r="B89" s="9">
        <v>72</v>
      </c>
      <c r="C89" s="8" t="s">
        <v>157</v>
      </c>
      <c r="D89" s="9" t="s">
        <v>158</v>
      </c>
      <c r="E89" s="9"/>
      <c r="F89" s="9"/>
      <c r="G89" s="9" t="s">
        <v>73</v>
      </c>
      <c r="H89" s="9">
        <v>50</v>
      </c>
    </row>
    <row r="90" spans="2:8" x14ac:dyDescent="0.2">
      <c r="B90" s="7">
        <v>98</v>
      </c>
      <c r="C90" s="8" t="s">
        <v>210</v>
      </c>
      <c r="D90" s="9"/>
      <c r="E90" s="9"/>
      <c r="F90" s="9" t="s">
        <v>19</v>
      </c>
      <c r="G90" s="9" t="s">
        <v>73</v>
      </c>
      <c r="H90" s="9">
        <v>20</v>
      </c>
    </row>
    <row r="91" spans="2:8" x14ac:dyDescent="0.2">
      <c r="B91" s="7">
        <v>114</v>
      </c>
      <c r="C91" s="8" t="s">
        <v>249</v>
      </c>
      <c r="D91" s="9" t="s">
        <v>250</v>
      </c>
      <c r="E91" s="9"/>
      <c r="F91" s="9" t="s">
        <v>251</v>
      </c>
      <c r="G91" s="9" t="s">
        <v>189</v>
      </c>
      <c r="H91" s="9">
        <v>40</v>
      </c>
    </row>
    <row r="92" spans="2:8" x14ac:dyDescent="0.2">
      <c r="B92" s="7">
        <v>115</v>
      </c>
      <c r="C92" s="8" t="s">
        <v>252</v>
      </c>
      <c r="D92" s="9">
        <v>91916</v>
      </c>
      <c r="E92" s="9"/>
      <c r="F92" s="9" t="s">
        <v>253</v>
      </c>
      <c r="G92" s="9" t="s">
        <v>189</v>
      </c>
      <c r="H92" s="84">
        <v>2700</v>
      </c>
    </row>
    <row r="93" spans="2:8" x14ac:dyDescent="0.2">
      <c r="B93" s="7">
        <v>116</v>
      </c>
      <c r="C93" s="8" t="s">
        <v>254</v>
      </c>
      <c r="D93" s="9" t="s">
        <v>255</v>
      </c>
      <c r="E93" s="9"/>
      <c r="F93" s="9" t="s">
        <v>256</v>
      </c>
      <c r="G93" s="9" t="s">
        <v>92</v>
      </c>
      <c r="H93" s="9">
        <v>81</v>
      </c>
    </row>
    <row r="94" spans="2:8" x14ac:dyDescent="0.2">
      <c r="B94" s="7">
        <v>117</v>
      </c>
      <c r="C94" s="8" t="s">
        <v>257</v>
      </c>
      <c r="D94" s="9" t="s">
        <v>258</v>
      </c>
      <c r="E94" s="9"/>
      <c r="F94" s="9" t="s">
        <v>259</v>
      </c>
      <c r="G94" s="9" t="s">
        <v>92</v>
      </c>
      <c r="H94" s="9">
        <v>110</v>
      </c>
    </row>
    <row r="95" spans="2:8" x14ac:dyDescent="0.2">
      <c r="B95" s="7">
        <v>118</v>
      </c>
      <c r="C95" s="8" t="s">
        <v>260</v>
      </c>
      <c r="D95" s="9" t="s">
        <v>261</v>
      </c>
      <c r="E95" s="9">
        <v>234818</v>
      </c>
      <c r="F95" s="9" t="s">
        <v>199</v>
      </c>
      <c r="G95" s="9" t="s">
        <v>92</v>
      </c>
      <c r="H95" s="9">
        <v>55</v>
      </c>
    </row>
    <row r="96" spans="2:8" x14ac:dyDescent="0.2">
      <c r="B96" s="7">
        <v>119</v>
      </c>
      <c r="C96" s="8" t="s">
        <v>262</v>
      </c>
      <c r="D96" s="9" t="s">
        <v>263</v>
      </c>
      <c r="E96" s="9"/>
      <c r="F96" s="9" t="s">
        <v>264</v>
      </c>
      <c r="G96" s="9" t="s">
        <v>265</v>
      </c>
      <c r="H96" s="9">
        <v>21</v>
      </c>
    </row>
    <row r="97" spans="2:8" x14ac:dyDescent="0.2">
      <c r="B97" s="7">
        <v>120</v>
      </c>
      <c r="C97" s="8" t="s">
        <v>266</v>
      </c>
      <c r="D97" s="9" t="s">
        <v>267</v>
      </c>
      <c r="E97" s="9"/>
      <c r="F97" s="9" t="s">
        <v>264</v>
      </c>
      <c r="G97" s="9" t="s">
        <v>265</v>
      </c>
      <c r="H97" s="9">
        <v>6</v>
      </c>
    </row>
    <row r="98" spans="2:8" x14ac:dyDescent="0.2">
      <c r="B98" s="7">
        <v>121</v>
      </c>
      <c r="C98" s="8" t="s">
        <v>268</v>
      </c>
      <c r="D98" s="9" t="s">
        <v>269</v>
      </c>
      <c r="E98" s="9"/>
      <c r="F98" s="9" t="s">
        <v>264</v>
      </c>
      <c r="G98" s="9" t="s">
        <v>92</v>
      </c>
      <c r="H98" s="9">
        <v>3</v>
      </c>
    </row>
    <row r="99" spans="2:8" x14ac:dyDescent="0.2">
      <c r="B99" s="7">
        <v>127</v>
      </c>
      <c r="C99" s="8" t="s">
        <v>83</v>
      </c>
      <c r="D99" s="9">
        <v>91916</v>
      </c>
      <c r="E99" s="9"/>
      <c r="F99" s="9" t="s">
        <v>84</v>
      </c>
      <c r="G99" s="9" t="s">
        <v>73</v>
      </c>
      <c r="H99" s="84">
        <v>1160</v>
      </c>
    </row>
    <row r="100" spans="2:8" x14ac:dyDescent="0.2">
      <c r="B100" s="7">
        <v>128</v>
      </c>
      <c r="C100" s="8" t="s">
        <v>85</v>
      </c>
      <c r="D100" s="9">
        <v>41616</v>
      </c>
      <c r="E100" s="9"/>
      <c r="F100" s="9" t="s">
        <v>86</v>
      </c>
      <c r="G100" s="9" t="s">
        <v>12</v>
      </c>
      <c r="H100" s="84">
        <v>2670</v>
      </c>
    </row>
    <row r="101" spans="2:8" x14ac:dyDescent="0.2">
      <c r="B101" s="7">
        <v>129</v>
      </c>
      <c r="C101" s="8" t="s">
        <v>87</v>
      </c>
      <c r="D101" s="9">
        <v>303</v>
      </c>
      <c r="E101" s="9"/>
      <c r="F101" s="9"/>
      <c r="G101" s="9" t="s">
        <v>73</v>
      </c>
      <c r="H101" s="84">
        <v>10</v>
      </c>
    </row>
    <row r="102" spans="2:8" x14ac:dyDescent="0.2">
      <c r="B102" s="7">
        <v>130</v>
      </c>
      <c r="C102" s="8" t="s">
        <v>88</v>
      </c>
      <c r="D102" s="9"/>
      <c r="E102" s="9"/>
      <c r="F102" s="9"/>
      <c r="G102" s="9" t="s">
        <v>12</v>
      </c>
      <c r="H102" s="84">
        <v>2670</v>
      </c>
    </row>
    <row r="103" spans="2:8" x14ac:dyDescent="0.2">
      <c r="B103" s="17">
        <v>165</v>
      </c>
      <c r="C103" s="5" t="s">
        <v>415</v>
      </c>
      <c r="D103" s="17">
        <v>91916</v>
      </c>
      <c r="E103" s="17"/>
      <c r="F103" s="17"/>
      <c r="G103" s="17" t="s">
        <v>73</v>
      </c>
      <c r="H103" s="84">
        <v>330</v>
      </c>
    </row>
    <row r="104" spans="2:8" x14ac:dyDescent="0.2">
      <c r="B104" s="17">
        <v>166</v>
      </c>
      <c r="C104" s="5" t="s">
        <v>392</v>
      </c>
      <c r="D104" s="17">
        <v>41616</v>
      </c>
      <c r="E104" s="17"/>
      <c r="F104" s="17"/>
      <c r="G104" s="17" t="s">
        <v>12</v>
      </c>
      <c r="H104" s="84">
        <v>690</v>
      </c>
    </row>
    <row r="105" spans="2:8" x14ac:dyDescent="0.2">
      <c r="B105" s="17">
        <v>167</v>
      </c>
      <c r="C105" s="5" t="s">
        <v>393</v>
      </c>
      <c r="D105" s="17">
        <v>304</v>
      </c>
      <c r="E105" s="17"/>
      <c r="F105" s="17"/>
      <c r="G105" s="17" t="s">
        <v>73</v>
      </c>
      <c r="H105" s="84">
        <v>58</v>
      </c>
    </row>
    <row r="106" spans="2:8" x14ac:dyDescent="0.2">
      <c r="B106" s="17">
        <v>168</v>
      </c>
      <c r="C106" s="5" t="s">
        <v>394</v>
      </c>
      <c r="D106" s="17"/>
      <c r="E106" s="17"/>
      <c r="F106" s="17"/>
      <c r="G106" s="17" t="s">
        <v>12</v>
      </c>
      <c r="H106" s="84">
        <v>1200</v>
      </c>
    </row>
    <row r="107" spans="2:8" x14ac:dyDescent="0.2">
      <c r="B107" s="17">
        <v>169</v>
      </c>
      <c r="C107" s="5" t="s">
        <v>395</v>
      </c>
      <c r="D107" s="17" t="s">
        <v>399</v>
      </c>
      <c r="E107" s="17"/>
      <c r="F107" s="17"/>
      <c r="G107" s="17" t="s">
        <v>12</v>
      </c>
      <c r="H107" s="84">
        <v>1</v>
      </c>
    </row>
    <row r="108" spans="2:8" x14ac:dyDescent="0.2">
      <c r="B108" s="19">
        <v>197</v>
      </c>
      <c r="C108" s="40" t="s">
        <v>460</v>
      </c>
      <c r="D108" s="20">
        <v>91916</v>
      </c>
      <c r="E108" s="13"/>
      <c r="F108" s="19"/>
      <c r="G108" s="18" t="s">
        <v>73</v>
      </c>
      <c r="H108" s="90">
        <v>360</v>
      </c>
    </row>
    <row r="109" spans="2:8" x14ac:dyDescent="0.2">
      <c r="B109" s="19">
        <v>198</v>
      </c>
      <c r="C109" s="26" t="s">
        <v>461</v>
      </c>
      <c r="D109" s="20">
        <v>41616</v>
      </c>
      <c r="E109" s="13"/>
      <c r="F109" s="19"/>
      <c r="G109" s="18" t="s">
        <v>12</v>
      </c>
      <c r="H109" s="90">
        <v>1080</v>
      </c>
    </row>
    <row r="110" spans="2:8" x14ac:dyDescent="0.2">
      <c r="B110" s="19">
        <v>199</v>
      </c>
      <c r="C110" s="26" t="s">
        <v>462</v>
      </c>
      <c r="D110" s="41">
        <v>304</v>
      </c>
      <c r="E110" s="13"/>
      <c r="F110" s="19"/>
      <c r="G110" s="18" t="s">
        <v>73</v>
      </c>
      <c r="H110" s="90">
        <v>40</v>
      </c>
    </row>
    <row r="111" spans="2:8" x14ac:dyDescent="0.2">
      <c r="B111" s="19">
        <v>200</v>
      </c>
      <c r="C111" s="26" t="s">
        <v>463</v>
      </c>
      <c r="D111" s="29"/>
      <c r="E111" s="13"/>
      <c r="F111" s="19"/>
      <c r="G111" s="18" t="s">
        <v>12</v>
      </c>
      <c r="H111" s="90">
        <v>3360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Q30"/>
  <sheetViews>
    <sheetView topLeftCell="C2" workbookViewId="0">
      <selection activeCell="E28" sqref="E28"/>
    </sheetView>
  </sheetViews>
  <sheetFormatPr defaultColWidth="11" defaultRowHeight="12.75" x14ac:dyDescent="0.2"/>
  <cols>
    <col min="1" max="4" width="11" style="1"/>
    <col min="5" max="5" width="78" style="1" customWidth="1"/>
    <col min="6" max="6" width="37" style="1" customWidth="1"/>
    <col min="7" max="7" width="11" style="1"/>
    <col min="8" max="9" width="15.6640625" style="1" customWidth="1"/>
    <col min="10" max="10" width="15.6640625" style="139" customWidth="1"/>
    <col min="11" max="12" width="12.1640625" style="14" bestFit="1" customWidth="1"/>
    <col min="13" max="13" width="12.1640625" style="1" bestFit="1" customWidth="1"/>
    <col min="14" max="14" width="11.1640625" style="1" customWidth="1"/>
    <col min="15" max="15" width="13" style="1" customWidth="1"/>
    <col min="16" max="16" width="11" style="1"/>
    <col min="17" max="17" width="12.1640625" style="1" bestFit="1" customWidth="1"/>
    <col min="18" max="16384" width="11" style="1"/>
  </cols>
  <sheetData>
    <row r="4" spans="5:17" ht="13.5" thickBot="1" x14ac:dyDescent="0.25"/>
    <row r="5" spans="5:17" ht="25.5" x14ac:dyDescent="0.2">
      <c r="I5" s="112" t="s">
        <v>518</v>
      </c>
      <c r="J5" s="148" t="s">
        <v>516</v>
      </c>
      <c r="K5" s="140"/>
      <c r="L5" s="137" t="s">
        <v>515</v>
      </c>
      <c r="M5" s="125" t="s">
        <v>518</v>
      </c>
      <c r="N5" s="114" t="s">
        <v>522</v>
      </c>
      <c r="O5" s="138" t="s">
        <v>517</v>
      </c>
      <c r="P5" s="113" t="s">
        <v>518</v>
      </c>
      <c r="Q5" s="114" t="s">
        <v>522</v>
      </c>
    </row>
    <row r="6" spans="5:17" x14ac:dyDescent="0.2">
      <c r="I6" s="115"/>
      <c r="J6" s="141"/>
      <c r="K6" s="127"/>
      <c r="L6" s="126"/>
      <c r="M6" s="96"/>
      <c r="N6" s="127"/>
      <c r="O6" s="115"/>
      <c r="P6" s="37"/>
      <c r="Q6" s="116"/>
    </row>
    <row r="7" spans="5:17" x14ac:dyDescent="0.2">
      <c r="I7" s="115"/>
      <c r="J7" s="141"/>
      <c r="K7" s="116"/>
      <c r="L7" s="126"/>
      <c r="M7" s="96"/>
      <c r="N7" s="116"/>
      <c r="O7" s="117" t="s">
        <v>521</v>
      </c>
      <c r="P7" s="37"/>
      <c r="Q7" s="116"/>
    </row>
    <row r="8" spans="5:17" x14ac:dyDescent="0.2">
      <c r="I8" s="115"/>
      <c r="J8" s="141"/>
      <c r="K8" s="127"/>
      <c r="L8" s="126"/>
      <c r="M8" s="96"/>
      <c r="N8" s="127"/>
      <c r="O8" s="115"/>
      <c r="P8" s="37"/>
      <c r="Q8" s="116"/>
    </row>
    <row r="9" spans="5:17" x14ac:dyDescent="0.2">
      <c r="I9" s="115"/>
      <c r="J9" s="141"/>
      <c r="K9" s="127"/>
      <c r="L9" s="126"/>
      <c r="M9" s="96"/>
      <c r="N9" s="127"/>
      <c r="O9" s="115"/>
      <c r="P9" s="37"/>
      <c r="Q9" s="116"/>
    </row>
    <row r="10" spans="5:17" x14ac:dyDescent="0.2">
      <c r="E10" s="108" t="s">
        <v>483</v>
      </c>
      <c r="F10" s="109" t="s">
        <v>71</v>
      </c>
      <c r="G10" s="109" t="s">
        <v>73</v>
      </c>
      <c r="H10" s="110">
        <v>500</v>
      </c>
      <c r="I10" s="142">
        <v>600</v>
      </c>
      <c r="J10" s="143">
        <v>294682.44</v>
      </c>
      <c r="K10" s="149">
        <f>J10*I10/1000</f>
        <v>176809.46400000001</v>
      </c>
      <c r="L10" s="128"/>
      <c r="M10" s="129"/>
      <c r="N10" s="118"/>
      <c r="O10" s="150">
        <v>402500</v>
      </c>
      <c r="P10" s="151">
        <v>600</v>
      </c>
      <c r="Q10" s="131">
        <f>O10*P10/1000</f>
        <v>241500</v>
      </c>
    </row>
    <row r="11" spans="5:17" x14ac:dyDescent="0.2">
      <c r="E11" s="108"/>
      <c r="F11" s="156" t="s">
        <v>519</v>
      </c>
      <c r="G11" s="109" t="s">
        <v>73</v>
      </c>
      <c r="H11" s="110"/>
      <c r="I11" s="142">
        <v>600</v>
      </c>
      <c r="J11" s="143">
        <v>192394</v>
      </c>
      <c r="K11" s="155">
        <f t="shared" ref="K11:K25" si="0">J11*I11/1000</f>
        <v>115436.4</v>
      </c>
      <c r="L11" s="130">
        <f>202520*0.8</f>
        <v>162016</v>
      </c>
      <c r="M11" s="152">
        <v>600</v>
      </c>
      <c r="N11" s="149">
        <f>L11*M11/1000</f>
        <v>97209.600000000006</v>
      </c>
      <c r="O11" s="119"/>
      <c r="P11" s="120"/>
      <c r="Q11" s="131"/>
    </row>
    <row r="12" spans="5:17" x14ac:dyDescent="0.2">
      <c r="E12" s="1" t="s">
        <v>484</v>
      </c>
      <c r="F12" s="14" t="s">
        <v>74</v>
      </c>
      <c r="G12" s="14" t="s">
        <v>73</v>
      </c>
      <c r="H12" s="14">
        <v>300</v>
      </c>
      <c r="I12" s="126">
        <v>400</v>
      </c>
      <c r="J12" s="144">
        <v>52954.2</v>
      </c>
      <c r="K12" s="155">
        <f t="shared" si="0"/>
        <v>21181.68</v>
      </c>
      <c r="L12" s="132">
        <f>76560*0.88</f>
        <v>67372.800000000003</v>
      </c>
      <c r="M12" s="153">
        <v>400</v>
      </c>
      <c r="N12" s="133">
        <f t="shared" ref="N12:N27" si="1">L12*M12/1000</f>
        <v>26949.119999999999</v>
      </c>
      <c r="O12" s="121">
        <v>48875</v>
      </c>
      <c r="P12" s="37">
        <v>300</v>
      </c>
      <c r="Q12" s="149">
        <f>O12*P12/1000</f>
        <v>14662.5</v>
      </c>
    </row>
    <row r="13" spans="5:17" x14ac:dyDescent="0.2">
      <c r="E13" s="94" t="s">
        <v>484</v>
      </c>
      <c r="F13" s="95" t="s">
        <v>75</v>
      </c>
      <c r="G13" s="14" t="s">
        <v>73</v>
      </c>
      <c r="H13" s="93">
        <v>500</v>
      </c>
      <c r="I13" s="145">
        <v>600</v>
      </c>
      <c r="J13" s="144">
        <v>29214.9</v>
      </c>
      <c r="K13" s="155">
        <f t="shared" si="0"/>
        <v>17528.939999999999</v>
      </c>
      <c r="L13" s="132">
        <f>24774*0.88</f>
        <v>21801.119999999999</v>
      </c>
      <c r="M13" s="153">
        <v>600</v>
      </c>
      <c r="N13" s="149">
        <f t="shared" si="1"/>
        <v>13080.672</v>
      </c>
      <c r="O13" s="121">
        <v>36593</v>
      </c>
      <c r="P13" s="37">
        <v>500</v>
      </c>
      <c r="Q13" s="133">
        <f>O13*P13/1000</f>
        <v>18296.5</v>
      </c>
    </row>
    <row r="14" spans="5:17" x14ac:dyDescent="0.2">
      <c r="E14" s="94" t="s">
        <v>484</v>
      </c>
      <c r="F14" s="14" t="s">
        <v>383</v>
      </c>
      <c r="G14" s="14" t="s">
        <v>73</v>
      </c>
      <c r="H14" s="14">
        <v>200</v>
      </c>
      <c r="I14" s="126">
        <v>200</v>
      </c>
      <c r="J14" s="144">
        <v>23236.2</v>
      </c>
      <c r="K14" s="155">
        <f t="shared" si="0"/>
        <v>4647.24</v>
      </c>
      <c r="L14" s="132">
        <f>33970*0.88</f>
        <v>29893.599999999999</v>
      </c>
      <c r="M14" s="153">
        <v>200</v>
      </c>
      <c r="N14" s="133">
        <f t="shared" si="1"/>
        <v>5978.72</v>
      </c>
      <c r="O14" s="121">
        <v>21367</v>
      </c>
      <c r="P14" s="37">
        <v>200</v>
      </c>
      <c r="Q14" s="149">
        <f>O14*P14/1000</f>
        <v>4273.3999999999996</v>
      </c>
    </row>
    <row r="15" spans="5:17" x14ac:dyDescent="0.2">
      <c r="E15" s="94" t="s">
        <v>484</v>
      </c>
      <c r="F15" s="95" t="s">
        <v>76</v>
      </c>
      <c r="G15" s="14" t="s">
        <v>73</v>
      </c>
      <c r="H15" s="14">
        <v>2200</v>
      </c>
      <c r="I15" s="126">
        <v>2200</v>
      </c>
      <c r="J15" s="144">
        <v>17690.400000000001</v>
      </c>
      <c r="K15" s="155">
        <f t="shared" si="0"/>
        <v>38918.879999999997</v>
      </c>
      <c r="L15" s="126">
        <f>26460*0.8</f>
        <v>21168</v>
      </c>
      <c r="M15" s="96">
        <v>2200</v>
      </c>
      <c r="N15" s="133">
        <f t="shared" si="1"/>
        <v>46569.599999999999</v>
      </c>
      <c r="O15" s="121">
        <v>16203.5</v>
      </c>
      <c r="P15" s="37">
        <v>2200</v>
      </c>
      <c r="Q15" s="149">
        <f>O15*P15/1000</f>
        <v>35647.699999999997</v>
      </c>
    </row>
    <row r="16" spans="5:17" x14ac:dyDescent="0.2">
      <c r="E16" s="1" t="s">
        <v>486</v>
      </c>
      <c r="F16" s="14" t="s">
        <v>77</v>
      </c>
      <c r="G16" s="14" t="s">
        <v>73</v>
      </c>
      <c r="H16" s="93">
        <v>300</v>
      </c>
      <c r="I16" s="145">
        <v>300</v>
      </c>
      <c r="J16" s="144">
        <v>88056</v>
      </c>
      <c r="K16" s="155">
        <f t="shared" si="0"/>
        <v>26416.799999999999</v>
      </c>
      <c r="L16" s="126">
        <f>105690*0.93</f>
        <v>98291.700000000012</v>
      </c>
      <c r="M16" s="96">
        <v>400</v>
      </c>
      <c r="N16" s="133">
        <f t="shared" si="1"/>
        <v>39316.680000000008</v>
      </c>
      <c r="O16" s="121">
        <v>59673.5</v>
      </c>
      <c r="P16" s="37">
        <v>300</v>
      </c>
      <c r="Q16" s="149">
        <f>O16*P16/1000</f>
        <v>17902.05</v>
      </c>
    </row>
    <row r="17" spans="5:17" x14ac:dyDescent="0.2">
      <c r="E17" s="1" t="s">
        <v>484</v>
      </c>
      <c r="F17" s="14" t="s">
        <v>79</v>
      </c>
      <c r="G17" s="14" t="s">
        <v>73</v>
      </c>
      <c r="H17" s="14">
        <v>800</v>
      </c>
      <c r="I17" s="126">
        <v>800</v>
      </c>
      <c r="J17" s="144">
        <v>24123</v>
      </c>
      <c r="K17" s="155">
        <f t="shared" si="0"/>
        <v>19298.400000000001</v>
      </c>
      <c r="L17" s="126"/>
      <c r="M17" s="96"/>
      <c r="N17" s="133">
        <f t="shared" si="1"/>
        <v>0</v>
      </c>
      <c r="O17" s="115"/>
      <c r="P17" s="37"/>
      <c r="Q17" s="133"/>
    </row>
    <row r="18" spans="5:17" x14ac:dyDescent="0.2">
      <c r="E18" s="1" t="s">
        <v>484</v>
      </c>
      <c r="F18" s="14" t="s">
        <v>81</v>
      </c>
      <c r="G18" s="14" t="s">
        <v>73</v>
      </c>
      <c r="H18" s="14">
        <v>100</v>
      </c>
      <c r="I18" s="126">
        <v>200</v>
      </c>
      <c r="J18" s="144">
        <v>70726</v>
      </c>
      <c r="K18" s="155">
        <f t="shared" si="0"/>
        <v>14145.2</v>
      </c>
      <c r="L18" s="126"/>
      <c r="M18" s="96"/>
      <c r="N18" s="133">
        <f t="shared" si="1"/>
        <v>0</v>
      </c>
      <c r="O18" s="115"/>
      <c r="P18" s="37"/>
      <c r="Q18" s="133"/>
    </row>
    <row r="19" spans="5:17" x14ac:dyDescent="0.2">
      <c r="E19" s="1" t="s">
        <v>487</v>
      </c>
      <c r="F19" s="14" t="s">
        <v>152</v>
      </c>
      <c r="G19" s="14" t="s">
        <v>73</v>
      </c>
      <c r="H19" s="93">
        <f>6*305</f>
        <v>1830</v>
      </c>
      <c r="I19" s="145">
        <v>1830</v>
      </c>
      <c r="J19" s="144">
        <v>30540</v>
      </c>
      <c r="K19" s="149">
        <f t="shared" si="0"/>
        <v>55888.2</v>
      </c>
      <c r="L19" s="126">
        <v>33360</v>
      </c>
      <c r="M19" s="96">
        <v>1830</v>
      </c>
      <c r="N19" s="133">
        <f t="shared" si="1"/>
        <v>61048.800000000003</v>
      </c>
      <c r="O19" s="115"/>
      <c r="P19" s="37"/>
      <c r="Q19" s="133"/>
    </row>
    <row r="20" spans="5:17" x14ac:dyDescent="0.2">
      <c r="E20" s="1" t="s">
        <v>489</v>
      </c>
      <c r="F20" s="14" t="s">
        <v>488</v>
      </c>
      <c r="G20" s="14" t="s">
        <v>73</v>
      </c>
      <c r="H20" s="14">
        <v>100</v>
      </c>
      <c r="I20" s="126">
        <v>100</v>
      </c>
      <c r="J20" s="146">
        <v>262045.44</v>
      </c>
      <c r="K20" s="149">
        <f t="shared" si="0"/>
        <v>26204.544000000002</v>
      </c>
      <c r="L20" s="126"/>
      <c r="M20" s="96"/>
      <c r="N20" s="133">
        <f t="shared" si="1"/>
        <v>0</v>
      </c>
      <c r="O20" s="115"/>
      <c r="P20" s="37"/>
      <c r="Q20" s="133"/>
    </row>
    <row r="21" spans="5:17" x14ac:dyDescent="0.2">
      <c r="E21" s="1" t="s">
        <v>490</v>
      </c>
      <c r="F21" s="96" t="s">
        <v>79</v>
      </c>
      <c r="G21" s="14" t="s">
        <v>73</v>
      </c>
      <c r="H21" s="14">
        <v>300</v>
      </c>
      <c r="I21" s="126">
        <v>400</v>
      </c>
      <c r="J21" s="144">
        <v>24123</v>
      </c>
      <c r="K21" s="149">
        <f t="shared" si="0"/>
        <v>9649.2000000000007</v>
      </c>
      <c r="L21" s="126"/>
      <c r="M21" s="96"/>
      <c r="N21" s="133">
        <f t="shared" si="1"/>
        <v>0</v>
      </c>
      <c r="O21" s="115"/>
      <c r="P21" s="37"/>
      <c r="Q21" s="133"/>
    </row>
    <row r="22" spans="5:17" x14ac:dyDescent="0.2">
      <c r="E22" s="1" t="s">
        <v>490</v>
      </c>
      <c r="F22" s="96" t="s">
        <v>205</v>
      </c>
      <c r="G22" s="14" t="s">
        <v>73</v>
      </c>
      <c r="H22" s="14">
        <v>100</v>
      </c>
      <c r="I22" s="126">
        <v>200</v>
      </c>
      <c r="J22" s="146">
        <v>57429</v>
      </c>
      <c r="K22" s="149">
        <f t="shared" si="0"/>
        <v>11485.8</v>
      </c>
      <c r="L22" s="126"/>
      <c r="M22" s="96"/>
      <c r="N22" s="133">
        <f t="shared" si="1"/>
        <v>0</v>
      </c>
      <c r="O22" s="115"/>
      <c r="P22" s="37"/>
      <c r="Q22" s="133"/>
    </row>
    <row r="23" spans="5:17" x14ac:dyDescent="0.2">
      <c r="E23" s="14"/>
      <c r="F23" s="14" t="s">
        <v>207</v>
      </c>
      <c r="G23" s="14" t="s">
        <v>73</v>
      </c>
      <c r="H23" s="14">
        <v>20</v>
      </c>
      <c r="I23" s="126"/>
      <c r="J23" s="144"/>
      <c r="K23" s="155">
        <f t="shared" si="0"/>
        <v>0</v>
      </c>
      <c r="L23" s="126"/>
      <c r="M23" s="96"/>
      <c r="N23" s="133">
        <f t="shared" si="1"/>
        <v>0</v>
      </c>
      <c r="O23" s="122">
        <v>63250</v>
      </c>
      <c r="P23" s="37">
        <v>20</v>
      </c>
      <c r="Q23" s="149">
        <f>O23*P23/1000</f>
        <v>1265</v>
      </c>
    </row>
    <row r="24" spans="5:17" x14ac:dyDescent="0.2">
      <c r="E24" s="1" t="s">
        <v>492</v>
      </c>
      <c r="F24" s="96" t="s">
        <v>242</v>
      </c>
      <c r="G24" s="14" t="s">
        <v>73</v>
      </c>
      <c r="H24" s="14">
        <v>600</v>
      </c>
      <c r="I24" s="126">
        <v>610</v>
      </c>
      <c r="J24" s="144">
        <v>33360</v>
      </c>
      <c r="K24" s="155">
        <f t="shared" si="0"/>
        <v>20349.599999999999</v>
      </c>
      <c r="L24" s="126"/>
      <c r="M24" s="96"/>
      <c r="N24" s="133">
        <f t="shared" si="1"/>
        <v>0</v>
      </c>
      <c r="O24" s="115"/>
      <c r="P24" s="37"/>
      <c r="Q24" s="133"/>
    </row>
    <row r="25" spans="5:17" x14ac:dyDescent="0.2">
      <c r="E25" s="1" t="s">
        <v>492</v>
      </c>
      <c r="F25" s="96" t="s">
        <v>245</v>
      </c>
      <c r="G25" s="14" t="s">
        <v>73</v>
      </c>
      <c r="H25" s="14">
        <f>8*305</f>
        <v>2440</v>
      </c>
      <c r="I25" s="126">
        <v>2440</v>
      </c>
      <c r="J25" s="144">
        <v>33360</v>
      </c>
      <c r="K25" s="155">
        <f t="shared" si="0"/>
        <v>81398.399999999994</v>
      </c>
      <c r="L25" s="126"/>
      <c r="M25" s="96"/>
      <c r="N25" s="133">
        <f t="shared" si="1"/>
        <v>0</v>
      </c>
      <c r="O25" s="115"/>
      <c r="P25" s="37"/>
      <c r="Q25" s="133"/>
    </row>
    <row r="26" spans="5:17" x14ac:dyDescent="0.2">
      <c r="E26" s="1" t="s">
        <v>492</v>
      </c>
      <c r="F26" s="96" t="s">
        <v>248</v>
      </c>
      <c r="G26" s="14" t="s">
        <v>73</v>
      </c>
      <c r="H26" s="14">
        <v>8</v>
      </c>
      <c r="I26" s="126"/>
      <c r="J26" s="144"/>
      <c r="K26" s="133">
        <f t="shared" ref="K26:K27" si="2">J26*H26/1000</f>
        <v>0</v>
      </c>
      <c r="L26" s="126"/>
      <c r="M26" s="96"/>
      <c r="N26" s="133">
        <f t="shared" si="1"/>
        <v>0</v>
      </c>
      <c r="O26" s="115"/>
      <c r="P26" s="37"/>
      <c r="Q26" s="133"/>
    </row>
    <row r="27" spans="5:17" ht="13.5" thickBot="1" x14ac:dyDescent="0.25">
      <c r="E27" s="1" t="s">
        <v>520</v>
      </c>
      <c r="F27" s="14" t="s">
        <v>493</v>
      </c>
      <c r="G27" s="14" t="s">
        <v>73</v>
      </c>
      <c r="H27" s="14">
        <v>100</v>
      </c>
      <c r="I27" s="134">
        <v>200</v>
      </c>
      <c r="J27" s="147"/>
      <c r="K27" s="136">
        <f t="shared" si="2"/>
        <v>0</v>
      </c>
      <c r="L27" s="134">
        <f>52560*0.95</f>
        <v>49932</v>
      </c>
      <c r="M27" s="135">
        <v>200</v>
      </c>
      <c r="N27" s="136">
        <f t="shared" si="1"/>
        <v>9986.4</v>
      </c>
      <c r="O27" s="123">
        <v>81535</v>
      </c>
      <c r="P27" s="124">
        <v>200</v>
      </c>
      <c r="Q27" s="154">
        <f>O27*P27/1000</f>
        <v>16307</v>
      </c>
    </row>
    <row r="28" spans="5:17" x14ac:dyDescent="0.2">
      <c r="K28" s="111">
        <f>SUM(K10:K27)-K11</f>
        <v>523922.348</v>
      </c>
    </row>
    <row r="30" spans="5:17" x14ac:dyDescent="0.2">
      <c r="K30" s="14" t="s">
        <v>523</v>
      </c>
      <c r="L30" s="111">
        <f>N11+Q12+N13+Q14+Q15+Q16+Q23+Q27+K19+K20+K21+K22+K24+K25</f>
        <v>405323.66599999997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1-7</vt:lpstr>
      <vt:lpstr>Кабельные изделия</vt:lpstr>
      <vt:lpstr>Заказная спецификация по кабелю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Marina</dc:creator>
  <dc:description/>
  <cp:lastModifiedBy>Максим</cp:lastModifiedBy>
  <cp:revision>1</cp:revision>
  <cp:lastPrinted>2020-10-14T09:53:26Z</cp:lastPrinted>
  <dcterms:created xsi:type="dcterms:W3CDTF">2020-10-14T07:00:41Z</dcterms:created>
  <dcterms:modified xsi:type="dcterms:W3CDTF">2021-05-31T19:59:24Z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