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showInkAnnotation="0" updateLinks="always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key.gao/Desktop/One Career/KG task/B. Valuation Analysis/"/>
    </mc:Choice>
  </mc:AlternateContent>
  <xr:revisionPtr revIDLastSave="0" documentId="13_ncr:1_{6425578F-9A94-0C4D-97ED-A23E500DFE60}" xr6:coauthVersionLast="45" xr6:coauthVersionMax="45" xr10:uidLastSave="{00000000-0000-0000-0000-000000000000}"/>
  <bookViews>
    <workbookView xWindow="7280" yWindow="500" windowWidth="21060" windowHeight="16100" tabRatio="911" activeTab="15" xr2:uid="{00000000-000D-0000-FFFF-FFFF00000000}"/>
  </bookViews>
  <sheets>
    <sheet name="Labeling" sheetId="2" r:id="rId1"/>
    <sheet name="Inputs" sheetId="3" r:id="rId2"/>
    <sheet name="Assumptions" sheetId="348" r:id="rId3"/>
    <sheet name="Exhibit&gt;" sheetId="542" r:id="rId4"/>
    <sheet name="Summary" sheetId="541" r:id="rId5"/>
    <sheet name="Income Approach" sheetId="459" r:id="rId6"/>
    <sheet name="WACC - ES" sheetId="535" r:id="rId7"/>
    <sheet name="TIC Multiples - ES" sheetId="536" r:id="rId8"/>
    <sheet name="Growth Rate &amp; Margin - ES" sheetId="538" r:id="rId9"/>
    <sheet name="Dep and Capex Data - ES" sheetId="539" r:id="rId10"/>
    <sheet name="WC Data - ES" sheetId="540" r:id="rId11"/>
    <sheet name="Work_Paper&gt;" sheetId="543" r:id="rId12"/>
    <sheet name="Depreciation Incl. Marketing" sheetId="529" r:id="rId13"/>
    <sheet name="Market Approach" sheetId="537" r:id="rId14"/>
    <sheet name="Data_Source&gt;" sheetId="544" r:id="rId15"/>
    <sheet name="Updated estimates" sheetId="531" r:id="rId16"/>
    <sheet name="Working capital 2019" sheetId="532" r:id="rId17"/>
    <sheet name="Working capital" sheetId="534" r:id="rId18"/>
    <sheet name="__FDSCACHE__" sheetId="57" state="veryHidden" r:id="rId19"/>
    <sheet name="_CIQHiddenCacheSheet" sheetId="527" state="veryHidden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__As1" localSheetId="12" hidden="1">#REF!</definedName>
    <definedName name="___As1" localSheetId="5" hidden="1">#REF!</definedName>
    <definedName name="___As1" localSheetId="7" hidden="1">#REF!</definedName>
    <definedName name="___As1" localSheetId="15" hidden="1">#REF!</definedName>
    <definedName name="___As1" localSheetId="6" hidden="1">#REF!</definedName>
    <definedName name="___As1" hidden="1">#REF!</definedName>
    <definedName name="___fd4" localSheetId="12" hidden="1">#REF!</definedName>
    <definedName name="___fd4" localSheetId="5" hidden="1">#REF!</definedName>
    <definedName name="___fd4" localSheetId="7" hidden="1">#REF!</definedName>
    <definedName name="___fd4" localSheetId="6" hidden="1">#REF!</definedName>
    <definedName name="___fd4" hidden="1">#REF!</definedName>
    <definedName name="___Q6" localSheetId="12" hidden="1">#REF!</definedName>
    <definedName name="___Q6" localSheetId="5" hidden="1">#REF!</definedName>
    <definedName name="___Q6" localSheetId="7" hidden="1">#REF!</definedName>
    <definedName name="___Q6" localSheetId="6" hidden="1">#REF!</definedName>
    <definedName name="___Q6" hidden="1">#REF!</definedName>
    <definedName name="___W1" localSheetId="12" hidden="1">#REF!</definedName>
    <definedName name="___W1" localSheetId="5" hidden="1">#REF!</definedName>
    <definedName name="___W1" localSheetId="7" hidden="1">#REF!</definedName>
    <definedName name="___W1" localSheetId="6" hidden="1">#REF!</definedName>
    <definedName name="___W1" hidden="1">#REF!</definedName>
    <definedName name="__123Graph_A" localSheetId="13" hidden="1">#REF!</definedName>
    <definedName name="__123Graph_C" localSheetId="13" hidden="1">#REF!</definedName>
    <definedName name="__123Graph_D" localSheetId="13" hidden="1">#REF!</definedName>
    <definedName name="__123Graph_E" localSheetId="13" hidden="1">#REF!</definedName>
    <definedName name="__123Graph_F" localSheetId="13" hidden="1">#REF!</definedName>
    <definedName name="__As1" localSheetId="12" hidden="1">#REF!</definedName>
    <definedName name="__As1" localSheetId="5" hidden="1">#REF!</definedName>
    <definedName name="__As1" localSheetId="7" hidden="1">#REF!</definedName>
    <definedName name="__As1" localSheetId="6" hidden="1">#REF!</definedName>
    <definedName name="__As1" hidden="1">#REF!</definedName>
    <definedName name="__fd4" localSheetId="12" hidden="1">#REF!</definedName>
    <definedName name="__fd4" localSheetId="5" hidden="1">#REF!</definedName>
    <definedName name="__fd4" localSheetId="7" hidden="1">#REF!</definedName>
    <definedName name="__fd4" localSheetId="6" hidden="1">#REF!</definedName>
    <definedName name="__fd4" hidden="1">#REF!</definedName>
    <definedName name="__FDS_HYPERLINK_TOGGLE_STATE__" hidden="1">"ON"</definedName>
    <definedName name="__FDS_UNIQUE_RANGE_ID_GENERATOR_COUNTER" hidden="1">2</definedName>
    <definedName name="__IntlFixup" hidden="1">TRUE</definedName>
    <definedName name="__Q6" localSheetId="12" hidden="1">#REF!</definedName>
    <definedName name="__Q6" localSheetId="5" hidden="1">#REF!</definedName>
    <definedName name="__Q6" localSheetId="7" hidden="1">#REF!</definedName>
    <definedName name="__Q6" localSheetId="15" hidden="1">#REF!</definedName>
    <definedName name="__Q6" localSheetId="6" hidden="1">#REF!</definedName>
    <definedName name="__Q6" hidden="1">#REF!</definedName>
    <definedName name="__W1" localSheetId="12" hidden="1">#REF!</definedName>
    <definedName name="__W1" localSheetId="5" hidden="1">#REF!</definedName>
    <definedName name="__W1" localSheetId="7" hidden="1">#REF!</definedName>
    <definedName name="__W1" localSheetId="6" hidden="1">#REF!</definedName>
    <definedName name="__W1" hidden="1">#REF!</definedName>
    <definedName name="_1__FDSAUDITLINK__" localSheetId="9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1__FDSAUDITLINK__" localSheetId="12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1__FDSAUDITLINK__" localSheetId="8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1__FDSAUDITLINK__" localSheetId="13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1__FDSAUDITLINK__" localSheetId="4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1__FDSAUDITLINK__" localSheetId="7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1__FDSAUDITLINK__" localSheetId="15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1__FDSAUDITLINK__" localSheetId="6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1__FDSAUDITLINK__" localSheetId="10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1__FDSAUDITLINK__" localSheetId="17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1__FDSAUDITLINK__" localSheetId="16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1__FDSAUDITLINK__" hidden="1">{"fdsup://Directions/FactSet Auditing Viewer?action=AUDIT_VALUE&amp;DB=129&amp;ID1=01858110&amp;VALUEID=02001&amp;SDATE=201102&amp;PERIODTYPE=QTR_STD&amp;SCFT=3&amp;window=popup_no_bar&amp;width=385&amp;height=120&amp;START_MAXIMIZED=FALSE&amp;creator=factset&amp;display_string=Audit"}</definedName>
    <definedName name="_3_Apr_03">"Today_FXDeals"</definedName>
    <definedName name="_AMO_RefreshMultipleList" hidden="1">"'538517655'"</definedName>
    <definedName name="_AMO_XmlVersion" hidden="1">"'1'"</definedName>
    <definedName name="_As1" localSheetId="12" hidden="1">#REF!</definedName>
    <definedName name="_As1" localSheetId="5" hidden="1">#REF!</definedName>
    <definedName name="_As1" localSheetId="7" hidden="1">#REF!</definedName>
    <definedName name="_As1" localSheetId="15" hidden="1">#REF!</definedName>
    <definedName name="_As1" localSheetId="6" hidden="1">#REF!</definedName>
    <definedName name="_As1" hidden="1">#REF!</definedName>
    <definedName name="_bdm.0E0548B055694FC59533EE3B4E076698.edm" localSheetId="12" hidden="1">#REF!</definedName>
    <definedName name="_bdm.0E0548B055694FC59533EE3B4E076698.edm" localSheetId="5" hidden="1">#REF!</definedName>
    <definedName name="_bdm.0E0548B055694FC59533EE3B4E076698.edm" localSheetId="7" hidden="1">#REF!</definedName>
    <definedName name="_bdm.0E0548B055694FC59533EE3B4E076698.edm" localSheetId="6" hidden="1">#REF!</definedName>
    <definedName name="_bdm.0E0548B055694FC59533EE3B4E076698.edm" hidden="1">#REF!</definedName>
    <definedName name="_bdm.0FC8C7DB504E4076B9E62F7954CF01CA.edm" localSheetId="12" hidden="1">#REF!</definedName>
    <definedName name="_bdm.0FC8C7DB504E4076B9E62F7954CF01CA.edm" localSheetId="5" hidden="1">#REF!</definedName>
    <definedName name="_bdm.0FC8C7DB504E4076B9E62F7954CF01CA.edm" localSheetId="7" hidden="1">#REF!</definedName>
    <definedName name="_bdm.0FC8C7DB504E4076B9E62F7954CF01CA.edm" localSheetId="6" hidden="1">#REF!</definedName>
    <definedName name="_bdm.0FC8C7DB504E4076B9E62F7954CF01CA.edm" hidden="1">#REF!</definedName>
    <definedName name="_bdm.12CB82072065471DB3E55680F9BD1523.edm" localSheetId="12" hidden="1">#REF!</definedName>
    <definedName name="_bdm.12CB82072065471DB3E55680F9BD1523.edm" localSheetId="5" hidden="1">#REF!</definedName>
    <definedName name="_bdm.12CB82072065471DB3E55680F9BD1523.edm" localSheetId="7" hidden="1">#REF!</definedName>
    <definedName name="_bdm.12CB82072065471DB3E55680F9BD1523.edm" localSheetId="6" hidden="1">#REF!</definedName>
    <definedName name="_bdm.12CB82072065471DB3E55680F9BD1523.edm" hidden="1">#REF!</definedName>
    <definedName name="_bdm.218CE521C1E240A9981A12E4FBFD22A6.edm" localSheetId="12" hidden="1">#REF!</definedName>
    <definedName name="_bdm.218CE521C1E240A9981A12E4FBFD22A6.edm" localSheetId="5" hidden="1">#REF!</definedName>
    <definedName name="_bdm.218CE521C1E240A9981A12E4FBFD22A6.edm" localSheetId="7" hidden="1">#REF!</definedName>
    <definedName name="_bdm.218CE521C1E240A9981A12E4FBFD22A6.edm" localSheetId="6" hidden="1">#REF!</definedName>
    <definedName name="_bdm.218CE521C1E240A9981A12E4FBFD22A6.edm" hidden="1">#REF!</definedName>
    <definedName name="_bdm.238A8C129F7F4F80B79757FF9DC4912A.edm" localSheetId="12" hidden="1">#REF!</definedName>
    <definedName name="_bdm.238A8C129F7F4F80B79757FF9DC4912A.edm" localSheetId="5" hidden="1">#REF!</definedName>
    <definedName name="_bdm.238A8C129F7F4F80B79757FF9DC4912A.edm" localSheetId="7" hidden="1">#REF!</definedName>
    <definedName name="_bdm.238A8C129F7F4F80B79757FF9DC4912A.edm" localSheetId="6" hidden="1">#REF!</definedName>
    <definedName name="_bdm.238A8C129F7F4F80B79757FF9DC4912A.edm" hidden="1">#REF!</definedName>
    <definedName name="_bdm.23DE81AF724349F28E656F846B873F66.edm" localSheetId="12" hidden="1">#REF!</definedName>
    <definedName name="_bdm.23DE81AF724349F28E656F846B873F66.edm" localSheetId="5" hidden="1">#REF!</definedName>
    <definedName name="_bdm.23DE81AF724349F28E656F846B873F66.edm" localSheetId="7" hidden="1">#REF!</definedName>
    <definedName name="_bdm.23DE81AF724349F28E656F846B873F66.edm" localSheetId="6" hidden="1">#REF!</definedName>
    <definedName name="_bdm.23DE81AF724349F28E656F846B873F66.edm" hidden="1">#REF!</definedName>
    <definedName name="_bdm.31DE1DDE31DE4D1685C546C0B1CE47B4.edm" localSheetId="12" hidden="1">#REF!</definedName>
    <definedName name="_bdm.31DE1DDE31DE4D1685C546C0B1CE47B4.edm" localSheetId="5" hidden="1">#REF!</definedName>
    <definedName name="_bdm.31DE1DDE31DE4D1685C546C0B1CE47B4.edm" localSheetId="7" hidden="1">#REF!</definedName>
    <definedName name="_bdm.31DE1DDE31DE4D1685C546C0B1CE47B4.edm" localSheetId="6" hidden="1">#REF!</definedName>
    <definedName name="_bdm.31DE1DDE31DE4D1685C546C0B1CE47B4.edm" hidden="1">#REF!</definedName>
    <definedName name="_bdm.348BFDF152204573889CD691BE70F1D5.edm" localSheetId="12" hidden="1">#REF!</definedName>
    <definedName name="_bdm.348BFDF152204573889CD691BE70F1D5.edm" localSheetId="5" hidden="1">#REF!</definedName>
    <definedName name="_bdm.348BFDF152204573889CD691BE70F1D5.edm" localSheetId="7" hidden="1">#REF!</definedName>
    <definedName name="_bdm.348BFDF152204573889CD691BE70F1D5.edm" localSheetId="6" hidden="1">#REF!</definedName>
    <definedName name="_bdm.348BFDF152204573889CD691BE70F1D5.edm" hidden="1">#REF!</definedName>
    <definedName name="_bdm.404125B1D45644FFB57FBDE47C9689F5.edm" localSheetId="12" hidden="1">#REF!</definedName>
    <definedName name="_bdm.404125B1D45644FFB57FBDE47C9689F5.edm" localSheetId="5" hidden="1">#REF!</definedName>
    <definedName name="_bdm.404125B1D45644FFB57FBDE47C9689F5.edm" localSheetId="7" hidden="1">#REF!</definedName>
    <definedName name="_bdm.404125B1D45644FFB57FBDE47C9689F5.edm" localSheetId="6" hidden="1">#REF!</definedName>
    <definedName name="_bdm.404125B1D45644FFB57FBDE47C9689F5.edm" hidden="1">#REF!</definedName>
    <definedName name="_bdm.470222F62CB740789E5CAD1C3A100091.edm" localSheetId="12" hidden="1">#REF!</definedName>
    <definedName name="_bdm.470222F62CB740789E5CAD1C3A100091.edm" localSheetId="5" hidden="1">#REF!</definedName>
    <definedName name="_bdm.470222F62CB740789E5CAD1C3A100091.edm" localSheetId="7" hidden="1">#REF!</definedName>
    <definedName name="_bdm.470222F62CB740789E5CAD1C3A100091.edm" localSheetId="6" hidden="1">#REF!</definedName>
    <definedName name="_bdm.470222F62CB740789E5CAD1C3A100091.edm" hidden="1">#REF!</definedName>
    <definedName name="_bdm.4C245AD067F8499292220F9EAEC71EE9.edm" localSheetId="12" hidden="1">#REF!</definedName>
    <definedName name="_bdm.4C245AD067F8499292220F9EAEC71EE9.edm" localSheetId="5" hidden="1">#REF!</definedName>
    <definedName name="_bdm.4C245AD067F8499292220F9EAEC71EE9.edm" localSheetId="7" hidden="1">#REF!</definedName>
    <definedName name="_bdm.4C245AD067F8499292220F9EAEC71EE9.edm" localSheetId="6" hidden="1">#REF!</definedName>
    <definedName name="_bdm.4C245AD067F8499292220F9EAEC71EE9.edm" hidden="1">#REF!</definedName>
    <definedName name="_bdm.5D4421F01BEB4B9886F1B77C441818DC.edm" localSheetId="12" hidden="1">#REF!</definedName>
    <definedName name="_bdm.5D4421F01BEB4B9886F1B77C441818DC.edm" localSheetId="5" hidden="1">#REF!</definedName>
    <definedName name="_bdm.5D4421F01BEB4B9886F1B77C441818DC.edm" localSheetId="7" hidden="1">#REF!</definedName>
    <definedName name="_bdm.5D4421F01BEB4B9886F1B77C441818DC.edm" localSheetId="6" hidden="1">#REF!</definedName>
    <definedName name="_bdm.5D4421F01BEB4B9886F1B77C441818DC.edm" hidden="1">#REF!</definedName>
    <definedName name="_bdm.6ADC2B5F8469453E8C28A470070B76E3.edm" localSheetId="12" hidden="1">#REF!</definedName>
    <definedName name="_bdm.6ADC2B5F8469453E8C28A470070B76E3.edm" localSheetId="5" hidden="1">#REF!</definedName>
    <definedName name="_bdm.6ADC2B5F8469453E8C28A470070B76E3.edm" localSheetId="7" hidden="1">#REF!</definedName>
    <definedName name="_bdm.6ADC2B5F8469453E8C28A470070B76E3.edm" localSheetId="6" hidden="1">#REF!</definedName>
    <definedName name="_bdm.6ADC2B5F8469453E8C28A470070B76E3.edm" hidden="1">#REF!</definedName>
    <definedName name="_bdm.7657E55BD63F4134A9DD8AC5ED712B0B.edm" localSheetId="12" hidden="1">#REF!</definedName>
    <definedName name="_bdm.7657E55BD63F4134A9DD8AC5ED712B0B.edm" localSheetId="5" hidden="1">#REF!</definedName>
    <definedName name="_bdm.7657E55BD63F4134A9DD8AC5ED712B0B.edm" localSheetId="7" hidden="1">#REF!</definedName>
    <definedName name="_bdm.7657E55BD63F4134A9DD8AC5ED712B0B.edm" localSheetId="6" hidden="1">#REF!</definedName>
    <definedName name="_bdm.7657E55BD63F4134A9DD8AC5ED712B0B.edm" hidden="1">#REF!</definedName>
    <definedName name="_bdm.78E69CDBBC1C4CFAA1A32FF904D19D07.edm" localSheetId="12" hidden="1">#REF!</definedName>
    <definedName name="_bdm.78E69CDBBC1C4CFAA1A32FF904D19D07.edm" localSheetId="5" hidden="1">#REF!</definedName>
    <definedName name="_bdm.78E69CDBBC1C4CFAA1A32FF904D19D07.edm" localSheetId="7" hidden="1">#REF!</definedName>
    <definedName name="_bdm.78E69CDBBC1C4CFAA1A32FF904D19D07.edm" localSheetId="6" hidden="1">#REF!</definedName>
    <definedName name="_bdm.78E69CDBBC1C4CFAA1A32FF904D19D07.edm" hidden="1">#REF!</definedName>
    <definedName name="_bdm.7C28D35048E64C3C90571E78433EFF3E.edm" localSheetId="12" hidden="1">#REF!</definedName>
    <definedName name="_bdm.7C28D35048E64C3C90571E78433EFF3E.edm" localSheetId="5" hidden="1">#REF!</definedName>
    <definedName name="_bdm.7C28D35048E64C3C90571E78433EFF3E.edm" localSheetId="7" hidden="1">#REF!</definedName>
    <definedName name="_bdm.7C28D35048E64C3C90571E78433EFF3E.edm" localSheetId="6" hidden="1">#REF!</definedName>
    <definedName name="_bdm.7C28D35048E64C3C90571E78433EFF3E.edm" hidden="1">#REF!</definedName>
    <definedName name="_bdm.A12529CC291A4CE1833B7890DB6B382D.edm" localSheetId="12" hidden="1">#REF!</definedName>
    <definedName name="_bdm.A12529CC291A4CE1833B7890DB6B382D.edm" localSheetId="5" hidden="1">#REF!</definedName>
    <definedName name="_bdm.A12529CC291A4CE1833B7890DB6B382D.edm" localSheetId="7" hidden="1">#REF!</definedName>
    <definedName name="_bdm.A12529CC291A4CE1833B7890DB6B382D.edm" localSheetId="6" hidden="1">#REF!</definedName>
    <definedName name="_bdm.A12529CC291A4CE1833B7890DB6B382D.edm" hidden="1">#REF!</definedName>
    <definedName name="_bdm.A7367B8F116B45B9BE629719500C4DC2.edm" localSheetId="12" hidden="1">#REF!</definedName>
    <definedName name="_bdm.A7367B8F116B45B9BE629719500C4DC2.edm" localSheetId="5" hidden="1">#REF!</definedName>
    <definedName name="_bdm.A7367B8F116B45B9BE629719500C4DC2.edm" localSheetId="7" hidden="1">#REF!</definedName>
    <definedName name="_bdm.A7367B8F116B45B9BE629719500C4DC2.edm" localSheetId="6" hidden="1">#REF!</definedName>
    <definedName name="_bdm.A7367B8F116B45B9BE629719500C4DC2.edm" hidden="1">#REF!</definedName>
    <definedName name="_bdm.AC7C171AEE3F4B4F82DA3B1F11F1C514.edm" localSheetId="12" hidden="1">#REF!</definedName>
    <definedName name="_bdm.AC7C171AEE3F4B4F82DA3B1F11F1C514.edm" localSheetId="5" hidden="1">#REF!</definedName>
    <definedName name="_bdm.AC7C171AEE3F4B4F82DA3B1F11F1C514.edm" localSheetId="7" hidden="1">#REF!</definedName>
    <definedName name="_bdm.AC7C171AEE3F4B4F82DA3B1F11F1C514.edm" localSheetId="6" hidden="1">#REF!</definedName>
    <definedName name="_bdm.AC7C171AEE3F4B4F82DA3B1F11F1C514.edm" hidden="1">#REF!</definedName>
    <definedName name="_bdm.CD759A457B3B4D0F8EDC4053D007356B.edm" localSheetId="12" hidden="1">#REF!</definedName>
    <definedName name="_bdm.CD759A457B3B4D0F8EDC4053D007356B.edm" localSheetId="5" hidden="1">#REF!</definedName>
    <definedName name="_bdm.CD759A457B3B4D0F8EDC4053D007356B.edm" localSheetId="7" hidden="1">#REF!</definedName>
    <definedName name="_bdm.CD759A457B3B4D0F8EDC4053D007356B.edm" localSheetId="6" hidden="1">#REF!</definedName>
    <definedName name="_bdm.CD759A457B3B4D0F8EDC4053D007356B.edm" hidden="1">#REF!</definedName>
    <definedName name="_bdm.DDDFDE72D0BD48828DD01ED302167406.edm" localSheetId="12" hidden="1">#REF!</definedName>
    <definedName name="_bdm.DDDFDE72D0BD48828DD01ED302167406.edm" localSheetId="5" hidden="1">#REF!</definedName>
    <definedName name="_bdm.DDDFDE72D0BD48828DD01ED302167406.edm" localSheetId="7" hidden="1">#REF!</definedName>
    <definedName name="_bdm.DDDFDE72D0BD48828DD01ED302167406.edm" localSheetId="6" hidden="1">#REF!</definedName>
    <definedName name="_bdm.DDDFDE72D0BD48828DD01ED302167406.edm" hidden="1">#REF!</definedName>
    <definedName name="_bdm.DEB539F8B5B7476CA1CF01F38141B221.edm" localSheetId="12" hidden="1">#REF!</definedName>
    <definedName name="_bdm.DEB539F8B5B7476CA1CF01F38141B221.edm" localSheetId="5" hidden="1">#REF!</definedName>
    <definedName name="_bdm.DEB539F8B5B7476CA1CF01F38141B221.edm" localSheetId="7" hidden="1">#REF!</definedName>
    <definedName name="_bdm.DEB539F8B5B7476CA1CF01F38141B221.edm" localSheetId="6" hidden="1">#REF!</definedName>
    <definedName name="_bdm.DEB539F8B5B7476CA1CF01F38141B221.edm" hidden="1">#REF!</definedName>
    <definedName name="_bdm.F08ECA06250F45DB8A324315267BF781.edm" localSheetId="12" hidden="1">#REF!</definedName>
    <definedName name="_bdm.F08ECA06250F45DB8A324315267BF781.edm" localSheetId="5" hidden="1">#REF!</definedName>
    <definedName name="_bdm.F08ECA06250F45DB8A324315267BF781.edm" localSheetId="7" hidden="1">#REF!</definedName>
    <definedName name="_bdm.F08ECA06250F45DB8A324315267BF781.edm" localSheetId="6" hidden="1">#REF!</definedName>
    <definedName name="_bdm.F08ECA06250F45DB8A324315267BF781.edm" hidden="1">#REF!</definedName>
    <definedName name="_bdm.F8330379CCB246A69C2450A18F1C0A29.edm" localSheetId="12" hidden="1">#REF!</definedName>
    <definedName name="_bdm.F8330379CCB246A69C2450A18F1C0A29.edm" localSheetId="5" hidden="1">#REF!</definedName>
    <definedName name="_bdm.F8330379CCB246A69C2450A18F1C0A29.edm" localSheetId="7" hidden="1">#REF!</definedName>
    <definedName name="_bdm.F8330379CCB246A69C2450A18F1C0A29.edm" localSheetId="6" hidden="1">#REF!</definedName>
    <definedName name="_bdm.F8330379CCB246A69C2450A18F1C0A29.edm" hidden="1">#REF!</definedName>
    <definedName name="_fd4" localSheetId="12" hidden="1">#REF!</definedName>
    <definedName name="_fd4" localSheetId="5" hidden="1">#REF!</definedName>
    <definedName name="_fd4" localSheetId="7" hidden="1">#REF!</definedName>
    <definedName name="_fd4" localSheetId="6" hidden="1">#REF!</definedName>
    <definedName name="_fd4" hidden="1">#REF!</definedName>
    <definedName name="_Fill" localSheetId="12" hidden="1">#REF!</definedName>
    <definedName name="_Fill" localSheetId="5" hidden="1">#REF!</definedName>
    <definedName name="_Fill" localSheetId="13" hidden="1">#REF!</definedName>
    <definedName name="_Fill" localSheetId="7" hidden="1">#REF!</definedName>
    <definedName name="_Fill" localSheetId="6" hidden="1">#REF!</definedName>
    <definedName name="_Fill" hidden="1">#REF!</definedName>
    <definedName name="_xlnm._FilterDatabase" localSheetId="9" hidden="1">#REF!</definedName>
    <definedName name="_xlnm._FilterDatabase" localSheetId="12" hidden="1">#REF!</definedName>
    <definedName name="_xlnm._FilterDatabase" localSheetId="8" hidden="1">#REF!</definedName>
    <definedName name="_xlnm._FilterDatabase" localSheetId="5" hidden="1">'Income Approach'!$Q$34:$T$38</definedName>
    <definedName name="_xlnm._FilterDatabase" localSheetId="4" hidden="1">#REF!</definedName>
    <definedName name="_xlnm._FilterDatabase" localSheetId="7" hidden="1">#REF!</definedName>
    <definedName name="_xlnm._FilterDatabase" localSheetId="15" hidden="1">#REF!</definedName>
    <definedName name="_xlnm._FilterDatabase" localSheetId="6" hidden="1">#REF!</definedName>
    <definedName name="_xlnm._FilterDatabase" localSheetId="10" hidden="1">#REF!</definedName>
    <definedName name="_xlnm._FilterDatabase" hidden="1">#REF!</definedName>
    <definedName name="_Key1" localSheetId="12" hidden="1">#REF!</definedName>
    <definedName name="_Key1" localSheetId="5" hidden="1">#REF!</definedName>
    <definedName name="_Key1" localSheetId="13" hidden="1">#REF!</definedName>
    <definedName name="_Key1" localSheetId="7" hidden="1">#REF!</definedName>
    <definedName name="_Key1" localSheetId="15" hidden="1">#REF!</definedName>
    <definedName name="_Key1" localSheetId="6" hidden="1">#REF!</definedName>
    <definedName name="_Key1" hidden="1">#REF!</definedName>
    <definedName name="_Key2" localSheetId="12" hidden="1">#REF!</definedName>
    <definedName name="_Key2" localSheetId="5" hidden="1">#REF!</definedName>
    <definedName name="_Key2" localSheetId="13" hidden="1">#REF!</definedName>
    <definedName name="_Key2" localSheetId="7" hidden="1">#REF!</definedName>
    <definedName name="_Key2" localSheetId="6" hidden="1">#REF!</definedName>
    <definedName name="_Key2" hidden="1">#REF!</definedName>
    <definedName name="_key3" localSheetId="12" hidden="1">#REF!</definedName>
    <definedName name="_key3" localSheetId="5" hidden="1">#REF!</definedName>
    <definedName name="_key3" localSheetId="7" hidden="1">#REF!</definedName>
    <definedName name="_key3" localSheetId="6" hidden="1">#REF!</definedName>
    <definedName name="_key3" hidden="1">#REF!</definedName>
    <definedName name="_Key4" localSheetId="12" hidden="1">#REF!</definedName>
    <definedName name="_Key4" localSheetId="5" hidden="1">#REF!</definedName>
    <definedName name="_Key4" localSheetId="7" hidden="1">#REF!</definedName>
    <definedName name="_Key4" localSheetId="6" hidden="1">#REF!</definedName>
    <definedName name="_Key4" hidden="1">#REF!</definedName>
    <definedName name="_Order1" hidden="1">255</definedName>
    <definedName name="_Order2" localSheetId="13" hidden="1">0</definedName>
    <definedName name="_Order2" hidden="1">255</definedName>
    <definedName name="_Parse_In" localSheetId="12" hidden="1">#REF!</definedName>
    <definedName name="_Parse_In" localSheetId="5" hidden="1">#REF!</definedName>
    <definedName name="_Parse_In" localSheetId="7" hidden="1">#REF!</definedName>
    <definedName name="_Parse_In" localSheetId="15" hidden="1">#REF!</definedName>
    <definedName name="_Parse_In" localSheetId="6" hidden="1">#REF!</definedName>
    <definedName name="_Parse_In" hidden="1">#REF!</definedName>
    <definedName name="_Parse_Out" localSheetId="12" hidden="1">#REF!</definedName>
    <definedName name="_Parse_Out" localSheetId="5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pln2" localSheetId="9" hidden="1">{"detail1999",#N/A,FALSE,"new_1999";"detail2000",#N/A,FALSE,"new_2000";"1999%ANA detail",#N/A,FALSE,"new_1999 % ANA";"2000%ANA detail",#N/A,FALSE,"new_2000%ANA"}</definedName>
    <definedName name="_pln2" localSheetId="12" hidden="1">{"detail1999",#N/A,FALSE,"new_1999";"detail2000",#N/A,FALSE,"new_2000";"1999%ANA detail",#N/A,FALSE,"new_1999 % ANA";"2000%ANA detail",#N/A,FALSE,"new_2000%ANA"}</definedName>
    <definedName name="_pln2" localSheetId="8" hidden="1">{"detail1999",#N/A,FALSE,"new_1999";"detail2000",#N/A,FALSE,"new_2000";"1999%ANA detail",#N/A,FALSE,"new_1999 % ANA";"2000%ANA detail",#N/A,FALSE,"new_2000%ANA"}</definedName>
    <definedName name="_pln2" localSheetId="13" hidden="1">{"detail1999",#N/A,FALSE,"new_1999";"detail2000",#N/A,FALSE,"new_2000";"1999%ANA detail",#N/A,FALSE,"new_1999 % ANA";"2000%ANA detail",#N/A,FALSE,"new_2000%ANA"}</definedName>
    <definedName name="_pln2" localSheetId="4" hidden="1">{"detail1999",#N/A,FALSE,"new_1999";"detail2000",#N/A,FALSE,"new_2000";"1999%ANA detail",#N/A,FALSE,"new_1999 % ANA";"2000%ANA detail",#N/A,FALSE,"new_2000%ANA"}</definedName>
    <definedName name="_pln2" localSheetId="7" hidden="1">{"detail1999",#N/A,FALSE,"new_1999";"detail2000",#N/A,FALSE,"new_2000";"1999%ANA detail",#N/A,FALSE,"new_1999 % ANA";"2000%ANA detail",#N/A,FALSE,"new_2000%ANA"}</definedName>
    <definedName name="_pln2" localSheetId="15" hidden="1">{"detail1999",#N/A,FALSE,"new_1999";"detail2000",#N/A,FALSE,"new_2000";"1999%ANA detail",#N/A,FALSE,"new_1999 % ANA";"2000%ANA detail",#N/A,FALSE,"new_2000%ANA"}</definedName>
    <definedName name="_pln2" localSheetId="6" hidden="1">{"detail1999",#N/A,FALSE,"new_1999";"detail2000",#N/A,FALSE,"new_2000";"1999%ANA detail",#N/A,FALSE,"new_1999 % ANA";"2000%ANA detail",#N/A,FALSE,"new_2000%ANA"}</definedName>
    <definedName name="_pln2" localSheetId="10" hidden="1">{"detail1999",#N/A,FALSE,"new_1999";"detail2000",#N/A,FALSE,"new_2000";"1999%ANA detail",#N/A,FALSE,"new_1999 % ANA";"2000%ANA detail",#N/A,FALSE,"new_2000%ANA"}</definedName>
    <definedName name="_pln2" localSheetId="17" hidden="1">{"detail1999",#N/A,FALSE,"new_1999";"detail2000",#N/A,FALSE,"new_2000";"1999%ANA detail",#N/A,FALSE,"new_1999 % ANA";"2000%ANA detail",#N/A,FALSE,"new_2000%ANA"}</definedName>
    <definedName name="_pln2" localSheetId="16" hidden="1">{"detail1999",#N/A,FALSE,"new_1999";"detail2000",#N/A,FALSE,"new_2000";"1999%ANA detail",#N/A,FALSE,"new_1999 % ANA";"2000%ANA detail",#N/A,FALSE,"new_2000%ANA"}</definedName>
    <definedName name="_pln2" hidden="1">{"detail1999",#N/A,FALSE,"new_1999";"detail2000",#N/A,FALSE,"new_2000";"1999%ANA detail",#N/A,FALSE,"new_1999 % ANA";"2000%ANA detail",#N/A,FALSE,"new_2000%ANA"}</definedName>
    <definedName name="_Q6" localSheetId="12" hidden="1">#REF!</definedName>
    <definedName name="_Q6" localSheetId="5" hidden="1">#REF!</definedName>
    <definedName name="_Q6" localSheetId="7" hidden="1">#REF!</definedName>
    <definedName name="_Q6" localSheetId="15" hidden="1">#REF!</definedName>
    <definedName name="_Q6" localSheetId="6" hidden="1">#REF!</definedName>
    <definedName name="_Q6" hidden="1">#REF!</definedName>
    <definedName name="_Regression_Int" hidden="1">1</definedName>
    <definedName name="_Sort" localSheetId="12" hidden="1">#REF!</definedName>
    <definedName name="_Sort" localSheetId="5" hidden="1">#REF!</definedName>
    <definedName name="_Sort" localSheetId="13" hidden="1">#REF!</definedName>
    <definedName name="_Sort" localSheetId="7" hidden="1">#REF!</definedName>
    <definedName name="_Sort" localSheetId="15" hidden="1">#REF!</definedName>
    <definedName name="_Sort" localSheetId="6" hidden="1">#REF!</definedName>
    <definedName name="_Sort" hidden="1">#REF!</definedName>
    <definedName name="_sort1" localSheetId="12" hidden="1">#REF!</definedName>
    <definedName name="_sort1" localSheetId="5" hidden="1">#REF!</definedName>
    <definedName name="_sort1" localSheetId="7" hidden="1">#REF!</definedName>
    <definedName name="_sort1" localSheetId="6" hidden="1">#REF!</definedName>
    <definedName name="_sort1" hidden="1">#REF!</definedName>
    <definedName name="_sort2" localSheetId="12" hidden="1">#REF!</definedName>
    <definedName name="_sort2" localSheetId="5" hidden="1">#REF!</definedName>
    <definedName name="_sort2" localSheetId="7" hidden="1">#REF!</definedName>
    <definedName name="_sort2" localSheetId="6" hidden="1">#REF!</definedName>
    <definedName name="_sort2" hidden="1">#REF!</definedName>
    <definedName name="_sort3" localSheetId="12" hidden="1">#REF!</definedName>
    <definedName name="_sort3" localSheetId="5" hidden="1">#REF!</definedName>
    <definedName name="_sort3" localSheetId="7" hidden="1">#REF!</definedName>
    <definedName name="_sort3" localSheetId="6" hidden="1">#REF!</definedName>
    <definedName name="_sort3" hidden="1">#REF!</definedName>
    <definedName name="_Table1_In1" localSheetId="12" hidden="1">#REF!</definedName>
    <definedName name="_Table1_In1" localSheetId="5" hidden="1">#REF!</definedName>
    <definedName name="_Table1_In1" localSheetId="7" hidden="1">#REF!</definedName>
    <definedName name="_Table1_In1" localSheetId="6" hidden="1">#REF!</definedName>
    <definedName name="_Table1_In1" hidden="1">#REF!</definedName>
    <definedName name="_Table1_Out" localSheetId="12" hidden="1">#REF!</definedName>
    <definedName name="_Table1_Out" localSheetId="5" hidden="1">#REF!</definedName>
    <definedName name="_Table1_Out" localSheetId="7" hidden="1">#REF!</definedName>
    <definedName name="_Table1_Out" localSheetId="6" hidden="1">#REF!</definedName>
    <definedName name="_Table1_Out" hidden="1">#REF!</definedName>
    <definedName name="_Table2_In1" localSheetId="12" hidden="1">#REF!</definedName>
    <definedName name="_Table2_In1" localSheetId="5" hidden="1">#REF!</definedName>
    <definedName name="_Table2_In1" localSheetId="7" hidden="1">#REF!</definedName>
    <definedName name="_Table2_In1" localSheetId="6" hidden="1">#REF!</definedName>
    <definedName name="_Table2_In1" hidden="1">#REF!</definedName>
    <definedName name="_Table2_In2" localSheetId="12" hidden="1">#REF!</definedName>
    <definedName name="_Table2_In2" localSheetId="5" hidden="1">#REF!</definedName>
    <definedName name="_Table2_In2" localSheetId="13" hidden="1">#REF!</definedName>
    <definedName name="_Table2_In2" localSheetId="7" hidden="1">#REF!</definedName>
    <definedName name="_Table2_In2" localSheetId="6" hidden="1">#REF!</definedName>
    <definedName name="_Table2_In2" hidden="1">#REF!</definedName>
    <definedName name="_Table2_Out" localSheetId="12" hidden="1">#REF!</definedName>
    <definedName name="_Table2_Out" localSheetId="5" hidden="1">#REF!</definedName>
    <definedName name="_Table2_Out" localSheetId="7" hidden="1">#REF!</definedName>
    <definedName name="_Table2_Out" localSheetId="6" hidden="1">#REF!</definedName>
    <definedName name="_Table2_Out" hidden="1">#REF!</definedName>
    <definedName name="_Tst2" localSheetId="9" hidden="1">{"sum1999",#N/A,FALSE,"new_1999";"sum2000",#N/A,FALSE,"new_2000";"1999%ANA Sum",#N/A,FALSE,"new_1999 % ANA";"2000%ANA Sum",#N/A,FALSE,"new_2000%ANA"}</definedName>
    <definedName name="_Tst2" localSheetId="12" hidden="1">{"sum1999",#N/A,FALSE,"new_1999";"sum2000",#N/A,FALSE,"new_2000";"1999%ANA Sum",#N/A,FALSE,"new_1999 % ANA";"2000%ANA Sum",#N/A,FALSE,"new_2000%ANA"}</definedName>
    <definedName name="_Tst2" localSheetId="8" hidden="1">{"sum1999",#N/A,FALSE,"new_1999";"sum2000",#N/A,FALSE,"new_2000";"1999%ANA Sum",#N/A,FALSE,"new_1999 % ANA";"2000%ANA Sum",#N/A,FALSE,"new_2000%ANA"}</definedName>
    <definedName name="_Tst2" localSheetId="13" hidden="1">{"sum1999",#N/A,FALSE,"new_1999";"sum2000",#N/A,FALSE,"new_2000";"1999%ANA Sum",#N/A,FALSE,"new_1999 % ANA";"2000%ANA Sum",#N/A,FALSE,"new_2000%ANA"}</definedName>
    <definedName name="_Tst2" localSheetId="4" hidden="1">{"sum1999",#N/A,FALSE,"new_1999";"sum2000",#N/A,FALSE,"new_2000";"1999%ANA Sum",#N/A,FALSE,"new_1999 % ANA";"2000%ANA Sum",#N/A,FALSE,"new_2000%ANA"}</definedName>
    <definedName name="_Tst2" localSheetId="7" hidden="1">{"sum1999",#N/A,FALSE,"new_1999";"sum2000",#N/A,FALSE,"new_2000";"1999%ANA Sum",#N/A,FALSE,"new_1999 % ANA";"2000%ANA Sum",#N/A,FALSE,"new_2000%ANA"}</definedName>
    <definedName name="_Tst2" localSheetId="15" hidden="1">{"sum1999",#N/A,FALSE,"new_1999";"sum2000",#N/A,FALSE,"new_2000";"1999%ANA Sum",#N/A,FALSE,"new_1999 % ANA";"2000%ANA Sum",#N/A,FALSE,"new_2000%ANA"}</definedName>
    <definedName name="_Tst2" localSheetId="6" hidden="1">{"sum1999",#N/A,FALSE,"new_1999";"sum2000",#N/A,FALSE,"new_2000";"1999%ANA Sum",#N/A,FALSE,"new_1999 % ANA";"2000%ANA Sum",#N/A,FALSE,"new_2000%ANA"}</definedName>
    <definedName name="_Tst2" localSheetId="10" hidden="1">{"sum1999",#N/A,FALSE,"new_1999";"sum2000",#N/A,FALSE,"new_2000";"1999%ANA Sum",#N/A,FALSE,"new_1999 % ANA";"2000%ANA Sum",#N/A,FALSE,"new_2000%ANA"}</definedName>
    <definedName name="_Tst2" localSheetId="17" hidden="1">{"sum1999",#N/A,FALSE,"new_1999";"sum2000",#N/A,FALSE,"new_2000";"1999%ANA Sum",#N/A,FALSE,"new_1999 % ANA";"2000%ANA Sum",#N/A,FALSE,"new_2000%ANA"}</definedName>
    <definedName name="_Tst2" localSheetId="16" hidden="1">{"sum1999",#N/A,FALSE,"new_1999";"sum2000",#N/A,FALSE,"new_2000";"1999%ANA Sum",#N/A,FALSE,"new_1999 % ANA";"2000%ANA Sum",#N/A,FALSE,"new_2000%ANA"}</definedName>
    <definedName name="_Tst2" hidden="1">{"sum1999",#N/A,FALSE,"new_1999";"sum2000",#N/A,FALSE,"new_2000";"1999%ANA Sum",#N/A,FALSE,"new_1999 % ANA";"2000%ANA Sum",#N/A,FALSE,"new_2000%ANA"}</definedName>
    <definedName name="_Tst3" localSheetId="9" hidden="1">{"detail1999",#N/A,FALSE,"new_1999";"detail2000",#N/A,FALSE,"new_2000";"1999%ANA detail",#N/A,FALSE,"new_1999 % ANA";"2000%ANA detail",#N/A,FALSE,"new_2000%ANA"}</definedName>
    <definedName name="_Tst3" localSheetId="12" hidden="1">{"detail1999",#N/A,FALSE,"new_1999";"detail2000",#N/A,FALSE,"new_2000";"1999%ANA detail",#N/A,FALSE,"new_1999 % ANA";"2000%ANA detail",#N/A,FALSE,"new_2000%ANA"}</definedName>
    <definedName name="_Tst3" localSheetId="8" hidden="1">{"detail1999",#N/A,FALSE,"new_1999";"detail2000",#N/A,FALSE,"new_2000";"1999%ANA detail",#N/A,FALSE,"new_1999 % ANA";"2000%ANA detail",#N/A,FALSE,"new_2000%ANA"}</definedName>
    <definedName name="_Tst3" localSheetId="13" hidden="1">{"detail1999",#N/A,FALSE,"new_1999";"detail2000",#N/A,FALSE,"new_2000";"1999%ANA detail",#N/A,FALSE,"new_1999 % ANA";"2000%ANA detail",#N/A,FALSE,"new_2000%ANA"}</definedName>
    <definedName name="_Tst3" localSheetId="4" hidden="1">{"detail1999",#N/A,FALSE,"new_1999";"detail2000",#N/A,FALSE,"new_2000";"1999%ANA detail",#N/A,FALSE,"new_1999 % ANA";"2000%ANA detail",#N/A,FALSE,"new_2000%ANA"}</definedName>
    <definedName name="_Tst3" localSheetId="7" hidden="1">{"detail1999",#N/A,FALSE,"new_1999";"detail2000",#N/A,FALSE,"new_2000";"1999%ANA detail",#N/A,FALSE,"new_1999 % ANA";"2000%ANA detail",#N/A,FALSE,"new_2000%ANA"}</definedName>
    <definedName name="_Tst3" localSheetId="15" hidden="1">{"detail1999",#N/A,FALSE,"new_1999";"detail2000",#N/A,FALSE,"new_2000";"1999%ANA detail",#N/A,FALSE,"new_1999 % ANA";"2000%ANA detail",#N/A,FALSE,"new_2000%ANA"}</definedName>
    <definedName name="_Tst3" localSheetId="6" hidden="1">{"detail1999",#N/A,FALSE,"new_1999";"detail2000",#N/A,FALSE,"new_2000";"1999%ANA detail",#N/A,FALSE,"new_1999 % ANA";"2000%ANA detail",#N/A,FALSE,"new_2000%ANA"}</definedName>
    <definedName name="_Tst3" localSheetId="10" hidden="1">{"detail1999",#N/A,FALSE,"new_1999";"detail2000",#N/A,FALSE,"new_2000";"1999%ANA detail",#N/A,FALSE,"new_1999 % ANA";"2000%ANA detail",#N/A,FALSE,"new_2000%ANA"}</definedName>
    <definedName name="_Tst3" localSheetId="17" hidden="1">{"detail1999",#N/A,FALSE,"new_1999";"detail2000",#N/A,FALSE,"new_2000";"1999%ANA detail",#N/A,FALSE,"new_1999 % ANA";"2000%ANA detail",#N/A,FALSE,"new_2000%ANA"}</definedName>
    <definedName name="_Tst3" localSheetId="16" hidden="1">{"detail1999",#N/A,FALSE,"new_1999";"detail2000",#N/A,FALSE,"new_2000";"1999%ANA detail",#N/A,FALSE,"new_1999 % ANA";"2000%ANA detail",#N/A,FALSE,"new_2000%ANA"}</definedName>
    <definedName name="_Tst3" hidden="1">{"detail1999",#N/A,FALSE,"new_1999";"detail2000",#N/A,FALSE,"new_2000";"1999%ANA detail",#N/A,FALSE,"new_1999 % ANA";"2000%ANA detail",#N/A,FALSE,"new_2000%ANA"}</definedName>
    <definedName name="_W1" localSheetId="12" hidden="1">#REF!</definedName>
    <definedName name="_W1" localSheetId="5" hidden="1">#REF!</definedName>
    <definedName name="_W1" localSheetId="7" hidden="1">#REF!</definedName>
    <definedName name="_W1" localSheetId="15" hidden="1">#REF!</definedName>
    <definedName name="_W1" localSheetId="6" hidden="1">#REF!</definedName>
    <definedName name="_W1" hidden="1">#REF!</definedName>
    <definedName name="_xx" localSheetId="12" hidden="1">#REF!</definedName>
    <definedName name="_xx" localSheetId="5" hidden="1">#REF!</definedName>
    <definedName name="_xx" localSheetId="7" hidden="1">#REF!</definedName>
    <definedName name="_xx" localSheetId="6" hidden="1">#REF!</definedName>
    <definedName name="_xx" hidden="1">#REF!</definedName>
    <definedName name="AAA_DOCTOPS" hidden="1">"AAA_SET"</definedName>
    <definedName name="AAA_duser" hidden="1">"OFF"</definedName>
    <definedName name="aaaaaa" localSheetId="12" hidden="1">#REF!</definedName>
    <definedName name="aaaaaa" localSheetId="5" hidden="1">#REF!</definedName>
    <definedName name="aaaaaa" localSheetId="7" hidden="1">#REF!</definedName>
    <definedName name="aaaaaa" localSheetId="15" hidden="1">#REF!</definedName>
    <definedName name="aaaaaa" localSheetId="6" hidden="1">#REF!</definedName>
    <definedName name="aaaaaa" hidden="1">#REF!</definedName>
    <definedName name="AAB_Addin5" hidden="1">"AAB_Description for addin 5,Description for addin 5,Description for addin 5,Description for addin 5,Description for addin 5,Description for addin 5"</definedName>
    <definedName name="ABA" localSheetId="9" hidden="1">{#N/A,#N/A,FALSE,"Sheet1"}</definedName>
    <definedName name="ABA" localSheetId="12" hidden="1">{#N/A,#N/A,FALSE,"Sheet1"}</definedName>
    <definedName name="ABA" localSheetId="8" hidden="1">{#N/A,#N/A,FALSE,"Sheet1"}</definedName>
    <definedName name="ABA" localSheetId="13" hidden="1">{#N/A,#N/A,FALSE,"Sheet1"}</definedName>
    <definedName name="ABA" localSheetId="4" hidden="1">{#N/A,#N/A,FALSE,"Sheet1"}</definedName>
    <definedName name="ABA" localSheetId="7" hidden="1">{#N/A,#N/A,FALSE,"Sheet1"}</definedName>
    <definedName name="ABA" localSheetId="15" hidden="1">{#N/A,#N/A,FALSE,"Sheet1"}</definedName>
    <definedName name="ABA" localSheetId="6" hidden="1">{#N/A,#N/A,FALSE,"Sheet1"}</definedName>
    <definedName name="ABA" localSheetId="10" hidden="1">{#N/A,#N/A,FALSE,"Sheet1"}</definedName>
    <definedName name="ABA" localSheetId="17" hidden="1">{#N/A,#N/A,FALSE,"Sheet1"}</definedName>
    <definedName name="ABA" localSheetId="16" hidden="1">{#N/A,#N/A,FALSE,"Sheet1"}</definedName>
    <definedName name="ABA" hidden="1">{#N/A,#N/A,FALSE,"Sheet1"}</definedName>
    <definedName name="ABS" localSheetId="9" hidden="1">{#N/A,#N/A,FALSE,"Sheet1"}</definedName>
    <definedName name="ABS" localSheetId="12" hidden="1">{#N/A,#N/A,FALSE,"Sheet1"}</definedName>
    <definedName name="ABS" localSheetId="8" hidden="1">{#N/A,#N/A,FALSE,"Sheet1"}</definedName>
    <definedName name="ABS" localSheetId="13" hidden="1">{#N/A,#N/A,FALSE,"Sheet1"}</definedName>
    <definedName name="ABS" localSheetId="4" hidden="1">{#N/A,#N/A,FALSE,"Sheet1"}</definedName>
    <definedName name="ABS" localSheetId="7" hidden="1">{#N/A,#N/A,FALSE,"Sheet1"}</definedName>
    <definedName name="ABS" localSheetId="15" hidden="1">{#N/A,#N/A,FALSE,"Sheet1"}</definedName>
    <definedName name="ABS" localSheetId="6" hidden="1">{#N/A,#N/A,FALSE,"Sheet1"}</definedName>
    <definedName name="ABS" localSheetId="10" hidden="1">{#N/A,#N/A,FALSE,"Sheet1"}</definedName>
    <definedName name="ABS" localSheetId="17" hidden="1">{#N/A,#N/A,FALSE,"Sheet1"}</definedName>
    <definedName name="ABS" localSheetId="16" hidden="1">{#N/A,#N/A,FALSE,"Sheet1"}</definedName>
    <definedName name="ABS" hidden="1">{#N/A,#N/A,FALSE,"Sheet1"}</definedName>
    <definedName name="Age" localSheetId="9" hidden="1">{"tot00",#N/A,FALSE,"TOT";"base",#N/A,FALSE,"BASE";"new",#N/A,FALSE,"00new";"lifestyl",#N/A,FALSE,"00new";"nonlife",#N/A,FALSE,"00new"}</definedName>
    <definedName name="Age" localSheetId="12" hidden="1">{"tot00",#N/A,FALSE,"TOT";"base",#N/A,FALSE,"BASE";"new",#N/A,FALSE,"00new";"lifestyl",#N/A,FALSE,"00new";"nonlife",#N/A,FALSE,"00new"}</definedName>
    <definedName name="Age" localSheetId="8" hidden="1">{"tot00",#N/A,FALSE,"TOT";"base",#N/A,FALSE,"BASE";"new",#N/A,FALSE,"00new";"lifestyl",#N/A,FALSE,"00new";"nonlife",#N/A,FALSE,"00new"}</definedName>
    <definedName name="Age" localSheetId="13" hidden="1">{"tot00",#N/A,FALSE,"TOT";"base",#N/A,FALSE,"BASE";"new",#N/A,FALSE,"00new";"lifestyl",#N/A,FALSE,"00new";"nonlife",#N/A,FALSE,"00new"}</definedName>
    <definedName name="Age" localSheetId="4" hidden="1">{"tot00",#N/A,FALSE,"TOT";"base",#N/A,FALSE,"BASE";"new",#N/A,FALSE,"00new";"lifestyl",#N/A,FALSE,"00new";"nonlife",#N/A,FALSE,"00new"}</definedName>
    <definedName name="Age" localSheetId="7" hidden="1">{"tot00",#N/A,FALSE,"TOT";"base",#N/A,FALSE,"BASE";"new",#N/A,FALSE,"00new";"lifestyl",#N/A,FALSE,"00new";"nonlife",#N/A,FALSE,"00new"}</definedName>
    <definedName name="Age" localSheetId="15" hidden="1">{"tot00",#N/A,FALSE,"TOT";"base",#N/A,FALSE,"BASE";"new",#N/A,FALSE,"00new";"lifestyl",#N/A,FALSE,"00new";"nonlife",#N/A,FALSE,"00new"}</definedName>
    <definedName name="Age" localSheetId="6" hidden="1">{"tot00",#N/A,FALSE,"TOT";"base",#N/A,FALSE,"BASE";"new",#N/A,FALSE,"00new";"lifestyl",#N/A,FALSE,"00new";"nonlife",#N/A,FALSE,"00new"}</definedName>
    <definedName name="Age" localSheetId="10" hidden="1">{"tot00",#N/A,FALSE,"TOT";"base",#N/A,FALSE,"BASE";"new",#N/A,FALSE,"00new";"lifestyl",#N/A,FALSE,"00new";"nonlife",#N/A,FALSE,"00new"}</definedName>
    <definedName name="Age" localSheetId="17" hidden="1">{"tot00",#N/A,FALSE,"TOT";"base",#N/A,FALSE,"BASE";"new",#N/A,FALSE,"00new";"lifestyl",#N/A,FALSE,"00new";"nonlife",#N/A,FALSE,"00new"}</definedName>
    <definedName name="Age" localSheetId="16" hidden="1">{"tot00",#N/A,FALSE,"TOT";"base",#N/A,FALSE,"BASE";"new",#N/A,FALSE,"00new";"lifestyl",#N/A,FALSE,"00new";"nonlife",#N/A,FALSE,"00new"}</definedName>
    <definedName name="Age" hidden="1">{"tot00",#N/A,FALSE,"TOT";"base",#N/A,FALSE,"BASE";"new",#N/A,FALSE,"00new";"lifestyl",#N/A,FALSE,"00new";"nonlife",#N/A,FALSE,"00new"}</definedName>
    <definedName name="AgentBank" localSheetId="9" hidden="1">{"tot00",#N/A,FALSE,"TOT";"base",#N/A,FALSE,"BASE";"new",#N/A,FALSE,"00new";"lifestyl",#N/A,FALSE,"00new";"nonlife",#N/A,FALSE,"00new"}</definedName>
    <definedName name="AgentBank" localSheetId="12" hidden="1">{"tot00",#N/A,FALSE,"TOT";"base",#N/A,FALSE,"BASE";"new",#N/A,FALSE,"00new";"lifestyl",#N/A,FALSE,"00new";"nonlife",#N/A,FALSE,"00new"}</definedName>
    <definedName name="AgentBank" localSheetId="8" hidden="1">{"tot00",#N/A,FALSE,"TOT";"base",#N/A,FALSE,"BASE";"new",#N/A,FALSE,"00new";"lifestyl",#N/A,FALSE,"00new";"nonlife",#N/A,FALSE,"00new"}</definedName>
    <definedName name="AgentBank" localSheetId="13" hidden="1">{"tot00",#N/A,FALSE,"TOT";"base",#N/A,FALSE,"BASE";"new",#N/A,FALSE,"00new";"lifestyl",#N/A,FALSE,"00new";"nonlife",#N/A,FALSE,"00new"}</definedName>
    <definedName name="AgentBank" localSheetId="4" hidden="1">{"tot00",#N/A,FALSE,"TOT";"base",#N/A,FALSE,"BASE";"new",#N/A,FALSE,"00new";"lifestyl",#N/A,FALSE,"00new";"nonlife",#N/A,FALSE,"00new"}</definedName>
    <definedName name="AgentBank" localSheetId="7" hidden="1">{"tot00",#N/A,FALSE,"TOT";"base",#N/A,FALSE,"BASE";"new",#N/A,FALSE,"00new";"lifestyl",#N/A,FALSE,"00new";"nonlife",#N/A,FALSE,"00new"}</definedName>
    <definedName name="AgentBank" localSheetId="15" hidden="1">{"tot00",#N/A,FALSE,"TOT";"base",#N/A,FALSE,"BASE";"new",#N/A,FALSE,"00new";"lifestyl",#N/A,FALSE,"00new";"nonlife",#N/A,FALSE,"00new"}</definedName>
    <definedName name="AgentBank" localSheetId="6" hidden="1">{"tot00",#N/A,FALSE,"TOT";"base",#N/A,FALSE,"BASE";"new",#N/A,FALSE,"00new";"lifestyl",#N/A,FALSE,"00new";"nonlife",#N/A,FALSE,"00new"}</definedName>
    <definedName name="AgentBank" localSheetId="10" hidden="1">{"tot00",#N/A,FALSE,"TOT";"base",#N/A,FALSE,"BASE";"new",#N/A,FALSE,"00new";"lifestyl",#N/A,FALSE,"00new";"nonlife",#N/A,FALSE,"00new"}</definedName>
    <definedName name="AgentBank" localSheetId="17" hidden="1">{"tot00",#N/A,FALSE,"TOT";"base",#N/A,FALSE,"BASE";"new",#N/A,FALSE,"00new";"lifestyl",#N/A,FALSE,"00new";"nonlife",#N/A,FALSE,"00new"}</definedName>
    <definedName name="AgentBank" localSheetId="16" hidden="1">{"tot00",#N/A,FALSE,"TOT";"base",#N/A,FALSE,"BASE";"new",#N/A,FALSE,"00new";"lifestyl",#N/A,FALSE,"00new";"nonlife",#N/A,FALSE,"00new"}</definedName>
    <definedName name="AgentBank" hidden="1">{"tot00",#N/A,FALSE,"TOT";"base",#N/A,FALSE,"BASE";"new",#N/A,FALSE,"00new";"lifestyl",#N/A,FALSE,"00new";"nonlife",#N/A,FALSE,"00new"}</definedName>
    <definedName name="aq" localSheetId="13" hidden="1">{"Top Summary",#N/A,TRUE,"Summary";"Sprg 98 cal 1",#N/A,TRUE,"Sprg 1998";"Sprg 98 cal2",#N/A,TRUE,"Sprg 1998";"fall 98 cal 1",#N/A,TRUE,"Fall 1998";"fall 98 cal 2",#N/A,TRUE,"Fall 1998";"Var",#N/A,TRUE,"Varriance"}</definedName>
    <definedName name="are" localSheetId="9" hidden="1">{#N/A,#N/A,FALSE,"Sheet1"}</definedName>
    <definedName name="are" localSheetId="12" hidden="1">{#N/A,#N/A,FALSE,"Sheet1"}</definedName>
    <definedName name="are" localSheetId="8" hidden="1">{#N/A,#N/A,FALSE,"Sheet1"}</definedName>
    <definedName name="are" localSheetId="13" hidden="1">{#N/A,#N/A,FALSE,"Sheet1"}</definedName>
    <definedName name="are" localSheetId="4" hidden="1">{#N/A,#N/A,FALSE,"Sheet1"}</definedName>
    <definedName name="are" localSheetId="7" hidden="1">{#N/A,#N/A,FALSE,"Sheet1"}</definedName>
    <definedName name="are" localSheetId="15" hidden="1">{#N/A,#N/A,FALSE,"Sheet1"}</definedName>
    <definedName name="are" localSheetId="6" hidden="1">{#N/A,#N/A,FALSE,"Sheet1"}</definedName>
    <definedName name="are" localSheetId="10" hidden="1">{#N/A,#N/A,FALSE,"Sheet1"}</definedName>
    <definedName name="are" localSheetId="17" hidden="1">{#N/A,#N/A,FALSE,"Sheet1"}</definedName>
    <definedName name="are" localSheetId="16" hidden="1">{#N/A,#N/A,FALSE,"Sheet1"}</definedName>
    <definedName name="are" hidden="1">{#N/A,#N/A,FALSE,"Sheet1"}</definedName>
    <definedName name="as" localSheetId="13" hidden="1">{#N/A,#N/A,FALSE,"Sheet1"}</definedName>
    <definedName name="AS2DocOpenMode" localSheetId="13" hidden="1">"AS2DocumentBrowse"</definedName>
    <definedName name="AS2DocOpenMode" hidden="1">"AS2DocumentEdit"</definedName>
    <definedName name="AS2HasNoAutoHeaderFooter" hidden="1">" "</definedName>
    <definedName name="AS2NamedRange" hidden="1">17</definedName>
    <definedName name="AS2ReportLS" hidden="1">2</definedName>
    <definedName name="AS2StaticLS" localSheetId="12" hidden="1">#REF!</definedName>
    <definedName name="AS2StaticLS" localSheetId="5" hidden="1">#REF!</definedName>
    <definedName name="AS2StaticLS" localSheetId="7" hidden="1">#REF!</definedName>
    <definedName name="AS2StaticLS" localSheetId="15" hidden="1">#REF!</definedName>
    <definedName name="AS2StaticLS" localSheetId="6" hidden="1">#REF!</definedName>
    <definedName name="AS2StaticLS" hidden="1">#REF!</definedName>
    <definedName name="AS2SyncStepLS" hidden="1">0</definedName>
    <definedName name="AS2TickmarkLS" localSheetId="12" hidden="1">#REF!</definedName>
    <definedName name="AS2TickmarkLS" localSheetId="5" hidden="1">#REF!</definedName>
    <definedName name="AS2TickmarkLS" localSheetId="7" hidden="1">#REF!</definedName>
    <definedName name="AS2TickmarkLS" localSheetId="6" hidden="1">#REF!</definedName>
    <definedName name="AS2TickmarkLS" hidden="1">#REF!</definedName>
    <definedName name="AS2VersionLS" hidden="1">220</definedName>
    <definedName name="asdadasd" localSheetId="12" hidden="1">#REF!</definedName>
    <definedName name="asdadasd" localSheetId="5" hidden="1">#REF!</definedName>
    <definedName name="asdadasd" localSheetId="7" hidden="1">#REF!</definedName>
    <definedName name="asdadasd" localSheetId="15" hidden="1">#REF!</definedName>
    <definedName name="asdadasd" localSheetId="6" hidden="1">#REF!</definedName>
    <definedName name="asdadasd" hidden="1">#REF!</definedName>
    <definedName name="asdasdasd" localSheetId="12" hidden="1">#REF!</definedName>
    <definedName name="asdasdasd" localSheetId="5" hidden="1">#REF!</definedName>
    <definedName name="asdasdasd" localSheetId="7" hidden="1">#REF!</definedName>
    <definedName name="asdasdasd" localSheetId="6" hidden="1">#REF!</definedName>
    <definedName name="asdasdasd" hidden="1">#REF!</definedName>
    <definedName name="asdasddfguer" localSheetId="12" hidden="1">#REF!</definedName>
    <definedName name="asdasddfguer" localSheetId="5" hidden="1">#REF!</definedName>
    <definedName name="asdasddfguer" localSheetId="7" hidden="1">#REF!</definedName>
    <definedName name="asdasddfguer" localSheetId="6" hidden="1">#REF!</definedName>
    <definedName name="asdasddfguer" hidden="1">#REF!</definedName>
    <definedName name="asdsds" localSheetId="12" hidden="1">#REF!</definedName>
    <definedName name="asdsds" localSheetId="5" hidden="1">#REF!</definedName>
    <definedName name="asdsds" localSheetId="7" hidden="1">#REF!</definedName>
    <definedName name="asdsds" localSheetId="6" hidden="1">#REF!</definedName>
    <definedName name="asdsds" hidden="1">#REF!</definedName>
    <definedName name="asfafg" localSheetId="9" hidden="1">{"General Input",#N/A,FALSE,"Input"}</definedName>
    <definedName name="asfafg" localSheetId="12" hidden="1">{"General Input",#N/A,FALSE,"Input"}</definedName>
    <definedName name="asfafg" localSheetId="8" hidden="1">{"General Input",#N/A,FALSE,"Input"}</definedName>
    <definedName name="asfafg" localSheetId="13" hidden="1">{"General Input",#N/A,FALSE,"Input"}</definedName>
    <definedName name="asfafg" localSheetId="4" hidden="1">{"General Input",#N/A,FALSE,"Input"}</definedName>
    <definedName name="asfafg" localSheetId="7" hidden="1">{"General Input",#N/A,FALSE,"Input"}</definedName>
    <definedName name="asfafg" localSheetId="15" hidden="1">{"General Input",#N/A,FALSE,"Input"}</definedName>
    <definedName name="asfafg" localSheetId="6" hidden="1">{"General Input",#N/A,FALSE,"Input"}</definedName>
    <definedName name="asfafg" localSheetId="10" hidden="1">{"General Input",#N/A,FALSE,"Input"}</definedName>
    <definedName name="asfafg" localSheetId="17" hidden="1">{"General Input",#N/A,FALSE,"Input"}</definedName>
    <definedName name="asfafg" localSheetId="16" hidden="1">{"General Input",#N/A,FALSE,"Input"}</definedName>
    <definedName name="asfafg" hidden="1">{"General Input",#N/A,FALSE,"Input"}</definedName>
    <definedName name="asrgg" localSheetId="9" hidden="1">{"Eighteen Month Summary",#N/A,FALSE,"Eighteen Month"}</definedName>
    <definedName name="asrgg" localSheetId="12" hidden="1">{"Eighteen Month Summary",#N/A,FALSE,"Eighteen Month"}</definedName>
    <definedName name="asrgg" localSheetId="8" hidden="1">{"Eighteen Month Summary",#N/A,FALSE,"Eighteen Month"}</definedName>
    <definedName name="asrgg" localSheetId="13" hidden="1">{"Eighteen Month Summary",#N/A,FALSE,"Eighteen Month"}</definedName>
    <definedName name="asrgg" localSheetId="4" hidden="1">{"Eighteen Month Summary",#N/A,FALSE,"Eighteen Month"}</definedName>
    <definedName name="asrgg" localSheetId="7" hidden="1">{"Eighteen Month Summary",#N/A,FALSE,"Eighteen Month"}</definedName>
    <definedName name="asrgg" localSheetId="15" hidden="1">{"Eighteen Month Summary",#N/A,FALSE,"Eighteen Month"}</definedName>
    <definedName name="asrgg" localSheetId="6" hidden="1">{"Eighteen Month Summary",#N/A,FALSE,"Eighteen Month"}</definedName>
    <definedName name="asrgg" localSheetId="10" hidden="1">{"Eighteen Month Summary",#N/A,FALSE,"Eighteen Month"}</definedName>
    <definedName name="asrgg" localSheetId="17" hidden="1">{"Eighteen Month Summary",#N/A,FALSE,"Eighteen Month"}</definedName>
    <definedName name="asrgg" localSheetId="16" hidden="1">{"Eighteen Month Summary",#N/A,FALSE,"Eighteen Month"}</definedName>
    <definedName name="asrgg" hidden="1">{"Eighteen Month Summary",#N/A,FALSE,"Eighteen Month"}</definedName>
    <definedName name="balance_type">1</definedName>
    <definedName name="bbv" localSheetId="9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bv" localSheetId="12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bv" localSheetId="8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bv" localSheetId="13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bv" localSheetId="4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bv" localSheetId="7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bv" localSheetId="15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bv" localSheetId="6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bv" localSheetId="10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bv" localSheetId="17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bv" localSheetId="16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bv" hidden="1">{"M_1",#N/A,FALSE,"Main Sch";"M_2",#N/A,FALSE,"Main Sch";"M_3",#N/A,FALSE,"Main Sch";"M1B",#N/A,FALSE,"Support Sch";"M1C",#N/A,FALSE,"Support Sch";"M1D_1",#N/A,FALSE,"Support Sch";"M1D_2",#N/A,FALSE,"Support Sch";"M1E",#N/A,FALSE,"Support Sch";"M2A",#N/A,FALSE,"Support Sch";"M3A_SUMMARY",#N/A,FALSE,"Support Sch";"M3A_REVENUE",#N/A,FALSE,"Support Sch";"M3A_COMMISSIONS",#N/A,FALSE,"Support Sch";"M3B_1",#N/A,FALSE,"Support Sch";"M3B_2",#N/A,FALSE,"Support Sch";"M3C_PT1",#N/A,FALSE,"Support Sch";"M3C_PT2",#N/A,FALSE,"Support Sch";"M3D_PT1",#N/A,FALSE,"Support Sch";"M3D_PT2",#N/A,FALSE,"Support Sch";"M3E_1_PT1",#N/A,FALSE,"Support Sch";"M3E_1_PT2",#N/A,FALSE,"Support Sch";"M3E_1_PT3",#N/A,FALSE,"Support Sch";"M3E_2_PT1",#N/A,FALSE,"Support Sch";"M3E_2_PT2",#N/A,FALSE,"Support Sch";"M3E_2_PT3",#N/A,FALSE,"Support Sch";"M3E_3_PT1",#N/A,FALSE,"Support Sch";"M3E_3_PT2",#N/A,FALSE,"Support Sch";"M3E_3_PT3",#N/A,FALSE,"Support Sch";"M3F_PT1",#N/A,FALSE,"Support Sch";"M3F_PT2",#N/A,FALSE,"Support Sch";"M3F_PT3",#N/A,FALSE,"Support Sch";"M3H",#N/A,FALSE,"Support Sch";"M3J",#N/A,FALSE,"Support Sch";"M4B",#N/A,FALSE,"Support Sch"}</definedName>
    <definedName name="BG_Del" hidden="1">15</definedName>
    <definedName name="BG_Ins" hidden="1">4</definedName>
    <definedName name="BG_Mod" hidden="1">6</definedName>
    <definedName name="calc">1</definedName>
    <definedName name="cashflow" localSheetId="9" hidden="1">{#N/A,#N/A,FALSE,"Sheet1"}</definedName>
    <definedName name="cashflow" localSheetId="12" hidden="1">{#N/A,#N/A,FALSE,"Sheet1"}</definedName>
    <definedName name="cashflow" localSheetId="8" hidden="1">{#N/A,#N/A,FALSE,"Sheet1"}</definedName>
    <definedName name="cashflow" localSheetId="13" hidden="1">{#N/A,#N/A,FALSE,"Sheet1"}</definedName>
    <definedName name="cashflow" localSheetId="4" hidden="1">{#N/A,#N/A,FALSE,"Sheet1"}</definedName>
    <definedName name="cashflow" localSheetId="7" hidden="1">{#N/A,#N/A,FALSE,"Sheet1"}</definedName>
    <definedName name="cashflow" localSheetId="15" hidden="1">{#N/A,#N/A,FALSE,"Sheet1"}</definedName>
    <definedName name="cashflow" localSheetId="6" hidden="1">{#N/A,#N/A,FALSE,"Sheet1"}</definedName>
    <definedName name="cashflow" localSheetId="10" hidden="1">{#N/A,#N/A,FALSE,"Sheet1"}</definedName>
    <definedName name="cashflow" localSheetId="17" hidden="1">{#N/A,#N/A,FALSE,"Sheet1"}</definedName>
    <definedName name="cashflow" localSheetId="16" hidden="1">{#N/A,#N/A,FALSE,"Sheet1"}</definedName>
    <definedName name="cashflow" hidden="1">{#N/A,#N/A,FALSE,"Sheet1"}</definedName>
    <definedName name="CBWorkbookPriority" hidden="1">-1514925633</definedName>
    <definedName name="ccccccc" localSheetId="12" hidden="1">#REF!</definedName>
    <definedName name="ccccccc" localSheetId="5" hidden="1">#REF!</definedName>
    <definedName name="ccccccc" localSheetId="7" hidden="1">#REF!</definedName>
    <definedName name="ccccccc" localSheetId="15" hidden="1">#REF!</definedName>
    <definedName name="ccccccc" localSheetId="6" hidden="1">#REF!</definedName>
    <definedName name="ccccccc" hidden="1">#REF!</definedName>
    <definedName name="ccccccccccc" localSheetId="12" hidden="1">#REF!</definedName>
    <definedName name="ccccccccccc" localSheetId="5" hidden="1">#REF!</definedName>
    <definedName name="ccccccccccc" localSheetId="7" hidden="1">#REF!</definedName>
    <definedName name="ccccccccccc" localSheetId="6" hidden="1">#REF!</definedName>
    <definedName name="ccccccccccc" hidden="1">#REF!</definedName>
    <definedName name="cccccccccccccccccccccccccccccccc" localSheetId="12" hidden="1">#REF!</definedName>
    <definedName name="cccccccccccccccccccccccccccccccc" localSheetId="5" hidden="1">#REF!</definedName>
    <definedName name="cccccccccccccccccccccccccccccccc" localSheetId="7" hidden="1">#REF!</definedName>
    <definedName name="cccccccccccccccccccccccccccccccc" localSheetId="6" hidden="1">#REF!</definedName>
    <definedName name="cccccccccccccccccccccccccccccccc" hidden="1">#REF!</definedName>
    <definedName name="CIQWBGuid" localSheetId="13" hidden="1">"313b4161-f7e6-4e5c-bed5-c98fc1452c1b"</definedName>
    <definedName name="CIQWBGuid" hidden="1">"cb618f9f-9ed5-4358-862e-7c95c45150b4"</definedName>
    <definedName name="Comp1">"ADVANTA CORP                                                  |ADVNA"</definedName>
    <definedName name="Comp10">"ASSOC FST CAPITAL CP                                                  |AFS"</definedName>
    <definedName name="Comp2">"MBNA CORP                                                  |KRB"</definedName>
    <definedName name="Comp3">"BANK OF AMERICA CORP                                                  |BAC"</definedName>
    <definedName name="Comp4">"BANK ONE CORP                                                  |ONE"</definedName>
    <definedName name="Comp5">"FIRSTAR CORP                                                  |FSR"</definedName>
    <definedName name="Comp6">"FLEETBOSTON FINANCIAL CORP                                                  |FBF"</definedName>
    <definedName name="Comp7">"PNC FINANCIAL SVCS GROUP INC                                                  |PNC"</definedName>
    <definedName name="Comp8">"SOUTHTRUST CORP                                                  |SOTR"</definedName>
    <definedName name="Comp9">"UNION PLANTERS CORP                                                  |UPC"</definedName>
    <definedName name="compresults" localSheetId="9" hidden="1">{"FCB_ALL",#N/A,FALSE,"FCB"}</definedName>
    <definedName name="compresults" localSheetId="12" hidden="1">{"FCB_ALL",#N/A,FALSE,"FCB"}</definedName>
    <definedName name="compresults" localSheetId="8" hidden="1">{"FCB_ALL",#N/A,FALSE,"FCB"}</definedName>
    <definedName name="compresults" localSheetId="13" hidden="1">{"FCB_ALL",#N/A,FALSE,"FCB"}</definedName>
    <definedName name="compresults" localSheetId="4" hidden="1">{"FCB_ALL",#N/A,FALSE,"FCB"}</definedName>
    <definedName name="compresults" localSheetId="7" hidden="1">{"FCB_ALL",#N/A,FALSE,"FCB"}</definedName>
    <definedName name="compresults" localSheetId="15" hidden="1">{"FCB_ALL",#N/A,FALSE,"FCB"}</definedName>
    <definedName name="compresults" localSheetId="6" hidden="1">{"FCB_ALL",#N/A,FALSE,"FCB"}</definedName>
    <definedName name="compresults" localSheetId="10" hidden="1">{"FCB_ALL",#N/A,FALSE,"FCB"}</definedName>
    <definedName name="compresults" localSheetId="17" hidden="1">{"FCB_ALL",#N/A,FALSE,"FCB"}</definedName>
    <definedName name="compresults" localSheetId="16" hidden="1">{"FCB_ALL",#N/A,FALSE,"FCB"}</definedName>
    <definedName name="compresults" hidden="1">{"FCB_ALL",#N/A,FALSE,"FCB"}</definedName>
    <definedName name="con" localSheetId="13" hidden="1">{"page1",#N/A,FALSE,"Temp";"page2",#N/A,FALSE,"Temp";"page3",#N/A,FALSE,"Temp";"page4",#N/A,FALSE,"Temp";"page5",#N/A,FALSE,"Temp";"page6",#N/A,FALSE,"Temp"}</definedName>
    <definedName name="contrib2" localSheetId="9" hidden="1">{"page1",#N/A,FALSE,"Temp";"page2",#N/A,FALSE,"Temp";"page3",#N/A,FALSE,"Temp";"page4",#N/A,FALSE,"Temp";"page5",#N/A,FALSE,"Temp";"page6",#N/A,FALSE,"Temp"}</definedName>
    <definedName name="contrib2" localSheetId="12" hidden="1">{"page1",#N/A,FALSE,"Temp";"page2",#N/A,FALSE,"Temp";"page3",#N/A,FALSE,"Temp";"page4",#N/A,FALSE,"Temp";"page5",#N/A,FALSE,"Temp";"page6",#N/A,FALSE,"Temp"}</definedName>
    <definedName name="contrib2" localSheetId="8" hidden="1">{"page1",#N/A,FALSE,"Temp";"page2",#N/A,FALSE,"Temp";"page3",#N/A,FALSE,"Temp";"page4",#N/A,FALSE,"Temp";"page5",#N/A,FALSE,"Temp";"page6",#N/A,FALSE,"Temp"}</definedName>
    <definedName name="contrib2" localSheetId="13" hidden="1">{"page1",#N/A,FALSE,"Temp";"page2",#N/A,FALSE,"Temp";"page3",#N/A,FALSE,"Temp";"page4",#N/A,FALSE,"Temp";"page5",#N/A,FALSE,"Temp";"page6",#N/A,FALSE,"Temp"}</definedName>
    <definedName name="contrib2" localSheetId="4" hidden="1">{"page1",#N/A,FALSE,"Temp";"page2",#N/A,FALSE,"Temp";"page3",#N/A,FALSE,"Temp";"page4",#N/A,FALSE,"Temp";"page5",#N/A,FALSE,"Temp";"page6",#N/A,FALSE,"Temp"}</definedName>
    <definedName name="contrib2" localSheetId="7" hidden="1">{"page1",#N/A,FALSE,"Temp";"page2",#N/A,FALSE,"Temp";"page3",#N/A,FALSE,"Temp";"page4",#N/A,FALSE,"Temp";"page5",#N/A,FALSE,"Temp";"page6",#N/A,FALSE,"Temp"}</definedName>
    <definedName name="contrib2" localSheetId="15" hidden="1">{"page1",#N/A,FALSE,"Temp";"page2",#N/A,FALSE,"Temp";"page3",#N/A,FALSE,"Temp";"page4",#N/A,FALSE,"Temp";"page5",#N/A,FALSE,"Temp";"page6",#N/A,FALSE,"Temp"}</definedName>
    <definedName name="contrib2" localSheetId="6" hidden="1">{"page1",#N/A,FALSE,"Temp";"page2",#N/A,FALSE,"Temp";"page3",#N/A,FALSE,"Temp";"page4",#N/A,FALSE,"Temp";"page5",#N/A,FALSE,"Temp";"page6",#N/A,FALSE,"Temp"}</definedName>
    <definedName name="contrib2" localSheetId="10" hidden="1">{"page1",#N/A,FALSE,"Temp";"page2",#N/A,FALSE,"Temp";"page3",#N/A,FALSE,"Temp";"page4",#N/A,FALSE,"Temp";"page5",#N/A,FALSE,"Temp";"page6",#N/A,FALSE,"Temp"}</definedName>
    <definedName name="contrib2" localSheetId="17" hidden="1">{"page1",#N/A,FALSE,"Temp";"page2",#N/A,FALSE,"Temp";"page3",#N/A,FALSE,"Temp";"page4",#N/A,FALSE,"Temp";"page5",#N/A,FALSE,"Temp";"page6",#N/A,FALSE,"Temp"}</definedName>
    <definedName name="contrib2" localSheetId="16" hidden="1">{"page1",#N/A,FALSE,"Temp";"page2",#N/A,FALSE,"Temp";"page3",#N/A,FALSE,"Temp";"page4",#N/A,FALSE,"Temp";"page5",#N/A,FALSE,"Temp";"page6",#N/A,FALSE,"Temp"}</definedName>
    <definedName name="contrib2" hidden="1">{"page1",#N/A,FALSE,"Temp";"page2",#N/A,FALSE,"Temp";"page3",#N/A,FALSE,"Temp";"page4",#N/A,FALSE,"Temp";"page5",#N/A,FALSE,"Temp";"page6",#N/A,FALSE,"Temp"}</definedName>
    <definedName name="contrib3" localSheetId="9" hidden="1">{"page1",#N/A,FALSE,"Temp";"page2",#N/A,FALSE,"Temp";"page3",#N/A,FALSE,"Temp";"page4",#N/A,FALSE,"Temp";"page5",#N/A,FALSE,"Temp";"page6",#N/A,FALSE,"Temp"}</definedName>
    <definedName name="contrib3" localSheetId="12" hidden="1">{"page1",#N/A,FALSE,"Temp";"page2",#N/A,FALSE,"Temp";"page3",#N/A,FALSE,"Temp";"page4",#N/A,FALSE,"Temp";"page5",#N/A,FALSE,"Temp";"page6",#N/A,FALSE,"Temp"}</definedName>
    <definedName name="contrib3" localSheetId="8" hidden="1">{"page1",#N/A,FALSE,"Temp";"page2",#N/A,FALSE,"Temp";"page3",#N/A,FALSE,"Temp";"page4",#N/A,FALSE,"Temp";"page5",#N/A,FALSE,"Temp";"page6",#N/A,FALSE,"Temp"}</definedName>
    <definedName name="contrib3" localSheetId="13" hidden="1">{"page1",#N/A,FALSE,"Temp";"page2",#N/A,FALSE,"Temp";"page3",#N/A,FALSE,"Temp";"page4",#N/A,FALSE,"Temp";"page5",#N/A,FALSE,"Temp";"page6",#N/A,FALSE,"Temp"}</definedName>
    <definedName name="contrib3" localSheetId="4" hidden="1">{"page1",#N/A,FALSE,"Temp";"page2",#N/A,FALSE,"Temp";"page3",#N/A,FALSE,"Temp";"page4",#N/A,FALSE,"Temp";"page5",#N/A,FALSE,"Temp";"page6",#N/A,FALSE,"Temp"}</definedName>
    <definedName name="contrib3" localSheetId="7" hidden="1">{"page1",#N/A,FALSE,"Temp";"page2",#N/A,FALSE,"Temp";"page3",#N/A,FALSE,"Temp";"page4",#N/A,FALSE,"Temp";"page5",#N/A,FALSE,"Temp";"page6",#N/A,FALSE,"Temp"}</definedName>
    <definedName name="contrib3" localSheetId="15" hidden="1">{"page1",#N/A,FALSE,"Temp";"page2",#N/A,FALSE,"Temp";"page3",#N/A,FALSE,"Temp";"page4",#N/A,FALSE,"Temp";"page5",#N/A,FALSE,"Temp";"page6",#N/A,FALSE,"Temp"}</definedName>
    <definedName name="contrib3" localSheetId="6" hidden="1">{"page1",#N/A,FALSE,"Temp";"page2",#N/A,FALSE,"Temp";"page3",#N/A,FALSE,"Temp";"page4",#N/A,FALSE,"Temp";"page5",#N/A,FALSE,"Temp";"page6",#N/A,FALSE,"Temp"}</definedName>
    <definedName name="contrib3" localSheetId="10" hidden="1">{"page1",#N/A,FALSE,"Temp";"page2",#N/A,FALSE,"Temp";"page3",#N/A,FALSE,"Temp";"page4",#N/A,FALSE,"Temp";"page5",#N/A,FALSE,"Temp";"page6",#N/A,FALSE,"Temp"}</definedName>
    <definedName name="contrib3" localSheetId="17" hidden="1">{"page1",#N/A,FALSE,"Temp";"page2",#N/A,FALSE,"Temp";"page3",#N/A,FALSE,"Temp";"page4",#N/A,FALSE,"Temp";"page5",#N/A,FALSE,"Temp";"page6",#N/A,FALSE,"Temp"}</definedName>
    <definedName name="contrib3" localSheetId="16" hidden="1">{"page1",#N/A,FALSE,"Temp";"page2",#N/A,FALSE,"Temp";"page3",#N/A,FALSE,"Temp";"page4",#N/A,FALSE,"Temp";"page5",#N/A,FALSE,"Temp";"page6",#N/A,FALSE,"Temp"}</definedName>
    <definedName name="contrib3" hidden="1">{"page1",#N/A,FALSE,"Temp";"page2",#N/A,FALSE,"Temp";"page3",#N/A,FALSE,"Temp";"page4",#N/A,FALSE,"Temp";"page5",#N/A,FALSE,"Temp";"page6",#N/A,FALSE,"Temp"}</definedName>
    <definedName name="csDesignMode">1</definedName>
    <definedName name="Cwvu.GREY_ALL." localSheetId="12" hidden="1">#REF!</definedName>
    <definedName name="Cwvu.GREY_ALL." localSheetId="5" hidden="1">#REF!</definedName>
    <definedName name="Cwvu.GREY_ALL." localSheetId="7" hidden="1">#REF!</definedName>
    <definedName name="Cwvu.GREY_ALL." localSheetId="15" hidden="1">#REF!</definedName>
    <definedName name="Cwvu.GREY_ALL." localSheetId="6" hidden="1">#REF!</definedName>
    <definedName name="Cwvu.GREY_ALL." hidden="1">#REF!</definedName>
    <definedName name="d" localSheetId="12" hidden="1">#REF!</definedName>
    <definedName name="d" localSheetId="5" hidden="1">#REF!</definedName>
    <definedName name="d" localSheetId="7" hidden="1">#REF!</definedName>
    <definedName name="d" localSheetId="6" hidden="1">#REF!</definedName>
    <definedName name="d" hidden="1">#REF!</definedName>
    <definedName name="da" localSheetId="12" hidden="1">#REF!</definedName>
    <definedName name="da" localSheetId="5" hidden="1">#REF!</definedName>
    <definedName name="da" localSheetId="7" hidden="1">#REF!</definedName>
    <definedName name="da" localSheetId="6" hidden="1">#REF!</definedName>
    <definedName name="da" hidden="1">#REF!</definedName>
    <definedName name="dbf" localSheetId="9" hidden="1">{"tot00",#N/A,FALSE,"TOT";"qtrs00",#N/A,FALSE,"qtrs"}</definedName>
    <definedName name="dbf" localSheetId="12" hidden="1">{"tot00",#N/A,FALSE,"TOT";"qtrs00",#N/A,FALSE,"qtrs"}</definedName>
    <definedName name="dbf" localSheetId="8" hidden="1">{"tot00",#N/A,FALSE,"TOT";"qtrs00",#N/A,FALSE,"qtrs"}</definedName>
    <definedName name="dbf" localSheetId="13" hidden="1">{"tot00",#N/A,FALSE,"TOT";"qtrs00",#N/A,FALSE,"qtrs"}</definedName>
    <definedName name="dbf" localSheetId="4" hidden="1">{"tot00",#N/A,FALSE,"TOT";"qtrs00",#N/A,FALSE,"qtrs"}</definedName>
    <definedName name="dbf" localSheetId="7" hidden="1">{"tot00",#N/A,FALSE,"TOT";"qtrs00",#N/A,FALSE,"qtrs"}</definedName>
    <definedName name="dbf" localSheetId="15" hidden="1">{"tot00",#N/A,FALSE,"TOT";"qtrs00",#N/A,FALSE,"qtrs"}</definedName>
    <definedName name="dbf" localSheetId="6" hidden="1">{"tot00",#N/A,FALSE,"TOT";"qtrs00",#N/A,FALSE,"qtrs"}</definedName>
    <definedName name="dbf" localSheetId="10" hidden="1">{"tot00",#N/A,FALSE,"TOT";"qtrs00",#N/A,FALSE,"qtrs"}</definedName>
    <definedName name="dbf" localSheetId="17" hidden="1">{"tot00",#N/A,FALSE,"TOT";"qtrs00",#N/A,FALSE,"qtrs"}</definedName>
    <definedName name="dbf" localSheetId="16" hidden="1">{"tot00",#N/A,FALSE,"TOT";"qtrs00",#N/A,FALSE,"qtrs"}</definedName>
    <definedName name="dbf" hidden="1">{"tot00",#N/A,FALSE,"TOT";"qtrs00",#N/A,FALSE,"qtrs"}</definedName>
    <definedName name="ÐDisallowableColumn" localSheetId="12" hidden="1">#REF!</definedName>
    <definedName name="ÐDisallowableColumn" localSheetId="5" hidden="1">#REF!</definedName>
    <definedName name="ÐDisallowableColumn" localSheetId="7" hidden="1">#REF!</definedName>
    <definedName name="ÐDisallowableColumn" localSheetId="15" hidden="1">#REF!</definedName>
    <definedName name="ÐDisallowableColumn" localSheetId="6" hidden="1">#REF!</definedName>
    <definedName name="ÐDisallowableColumn" hidden="1">#REF!</definedName>
    <definedName name="ÐÐpl.torp" localSheetId="12" hidden="1">#REF!</definedName>
    <definedName name="ÐÐpl.torp" localSheetId="5" hidden="1">#REF!</definedName>
    <definedName name="ÐÐpl.torp" localSheetId="7" hidden="1">#REF!</definedName>
    <definedName name="ÐÐpl.torp" localSheetId="6" hidden="1">#REF!</definedName>
    <definedName name="ÐÐpl.torp" hidden="1">#REF!</definedName>
    <definedName name="Dep_Carry" localSheetId="12">'Depreciation Incl. Marketing'!$H$159</definedName>
    <definedName name="df" localSheetId="13" hidden="1">{"tot00",#N/A,FALSE,"TOT";"qtrs00",#N/A,FALSE,"qtrs"}</definedName>
    <definedName name="dgf" localSheetId="9" hidden="1">{"tot00",#N/A,FALSE,"TOT";"qtrs00",#N/A,FALSE,"qtrs"}</definedName>
    <definedName name="dgf" localSheetId="12" hidden="1">{"tot00",#N/A,FALSE,"TOT";"qtrs00",#N/A,FALSE,"qtrs"}</definedName>
    <definedName name="dgf" localSheetId="8" hidden="1">{"tot00",#N/A,FALSE,"TOT";"qtrs00",#N/A,FALSE,"qtrs"}</definedName>
    <definedName name="dgf" localSheetId="13" hidden="1">{"tot00",#N/A,FALSE,"TOT";"qtrs00",#N/A,FALSE,"qtrs"}</definedName>
    <definedName name="dgf" localSheetId="4" hidden="1">{"tot00",#N/A,FALSE,"TOT";"qtrs00",#N/A,FALSE,"qtrs"}</definedName>
    <definedName name="dgf" localSheetId="7" hidden="1">{"tot00",#N/A,FALSE,"TOT";"qtrs00",#N/A,FALSE,"qtrs"}</definedName>
    <definedName name="dgf" localSheetId="15" hidden="1">{"tot00",#N/A,FALSE,"TOT";"qtrs00",#N/A,FALSE,"qtrs"}</definedName>
    <definedName name="dgf" localSheetId="6" hidden="1">{"tot00",#N/A,FALSE,"TOT";"qtrs00",#N/A,FALSE,"qtrs"}</definedName>
    <definedName name="dgf" localSheetId="10" hidden="1">{"tot00",#N/A,FALSE,"TOT";"qtrs00",#N/A,FALSE,"qtrs"}</definedName>
    <definedName name="dgf" localSheetId="17" hidden="1">{"tot00",#N/A,FALSE,"TOT";"qtrs00",#N/A,FALSE,"qtrs"}</definedName>
    <definedName name="dgf" localSheetId="16" hidden="1">{"tot00",#N/A,FALSE,"TOT";"qtrs00",#N/A,FALSE,"qtrs"}</definedName>
    <definedName name="dgf" hidden="1">{"tot00",#N/A,FALSE,"TOT";"qtrs00",#N/A,FALSE,"qtrs"}</definedName>
    <definedName name="Discount_rate" localSheetId="9">[1]Assumptions!$B$12</definedName>
    <definedName name="Discount_rate" localSheetId="8">[1]Assumptions!$B$12</definedName>
    <definedName name="Discount_rate" localSheetId="13">[2]Assumptions!$B$12</definedName>
    <definedName name="Discount_rate" localSheetId="4">[1]Assumptions!$B$12</definedName>
    <definedName name="Discount_rate" localSheetId="7">[2]Assumptions!$B$12</definedName>
    <definedName name="Discount_rate" localSheetId="6">[4]Assumptions!$B$12</definedName>
    <definedName name="Discount_rate" localSheetId="10">[1]Assumptions!$B$12</definedName>
    <definedName name="Discount_rate" localSheetId="17">[3]Assumptions!$B$12</definedName>
    <definedName name="Discount_rate" localSheetId="16">[3]Assumptions!$B$12</definedName>
    <definedName name="Discount_rate">Assumptions!$B$12</definedName>
    <definedName name="dolly" localSheetId="12" hidden="1">#REF!</definedName>
    <definedName name="dolly" localSheetId="5" hidden="1">#REF!</definedName>
    <definedName name="dolly" localSheetId="7" hidden="1">#REF!</definedName>
    <definedName name="dolly" localSheetId="15" hidden="1">#REF!</definedName>
    <definedName name="dolly" localSheetId="6" hidden="1">#REF!</definedName>
    <definedName name="dolly" hidden="1">#REF!</definedName>
    <definedName name="ÐTurnoverDrillDown" localSheetId="12" hidden="1">#REF!</definedName>
    <definedName name="ÐTurnoverDrillDown" localSheetId="5" hidden="1">#REF!</definedName>
    <definedName name="ÐTurnoverDrillDown" localSheetId="7" hidden="1">#REF!</definedName>
    <definedName name="ÐTurnoverDrillDown" localSheetId="6" hidden="1">#REF!</definedName>
    <definedName name="ÐTurnoverDrillDown" hidden="1">#REF!</definedName>
    <definedName name="ÐYNDropdown" localSheetId="12" hidden="1">#REF!</definedName>
    <definedName name="ÐYNDropdown" localSheetId="5" hidden="1">#REF!</definedName>
    <definedName name="ÐYNDropdown" localSheetId="7" hidden="1">#REF!</definedName>
    <definedName name="ÐYNDropdown" localSheetId="6" hidden="1">#REF!</definedName>
    <definedName name="ÐYNDropdown" hidden="1">#REF!</definedName>
    <definedName name="Ðþias" localSheetId="12" hidden="1">#REF!</definedName>
    <definedName name="Ðþias" localSheetId="5" hidden="1">#REF!</definedName>
    <definedName name="Ðþias" localSheetId="7" hidden="1">#REF!</definedName>
    <definedName name="Ðþias" localSheetId="6" hidden="1">#REF!</definedName>
    <definedName name="Ðþias" hidden="1">#REF!</definedName>
    <definedName name="Ðþpl.torp" localSheetId="12" hidden="1">#REF!</definedName>
    <definedName name="Ðþpl.torp" localSheetId="5" hidden="1">#REF!</definedName>
    <definedName name="Ðþpl.torp" localSheetId="7" hidden="1">#REF!</definedName>
    <definedName name="Ðþpl.torp" localSheetId="6" hidden="1">#REF!</definedName>
    <definedName name="Ðþpl.torp" hidden="1">#REF!</definedName>
    <definedName name="Ðþtypc.ins" localSheetId="12" hidden="1">#REF!</definedName>
    <definedName name="Ðþtypc.ins" localSheetId="5" hidden="1">#REF!</definedName>
    <definedName name="Ðþtypc.ins" localSheetId="7" hidden="1">#REF!</definedName>
    <definedName name="Ðþtypc.ins" localSheetId="6" hidden="1">#REF!</definedName>
    <definedName name="Ðþtypc.ins" hidden="1">#REF!</definedName>
    <definedName name="Ðþtype.pl" localSheetId="12" hidden="1">#REF!</definedName>
    <definedName name="Ðþtype.pl" localSheetId="5" hidden="1">#REF!</definedName>
    <definedName name="Ðþtype.pl" localSheetId="7" hidden="1">#REF!</definedName>
    <definedName name="Ðþtype.pl" localSheetId="6" hidden="1">#REF!</definedName>
    <definedName name="Ðþtype.pl" hidden="1">#REF!</definedName>
    <definedName name="ee" localSheetId="13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EndTime2">37868.5838633102</definedName>
    <definedName name="EPMWorkbookOptions_1" hidden="1">"SAEAAB|LCAAAAAAABADtvQdgHEmWJSYvbcp7f0r1StfgdKEIgGATJNiQQBDswYjN5pLsHWlHIymrKoHKZVZlXWYWQMztnbz33nvvvffee||997o7nU4n99//P1xmZAFs9s5K2smeIYCqyB8/fnwfPyIe/x7vFmV6mddNUS0/|2h3vPNRmi|n1axYXnz20bo939799KPf4|g3Th5/t6rfTqrq7Zerlpo2Kb23bB69a4rPPpq37erR3btXV1fjq3v"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 hidden="1">"jqr64u7ezs3v39/7i|evpPF9k28WyabPlNP/IvjW7|a2PqNc0ffwqP6/zZv7l8stVvjw6z8omf3w3/JDbnZR5Vj/N2uzL5evsMjctux9zWzOWl3XV5tM2n5nW/S/C9lez9C6IYRsqNY7|H0p|MExIAQAA"</definedName>
    <definedName name="erew" localSheetId="9" hidden="1">{#N/A,#N/A,FALSE,"Sheet1"}</definedName>
    <definedName name="erew" localSheetId="12" hidden="1">{#N/A,#N/A,FALSE,"Sheet1"}</definedName>
    <definedName name="erew" localSheetId="8" hidden="1">{#N/A,#N/A,FALSE,"Sheet1"}</definedName>
    <definedName name="erew" localSheetId="13" hidden="1">{#N/A,#N/A,FALSE,"Sheet1"}</definedName>
    <definedName name="erew" localSheetId="4" hidden="1">{#N/A,#N/A,FALSE,"Sheet1"}</definedName>
    <definedName name="erew" localSheetId="7" hidden="1">{#N/A,#N/A,FALSE,"Sheet1"}</definedName>
    <definedName name="erew" localSheetId="15" hidden="1">{#N/A,#N/A,FALSE,"Sheet1"}</definedName>
    <definedName name="erew" localSheetId="6" hidden="1">{#N/A,#N/A,FALSE,"Sheet1"}</definedName>
    <definedName name="erew" localSheetId="10" hidden="1">{#N/A,#N/A,FALSE,"Sheet1"}</definedName>
    <definedName name="erew" localSheetId="17" hidden="1">{#N/A,#N/A,FALSE,"Sheet1"}</definedName>
    <definedName name="erew" localSheetId="16" hidden="1">{#N/A,#N/A,FALSE,"Sheet1"}</definedName>
    <definedName name="erew" hidden="1">{#N/A,#N/A,FALSE,"Sheet1"}</definedName>
    <definedName name="EssAliasTable">"Default"</definedName>
    <definedName name="EssLatest">"Jan"</definedName>
    <definedName name="EssOptions" localSheetId="13">"A1000000000011000011001110110_030.000"</definedName>
    <definedName name="EssOptions">"210000000011110_0"</definedName>
    <definedName name="EV__ALLOWSTOPEXPAND__" hidden="1">1</definedName>
    <definedName name="EV__CVPARAMS__" hidden="1">"MMR!$C$16:$D$27;"</definedName>
    <definedName name="EV__EVCOM_OPTIONS__" hidden="1">8</definedName>
    <definedName name="EV__EXPOPTIONS__" hidden="1">0</definedName>
    <definedName name="EV__LASTREFTIME__" localSheetId="13" hidden="1">41652.3738310185</definedName>
    <definedName name="EV__LASTREFTIME__" hidden="1">40588.7740856481</definedName>
    <definedName name="EV__MAXEXPCOLS__" hidden="1">100</definedName>
    <definedName name="EV__MAXEXPROWS__" hidden="1">1000</definedName>
    <definedName name="EV__MEMORYCVW__" hidden="1">0</definedName>
    <definedName name="EV__WBEVMODE__" hidden="1">0</definedName>
    <definedName name="EV__WBREFOPTIONS__" localSheetId="13" hidden="1">134217728</definedName>
    <definedName name="EV__WBREFOPTIONS__" hidden="1">134217732</definedName>
    <definedName name="EV__WBVERSION__" hidden="1">0</definedName>
    <definedName name="EV__WSINFO__" hidden="1">"cc"</definedName>
    <definedName name="ExactAddinConnection" hidden="1">"003"</definedName>
    <definedName name="ExactAddinConnection.003" hidden="1">"MMODSIN02;003;limj02;0"</definedName>
    <definedName name="ExactAddinConnection.100" hidden="1">"mmodsin02;003;sg01limj01;1"</definedName>
    <definedName name="ExactAddinConnection.101" hidden="1">"(local);101;tanv3790;1"</definedName>
    <definedName name="fd" localSheetId="13" hidden="1">{"page1",#N/A,FALSE,"Temp";"page2",#N/A,FALSE,"Temp";"page3",#N/A,FALSE,"Temp";"page4",#N/A,FALSE,"Temp";"page5",#N/A,FALSE,"Temp";"page6",#N/A,FALSE,"Temp"}</definedName>
    <definedName name="ffff" localSheetId="9" hidden="1">{"Total Business",#N/A,FALSE,"Total Owned x buy deeper";"Core Business",#N/A,FALSE,"Total Owned x buy deeper";"Buy Deeper",#N/A,FALSE,"Total Owned x buy deeper"}</definedName>
    <definedName name="ffff" localSheetId="12" hidden="1">{"Total Business",#N/A,FALSE,"Total Owned x buy deeper";"Core Business",#N/A,FALSE,"Total Owned x buy deeper";"Buy Deeper",#N/A,FALSE,"Total Owned x buy deeper"}</definedName>
    <definedName name="ffff" localSheetId="8" hidden="1">{"Total Business",#N/A,FALSE,"Total Owned x buy deeper";"Core Business",#N/A,FALSE,"Total Owned x buy deeper";"Buy Deeper",#N/A,FALSE,"Total Owned x buy deeper"}</definedName>
    <definedName name="ffff" localSheetId="13" hidden="1">{"Total Business",#N/A,FALSE,"Total Owned x buy deeper";"Core Business",#N/A,FALSE,"Total Owned x buy deeper";"Buy Deeper",#N/A,FALSE,"Total Owned x buy deeper"}</definedName>
    <definedName name="ffff" localSheetId="4" hidden="1">{"Total Business",#N/A,FALSE,"Total Owned x buy deeper";"Core Business",#N/A,FALSE,"Total Owned x buy deeper";"Buy Deeper",#N/A,FALSE,"Total Owned x buy deeper"}</definedName>
    <definedName name="ffff" localSheetId="7" hidden="1">{"Total Business",#N/A,FALSE,"Total Owned x buy deeper";"Core Business",#N/A,FALSE,"Total Owned x buy deeper";"Buy Deeper",#N/A,FALSE,"Total Owned x buy deeper"}</definedName>
    <definedName name="ffff" localSheetId="15" hidden="1">{"Total Business",#N/A,FALSE,"Total Owned x buy deeper";"Core Business",#N/A,FALSE,"Total Owned x buy deeper";"Buy Deeper",#N/A,FALSE,"Total Owned x buy deeper"}</definedName>
    <definedName name="ffff" localSheetId="6" hidden="1">{"Total Business",#N/A,FALSE,"Total Owned x buy deeper";"Core Business",#N/A,FALSE,"Total Owned x buy deeper";"Buy Deeper",#N/A,FALSE,"Total Owned x buy deeper"}</definedName>
    <definedName name="ffff" localSheetId="10" hidden="1">{"Total Business",#N/A,FALSE,"Total Owned x buy deeper";"Core Business",#N/A,FALSE,"Total Owned x buy deeper";"Buy Deeper",#N/A,FALSE,"Total Owned x buy deeper"}</definedName>
    <definedName name="ffff" localSheetId="17" hidden="1">{"Total Business",#N/A,FALSE,"Total Owned x buy deeper";"Core Business",#N/A,FALSE,"Total Owned x buy deeper";"Buy Deeper",#N/A,FALSE,"Total Owned x buy deeper"}</definedName>
    <definedName name="ffff" localSheetId="16" hidden="1">{"Total Business",#N/A,FALSE,"Total Owned x buy deeper";"Core Business",#N/A,FALSE,"Total Owned x buy deeper";"Buy Deeper",#N/A,FALSE,"Total Owned x buy deeper"}</definedName>
    <definedName name="ffff" hidden="1">{"Total Business",#N/A,FALSE,"Total Owned x buy deeper";"Core Business",#N/A,FALSE,"Total Owned x buy deeper";"Buy Deeper",#N/A,FALSE,"Total Owned x buy deeper"}</definedName>
    <definedName name="ffffff" localSheetId="12" hidden="1">#REF!</definedName>
    <definedName name="ffffff" localSheetId="5" hidden="1">#REF!</definedName>
    <definedName name="ffffff" localSheetId="7" hidden="1">#REF!</definedName>
    <definedName name="ffffff" localSheetId="15" hidden="1">#REF!</definedName>
    <definedName name="ffffff" localSheetId="6" hidden="1">#REF!</definedName>
    <definedName name="ffffff" hidden="1">#REF!</definedName>
    <definedName name="file" localSheetId="9" hidden="1">{"page1",#N/A,FALSE,"Temp";"page2",#N/A,FALSE,"Temp";"page3",#N/A,FALSE,"Temp";"page4",#N/A,FALSE,"Temp";"page5",#N/A,FALSE,"Temp";"page6",#N/A,FALSE,"Temp"}</definedName>
    <definedName name="file" localSheetId="12" hidden="1">{"page1",#N/A,FALSE,"Temp";"page2",#N/A,FALSE,"Temp";"page3",#N/A,FALSE,"Temp";"page4",#N/A,FALSE,"Temp";"page5",#N/A,FALSE,"Temp";"page6",#N/A,FALSE,"Temp"}</definedName>
    <definedName name="file" localSheetId="8" hidden="1">{"page1",#N/A,FALSE,"Temp";"page2",#N/A,FALSE,"Temp";"page3",#N/A,FALSE,"Temp";"page4",#N/A,FALSE,"Temp";"page5",#N/A,FALSE,"Temp";"page6",#N/A,FALSE,"Temp"}</definedName>
    <definedName name="file" localSheetId="13" hidden="1">{"page1",#N/A,FALSE,"Temp";"page2",#N/A,FALSE,"Temp";"page3",#N/A,FALSE,"Temp";"page4",#N/A,FALSE,"Temp";"page5",#N/A,FALSE,"Temp";"page6",#N/A,FALSE,"Temp"}</definedName>
    <definedName name="file" localSheetId="4" hidden="1">{"page1",#N/A,FALSE,"Temp";"page2",#N/A,FALSE,"Temp";"page3",#N/A,FALSE,"Temp";"page4",#N/A,FALSE,"Temp";"page5",#N/A,FALSE,"Temp";"page6",#N/A,FALSE,"Temp"}</definedName>
    <definedName name="file" localSheetId="7" hidden="1">{"page1",#N/A,FALSE,"Temp";"page2",#N/A,FALSE,"Temp";"page3",#N/A,FALSE,"Temp";"page4",#N/A,FALSE,"Temp";"page5",#N/A,FALSE,"Temp";"page6",#N/A,FALSE,"Temp"}</definedName>
    <definedName name="file" localSheetId="15" hidden="1">{"page1",#N/A,FALSE,"Temp";"page2",#N/A,FALSE,"Temp";"page3",#N/A,FALSE,"Temp";"page4",#N/A,FALSE,"Temp";"page5",#N/A,FALSE,"Temp";"page6",#N/A,FALSE,"Temp"}</definedName>
    <definedName name="file" localSheetId="6" hidden="1">{"page1",#N/A,FALSE,"Temp";"page2",#N/A,FALSE,"Temp";"page3",#N/A,FALSE,"Temp";"page4",#N/A,FALSE,"Temp";"page5",#N/A,FALSE,"Temp";"page6",#N/A,FALSE,"Temp"}</definedName>
    <definedName name="file" localSheetId="10" hidden="1">{"page1",#N/A,FALSE,"Temp";"page2",#N/A,FALSE,"Temp";"page3",#N/A,FALSE,"Temp";"page4",#N/A,FALSE,"Temp";"page5",#N/A,FALSE,"Temp";"page6",#N/A,FALSE,"Temp"}</definedName>
    <definedName name="file" localSheetId="17" hidden="1">{"page1",#N/A,FALSE,"Temp";"page2",#N/A,FALSE,"Temp";"page3",#N/A,FALSE,"Temp";"page4",#N/A,FALSE,"Temp";"page5",#N/A,FALSE,"Temp";"page6",#N/A,FALSE,"Temp"}</definedName>
    <definedName name="file" localSheetId="16" hidden="1">{"page1",#N/A,FALSE,"Temp";"page2",#N/A,FALSE,"Temp";"page3",#N/A,FALSE,"Temp";"page4",#N/A,FALSE,"Temp";"page5",#N/A,FALSE,"Temp";"page6",#N/A,FALSE,"Temp"}</definedName>
    <definedName name="file" hidden="1">{"page1",#N/A,FALSE,"Temp";"page2",#N/A,FALSE,"Temp";"page3",#N/A,FALSE,"Temp";"page4",#N/A,FALSE,"Temp";"page5",#N/A,FALSE,"Temp";"page6",#N/A,FALSE,"Temp"}</definedName>
    <definedName name="FindMe" localSheetId="9" hidden="1">{"Brylane Weekly",#N/A,FALSE,"Weekly-Brylane";"Batch Comparison",#N/A,FALSE,"Batch Comparison";"Prescreen Comparison",#N/A,FALSE,"Batch Comparison"}</definedName>
    <definedName name="FindMe" localSheetId="12" hidden="1">{"Brylane Weekly",#N/A,FALSE,"Weekly-Brylane";"Batch Comparison",#N/A,FALSE,"Batch Comparison";"Prescreen Comparison",#N/A,FALSE,"Batch Comparison"}</definedName>
    <definedName name="FindMe" localSheetId="8" hidden="1">{"Brylane Weekly",#N/A,FALSE,"Weekly-Brylane";"Batch Comparison",#N/A,FALSE,"Batch Comparison";"Prescreen Comparison",#N/A,FALSE,"Batch Comparison"}</definedName>
    <definedName name="FindMe" localSheetId="13" hidden="1">{"Brylane Weekly",#N/A,FALSE,"Weekly-Brylane";"Batch Comparison",#N/A,FALSE,"Batch Comparison";"Prescreen Comparison",#N/A,FALSE,"Batch Comparison"}</definedName>
    <definedName name="FindMe" localSheetId="4" hidden="1">{"Brylane Weekly",#N/A,FALSE,"Weekly-Brylane";"Batch Comparison",#N/A,FALSE,"Batch Comparison";"Prescreen Comparison",#N/A,FALSE,"Batch Comparison"}</definedName>
    <definedName name="FindMe" localSheetId="7" hidden="1">{"Brylane Weekly",#N/A,FALSE,"Weekly-Brylane";"Batch Comparison",#N/A,FALSE,"Batch Comparison";"Prescreen Comparison",#N/A,FALSE,"Batch Comparison"}</definedName>
    <definedName name="FindMe" localSheetId="15" hidden="1">{"Brylane Weekly",#N/A,FALSE,"Weekly-Brylane";"Batch Comparison",#N/A,FALSE,"Batch Comparison";"Prescreen Comparison",#N/A,FALSE,"Batch Comparison"}</definedName>
    <definedName name="FindMe" localSheetId="6" hidden="1">{"Brylane Weekly",#N/A,FALSE,"Weekly-Brylane";"Batch Comparison",#N/A,FALSE,"Batch Comparison";"Prescreen Comparison",#N/A,FALSE,"Batch Comparison"}</definedName>
    <definedName name="FindMe" localSheetId="10" hidden="1">{"Brylane Weekly",#N/A,FALSE,"Weekly-Brylane";"Batch Comparison",#N/A,FALSE,"Batch Comparison";"Prescreen Comparison",#N/A,FALSE,"Batch Comparison"}</definedName>
    <definedName name="FindMe" localSheetId="17" hidden="1">{"Brylane Weekly",#N/A,FALSE,"Weekly-Brylane";"Batch Comparison",#N/A,FALSE,"Batch Comparison";"Prescreen Comparison",#N/A,FALSE,"Batch Comparison"}</definedName>
    <definedName name="FindMe" localSheetId="16" hidden="1">{"Brylane Weekly",#N/A,FALSE,"Weekly-Brylane";"Batch Comparison",#N/A,FALSE,"Batch Comparison";"Prescreen Comparison",#N/A,FALSE,"Batch Comparison"}</definedName>
    <definedName name="FindMe" hidden="1">{"Brylane Weekly",#N/A,FALSE,"Weekly-Brylane";"Batch Comparison",#N/A,FALSE,"Batch Comparison";"Prescreen Comparison",#N/A,FALSE,"Batch Comparison"}</definedName>
    <definedName name="FindMeAlso" localSheetId="9" hidden="1">{"Shop At Home Weekly",#N/A,FALSE,"Weekly-Shop At Home"}</definedName>
    <definedName name="FindMeAlso" localSheetId="12" hidden="1">{"Shop At Home Weekly",#N/A,FALSE,"Weekly-Shop At Home"}</definedName>
    <definedName name="FindMeAlso" localSheetId="8" hidden="1">{"Shop At Home Weekly",#N/A,FALSE,"Weekly-Shop At Home"}</definedName>
    <definedName name="FindMeAlso" localSheetId="13" hidden="1">{"Shop At Home Weekly",#N/A,FALSE,"Weekly-Shop At Home"}</definedName>
    <definedName name="FindMeAlso" localSheetId="4" hidden="1">{"Shop At Home Weekly",#N/A,FALSE,"Weekly-Shop At Home"}</definedName>
    <definedName name="FindMeAlso" localSheetId="7" hidden="1">{"Shop At Home Weekly",#N/A,FALSE,"Weekly-Shop At Home"}</definedName>
    <definedName name="FindMeAlso" localSheetId="15" hidden="1">{"Shop At Home Weekly",#N/A,FALSE,"Weekly-Shop At Home"}</definedName>
    <definedName name="FindMeAlso" localSheetId="6" hidden="1">{"Shop At Home Weekly",#N/A,FALSE,"Weekly-Shop At Home"}</definedName>
    <definedName name="FindMeAlso" localSheetId="10" hidden="1">{"Shop At Home Weekly",#N/A,FALSE,"Weekly-Shop At Home"}</definedName>
    <definedName name="FindMeAlso" localSheetId="17" hidden="1">{"Shop At Home Weekly",#N/A,FALSE,"Weekly-Shop At Home"}</definedName>
    <definedName name="FindMeAlso" localSheetId="16" hidden="1">{"Shop At Home Weekly",#N/A,FALSE,"Weekly-Shop At Home"}</definedName>
    <definedName name="FindMeAlso" hidden="1">{"Shop At Home Weekly",#N/A,FALSE,"Weekly-Shop At Home"}</definedName>
    <definedName name="FindMeToo" localSheetId="9" hidden="1">{"Variance Report",#N/A,TRUE,"Variances";"Monthly Report",#N/A,TRUE,"Monthly";"Published Report",#N/A,TRUE,"Published";"Coo-Brylane",#N/A,TRUE,"COO-Brylane";"Coo-Shop At Home",#N/A,TRUE,"COO-Shop At Home"}</definedName>
    <definedName name="FindMeToo" localSheetId="12" hidden="1">{"Variance Report",#N/A,TRUE,"Variances";"Monthly Report",#N/A,TRUE,"Monthly";"Published Report",#N/A,TRUE,"Published";"Coo-Brylane",#N/A,TRUE,"COO-Brylane";"Coo-Shop At Home",#N/A,TRUE,"COO-Shop At Home"}</definedName>
    <definedName name="FindMeToo" localSheetId="8" hidden="1">{"Variance Report",#N/A,TRUE,"Variances";"Monthly Report",#N/A,TRUE,"Monthly";"Published Report",#N/A,TRUE,"Published";"Coo-Brylane",#N/A,TRUE,"COO-Brylane";"Coo-Shop At Home",#N/A,TRUE,"COO-Shop At Home"}</definedName>
    <definedName name="FindMeToo" localSheetId="13" hidden="1">{"Variance Report",#N/A,TRUE,"Variances";"Monthly Report",#N/A,TRUE,"Monthly";"Published Report",#N/A,TRUE,"Published";"Coo-Brylane",#N/A,TRUE,"COO-Brylane";"Coo-Shop At Home",#N/A,TRUE,"COO-Shop At Home"}</definedName>
    <definedName name="FindMeToo" localSheetId="4" hidden="1">{"Variance Report",#N/A,TRUE,"Variances";"Monthly Report",#N/A,TRUE,"Monthly";"Published Report",#N/A,TRUE,"Published";"Coo-Brylane",#N/A,TRUE,"COO-Brylane";"Coo-Shop At Home",#N/A,TRUE,"COO-Shop At Home"}</definedName>
    <definedName name="FindMeToo" localSheetId="7" hidden="1">{"Variance Report",#N/A,TRUE,"Variances";"Monthly Report",#N/A,TRUE,"Monthly";"Published Report",#N/A,TRUE,"Published";"Coo-Brylane",#N/A,TRUE,"COO-Brylane";"Coo-Shop At Home",#N/A,TRUE,"COO-Shop At Home"}</definedName>
    <definedName name="FindMeToo" localSheetId="15" hidden="1">{"Variance Report",#N/A,TRUE,"Variances";"Monthly Report",#N/A,TRUE,"Monthly";"Published Report",#N/A,TRUE,"Published";"Coo-Brylane",#N/A,TRUE,"COO-Brylane";"Coo-Shop At Home",#N/A,TRUE,"COO-Shop At Home"}</definedName>
    <definedName name="FindMeToo" localSheetId="6" hidden="1">{"Variance Report",#N/A,TRUE,"Variances";"Monthly Report",#N/A,TRUE,"Monthly";"Published Report",#N/A,TRUE,"Published";"Coo-Brylane",#N/A,TRUE,"COO-Brylane";"Coo-Shop At Home",#N/A,TRUE,"COO-Shop At Home"}</definedName>
    <definedName name="FindMeToo" localSheetId="10" hidden="1">{"Variance Report",#N/A,TRUE,"Variances";"Monthly Report",#N/A,TRUE,"Monthly";"Published Report",#N/A,TRUE,"Published";"Coo-Brylane",#N/A,TRUE,"COO-Brylane";"Coo-Shop At Home",#N/A,TRUE,"COO-Shop At Home"}</definedName>
    <definedName name="FindMeToo" localSheetId="17" hidden="1">{"Variance Report",#N/A,TRUE,"Variances";"Monthly Report",#N/A,TRUE,"Monthly";"Published Report",#N/A,TRUE,"Published";"Coo-Brylane",#N/A,TRUE,"COO-Brylane";"Coo-Shop At Home",#N/A,TRUE,"COO-Shop At Home"}</definedName>
    <definedName name="FindMeToo" localSheetId="16" hidden="1">{"Variance Report",#N/A,TRUE,"Variances";"Monthly Report",#N/A,TRUE,"Monthly";"Published Report",#N/A,TRUE,"Published";"Coo-Brylane",#N/A,TRUE,"COO-Brylane";"Coo-Shop At Home",#N/A,TRUE,"COO-Shop At Home"}</definedName>
    <definedName name="FindMeToo" hidden="1">{"Variance Report",#N/A,TRUE,"Variances";"Monthly Report",#N/A,TRUE,"Monthly";"Published Report",#N/A,TRUE,"Published";"Coo-Brylane",#N/A,TRUE,"COO-Brylane";"Coo-Shop At Home",#N/A,TRUE,"COO-Shop At Home"}</definedName>
    <definedName name="FS" localSheetId="12" hidden="1">#REF!</definedName>
    <definedName name="FS" localSheetId="5" hidden="1">#REF!</definedName>
    <definedName name="FS" localSheetId="7" hidden="1">#REF!</definedName>
    <definedName name="FS" localSheetId="15" hidden="1">#REF!</definedName>
    <definedName name="FS" localSheetId="6" hidden="1">#REF!</definedName>
    <definedName name="FS" hidden="1">#REF!</definedName>
    <definedName name="FY">96</definedName>
    <definedName name="garantías" localSheetId="9" hidden="1">{"'Volumes (2)'!$A$8:$P$13"}</definedName>
    <definedName name="garantías" localSheetId="12" hidden="1">{"'Volumes (2)'!$A$8:$P$13"}</definedName>
    <definedName name="garantías" localSheetId="8" hidden="1">{"'Volumes (2)'!$A$8:$P$13"}</definedName>
    <definedName name="garantías" localSheetId="13" hidden="1">{"'Volumes (2)'!$A$8:$P$13"}</definedName>
    <definedName name="garantías" localSheetId="4" hidden="1">{"'Volumes (2)'!$A$8:$P$13"}</definedName>
    <definedName name="garantías" localSheetId="7" hidden="1">{"'Volumes (2)'!$A$8:$P$13"}</definedName>
    <definedName name="garantías" localSheetId="15" hidden="1">{"'Volumes (2)'!$A$8:$P$13"}</definedName>
    <definedName name="garantías" localSheetId="6" hidden="1">{"'Volumes (2)'!$A$8:$P$13"}</definedName>
    <definedName name="garantías" localSheetId="10" hidden="1">{"'Volumes (2)'!$A$8:$P$13"}</definedName>
    <definedName name="garantías" localSheetId="17" hidden="1">{"'Volumes (2)'!$A$8:$P$13"}</definedName>
    <definedName name="garantías" localSheetId="16" hidden="1">{"'Volumes (2)'!$A$8:$P$13"}</definedName>
    <definedName name="garantías" hidden="1">{"'Volumes (2)'!$A$8:$P$13"}</definedName>
    <definedName name="GTENCollege" localSheetId="9" hidden="1">{"detail1999",#N/A,FALSE,"new_1999";"detail2000",#N/A,FALSE,"new_2000";"1999%ANA detail",#N/A,FALSE,"new_1999 % ANA";"2000%ANA detail",#N/A,FALSE,"new_2000%ANA"}</definedName>
    <definedName name="GTENCollege" localSheetId="12" hidden="1">{"detail1999",#N/A,FALSE,"new_1999";"detail2000",#N/A,FALSE,"new_2000";"1999%ANA detail",#N/A,FALSE,"new_1999 % ANA";"2000%ANA detail",#N/A,FALSE,"new_2000%ANA"}</definedName>
    <definedName name="GTENCollege" localSheetId="8" hidden="1">{"detail1999",#N/A,FALSE,"new_1999";"detail2000",#N/A,FALSE,"new_2000";"1999%ANA detail",#N/A,FALSE,"new_1999 % ANA";"2000%ANA detail",#N/A,FALSE,"new_2000%ANA"}</definedName>
    <definedName name="GTENCollege" localSheetId="13" hidden="1">{"detail1999",#N/A,FALSE,"new_1999";"detail2000",#N/A,FALSE,"new_2000";"1999%ANA detail",#N/A,FALSE,"new_1999 % ANA";"2000%ANA detail",#N/A,FALSE,"new_2000%ANA"}</definedName>
    <definedName name="GTENCollege" localSheetId="4" hidden="1">{"detail1999",#N/A,FALSE,"new_1999";"detail2000",#N/A,FALSE,"new_2000";"1999%ANA detail",#N/A,FALSE,"new_1999 % ANA";"2000%ANA detail",#N/A,FALSE,"new_2000%ANA"}</definedName>
    <definedName name="GTENCollege" localSheetId="7" hidden="1">{"detail1999",#N/A,FALSE,"new_1999";"detail2000",#N/A,FALSE,"new_2000";"1999%ANA detail",#N/A,FALSE,"new_1999 % ANA";"2000%ANA detail",#N/A,FALSE,"new_2000%ANA"}</definedName>
    <definedName name="GTENCollege" localSheetId="15" hidden="1">{"detail1999",#N/A,FALSE,"new_1999";"detail2000",#N/A,FALSE,"new_2000";"1999%ANA detail",#N/A,FALSE,"new_1999 % ANA";"2000%ANA detail",#N/A,FALSE,"new_2000%ANA"}</definedName>
    <definedName name="GTENCollege" localSheetId="6" hidden="1">{"detail1999",#N/A,FALSE,"new_1999";"detail2000",#N/A,FALSE,"new_2000";"1999%ANA detail",#N/A,FALSE,"new_1999 % ANA";"2000%ANA detail",#N/A,FALSE,"new_2000%ANA"}</definedName>
    <definedName name="GTENCollege" localSheetId="10" hidden="1">{"detail1999",#N/A,FALSE,"new_1999";"detail2000",#N/A,FALSE,"new_2000";"1999%ANA detail",#N/A,FALSE,"new_1999 % ANA";"2000%ANA detail",#N/A,FALSE,"new_2000%ANA"}</definedName>
    <definedName name="GTENCollege" localSheetId="17" hidden="1">{"detail1999",#N/A,FALSE,"new_1999";"detail2000",#N/A,FALSE,"new_2000";"1999%ANA detail",#N/A,FALSE,"new_1999 % ANA";"2000%ANA detail",#N/A,FALSE,"new_2000%ANA"}</definedName>
    <definedName name="GTENCollege" localSheetId="16" hidden="1">{"detail1999",#N/A,FALSE,"new_1999";"detail2000",#N/A,FALSE,"new_2000";"1999%ANA detail",#N/A,FALSE,"new_1999 % ANA";"2000%ANA detail",#N/A,FALSE,"new_2000%ANA"}</definedName>
    <definedName name="GTENCollege" hidden="1">{"detail1999",#N/A,FALSE,"new_1999";"detail2000",#N/A,FALSE,"new_2000";"1999%ANA detail",#N/A,FALSE,"new_1999 % ANA";"2000%ANA detail",#N/A,FALSE,"new_2000%ANA"}</definedName>
    <definedName name="GTENonCollege" localSheetId="9" hidden="1">{"detail1999",#N/A,FALSE,"new_1999";"detail2000",#N/A,FALSE,"new_2000";"1999%ANA detail",#N/A,FALSE,"new_1999 % ANA";"2000%ANA detail",#N/A,FALSE,"new_2000%ANA"}</definedName>
    <definedName name="GTENonCollege" localSheetId="12" hidden="1">{"detail1999",#N/A,FALSE,"new_1999";"detail2000",#N/A,FALSE,"new_2000";"1999%ANA detail",#N/A,FALSE,"new_1999 % ANA";"2000%ANA detail",#N/A,FALSE,"new_2000%ANA"}</definedName>
    <definedName name="GTENonCollege" localSheetId="8" hidden="1">{"detail1999",#N/A,FALSE,"new_1999";"detail2000",#N/A,FALSE,"new_2000";"1999%ANA detail",#N/A,FALSE,"new_1999 % ANA";"2000%ANA detail",#N/A,FALSE,"new_2000%ANA"}</definedName>
    <definedName name="GTENonCollege" localSheetId="13" hidden="1">{"detail1999",#N/A,FALSE,"new_1999";"detail2000",#N/A,FALSE,"new_2000";"1999%ANA detail",#N/A,FALSE,"new_1999 % ANA";"2000%ANA detail",#N/A,FALSE,"new_2000%ANA"}</definedName>
    <definedName name="GTENonCollege" localSheetId="4" hidden="1">{"detail1999",#N/A,FALSE,"new_1999";"detail2000",#N/A,FALSE,"new_2000";"1999%ANA detail",#N/A,FALSE,"new_1999 % ANA";"2000%ANA detail",#N/A,FALSE,"new_2000%ANA"}</definedName>
    <definedName name="GTENonCollege" localSheetId="7" hidden="1">{"detail1999",#N/A,FALSE,"new_1999";"detail2000",#N/A,FALSE,"new_2000";"1999%ANA detail",#N/A,FALSE,"new_1999 % ANA";"2000%ANA detail",#N/A,FALSE,"new_2000%ANA"}</definedName>
    <definedName name="GTENonCollege" localSheetId="15" hidden="1">{"detail1999",#N/A,FALSE,"new_1999";"detail2000",#N/A,FALSE,"new_2000";"1999%ANA detail",#N/A,FALSE,"new_1999 % ANA";"2000%ANA detail",#N/A,FALSE,"new_2000%ANA"}</definedName>
    <definedName name="GTENonCollege" localSheetId="6" hidden="1">{"detail1999",#N/A,FALSE,"new_1999";"detail2000",#N/A,FALSE,"new_2000";"1999%ANA detail",#N/A,FALSE,"new_1999 % ANA";"2000%ANA detail",#N/A,FALSE,"new_2000%ANA"}</definedName>
    <definedName name="GTENonCollege" localSheetId="10" hidden="1">{"detail1999",#N/A,FALSE,"new_1999";"detail2000",#N/A,FALSE,"new_2000";"1999%ANA detail",#N/A,FALSE,"new_1999 % ANA";"2000%ANA detail",#N/A,FALSE,"new_2000%ANA"}</definedName>
    <definedName name="GTENonCollege" localSheetId="17" hidden="1">{"detail1999",#N/A,FALSE,"new_1999";"detail2000",#N/A,FALSE,"new_2000";"1999%ANA detail",#N/A,FALSE,"new_1999 % ANA";"2000%ANA detail",#N/A,FALSE,"new_2000%ANA"}</definedName>
    <definedName name="GTENonCollege" localSheetId="16" hidden="1">{"detail1999",#N/A,FALSE,"new_1999";"detail2000",#N/A,FALSE,"new_2000";"1999%ANA detail",#N/A,FALSE,"new_1999 % ANA";"2000%ANA detail",#N/A,FALSE,"new_2000%ANA"}</definedName>
    <definedName name="GTENonCollege" hidden="1">{"detail1999",#N/A,FALSE,"new_1999";"detail2000",#N/A,FALSE,"new_2000";"1999%ANA detail",#N/A,FALSE,"new_1999 % ANA";"2000%ANA detail",#N/A,FALSE,"new_2000%ANA"}</definedName>
    <definedName name="he" localSheetId="12" hidden="1">#REF!</definedName>
    <definedName name="he" localSheetId="5" hidden="1">#REF!</definedName>
    <definedName name="he" localSheetId="7" hidden="1">#REF!</definedName>
    <definedName name="he" localSheetId="15" hidden="1">#REF!</definedName>
    <definedName name="he" localSheetId="6" hidden="1">#REF!</definedName>
    <definedName name="he" hidden="1">#REF!</definedName>
    <definedName name="hel" localSheetId="12" hidden="1">#REF!</definedName>
    <definedName name="hel" localSheetId="5" hidden="1">#REF!</definedName>
    <definedName name="hel" localSheetId="7" hidden="1">#REF!</definedName>
    <definedName name="hel" localSheetId="6" hidden="1">#REF!</definedName>
    <definedName name="hel" hidden="1">#REF!</definedName>
    <definedName name="hh" localSheetId="12" hidden="1">#REF!</definedName>
    <definedName name="hh" localSheetId="5" hidden="1">#REF!</definedName>
    <definedName name="hh" localSheetId="7" hidden="1">#REF!</definedName>
    <definedName name="hh" localSheetId="6" hidden="1">#REF!</definedName>
    <definedName name="hh" hidden="1">#REF!</definedName>
    <definedName name="hhhh" localSheetId="12" hidden="1">#REF!</definedName>
    <definedName name="hhhh" localSheetId="5" hidden="1">#REF!</definedName>
    <definedName name="hhhh" localSheetId="7" hidden="1">#REF!</definedName>
    <definedName name="hhhh" localSheetId="6" hidden="1">#REF!</definedName>
    <definedName name="hhhh" hidden="1">#REF!</definedName>
    <definedName name="HOLA" localSheetId="12" hidden="1">[5]XREF!#REF!</definedName>
    <definedName name="HOLA" localSheetId="5" hidden="1">[5]XREF!#REF!</definedName>
    <definedName name="HOLA" localSheetId="7" hidden="1">[5]XREF!#REF!</definedName>
    <definedName name="HOLA" localSheetId="6" hidden="1">[5]XREF!#REF!</definedName>
    <definedName name="HOLA" hidden="1">[5]XREF!#REF!</definedName>
    <definedName name="HTML_CodePage" hidden="1">1252</definedName>
    <definedName name="HTML_Control" localSheetId="9" hidden="1">{"'Volumes (2)'!$A$8:$P$13"}</definedName>
    <definedName name="HTML_Control" localSheetId="12" hidden="1">{"'Volumes (2)'!$A$8:$P$13"}</definedName>
    <definedName name="HTML_Control" localSheetId="8" hidden="1">{"'Volumes (2)'!$A$8:$P$13"}</definedName>
    <definedName name="HTML_Control" localSheetId="13" hidden="1">{"'Volumes (2)'!$A$8:$P$13"}</definedName>
    <definedName name="HTML_Control" localSheetId="4" hidden="1">{"'Volumes (2)'!$A$8:$P$13"}</definedName>
    <definedName name="HTML_Control" localSheetId="7" hidden="1">{"'Volumes (2)'!$A$8:$P$13"}</definedName>
    <definedName name="HTML_Control" localSheetId="15" hidden="1">{"'Volumes (2)'!$A$8:$P$13"}</definedName>
    <definedName name="HTML_Control" localSheetId="6" hidden="1">{"'Volumes (2)'!$A$8:$P$13"}</definedName>
    <definedName name="HTML_Control" localSheetId="10" hidden="1">{"'Volumes (2)'!$A$8:$P$13"}</definedName>
    <definedName name="HTML_Control" localSheetId="17" hidden="1">{"'Volumes (2)'!$A$8:$P$13"}</definedName>
    <definedName name="HTML_Control" localSheetId="16" hidden="1">{"'Volumes (2)'!$A$8:$P$13"}</definedName>
    <definedName name="HTML_Control" hidden="1">{"'Volumes (2)'!$A$8:$P$13"}</definedName>
    <definedName name="HTML_Description" hidden="1">""</definedName>
    <definedName name="HTML_Email" hidden="1">""</definedName>
    <definedName name="HTML_Header" hidden="1">"Volumes (2)"</definedName>
    <definedName name="HTML_LastUpdate" hidden="1">"23/05/2000"</definedName>
    <definedName name="HTML_LineAfter" hidden="1">FALSE</definedName>
    <definedName name="HTML_LineBefore" hidden="1">FALSE</definedName>
    <definedName name="HTML_Name" hidden="1">"AKROS S.A."</definedName>
    <definedName name="HTML_OBDlg2" hidden="1">TRUE</definedName>
    <definedName name="HTML_OBDlg4" hidden="1">TRUE</definedName>
    <definedName name="HTML_OS" hidden="1">0</definedName>
    <definedName name="HTML_PathFile" hidden="1">"h:\adm\planej\publico\excel1\MeuHTML.htm"</definedName>
    <definedName name="HTML_Title" hidden="1">"Volumes"</definedName>
    <definedName name="HTML1_10" hidden="1">""</definedName>
    <definedName name="HTML1_11" hidden="1">1</definedName>
    <definedName name="HTML1_12" hidden="1">"C:\My Documents\kaisya.htm"</definedName>
    <definedName name="HTML1_2" hidden="1">1</definedName>
    <definedName name="HTML1_3" hidden="1">"第1段階実施会社"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"96/09/26"</definedName>
    <definedName name="HTML1_9" hidden="1">"渡辺　学"</definedName>
    <definedName name="HTMLCount" hidden="1">1</definedName>
    <definedName name="HW" localSheetId="12" hidden="1">#REF!</definedName>
    <definedName name="HW" localSheetId="5" hidden="1">#REF!</definedName>
    <definedName name="HW" localSheetId="7" hidden="1">#REF!</definedName>
    <definedName name="HW" localSheetId="15" hidden="1">#REF!</definedName>
    <definedName name="HW" localSheetId="6" hidden="1">#REF!</definedName>
    <definedName name="HW" hidden="1">#REF!</definedName>
    <definedName name="i" localSheetId="12" hidden="1">#REF!</definedName>
    <definedName name="i" localSheetId="5" hidden="1">#REF!</definedName>
    <definedName name="i" localSheetId="7" hidden="1">#REF!</definedName>
    <definedName name="i" localSheetId="6" hidden="1">#REF!</definedName>
    <definedName name="i" hidden="1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"c413"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UM_DEP" hidden="1">"c7"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"c39"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LLOW_BORROW_CONST" hidden="1">"c15"</definedName>
    <definedName name="IQ_ALLOW_CONST" hidden="1">"c16"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"c1471"</definedName>
    <definedName name="IQ_AMORTIZED_COST_FDIC" hidden="1">"c6426"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HELD_FDIC" hidden="1">"c6305"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"c65"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"c88"</definedName>
    <definedName name="IQ_BIG_INT_BEAR_CD" hidden="1">"c89"</definedName>
    <definedName name="IQ_BOARD_MEMBER" hidden="1">"c96"</definedName>
    <definedName name="IQ_BOARD_MEMBER_TITLE" hidden="1">"c97"</definedName>
    <definedName name="IQ_BROK_COMISSION" hidden="1">"c98"</definedName>
    <definedName name="IQ_BROKERED_DEPOSITS_FDIC" hidden="1">"c6486"</definedName>
    <definedName name="IQ_BUILDINGS" hidden="1">"c99"</definedName>
    <definedName name="IQ_BUSINESS_DESCRIPTION" hidden="1">"c322"</definedName>
    <definedName name="IQ_BV_OVER_SHARES" hidden="1">"c100"</definedName>
    <definedName name="IQ_BV_SHARE" hidden="1">"c100"</definedName>
    <definedName name="IQ_CAL_Q" hidden="1">"c101"</definedName>
    <definedName name="IQ_CAL_Q_EST_REUT" hidden="1">"c6800"</definedName>
    <definedName name="IQ_CAL_Y" hidden="1">"c102"</definedName>
    <definedName name="IQ_CAL_Y_EST_REUT" hidden="1">"c6801"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"c115"</definedName>
    <definedName name="IQ_CAPITAL_LEASES" hidden="1">"c115"</definedName>
    <definedName name="IQ_CASH" hidden="1">"c118"</definedName>
    <definedName name="IQ_CASH_ACQUIRE_CF" hidden="1">"c1630"</definedName>
    <definedName name="IQ_CASH_CONVERSION" hidden="1">"c117"</definedName>
    <definedName name="IQ_CASH_DIVIDENDS_NET_INCOME_FDIC" hidden="1">"c6738"</definedName>
    <definedName name="IQ_CASH_DUE_BANKS" hidden="1">"c118"</definedName>
    <definedName name="IQ_CASH_EQUIV" hidden="1">"c118"</definedName>
    <definedName name="IQ_CASH_FINAN" hidden="1">"c119"</definedName>
    <definedName name="IQ_CASH_IN_PROCESS_FDIC" hidden="1">"c6386"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T" hidden="1">"c124"</definedName>
    <definedName name="IQ_CASH_ST_INVEST" hidden="1">"c124"</definedName>
    <definedName name="IQ_CASH_TAXES" hidden="1">"c125"</definedName>
    <definedName name="IQ_CCE_FDIC" hidden="1">"c6296"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OTHER_NET_OPER_ASSETS_BR" hidden="1">"c3595"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OSEPRICE" hidden="1">"c174"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"c182"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REET1" hidden="1">"c217"</definedName>
    <definedName name="IQ_COMPANY_STREET2" hidden="1">"c218"</definedName>
    <definedName name="IQ_COMPANY_TICKER" hidden="1">"c219"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EYED_TO_OTHERS_FDIC" hidden="1">"c6534"</definedName>
    <definedName name="IQ_CORE_CAPITAL_RATIO_FDIC" hidden="1">"c6745"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YS_COVER_SHORT" hidden="1">"c1578"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INC_TAX" hidden="1">"c315"</definedName>
    <definedName name="IQ_DEFERRED_TAXES" hidden="1">"c147"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RIVATIVES_FDIC" hidden="1">"c6523"</definedName>
    <definedName name="IQ_DESCRIPTION_LONG" hidden="1">"c322"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NORMAL_EPS" hidden="1">"c1594"</definedName>
    <definedName name="IQ_DILUT_WEIGHT" hidden="1">"c326"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SHARE" hidden="1">"c330"</definedName>
    <definedName name="IQ_DIVEST_CF" hidden="1">"c331"</definedName>
    <definedName name="IQ_DIVID_SHARE" hidden="1">"c330"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_REUT" hidden="1">"c5314"</definedName>
    <definedName name="IQ_EARNINGS_COVERAGE_NET_CHARGE_OFFS_FDIC" hidden="1">"c6735"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"c360"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"c368"</definedName>
    <definedName name="IQ_EBITDA_EST_REUT" hidden="1">"c3640"</definedName>
    <definedName name="IQ_EBITDA_HIGH_EST_REUT" hidden="1">"c3642"</definedName>
    <definedName name="IQ_EBITDA_INT" hidden="1">"c373"</definedName>
    <definedName name="IQ_EBITDA_LOW_EST_REUT" hidden="1">"c3643"</definedName>
    <definedName name="IQ_EBITDA_MARGIN" hidden="1">"c372"</definedName>
    <definedName name="IQ_EBITDA_MEDIAN_EST_REUT" hidden="1">"c3641"</definedName>
    <definedName name="IQ_EBITDA_NUM_EST_REUT" hidden="1">"c3644"</definedName>
    <definedName name="IQ_EBITDA_OVER_TOTAL_IE" hidden="1">"c373"</definedName>
    <definedName name="IQ_EBITDA_STDDEV_EST_REUT" hidden="1">"c3645"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"c84"</definedName>
    <definedName name="IQ_EPS" hidden="1">"IQ_EPS"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GW_EST_REUT" hidden="1">"c5389"</definedName>
    <definedName name="IQ_EPS_GW_HIGH_EST_REUT" hidden="1">"c5391"</definedName>
    <definedName name="IQ_EPS_GW_LOW_EST_REUT" hidden="1">"c5392"</definedName>
    <definedName name="IQ_EPS_GW_MEDIAN_EST_REUT" hidden="1">"c5390"</definedName>
    <definedName name="IQ_EPS_GW_NUM_EST_REUT" hidden="1">"c5393"</definedName>
    <definedName name="IQ_EPS_GW_STDDEV_EST_REUT" hidden="1">"c5394"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_REUT" hidden="1">"c5456"</definedName>
    <definedName name="IQ_EPS_NORM_EST_REUT" hidden="1">"c5326"</definedName>
    <definedName name="IQ_EPS_NORM_HIGH_EST_REUT" hidden="1">"c5328"</definedName>
    <definedName name="IQ_EPS_NORM_LOW_EST_REUT" hidden="1">"c5329"</definedName>
    <definedName name="IQ_EPS_NORM_MEDIAN_EST_REUT" hidden="1">"c5327"</definedName>
    <definedName name="IQ_EPS_NORM_NUM_EST_REUT" hidden="1">"c5330"</definedName>
    <definedName name="IQ_EPS_NORM_STDDEV_EST_REUT" hidden="1">"c5331"</definedName>
    <definedName name="IQ_EPS_NUM_EST" hidden="1">"c402"</definedName>
    <definedName name="IQ_EPS_NUM_EST_REUT" hidden="1">"c5451"</definedName>
    <definedName name="IQ_EPS_REPORTED_EST_REUT" hidden="1">"c5396"</definedName>
    <definedName name="IQ_EPS_REPORTED_HIGH_EST_REUT" hidden="1">"c5398"</definedName>
    <definedName name="IQ_EPS_REPORTED_LOW_EST_REUT" hidden="1">"c5399"</definedName>
    <definedName name="IQ_EPS_REPORTED_MEDIAN_EST_REUT" hidden="1">"c5397"</definedName>
    <definedName name="IQ_EPS_REPORTED_NUM_EST_REUT" hidden="1">"c5400"</definedName>
    <definedName name="IQ_EPS_REPORTED_STDDEV_EST_REUT" hidden="1">"c5401"</definedName>
    <definedName name="IQ_EPS_STDDEV_EST" hidden="1">"c403"</definedName>
    <definedName name="IQ_EPS_STDDEV_EST_REUT" hidden="1">"c5452"</definedName>
    <definedName name="IQ_EQUITY_AFFIL" hidden="1">"c552"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"c739"</definedName>
    <definedName name="IQ_ESOP_DEBT" hidden="1">"c1597"</definedName>
    <definedName name="IQ_EST_ACT_EPS" hidden="1">"c1648"</definedName>
    <definedName name="IQ_EST_ACT_EPS_GW_REUT" hidden="1">"c5395"</definedName>
    <definedName name="IQ_EST_ACT_EPS_NORM_REUT" hidden="1">"c5332"</definedName>
    <definedName name="IQ_EST_ACT_EPS_REPORTED_REUT" hidden="1">"c5402"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EPS_GW_DIFF_REUT" hidden="1">"c5429"</definedName>
    <definedName name="IQ_EST_EPS_GW_SURPRISE_PERCENT_REUT" hidden="1">"c5430"</definedName>
    <definedName name="IQ_EST_EPS_NORM_DIFF_REUT" hidden="1">"c5411"</definedName>
    <definedName name="IQ_EST_EPS_NORM_SURPRISE_PERCENT_REUT" hidden="1">"c5412"</definedName>
    <definedName name="IQ_EST_EPS_REPORT_DIFF_REUT" hidden="1">"c5431"</definedName>
    <definedName name="IQ_EST_EPS_REPORT_SURPRISE_PERCENT_REUT" hidden="1">"c5432"</definedName>
    <definedName name="IQ_ESTIMATED_ASSESSABLE_DEPOSITS_FDIC" hidden="1">"c6490"</definedName>
    <definedName name="IQ_ESTIMATED_INSURED_DEPOSITS_FDIC" hidden="1">"c6491"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XCHANGE" hidden="1">"c405"</definedName>
    <definedName name="IQ_EXERCISE_PRICE" hidden="1">"c406"</definedName>
    <definedName name="IQ_EXP_RETURN_PENSION_DOMESTIC" hidden="1">"c407"</definedName>
    <definedName name="IQ_EXP_RETURN_PENSION_FOREIGN" hidden="1">"c408"</definedName>
    <definedName name="IQ_EXPENSE_CODE_" hidden="1">"ajsdasd"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"c413"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FO" hidden="1">"c1574"</definedName>
    <definedName name="IQ_FH">100000</definedName>
    <definedName name="IQ_FHLB_ADVANCES_FDIC" hidden="1">"c6366"</definedName>
    <definedName name="IQ_FHLB_DEBT" hidden="1">"c423"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"c893"</definedName>
    <definedName name="IQ_FINANCING_CASH_SUPPL" hidden="1">"c899"</definedName>
    <definedName name="IQ_FINISHED_INV" hidden="1">"c438"</definedName>
    <definedName name="IQ_FIRST_YEAR_LIFE" hidden="1">"c439"</definedName>
    <definedName name="IQ_FISCAL_Q" hidden="1">"c440"</definedName>
    <definedName name="IQ_FISCAL_Q_EST_REUT" hidden="1">"c6798"</definedName>
    <definedName name="IQ_FISCAL_Y" hidden="1">"c441"</definedName>
    <definedName name="IQ_FISCAL_Y_EST_REUT" hidden="1">"c6799"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"c451"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SPOT_FDIC" hidden="1">"c6356"</definedName>
    <definedName name="IQ_FY">1000</definedName>
    <definedName name="IQ_FY_DATE" hidden="1">"IQ_FY_DATE"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"c530"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"c192"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"c511"</definedName>
    <definedName name="IQ_GW" hidden="1">"c530"</definedName>
    <definedName name="IQ_GW_AMORT_BR" hidden="1">"c532"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ELD_MATURITY_FDIC" hidden="1">"c6408"</definedName>
    <definedName name="IQ_HIGH_TARGET_PRICE_REUT" hidden="1">"c5317"</definedName>
    <definedName name="IQ_HIGHPRICE" hidden="1">"c545"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"c907"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NON" hidden="1">"c619"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S_DEBT_NET" hidden="1">"c751"</definedName>
    <definedName name="IQ_ISS_STOCK_NET" hidden="1">"c1601"</definedName>
    <definedName name="IQ_ISSUED_GUARANTEED_US_FDIC" hidden="1">"c6404"</definedName>
    <definedName name="IQ_LAND" hidden="1">"c645"</definedName>
    <definedName name="IQ_LASTSALEPRICE" hidden="1">"c646"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"c656"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ALLOWANCE_LOANS_FDIC" hidden="1">"c6739"</definedName>
    <definedName name="IQ_LOSS_LOSS_EXP" hidden="1">"c672"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DATE" hidden="1">"IQ_LTM_DATE"</definedName>
    <definedName name="IQ_LTM_REVENUE_OVER_EMPLOYEES" hidden="1">"c1304"</definedName>
    <definedName name="IQ_LTMMONTH" hidden="1">120000</definedName>
    <definedName name="IQ_MACHINERY" hidden="1">"c711"</definedName>
    <definedName name="IQ_MARKETCAP" hidden="1">"c712"</definedName>
    <definedName name="IQ_MATURITY_ONE_YEAR_LESS_FDIC" hidden="1">"c6425"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EY_MARKET_DEPOSIT_ACCOUNTS_FDIC" hidden="1">"c6553"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localSheetId="13" hidden="1">42916.7470833333</definedName>
    <definedName name="IQ_NAMES_REVISION_DATE_" hidden="1">43028.9021180556</definedName>
    <definedName name="IQ_NAMES_REVISION_DATE__1" hidden="1">41169.5960763889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"c781"</definedName>
    <definedName name="IQ_NET_INC_BEFORE" hidden="1">"c344"</definedName>
    <definedName name="IQ_NET_INC_CF" hidden="1">"c793"</definedName>
    <definedName name="IQ_NET_INC_MARGIN" hidden="1">"c794"</definedName>
    <definedName name="IQ_NET_INCOME_FDIC" hidden="1">"c6587"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INTEREST_MARGIN_FDIC" hidden="1">"c6726"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SFAS" hidden="1">"c795"</definedName>
    <definedName name="IQ_NON_ACCRUAL_LOANS" hidden="1">"c796"</definedName>
    <definedName name="IQ_NON_CASH" hidden="1">"c797"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_INC_FDIC" hidden="1">"c6575"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TRANSACTION_ACCOUNTS_FDIC" hidden="1">"c6552"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BER_DEPOSITS_LESS_THAN_100K_FDIC" hidden="1">"c6495"</definedName>
    <definedName name="IQ_NUMBER_DEPOSITS_MORE_THAN_100K_FDIC" hidden="1">"c6493"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"c362"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ISSUED" hidden="1">"c857"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_BR" hidden="1">"c5566"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"c868"</definedName>
    <definedName name="IQ_OTHER_CURRENT_LIAB" hidden="1">"c877"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"c959"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"c1022"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"c8"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RATIO" hidden="1">"c1610"</definedName>
    <definedName name="IQ_PEG_FWD_REUT" hidden="1">"c4052"</definedName>
    <definedName name="IQ_PENSION" hidden="1">"c1031"</definedName>
    <definedName name="IQ_PERCENT_INSURED_FDIC" hidden="1">"c6374"</definedName>
    <definedName name="IQ_PERIODDATE" hidden="1">"c1034"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"c1052"</definedName>
    <definedName name="IQ_PREF_TOT" hidden="1">"c1044"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EXP" hidden="1">"c1068"</definedName>
    <definedName name="IQ_PREPAID_EXPEN" hidden="1">"c1068"</definedName>
    <definedName name="IQ_PRETAX_RETURN_ASSETS_FDIC" hidden="1">"c6731"</definedName>
    <definedName name="IQ_PRICE_OVER_BVPS" hidden="1">"c1026"</definedName>
    <definedName name="IQ_PRICE_OVER_LTM_EPS" hidden="1">"c1029"</definedName>
    <definedName name="IQ_PRICE_TARGET_REUT" hidden="1">"c3631"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"c1059"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EARCH_DEV" hidden="1">"c1090"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DEPOSITS_FDIC" hidden="1">"c6488"</definedName>
    <definedName name="IQ_RETAINED_EARN" hidden="1">"c1092"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"c1117"</definedName>
    <definedName name="IQ_REV" hidden="1">"c1122"</definedName>
    <definedName name="IQ_REV_BEFORE_LL" hidden="1">"c1123"</definedName>
    <definedName name="IQ_REV_STDDEV_EST_REUT" hidden="1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"c1122"</definedName>
    <definedName name="IQ_REVENUE_EST_REUT" hidden="1">"c3634"</definedName>
    <definedName name="IQ_REVENUE_HIGH_EST_REUT" hidden="1">"c3636"</definedName>
    <definedName name="IQ_REVENUE_LOW_EST_REUT" hidden="1">"c3637"</definedName>
    <definedName name="IQ_REVENUE_MEDIAN_EST_REUT" hidden="1">"c3635"</definedName>
    <definedName name="IQ_REVENUE_NUM_EST_REUT" hidden="1">"c3638"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"c1197"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DEBT_FDIC" hidden="1">"c6346"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_REUT" hidden="1">"c5319"</definedName>
    <definedName name="IQ_TARGET_PRICE_STDDEV_REUT" hidden="1">"c5320"</definedName>
    <definedName name="IQ_TAX_BENEFIT_OPTIONS" hidden="1">"c1215"</definedName>
    <definedName name="IQ_TAX_EQUIV_NET_INT_INC" hidden="1">"c1216"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ER_ONE_RATIO" hidden="1">"c1229"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HARGE_OFFS_FDIC" hidden="1">"c6603"</definedName>
    <definedName name="IQ_TOTAL_CL" hidden="1">"c1245"</definedName>
    <definedName name="IQ_TOTAL_COMMON" hidden="1">"c1022"</definedName>
    <definedName name="IQ_TOTAL_COMMON_EQUITY" hidden="1">"c1246"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"c1522"</definedName>
    <definedName name="IQ_TOTAL_EMPLOYEES_FDIC" hidden="1">"c6355"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IABILITIES_FDIC" hidden="1">"c6348"</definedName>
    <definedName name="IQ_TOTAL_LONG_DEBT" hidden="1">"c1617"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UTI" hidden="1">"c1308"</definedName>
    <definedName name="IQ_TOTAL_REVENUE" hidden="1">"c1294"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"c1177"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R" hidden="1">"c5517"</definedName>
    <definedName name="IQ_TRADE_AR" hidden="1">"c40"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EASURY_STOCK_TRANSACTIONS_FDIC" hidden="1">"c6501"</definedName>
    <definedName name="IQ_TRUST_INC" hidden="1">"c1319"</definedName>
    <definedName name="IQ_TRUST_PREF" hidden="1">"c1320"</definedName>
    <definedName name="IQ_TWELVE_MONTHS_FIXED_AND_FLOATING_FDIC" hidden="1">"c6420"</definedName>
    <definedName name="IQ_TWELVE_MONTHS_MORTGAGE_PASS_THROUGHS_FDIC" hidden="1">"c6412"</definedName>
    <definedName name="IQ_UNDIVIDED_PROFITS_FDIC" hidden="1">"c6352"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USED_LOAN_COMMITMENTS_FDIC" hidden="1">"c6368"</definedName>
    <definedName name="IQ_UNUSUAL_EXP" hidden="1">"c18"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EEK">50000</definedName>
    <definedName name="IQ_WEIGHTED_AVG_PRICE" hidden="1">"c1334"</definedName>
    <definedName name="IQ_WIP_INV" hidden="1">"c1335"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YEARHIGH" hidden="1">"c1337"</definedName>
    <definedName name="IQ_YEARLOW" hidden="1">"c1338"</definedName>
    <definedName name="IQ_YTD">3000</definedName>
    <definedName name="IQ_YTDMONTH" hidden="1">130000</definedName>
    <definedName name="IQ_Z_SCORE" hidden="1">"c1339"</definedName>
    <definedName name="IQB_BOOKMARK_COUNT" hidden="1">0</definedName>
    <definedName name="IQRA7" hidden="1">"$A$8:$A$38"</definedName>
    <definedName name="IQRAnalystEstimateswCapIQAB13" localSheetId="12" hidden="1">#REF!</definedName>
    <definedName name="IQRAnalystEstimateswCapIQAB13" localSheetId="5" hidden="1">#REF!</definedName>
    <definedName name="IQRAnalystEstimateswCapIQAB13" localSheetId="7" hidden="1">#REF!</definedName>
    <definedName name="IQRAnalystEstimateswCapIQAB13" localSheetId="15" hidden="1">#REF!</definedName>
    <definedName name="IQRAnalystEstimateswCapIQAB13" localSheetId="6" hidden="1">#REF!</definedName>
    <definedName name="IQRAnalystEstimateswCapIQAB13" hidden="1">#REF!</definedName>
    <definedName name="IQRAnalystEstimateswCapIQAC13" localSheetId="12" hidden="1">#REF!</definedName>
    <definedName name="IQRAnalystEstimateswCapIQAC13" localSheetId="5" hidden="1">#REF!</definedName>
    <definedName name="IQRAnalystEstimateswCapIQAC13" localSheetId="7" hidden="1">#REF!</definedName>
    <definedName name="IQRAnalystEstimateswCapIQAC13" localSheetId="6" hidden="1">#REF!</definedName>
    <definedName name="IQRAnalystEstimateswCapIQAC13" hidden="1">#REF!</definedName>
    <definedName name="IQRAnalystEstimateswCapIQAD13" localSheetId="12" hidden="1">#REF!</definedName>
    <definedName name="IQRAnalystEstimateswCapIQAD13" localSheetId="5" hidden="1">#REF!</definedName>
    <definedName name="IQRAnalystEstimateswCapIQAD13" localSheetId="7" hidden="1">#REF!</definedName>
    <definedName name="IQRAnalystEstimateswCapIQAD13" localSheetId="6" hidden="1">#REF!</definedName>
    <definedName name="IQRAnalystEstimateswCapIQAD13" hidden="1">#REF!</definedName>
    <definedName name="IQRAnalystEstimateswCapIQAG13" localSheetId="12" hidden="1">#REF!</definedName>
    <definedName name="IQRAnalystEstimateswCapIQAG13" localSheetId="5" hidden="1">#REF!</definedName>
    <definedName name="IQRAnalystEstimateswCapIQAG13" localSheetId="7" hidden="1">#REF!</definedName>
    <definedName name="IQRAnalystEstimateswCapIQAG13" localSheetId="6" hidden="1">#REF!</definedName>
    <definedName name="IQRAnalystEstimateswCapIQAG13" hidden="1">#REF!</definedName>
    <definedName name="IQRAnalystEstimateswCapIQAH13" localSheetId="12" hidden="1">#REF!</definedName>
    <definedName name="IQRAnalystEstimateswCapIQAH13" localSheetId="5" hidden="1">#REF!</definedName>
    <definedName name="IQRAnalystEstimateswCapIQAH13" localSheetId="7" hidden="1">#REF!</definedName>
    <definedName name="IQRAnalystEstimateswCapIQAH13" localSheetId="6" hidden="1">#REF!</definedName>
    <definedName name="IQRAnalystEstimateswCapIQAH13" hidden="1">#REF!</definedName>
    <definedName name="IQRAnalystEstimateswCapIQAI13" localSheetId="12" hidden="1">#REF!</definedName>
    <definedName name="IQRAnalystEstimateswCapIQAI13" localSheetId="5" hidden="1">#REF!</definedName>
    <definedName name="IQRAnalystEstimateswCapIQAI13" localSheetId="7" hidden="1">#REF!</definedName>
    <definedName name="IQRAnalystEstimateswCapIQAI13" localSheetId="6" hidden="1">#REF!</definedName>
    <definedName name="IQRAnalystEstimateswCapIQAI13" hidden="1">#REF!</definedName>
    <definedName name="IQRAnalystEstimateswCapIQM13" localSheetId="12" hidden="1">#REF!</definedName>
    <definedName name="IQRAnalystEstimateswCapIQM13" localSheetId="5" hidden="1">#REF!</definedName>
    <definedName name="IQRAnalystEstimateswCapIQM13" localSheetId="7" hidden="1">#REF!</definedName>
    <definedName name="IQRAnalystEstimateswCapIQM13" localSheetId="6" hidden="1">#REF!</definedName>
    <definedName name="IQRAnalystEstimateswCapIQM13" hidden="1">#REF!</definedName>
    <definedName name="IQRAnalystEstimateswCapIQN13" localSheetId="12" hidden="1">#REF!</definedName>
    <definedName name="IQRAnalystEstimateswCapIQN13" localSheetId="5" hidden="1">#REF!</definedName>
    <definedName name="IQRAnalystEstimateswCapIQN13" localSheetId="7" hidden="1">#REF!</definedName>
    <definedName name="IQRAnalystEstimateswCapIQN13" localSheetId="6" hidden="1">#REF!</definedName>
    <definedName name="IQRAnalystEstimateswCapIQN13" hidden="1">#REF!</definedName>
    <definedName name="IQRAnalystEstimateswCapIQO13" localSheetId="12" hidden="1">#REF!</definedName>
    <definedName name="IQRAnalystEstimateswCapIQO13" localSheetId="5" hidden="1">#REF!</definedName>
    <definedName name="IQRAnalystEstimateswCapIQO13" localSheetId="7" hidden="1">#REF!</definedName>
    <definedName name="IQRAnalystEstimateswCapIQO13" localSheetId="6" hidden="1">#REF!</definedName>
    <definedName name="IQRAnalystEstimateswCapIQO13" hidden="1">#REF!</definedName>
    <definedName name="IQRAnalystEstimateswCapIQR13" localSheetId="12" hidden="1">#REF!</definedName>
    <definedName name="IQRAnalystEstimateswCapIQR13" localSheetId="5" hidden="1">#REF!</definedName>
    <definedName name="IQRAnalystEstimateswCapIQR13" localSheetId="7" hidden="1">#REF!</definedName>
    <definedName name="IQRAnalystEstimateswCapIQR13" localSheetId="6" hidden="1">#REF!</definedName>
    <definedName name="IQRAnalystEstimateswCapIQR13" hidden="1">#REF!</definedName>
    <definedName name="IQRAnalystEstimateswCapIQS13" localSheetId="12" hidden="1">#REF!</definedName>
    <definedName name="IQRAnalystEstimateswCapIQS13" localSheetId="5" hidden="1">#REF!</definedName>
    <definedName name="IQRAnalystEstimateswCapIQS13" localSheetId="7" hidden="1">#REF!</definedName>
    <definedName name="IQRAnalystEstimateswCapIQS13" localSheetId="6" hidden="1">#REF!</definedName>
    <definedName name="IQRAnalystEstimateswCapIQS13" hidden="1">#REF!</definedName>
    <definedName name="IQRAnalystEstimateswCapIQT13" localSheetId="12" hidden="1">#REF!</definedName>
    <definedName name="IQRAnalystEstimateswCapIQT13" localSheetId="5" hidden="1">#REF!</definedName>
    <definedName name="IQRAnalystEstimateswCapIQT13" localSheetId="7" hidden="1">#REF!</definedName>
    <definedName name="IQRAnalystEstimateswCapIQT13" localSheetId="6" hidden="1">#REF!</definedName>
    <definedName name="IQRAnalystEstimateswCapIQT13" hidden="1">#REF!</definedName>
    <definedName name="IQRAnalystEstimateswCapIQW13" localSheetId="12" hidden="1">#REF!</definedName>
    <definedName name="IQRAnalystEstimateswCapIQW13" localSheetId="5" hidden="1">#REF!</definedName>
    <definedName name="IQRAnalystEstimateswCapIQW13" localSheetId="7" hidden="1">#REF!</definedName>
    <definedName name="IQRAnalystEstimateswCapIQW13" localSheetId="6" hidden="1">#REF!</definedName>
    <definedName name="IQRAnalystEstimateswCapIQW13" hidden="1">#REF!</definedName>
    <definedName name="IQRAnalystEstimateswCapIQX13" localSheetId="12" hidden="1">#REF!</definedName>
    <definedName name="IQRAnalystEstimateswCapIQX13" localSheetId="5" hidden="1">#REF!</definedName>
    <definedName name="IQRAnalystEstimateswCapIQX13" localSheetId="7" hidden="1">#REF!</definedName>
    <definedName name="IQRAnalystEstimateswCapIQX13" localSheetId="6" hidden="1">#REF!</definedName>
    <definedName name="IQRAnalystEstimateswCapIQX13" hidden="1">#REF!</definedName>
    <definedName name="IQRAnalystEstimateswCapIQY13" localSheetId="12" hidden="1">#REF!</definedName>
    <definedName name="IQRAnalystEstimateswCapIQY13" localSheetId="5" hidden="1">#REF!</definedName>
    <definedName name="IQRAnalystEstimateswCapIQY13" localSheetId="7" hidden="1">#REF!</definedName>
    <definedName name="IQRAnalystEstimateswCapIQY13" localSheetId="6" hidden="1">#REF!</definedName>
    <definedName name="IQRAnalystEstimateswCapIQY13" hidden="1">#REF!</definedName>
    <definedName name="IQRAnalystsIntExpestAB13" localSheetId="12" hidden="1">#REF!</definedName>
    <definedName name="IQRAnalystsIntExpestAB13" localSheetId="5" hidden="1">#REF!</definedName>
    <definedName name="IQRAnalystsIntExpestAB13" localSheetId="7" hidden="1">#REF!</definedName>
    <definedName name="IQRAnalystsIntExpestAB13" localSheetId="6" hidden="1">#REF!</definedName>
    <definedName name="IQRAnalystsIntExpestAB13" hidden="1">#REF!</definedName>
    <definedName name="IQRAnalystsIntExpestAC13" localSheetId="12" hidden="1">#REF!</definedName>
    <definedName name="IQRAnalystsIntExpestAC13" localSheetId="5" hidden="1">#REF!</definedName>
    <definedName name="IQRAnalystsIntExpestAC13" localSheetId="7" hidden="1">#REF!</definedName>
    <definedName name="IQRAnalystsIntExpestAC13" localSheetId="6" hidden="1">#REF!</definedName>
    <definedName name="IQRAnalystsIntExpestAC13" hidden="1">#REF!</definedName>
    <definedName name="IQRAnalystsIntExpestAD13" localSheetId="12" hidden="1">#REF!</definedName>
    <definedName name="IQRAnalystsIntExpestAD13" localSheetId="5" hidden="1">#REF!</definedName>
    <definedName name="IQRAnalystsIntExpestAD13" localSheetId="7" hidden="1">#REF!</definedName>
    <definedName name="IQRAnalystsIntExpestAD13" localSheetId="6" hidden="1">#REF!</definedName>
    <definedName name="IQRAnalystsIntExpestAD13" hidden="1">#REF!</definedName>
    <definedName name="IQRAnalystsIntExpestAG13" localSheetId="12" hidden="1">#REF!</definedName>
    <definedName name="IQRAnalystsIntExpestAG13" localSheetId="5" hidden="1">#REF!</definedName>
    <definedName name="IQRAnalystsIntExpestAG13" localSheetId="7" hidden="1">#REF!</definedName>
    <definedName name="IQRAnalystsIntExpestAG13" localSheetId="6" hidden="1">#REF!</definedName>
    <definedName name="IQRAnalystsIntExpestAG13" hidden="1">#REF!</definedName>
    <definedName name="IQRAnalystsIntExpestAH13" localSheetId="12" hidden="1">#REF!</definedName>
    <definedName name="IQRAnalystsIntExpestAH13" localSheetId="5" hidden="1">#REF!</definedName>
    <definedName name="IQRAnalystsIntExpestAH13" localSheetId="7" hidden="1">#REF!</definedName>
    <definedName name="IQRAnalystsIntExpestAH13" localSheetId="6" hidden="1">#REF!</definedName>
    <definedName name="IQRAnalystsIntExpestAH13" hidden="1">#REF!</definedName>
    <definedName name="IQRAnalystsIntExpestAI13" localSheetId="12" hidden="1">#REF!</definedName>
    <definedName name="IQRAnalystsIntExpestAI13" localSheetId="5" hidden="1">#REF!</definedName>
    <definedName name="IQRAnalystsIntExpestAI13" localSheetId="7" hidden="1">#REF!</definedName>
    <definedName name="IQRAnalystsIntExpestAI13" localSheetId="6" hidden="1">#REF!</definedName>
    <definedName name="IQRAnalystsIntExpestAI13" hidden="1">#REF!</definedName>
    <definedName name="IQRAnalystsIntExpestM13" localSheetId="12" hidden="1">#REF!</definedName>
    <definedName name="IQRAnalystsIntExpestM13" localSheetId="5" hidden="1">#REF!</definedName>
    <definedName name="IQRAnalystsIntExpestM13" localSheetId="7" hidden="1">#REF!</definedName>
    <definedName name="IQRAnalystsIntExpestM13" localSheetId="6" hidden="1">#REF!</definedName>
    <definedName name="IQRAnalystsIntExpestM13" hidden="1">#REF!</definedName>
    <definedName name="IQRAnalystsIntExpestN13" localSheetId="12" hidden="1">#REF!</definedName>
    <definedName name="IQRAnalystsIntExpestN13" localSheetId="5" hidden="1">#REF!</definedName>
    <definedName name="IQRAnalystsIntExpestN13" localSheetId="7" hidden="1">#REF!</definedName>
    <definedName name="IQRAnalystsIntExpestN13" localSheetId="6" hidden="1">#REF!</definedName>
    <definedName name="IQRAnalystsIntExpestN13" hidden="1">#REF!</definedName>
    <definedName name="IQRAnalystsIntExpestO13" localSheetId="12" hidden="1">#REF!</definedName>
    <definedName name="IQRAnalystsIntExpestO13" localSheetId="5" hidden="1">#REF!</definedName>
    <definedName name="IQRAnalystsIntExpestO13" localSheetId="7" hidden="1">#REF!</definedName>
    <definedName name="IQRAnalystsIntExpestO13" localSheetId="6" hidden="1">#REF!</definedName>
    <definedName name="IQRAnalystsIntExpestO13" hidden="1">#REF!</definedName>
    <definedName name="IQRAnalystsIntExpestR13" localSheetId="12" hidden="1">#REF!</definedName>
    <definedName name="IQRAnalystsIntExpestR13" localSheetId="5" hidden="1">#REF!</definedName>
    <definedName name="IQRAnalystsIntExpestR13" localSheetId="7" hidden="1">#REF!</definedName>
    <definedName name="IQRAnalystsIntExpestR13" localSheetId="6" hidden="1">#REF!</definedName>
    <definedName name="IQRAnalystsIntExpestR13" hidden="1">#REF!</definedName>
    <definedName name="IQRAnalystsIntExpestS13" localSheetId="12" hidden="1">#REF!</definedName>
    <definedName name="IQRAnalystsIntExpestS13" localSheetId="5" hidden="1">#REF!</definedName>
    <definedName name="IQRAnalystsIntExpestS13" localSheetId="7" hidden="1">#REF!</definedName>
    <definedName name="IQRAnalystsIntExpestS13" localSheetId="6" hidden="1">#REF!</definedName>
    <definedName name="IQRAnalystsIntExpestS13" hidden="1">#REF!</definedName>
    <definedName name="IQRAnalystsIntExpestT13" localSheetId="12" hidden="1">#REF!</definedName>
    <definedName name="IQRAnalystsIntExpestT13" localSheetId="5" hidden="1">#REF!</definedName>
    <definedName name="IQRAnalystsIntExpestT13" localSheetId="7" hidden="1">#REF!</definedName>
    <definedName name="IQRAnalystsIntExpestT13" localSheetId="6" hidden="1">#REF!</definedName>
    <definedName name="IQRAnalystsIntExpestT13" hidden="1">#REF!</definedName>
    <definedName name="IQRAnalystsIntExpestW13" localSheetId="12" hidden="1">#REF!</definedName>
    <definedName name="IQRAnalystsIntExpestW13" localSheetId="5" hidden="1">#REF!</definedName>
    <definedName name="IQRAnalystsIntExpestW13" localSheetId="7" hidden="1">#REF!</definedName>
    <definedName name="IQRAnalystsIntExpestW13" localSheetId="6" hidden="1">#REF!</definedName>
    <definedName name="IQRAnalystsIntExpestW13" hidden="1">#REF!</definedName>
    <definedName name="IQRAnalystsIntExpestX13" localSheetId="12" hidden="1">#REF!</definedName>
    <definedName name="IQRAnalystsIntExpestX13" localSheetId="5" hidden="1">#REF!</definedName>
    <definedName name="IQRAnalystsIntExpestX13" localSheetId="7" hidden="1">#REF!</definedName>
    <definedName name="IQRAnalystsIntExpestX13" localSheetId="6" hidden="1">#REF!</definedName>
    <definedName name="IQRAnalystsIntExpestX13" hidden="1">#REF!</definedName>
    <definedName name="IQRAnalystsIntExpestY13" localSheetId="12" hidden="1">#REF!</definedName>
    <definedName name="IQRAnalystsIntExpestY13" localSheetId="5" hidden="1">#REF!</definedName>
    <definedName name="IQRAnalystsIntExpestY13" localSheetId="7" hidden="1">#REF!</definedName>
    <definedName name="IQRAnalystsIntExpestY13" localSheetId="6" hidden="1">#REF!</definedName>
    <definedName name="IQRAnalystsIntExpestY13" hidden="1">#REF!</definedName>
    <definedName name="IQRAnalystsRevest2AB13" localSheetId="12" hidden="1">#REF!</definedName>
    <definedName name="IQRAnalystsRevest2AB13" localSheetId="5" hidden="1">#REF!</definedName>
    <definedName name="IQRAnalystsRevest2AB13" localSheetId="7" hidden="1">#REF!</definedName>
    <definedName name="IQRAnalystsRevest2AB13" localSheetId="6" hidden="1">#REF!</definedName>
    <definedName name="IQRAnalystsRevest2AB13" hidden="1">#REF!</definedName>
    <definedName name="IQRAnalystsRevest2AC13" localSheetId="12" hidden="1">#REF!</definedName>
    <definedName name="IQRAnalystsRevest2AC13" localSheetId="5" hidden="1">#REF!</definedName>
    <definedName name="IQRAnalystsRevest2AC13" localSheetId="7" hidden="1">#REF!</definedName>
    <definedName name="IQRAnalystsRevest2AC13" localSheetId="6" hidden="1">#REF!</definedName>
    <definedName name="IQRAnalystsRevest2AC13" hidden="1">#REF!</definedName>
    <definedName name="IQRAnalystsRevest2AD13" localSheetId="12" hidden="1">#REF!</definedName>
    <definedName name="IQRAnalystsRevest2AD13" localSheetId="5" hidden="1">#REF!</definedName>
    <definedName name="IQRAnalystsRevest2AD13" localSheetId="7" hidden="1">#REF!</definedName>
    <definedName name="IQRAnalystsRevest2AD13" localSheetId="6" hidden="1">#REF!</definedName>
    <definedName name="IQRAnalystsRevest2AD13" hidden="1">#REF!</definedName>
    <definedName name="IQRAnalystsRevest2AG13" localSheetId="12" hidden="1">#REF!</definedName>
    <definedName name="IQRAnalystsRevest2AG13" localSheetId="5" hidden="1">#REF!</definedName>
    <definedName name="IQRAnalystsRevest2AG13" localSheetId="7" hidden="1">#REF!</definedName>
    <definedName name="IQRAnalystsRevest2AG13" localSheetId="6" hidden="1">#REF!</definedName>
    <definedName name="IQRAnalystsRevest2AG13" hidden="1">#REF!</definedName>
    <definedName name="IQRAnalystsRevest2AH13" localSheetId="12" hidden="1">#REF!</definedName>
    <definedName name="IQRAnalystsRevest2AH13" localSheetId="5" hidden="1">#REF!</definedName>
    <definedName name="IQRAnalystsRevest2AH13" localSheetId="7" hidden="1">#REF!</definedName>
    <definedName name="IQRAnalystsRevest2AH13" localSheetId="6" hidden="1">#REF!</definedName>
    <definedName name="IQRAnalystsRevest2AH13" hidden="1">#REF!</definedName>
    <definedName name="IQRAnalystsRevest2AI13" localSheetId="12" hidden="1">#REF!</definedName>
    <definedName name="IQRAnalystsRevest2AI13" localSheetId="5" hidden="1">#REF!</definedName>
    <definedName name="IQRAnalystsRevest2AI13" localSheetId="7" hidden="1">#REF!</definedName>
    <definedName name="IQRAnalystsRevest2AI13" localSheetId="6" hidden="1">#REF!</definedName>
    <definedName name="IQRAnalystsRevest2AI13" hidden="1">#REF!</definedName>
    <definedName name="IQRAnalystsRevest2M13" localSheetId="12" hidden="1">#REF!</definedName>
    <definedName name="IQRAnalystsRevest2M13" localSheetId="5" hidden="1">#REF!</definedName>
    <definedName name="IQRAnalystsRevest2M13" localSheetId="7" hidden="1">#REF!</definedName>
    <definedName name="IQRAnalystsRevest2M13" localSheetId="6" hidden="1">#REF!</definedName>
    <definedName name="IQRAnalystsRevest2M13" hidden="1">#REF!</definedName>
    <definedName name="IQRAnalystsRevest2N13" localSheetId="12" hidden="1">#REF!</definedName>
    <definedName name="IQRAnalystsRevest2N13" localSheetId="5" hidden="1">#REF!</definedName>
    <definedName name="IQRAnalystsRevest2N13" localSheetId="7" hidden="1">#REF!</definedName>
    <definedName name="IQRAnalystsRevest2N13" localSheetId="6" hidden="1">#REF!</definedName>
    <definedName name="IQRAnalystsRevest2N13" hidden="1">#REF!</definedName>
    <definedName name="IQRAnalystsRevest2O13" localSheetId="12" hidden="1">#REF!</definedName>
    <definedName name="IQRAnalystsRevest2O13" localSheetId="5" hidden="1">#REF!</definedName>
    <definedName name="IQRAnalystsRevest2O13" localSheetId="7" hidden="1">#REF!</definedName>
    <definedName name="IQRAnalystsRevest2O13" localSheetId="6" hidden="1">#REF!</definedName>
    <definedName name="IQRAnalystsRevest2O13" hidden="1">#REF!</definedName>
    <definedName name="IQRAnalystsRevest2R13" localSheetId="12" hidden="1">#REF!</definedName>
    <definedName name="IQRAnalystsRevest2R13" localSheetId="5" hidden="1">#REF!</definedName>
    <definedName name="IQRAnalystsRevest2R13" localSheetId="7" hidden="1">#REF!</definedName>
    <definedName name="IQRAnalystsRevest2R13" localSheetId="6" hidden="1">#REF!</definedName>
    <definedName name="IQRAnalystsRevest2R13" hidden="1">#REF!</definedName>
    <definedName name="IQRAnalystsRevest2S13" localSheetId="12" hidden="1">#REF!</definedName>
    <definedName name="IQRAnalystsRevest2S13" localSheetId="5" hidden="1">#REF!</definedName>
    <definedName name="IQRAnalystsRevest2S13" localSheetId="7" hidden="1">#REF!</definedName>
    <definedName name="IQRAnalystsRevest2S13" localSheetId="6" hidden="1">#REF!</definedName>
    <definedName name="IQRAnalystsRevest2S13" hidden="1">#REF!</definedName>
    <definedName name="IQRAnalystsRevest2T13" localSheetId="12" hidden="1">#REF!</definedName>
    <definedName name="IQRAnalystsRevest2T13" localSheetId="5" hidden="1">#REF!</definedName>
    <definedName name="IQRAnalystsRevest2T13" localSheetId="7" hidden="1">#REF!</definedName>
    <definedName name="IQRAnalystsRevest2T13" localSheetId="6" hidden="1">#REF!</definedName>
    <definedName name="IQRAnalystsRevest2T13" hidden="1">#REF!</definedName>
    <definedName name="IQRAnalystsRevest2W13" localSheetId="12" hidden="1">#REF!</definedName>
    <definedName name="IQRAnalystsRevest2W13" localSheetId="5" hidden="1">#REF!</definedName>
    <definedName name="IQRAnalystsRevest2W13" localSheetId="7" hidden="1">#REF!</definedName>
    <definedName name="IQRAnalystsRevest2W13" localSheetId="6" hidden="1">#REF!</definedName>
    <definedName name="IQRAnalystsRevest2W13" hidden="1">#REF!</definedName>
    <definedName name="IQRAnalystsRevest2X13" localSheetId="12" hidden="1">#REF!</definedName>
    <definedName name="IQRAnalystsRevest2X13" localSheetId="5" hidden="1">#REF!</definedName>
    <definedName name="IQRAnalystsRevest2X13" localSheetId="7" hidden="1">#REF!</definedName>
    <definedName name="IQRAnalystsRevest2X13" localSheetId="6" hidden="1">#REF!</definedName>
    <definedName name="IQRAnalystsRevest2X13" hidden="1">#REF!</definedName>
    <definedName name="IQRAnalystsRevest2Y13" localSheetId="12" hidden="1">#REF!</definedName>
    <definedName name="IQRAnalystsRevest2Y13" localSheetId="5" hidden="1">#REF!</definedName>
    <definedName name="IQRAnalystsRevest2Y13" localSheetId="7" hidden="1">#REF!</definedName>
    <definedName name="IQRAnalystsRevest2Y13" localSheetId="6" hidden="1">#REF!</definedName>
    <definedName name="IQRAnalystsRevest2Y13" hidden="1">#REF!</definedName>
    <definedName name="IQRB7" hidden="1">"$B$8:$B$38"</definedName>
    <definedName name="IQRQ18" hidden="1">"$Q$19"</definedName>
    <definedName name="IQRSheet1A4" localSheetId="12" hidden="1">#REF!</definedName>
    <definedName name="IQRSheet1A4" localSheetId="5" hidden="1">#REF!</definedName>
    <definedName name="IQRSheet1A4" localSheetId="7" hidden="1">#REF!</definedName>
    <definedName name="IQRSheet1A4" localSheetId="15" hidden="1">#REF!</definedName>
    <definedName name="IQRSheet1A4" localSheetId="6" hidden="1">#REF!</definedName>
    <definedName name="IQRSheet1A4" hidden="1">#REF!</definedName>
    <definedName name="IQRSheet1A7" localSheetId="12" hidden="1">#REF!</definedName>
    <definedName name="IQRSheet1A7" localSheetId="5" hidden="1">#REF!</definedName>
    <definedName name="IQRSheet1A7" localSheetId="7" hidden="1">#REF!</definedName>
    <definedName name="IQRSheet1A7" localSheetId="6" hidden="1">#REF!</definedName>
    <definedName name="IQRSheet1A7" hidden="1">#REF!</definedName>
    <definedName name="IQRSheet1A8" localSheetId="12" hidden="1">#REF!</definedName>
    <definedName name="IQRSheet1A8" localSheetId="5" hidden="1">#REF!</definedName>
    <definedName name="IQRSheet1A8" localSheetId="7" hidden="1">#REF!</definedName>
    <definedName name="IQRSheet1A8" localSheetId="6" hidden="1">#REF!</definedName>
    <definedName name="IQRSheet1A8" hidden="1">#REF!</definedName>
    <definedName name="IQRSheet1B4" localSheetId="12" hidden="1">#REF!</definedName>
    <definedName name="IQRSheet1B4" localSheetId="5" hidden="1">#REF!</definedName>
    <definedName name="IQRSheet1B4" localSheetId="7" hidden="1">#REF!</definedName>
    <definedName name="IQRSheet1B4" localSheetId="6" hidden="1">#REF!</definedName>
    <definedName name="IQRSheet1B4" hidden="1">#REF!</definedName>
    <definedName name="IQRSheet1B6" localSheetId="12" hidden="1">#REF!</definedName>
    <definedName name="IQRSheet1B6" localSheetId="5" hidden="1">#REF!</definedName>
    <definedName name="IQRSheet1B6" localSheetId="7" hidden="1">#REF!</definedName>
    <definedName name="IQRSheet1B6" localSheetId="6" hidden="1">#REF!</definedName>
    <definedName name="IQRSheet1B6" hidden="1">#REF!</definedName>
    <definedName name="IQRSheet1B7" localSheetId="12" hidden="1">#REF!</definedName>
    <definedName name="IQRSheet1B7" localSheetId="5" hidden="1">#REF!</definedName>
    <definedName name="IQRSheet1B7" localSheetId="7" hidden="1">#REF!</definedName>
    <definedName name="IQRSheet1B7" localSheetId="6" hidden="1">#REF!</definedName>
    <definedName name="IQRSheet1B7" hidden="1">#REF!</definedName>
    <definedName name="IQRSheet1B8" localSheetId="12" hidden="1">#REF!</definedName>
    <definedName name="IQRSheet1B8" localSheetId="5" hidden="1">#REF!</definedName>
    <definedName name="IQRSheet1B8" localSheetId="7" hidden="1">#REF!</definedName>
    <definedName name="IQRSheet1B8" localSheetId="6" hidden="1">#REF!</definedName>
    <definedName name="IQRSheet1B8" hidden="1">#REF!</definedName>
    <definedName name="IQRSheet1C6" localSheetId="12" hidden="1">#REF!</definedName>
    <definedName name="IQRSheet1C6" localSheetId="5" hidden="1">#REF!</definedName>
    <definedName name="IQRSheet1C6" localSheetId="7" hidden="1">#REF!</definedName>
    <definedName name="IQRSheet1C6" localSheetId="6" hidden="1">#REF!</definedName>
    <definedName name="IQRSheet1C6" hidden="1">#REF!</definedName>
    <definedName name="IQRSheet1C7" localSheetId="12" hidden="1">#REF!</definedName>
    <definedName name="IQRSheet1C7" localSheetId="5" hidden="1">#REF!</definedName>
    <definedName name="IQRSheet1C7" localSheetId="7" hidden="1">#REF!</definedName>
    <definedName name="IQRSheet1C7" localSheetId="6" hidden="1">#REF!</definedName>
    <definedName name="IQRSheet1C7" hidden="1">#REF!</definedName>
    <definedName name="IQRWACCandTICInputsE23" hidden="1">'[6]WACC and TIC Inputs'!$E$24:$E$34</definedName>
    <definedName name="IS_VSG">TRUE</definedName>
    <definedName name="j" localSheetId="9" hidden="1">#REF!</definedName>
    <definedName name="j" localSheetId="12" hidden="1">#REF!</definedName>
    <definedName name="j" localSheetId="8" hidden="1">#REF!</definedName>
    <definedName name="j" localSheetId="5" hidden="1">#REF!</definedName>
    <definedName name="j" localSheetId="13" hidden="1">{#N/A,#N/A,FALSE,"Sheet1";#N/A,#N/A,FALSE,"totalp&amp;L";#N/A,#N/A,FALSE,"totalassump";#N/A,#N/A,FALSE,"basep&amp;L";#N/A,#N/A,FALSE,"baseassump";#N/A,#N/A,FALSE,"sum slide"}</definedName>
    <definedName name="j" localSheetId="4" hidden="1">#REF!</definedName>
    <definedName name="j" localSheetId="7" hidden="1">#REF!</definedName>
    <definedName name="j" localSheetId="15" hidden="1">#REF!</definedName>
    <definedName name="j" localSheetId="6" hidden="1">#REF!</definedName>
    <definedName name="j" localSheetId="10" hidden="1">#REF!</definedName>
    <definedName name="j" localSheetId="17" hidden="1">#REF!</definedName>
    <definedName name="j" localSheetId="16" hidden="1">#REF!</definedName>
    <definedName name="j" hidden="1">#REF!</definedName>
    <definedName name="J_WT" localSheetId="12" hidden="1">#REF!</definedName>
    <definedName name="J_WT" localSheetId="5" hidden="1">#REF!</definedName>
    <definedName name="J_WT" localSheetId="7" hidden="1">#REF!</definedName>
    <definedName name="J_WT" localSheetId="6" hidden="1">#REF!</definedName>
    <definedName name="J_WT" hidden="1">#REF!</definedName>
    <definedName name="jj" localSheetId="12" hidden="1">#REF!</definedName>
    <definedName name="jj" localSheetId="5" hidden="1">#REF!</definedName>
    <definedName name="jj" localSheetId="7" hidden="1">#REF!</definedName>
    <definedName name="jj" localSheetId="6" hidden="1">#REF!</definedName>
    <definedName name="jj" hidden="1">#REF!</definedName>
    <definedName name="JJJJ" localSheetId="12" hidden="1">#REF!</definedName>
    <definedName name="JJJJ" localSheetId="5" hidden="1">#REF!</definedName>
    <definedName name="JJJJ" localSheetId="7" hidden="1">#REF!</definedName>
    <definedName name="JJJJ" localSheetId="6" hidden="1">#REF!</definedName>
    <definedName name="JJJJ" hidden="1">#REF!</definedName>
    <definedName name="k" localSheetId="9" hidden="1">#REF!</definedName>
    <definedName name="k" localSheetId="12" hidden="1">#REF!</definedName>
    <definedName name="k" localSheetId="8" hidden="1">#REF!</definedName>
    <definedName name="k" localSheetId="5" hidden="1">#REF!</definedName>
    <definedName name="k" localSheetId="13" hidden="1">{#N/A,#N/A,FALSE,"Sheet1";#N/A,#N/A,FALSE,"totalp&amp;L";#N/A,#N/A,FALSE,"totalassump";#N/A,#N/A,FALSE,"basep&amp;L";#N/A,#N/A,FALSE,"baseassump";#N/A,#N/A,FALSE,"sum slide"}</definedName>
    <definedName name="k" localSheetId="4" hidden="1">#REF!</definedName>
    <definedName name="k" localSheetId="7" hidden="1">#REF!</definedName>
    <definedName name="k" localSheetId="6" hidden="1">#REF!</definedName>
    <definedName name="k" localSheetId="10" hidden="1">#REF!</definedName>
    <definedName name="k" localSheetId="17" hidden="1">#REF!</definedName>
    <definedName name="k" localSheetId="16" hidden="1">#REF!</definedName>
    <definedName name="k" hidden="1">#REF!</definedName>
    <definedName name="kjdslf" localSheetId="9" hidden="1">{#N/A,#N/A,FALSE,"Sheet1"}</definedName>
    <definedName name="kjdslf" localSheetId="12" hidden="1">{#N/A,#N/A,FALSE,"Sheet1"}</definedName>
    <definedName name="kjdslf" localSheetId="8" hidden="1">{#N/A,#N/A,FALSE,"Sheet1"}</definedName>
    <definedName name="kjdslf" localSheetId="13" hidden="1">{#N/A,#N/A,FALSE,"Sheet1"}</definedName>
    <definedName name="kjdslf" localSheetId="4" hidden="1">{#N/A,#N/A,FALSE,"Sheet1"}</definedName>
    <definedName name="kjdslf" localSheetId="7" hidden="1">{#N/A,#N/A,FALSE,"Sheet1"}</definedName>
    <definedName name="kjdslf" localSheetId="15" hidden="1">{#N/A,#N/A,FALSE,"Sheet1"}</definedName>
    <definedName name="kjdslf" localSheetId="6" hidden="1">{#N/A,#N/A,FALSE,"Sheet1"}</definedName>
    <definedName name="kjdslf" localSheetId="10" hidden="1">{#N/A,#N/A,FALSE,"Sheet1"}</definedName>
    <definedName name="kjdslf" localSheetId="17" hidden="1">{#N/A,#N/A,FALSE,"Sheet1"}</definedName>
    <definedName name="kjdslf" localSheetId="16" hidden="1">{#N/A,#N/A,FALSE,"Sheet1"}</definedName>
    <definedName name="kjdslf" hidden="1">{#N/A,#N/A,FALSE,"Sheet1"}</definedName>
    <definedName name="kk" localSheetId="12" hidden="1">#REF!</definedName>
    <definedName name="kk" localSheetId="5" hidden="1">#REF!</definedName>
    <definedName name="kk" localSheetId="7" hidden="1">#REF!</definedName>
    <definedName name="kk" localSheetId="15" hidden="1">#REF!</definedName>
    <definedName name="kk" localSheetId="6" hidden="1">#REF!</definedName>
    <definedName name="kk" hidden="1">#REF!</definedName>
    <definedName name="l" localSheetId="13" hidden="1">{#N/A,#N/A,FALSE,"Sheet1";#N/A,#N/A,FALSE,"totalp&amp;L";#N/A,#N/A,FALSE,"totalassump";#N/A,#N/A,FALSE,"basep&amp;L";#N/A,#N/A,FALSE,"baseassump";#N/A,#N/A,FALSE,"sum slide"}</definedName>
    <definedName name="Last_Row" localSheetId="9">IF('Dep and Capex Data - ES'!Values_Entered,Header_Row+'Dep and Capex Data - ES'!Number_of_Payments,Header_Row)</definedName>
    <definedName name="Last_Row" localSheetId="12">IF('Depreciation Incl. Marketing'!Values_Entered,Header_Row+'Depreciation Incl. Marketing'!Number_of_Payments,Header_Row)</definedName>
    <definedName name="Last_Row" localSheetId="8">IF('Growth Rate &amp; Margin - ES'!Values_Entered,Header_Row+'Growth Rate &amp; Margin - ES'!Number_of_Payments,Header_Row)</definedName>
    <definedName name="Last_Row" localSheetId="5">IF('Income Approach'!Values_Entered,Header_Row+'Income Approach'!Number_of_Payments,Header_Row)</definedName>
    <definedName name="Last_Row" localSheetId="13">IF('Market Approach'!Values_Entered,Header_Row+'Market Approach'!Number_of_Payments,Header_Row)</definedName>
    <definedName name="Last_Row" localSheetId="4">IF(Summary!Values_Entered,Header_Row+Summary!Number_of_Payments,Header_Row)</definedName>
    <definedName name="Last_Row" localSheetId="7">IF('TIC Multiples - ES'!Values_Entered,'TIC Multiples - ES'!Header_Row+'TIC Multiples - ES'!Number_of_Payments,'TIC Multiples - ES'!Header_Row)</definedName>
    <definedName name="Last_Row" localSheetId="15">IF('Updated estimates'!Values_Entered,Header_Row+'Updated estimates'!Number_of_Payments,Header_Row)</definedName>
    <definedName name="Last_Row" localSheetId="6">IF('WACC - ES'!Values_Entered,Header_Row+'WACC - ES'!Number_of_Payments,Header_Row)</definedName>
    <definedName name="Last_Row" localSheetId="10">IF('WC Data - ES'!Values_Entered,Header_Row+'WC Data - ES'!Number_of_Payments,Header_Row)</definedName>
    <definedName name="Last_Row" localSheetId="17">IF('Working capital'!Values_Entered,Header_Row+'Working capital'!Number_of_Payments,Header_Row)</definedName>
    <definedName name="Last_Row" localSheetId="16">IF('Working capital 2019'!Values_Entered,Header_Row+'Working capital 2019'!Number_of_Payments,Header_Row)</definedName>
    <definedName name="Last_Row">IF(Values_Entered,Header_Row+Number_of_Payments,Header_Row)</definedName>
    <definedName name="lj" localSheetId="9" hidden="1">{"Blended Summary",#N/A,FALSE,"Compile"}</definedName>
    <definedName name="lj" localSheetId="12" hidden="1">{"Blended Summary",#N/A,FALSE,"Compile"}</definedName>
    <definedName name="lj" localSheetId="8" hidden="1">{"Blended Summary",#N/A,FALSE,"Compile"}</definedName>
    <definedName name="lj" localSheetId="13" hidden="1">{"Blended Summary",#N/A,FALSE,"Compile"}</definedName>
    <definedName name="lj" localSheetId="4" hidden="1">{"Blended Summary",#N/A,FALSE,"Compile"}</definedName>
    <definedName name="lj" localSheetId="7" hidden="1">{"Blended Summary",#N/A,FALSE,"Compile"}</definedName>
    <definedName name="lj" localSheetId="15" hidden="1">{"Blended Summary",#N/A,FALSE,"Compile"}</definedName>
    <definedName name="lj" localSheetId="6" hidden="1">{"Blended Summary",#N/A,FALSE,"Compile"}</definedName>
    <definedName name="lj" localSheetId="10" hidden="1">{"Blended Summary",#N/A,FALSE,"Compile"}</definedName>
    <definedName name="lj" localSheetId="17" hidden="1">{"Blended Summary",#N/A,FALSE,"Compile"}</definedName>
    <definedName name="lj" localSheetId="16" hidden="1">{"Blended Summary",#N/A,FALSE,"Compile"}</definedName>
    <definedName name="lj" hidden="1">{"Blended Summary",#N/A,FALSE,"Compile"}</definedName>
    <definedName name="lkoi" localSheetId="12" hidden="1">#REF!</definedName>
    <definedName name="lkoi" localSheetId="5" hidden="1">#REF!</definedName>
    <definedName name="lkoi" localSheetId="7" hidden="1">#REF!</definedName>
    <definedName name="lkoi" localSheetId="15" hidden="1">#REF!</definedName>
    <definedName name="lkoi" localSheetId="6" hidden="1">#REF!</definedName>
    <definedName name="lkoi" hidden="1">#REF!</definedName>
    <definedName name="ll" localSheetId="12" hidden="1">#REF!</definedName>
    <definedName name="ll" localSheetId="5" hidden="1">#REF!</definedName>
    <definedName name="ll" localSheetId="7" hidden="1">#REF!</definedName>
    <definedName name="ll" localSheetId="6" hidden="1">#REF!</definedName>
    <definedName name="ll" hidden="1">#REF!</definedName>
    <definedName name="llcoolj" localSheetId="9" hidden="1">{"salesbyplan",#N/A,FALSE,"Sales By Plan Code";"salesbyclient",#N/A,FALSE,"Sales By Plan Code";"osbyplan",#N/A,FALSE,"Sales By Plan Code";"osbyclient",#N/A,FALSE,"Sales By Plan Code"}</definedName>
    <definedName name="llcoolj" localSheetId="12" hidden="1">{"salesbyplan",#N/A,FALSE,"Sales By Plan Code";"salesbyclient",#N/A,FALSE,"Sales By Plan Code";"osbyplan",#N/A,FALSE,"Sales By Plan Code";"osbyclient",#N/A,FALSE,"Sales By Plan Code"}</definedName>
    <definedName name="llcoolj" localSheetId="8" hidden="1">{"salesbyplan",#N/A,FALSE,"Sales By Plan Code";"salesbyclient",#N/A,FALSE,"Sales By Plan Code";"osbyplan",#N/A,FALSE,"Sales By Plan Code";"osbyclient",#N/A,FALSE,"Sales By Plan Code"}</definedName>
    <definedName name="llcoolj" localSheetId="13" hidden="1">{"salesbyplan",#N/A,FALSE,"Sales By Plan Code";"salesbyclient",#N/A,FALSE,"Sales By Plan Code";"osbyplan",#N/A,FALSE,"Sales By Plan Code";"osbyclient",#N/A,FALSE,"Sales By Plan Code"}</definedName>
    <definedName name="llcoolj" localSheetId="4" hidden="1">{"salesbyplan",#N/A,FALSE,"Sales By Plan Code";"salesbyclient",#N/A,FALSE,"Sales By Plan Code";"osbyplan",#N/A,FALSE,"Sales By Plan Code";"osbyclient",#N/A,FALSE,"Sales By Plan Code"}</definedName>
    <definedName name="llcoolj" localSheetId="7" hidden="1">{"salesbyplan",#N/A,FALSE,"Sales By Plan Code";"salesbyclient",#N/A,FALSE,"Sales By Plan Code";"osbyplan",#N/A,FALSE,"Sales By Plan Code";"osbyclient",#N/A,FALSE,"Sales By Plan Code"}</definedName>
    <definedName name="llcoolj" localSheetId="15" hidden="1">{"salesbyplan",#N/A,FALSE,"Sales By Plan Code";"salesbyclient",#N/A,FALSE,"Sales By Plan Code";"osbyplan",#N/A,FALSE,"Sales By Plan Code";"osbyclient",#N/A,FALSE,"Sales By Plan Code"}</definedName>
    <definedName name="llcoolj" localSheetId="6" hidden="1">{"salesbyplan",#N/A,FALSE,"Sales By Plan Code";"salesbyclient",#N/A,FALSE,"Sales By Plan Code";"osbyplan",#N/A,FALSE,"Sales By Plan Code";"osbyclient",#N/A,FALSE,"Sales By Plan Code"}</definedName>
    <definedName name="llcoolj" localSheetId="10" hidden="1">{"salesbyplan",#N/A,FALSE,"Sales By Plan Code";"salesbyclient",#N/A,FALSE,"Sales By Plan Code";"osbyplan",#N/A,FALSE,"Sales By Plan Code";"osbyclient",#N/A,FALSE,"Sales By Plan Code"}</definedName>
    <definedName name="llcoolj" localSheetId="17" hidden="1">{"salesbyplan",#N/A,FALSE,"Sales By Plan Code";"salesbyclient",#N/A,FALSE,"Sales By Plan Code";"osbyplan",#N/A,FALSE,"Sales By Plan Code";"osbyclient",#N/A,FALSE,"Sales By Plan Code"}</definedName>
    <definedName name="llcoolj" localSheetId="16" hidden="1">{"salesbyplan",#N/A,FALSE,"Sales By Plan Code";"salesbyclient",#N/A,FALSE,"Sales By Plan Code";"osbyplan",#N/A,FALSE,"Sales By Plan Code";"osbyclient",#N/A,FALSE,"Sales By Plan Code"}</definedName>
    <definedName name="llcoolj" hidden="1">{"salesbyplan",#N/A,FALSE,"Sales By Plan Code";"salesbyclient",#N/A,FALSE,"Sales By Plan Code";"osbyplan",#N/A,FALSE,"Sales By Plan Code";"osbyclient",#N/A,FALSE,"Sales By Plan Code"}</definedName>
    <definedName name="m" localSheetId="12" hidden="1">#REF!</definedName>
    <definedName name="m" localSheetId="5" hidden="1">#REF!</definedName>
    <definedName name="m" localSheetId="7" hidden="1">#REF!</definedName>
    <definedName name="m" localSheetId="15" hidden="1">#REF!</definedName>
    <definedName name="m" localSheetId="6" hidden="1">#REF!</definedName>
    <definedName name="m" hidden="1">#REF!</definedName>
    <definedName name="mark_up">Assumptions!$B$19</definedName>
    <definedName name="mcs03g.ReqArray" localSheetId="9">{"Price","TAP","M23","N","0","0","H"}</definedName>
    <definedName name="mcs03g.ReqArray" localSheetId="12">{"Price","TAP","M23","N","0","0","H"}</definedName>
    <definedName name="mcs03g.ReqArray" localSheetId="8">{"Price","TAP","M23","N","0","0","H"}</definedName>
    <definedName name="mcs03g.ReqArray" localSheetId="13">{"Price","TAP","M23","N","0","0","H"}</definedName>
    <definedName name="mcs03g.ReqArray" localSheetId="4">{"Price","TAP","M23","N","0","0","H"}</definedName>
    <definedName name="mcs03g.ReqArray" localSheetId="7">{"Price","TAP","M23","N","0","0","H"}</definedName>
    <definedName name="mcs03g.ReqArray" localSheetId="15">{"Price","TAP","M23","N","0","0","H"}</definedName>
    <definedName name="mcs03g.ReqArray" localSheetId="6">{"Price","TAP","M23","N","0","0","H"}</definedName>
    <definedName name="mcs03g.ReqArray" localSheetId="10">{"Price","TAP","M23","N","0","0","H"}</definedName>
    <definedName name="mcs03g.ReqArray" localSheetId="17">{"Price","TAP","M23","N","0","0","H"}</definedName>
    <definedName name="mcs03g.ReqArray" localSheetId="16">{"Price","TAP","M23","N","0","0","H"}</definedName>
    <definedName name="mcs03g.ReqArray">{"Price","TAP","M23","N","0","0","H"}</definedName>
    <definedName name="mm" localSheetId="12" hidden="1">#REF!</definedName>
    <definedName name="mm" localSheetId="5" hidden="1">#REF!</definedName>
    <definedName name="mm" localSheetId="7" hidden="1">#REF!</definedName>
    <definedName name="mm" localSheetId="15" hidden="1">#REF!</definedName>
    <definedName name="mm" localSheetId="6" hidden="1">#REF!</definedName>
    <definedName name="mm" hidden="1">#REF!</definedName>
    <definedName name="MonitorRow">1</definedName>
    <definedName name="msg03g.ReqArray2" localSheetId="9">{"Price","TAP","M23","N","0","0","H"}</definedName>
    <definedName name="msg03g.ReqArray2" localSheetId="12">{"Price","TAP","M23","N","0","0","H"}</definedName>
    <definedName name="msg03g.ReqArray2" localSheetId="8">{"Price","TAP","M23","N","0","0","H"}</definedName>
    <definedName name="msg03g.ReqArray2" localSheetId="13">{"Price","TAP","M23","N","0","0","H"}</definedName>
    <definedName name="msg03g.ReqArray2" localSheetId="4">{"Price","TAP","M23","N","0","0","H"}</definedName>
    <definedName name="msg03g.ReqArray2" localSheetId="7">{"Price","TAP","M23","N","0","0","H"}</definedName>
    <definedName name="msg03g.ReqArray2" localSheetId="15">{"Price","TAP","M23","N","0","0","H"}</definedName>
    <definedName name="msg03g.ReqArray2" localSheetId="6">{"Price","TAP","M23","N","0","0","H"}</definedName>
    <definedName name="msg03g.ReqArray2" localSheetId="10">{"Price","TAP","M23","N","0","0","H"}</definedName>
    <definedName name="msg03g.ReqArray2" localSheetId="17">{"Price","TAP","M23","N","0","0","H"}</definedName>
    <definedName name="msg03g.ReqArray2" localSheetId="16">{"Price","TAP","M23","N","0","0","H"}</definedName>
    <definedName name="msg03g.ReqArray2">{"Price","TAP","M23","N","0","0","H"}</definedName>
    <definedName name="n" localSheetId="12" hidden="1">#REF!</definedName>
    <definedName name="n" localSheetId="5" hidden="1">#REF!</definedName>
    <definedName name="n" localSheetId="7" hidden="1">#REF!</definedName>
    <definedName name="n" localSheetId="15" hidden="1">#REF!</definedName>
    <definedName name="n" localSheetId="6" hidden="1">#REF!</definedName>
    <definedName name="n" hidden="1">#REF!</definedName>
    <definedName name="new" localSheetId="13" hidden="1">{#N/A,#N/A,FALSE,"Sheet1"}</definedName>
    <definedName name="newer" localSheetId="9" hidden="1">{#N/A,#N/A,FALSE,"Sheet1"}</definedName>
    <definedName name="newer" localSheetId="12" hidden="1">{#N/A,#N/A,FALSE,"Sheet1"}</definedName>
    <definedName name="newer" localSheetId="8" hidden="1">{#N/A,#N/A,FALSE,"Sheet1"}</definedName>
    <definedName name="newer" localSheetId="13" hidden="1">{#N/A,#N/A,FALSE,"Sheet1"}</definedName>
    <definedName name="newer" localSheetId="4" hidden="1">{#N/A,#N/A,FALSE,"Sheet1"}</definedName>
    <definedName name="newer" localSheetId="7" hidden="1">{#N/A,#N/A,FALSE,"Sheet1"}</definedName>
    <definedName name="newer" localSheetId="15" hidden="1">{#N/A,#N/A,FALSE,"Sheet1"}</definedName>
    <definedName name="newer" localSheetId="6" hidden="1">{#N/A,#N/A,FALSE,"Sheet1"}</definedName>
    <definedName name="newer" localSheetId="10" hidden="1">{#N/A,#N/A,FALSE,"Sheet1"}</definedName>
    <definedName name="newer" localSheetId="17" hidden="1">{#N/A,#N/A,FALSE,"Sheet1"}</definedName>
    <definedName name="newer" localSheetId="16" hidden="1">{#N/A,#N/A,FALSE,"Sheet1"}</definedName>
    <definedName name="newer" hidden="1">{#N/A,#N/A,FALSE,"Sheet1"}</definedName>
    <definedName name="newer2" localSheetId="9" hidden="1">{#N/A,#N/A,FALSE,"Sheet1"}</definedName>
    <definedName name="newer2" localSheetId="12" hidden="1">{#N/A,#N/A,FALSE,"Sheet1"}</definedName>
    <definedName name="newer2" localSheetId="8" hidden="1">{#N/A,#N/A,FALSE,"Sheet1"}</definedName>
    <definedName name="newer2" localSheetId="13" hidden="1">{#N/A,#N/A,FALSE,"Sheet1"}</definedName>
    <definedName name="newer2" localSheetId="4" hidden="1">{#N/A,#N/A,FALSE,"Sheet1"}</definedName>
    <definedName name="newer2" localSheetId="7" hidden="1">{#N/A,#N/A,FALSE,"Sheet1"}</definedName>
    <definedName name="newer2" localSheetId="15" hidden="1">{#N/A,#N/A,FALSE,"Sheet1"}</definedName>
    <definedName name="newer2" localSheetId="6" hidden="1">{#N/A,#N/A,FALSE,"Sheet1"}</definedName>
    <definedName name="newer2" localSheetId="10" hidden="1">{#N/A,#N/A,FALSE,"Sheet1"}</definedName>
    <definedName name="newer2" localSheetId="17" hidden="1">{#N/A,#N/A,FALSE,"Sheet1"}</definedName>
    <definedName name="newer2" localSheetId="16" hidden="1">{#N/A,#N/A,FALSE,"Sheet1"}</definedName>
    <definedName name="newer2" hidden="1">{#N/A,#N/A,FALSE,"Sheet1"}</definedName>
    <definedName name="NM">"NM"</definedName>
    <definedName name="nnn" localSheetId="12" hidden="1">#REF!</definedName>
    <definedName name="nnn" localSheetId="5" hidden="1">#REF!</definedName>
    <definedName name="nnn" localSheetId="7" hidden="1">#REF!</definedName>
    <definedName name="nnn" localSheetId="15" hidden="1">#REF!</definedName>
    <definedName name="nnn" localSheetId="6" hidden="1">#REF!</definedName>
    <definedName name="nnn" hidden="1">#REF!</definedName>
    <definedName name="Number_of_Payments" localSheetId="9">MATCH(0.01,End_Bal,-1)+1</definedName>
    <definedName name="Number_of_Payments" localSheetId="12">MATCH(0.01,End_Bal,-1)+1</definedName>
    <definedName name="Number_of_Payments" localSheetId="8">MATCH(0.01,End_Bal,-1)+1</definedName>
    <definedName name="Number_of_Payments" localSheetId="5">MATCH(0.01,End_Bal,-1)+1</definedName>
    <definedName name="Number_of_Payments" localSheetId="13">MATCH(0.01,End_Bal,-1)+1</definedName>
    <definedName name="Number_of_Payments" localSheetId="4">MATCH(0.01,End_Bal,-1)+1</definedName>
    <definedName name="Number_of_Payments" localSheetId="7">MATCH(0.01,'TIC Multiples - ES'!End_Bal,-1)+1</definedName>
    <definedName name="Number_of_Payments" localSheetId="15">MATCH(0.01,End_Bal,-1)+1</definedName>
    <definedName name="Number_of_Payments" localSheetId="6">MATCH(0.01,End_Bal,-1)+1</definedName>
    <definedName name="Number_of_Payments" localSheetId="10">MATCH(0.01,End_Bal,-1)+1</definedName>
    <definedName name="Number_of_Payments" localSheetId="17">MATCH(0.01,End_Bal,-1)+1</definedName>
    <definedName name="Number_of_Payments" localSheetId="16">MATCH(0.01,End_Bal,-1)+1</definedName>
    <definedName name="Number_of_Payments">MATCH(0.01,End_Bal,-1)+1</definedName>
    <definedName name="NvsASD">"V2016-07-31"</definedName>
    <definedName name="NvsASD2">"V2003-08-31"</definedName>
    <definedName name="NvsAutoDrillOk">"VN"</definedName>
    <definedName name="NvsElapsedTime">0.000636574077361729</definedName>
    <definedName name="NvsElapsedTime2">0.000445370373199694</definedName>
    <definedName name="NvsEndTime">42588.3030787037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"%,X,RPF..,CZF.."</definedName>
    <definedName name="NvsPanelBusUnit">"V"</definedName>
    <definedName name="NvsPanelEffdt">"V1998-01-31"</definedName>
    <definedName name="NvsPanelSetid">"VADS"</definedName>
    <definedName name="NvsReqBU">"VADS"</definedName>
    <definedName name="NvsReqBUOnly">"VN"</definedName>
    <definedName name="NvsTransLed">"VN"</definedName>
    <definedName name="NvsTreeASD">"V2016-07-31"</definedName>
    <definedName name="NvsValTbl.ACCOUNT">"GL_ACCOUNT_TBL"</definedName>
    <definedName name="NvsValTbl.BUSINESS_UNIT">"BUS_UNIT_TBL_GL"</definedName>
    <definedName name="NvsValTbl.CHARTFIELD1">"CHARTFIELD1_TBL"</definedName>
    <definedName name="NvsValTbl.CHARTFIELD2">"CHARTFIELD2_TBL"</definedName>
    <definedName name="NvsValTbl.CURRENCY_CD">"CURRENCY_CD_TBL"</definedName>
    <definedName name="NvsValTbl.DEPTID">"DEPT_TBL"</definedName>
    <definedName name="NvsValTbl.LEDGER">"BU_LED_TBL"</definedName>
    <definedName name="NvsValTbl.PRODUCT">"PRODUCT_TBL"</definedName>
    <definedName name="NvsValTbl.SCENARIO">"SCENARIO_ALL_VW"</definedName>
    <definedName name="o" localSheetId="9" hidden="1">#REF!</definedName>
    <definedName name="o" localSheetId="12" hidden="1">#REF!</definedName>
    <definedName name="o" localSheetId="8" hidden="1">#REF!</definedName>
    <definedName name="o" localSheetId="5" hidden="1">#REF!</definedName>
    <definedName name="o" localSheetId="13" hidden="1">{#N/A,#N/A,FALSE,"Sheet1";#N/A,#N/A,FALSE,"totalp&amp;L";#N/A,#N/A,FALSE,"totalassump";#N/A,#N/A,FALSE,"basep&amp;L";#N/A,#N/A,FALSE,"baseassump";#N/A,#N/A,FALSE,"sum slide"}</definedName>
    <definedName name="o" localSheetId="4" hidden="1">#REF!</definedName>
    <definedName name="o" localSheetId="7" hidden="1">#REF!</definedName>
    <definedName name="o" localSheetId="15" hidden="1">#REF!</definedName>
    <definedName name="o" localSheetId="6" hidden="1">#REF!</definedName>
    <definedName name="o" localSheetId="10" hidden="1">#REF!</definedName>
    <definedName name="o" localSheetId="17" hidden="1">#REF!</definedName>
    <definedName name="o" localSheetId="16" hidden="1">#REF!</definedName>
    <definedName name="o" hidden="1">#REF!</definedName>
    <definedName name="ojkay" localSheetId="9" hidden="1">{"tot00",#N/A,FALSE,"TOT";"qtrs00",#N/A,FALSE,"qtrs"}</definedName>
    <definedName name="ojkay" localSheetId="12" hidden="1">{"tot00",#N/A,FALSE,"TOT";"qtrs00",#N/A,FALSE,"qtrs"}</definedName>
    <definedName name="ojkay" localSheetId="8" hidden="1">{"tot00",#N/A,FALSE,"TOT";"qtrs00",#N/A,FALSE,"qtrs"}</definedName>
    <definedName name="ojkay" localSheetId="13" hidden="1">{"tot00",#N/A,FALSE,"TOT";"qtrs00",#N/A,FALSE,"qtrs"}</definedName>
    <definedName name="ojkay" localSheetId="4" hidden="1">{"tot00",#N/A,FALSE,"TOT";"qtrs00",#N/A,FALSE,"qtrs"}</definedName>
    <definedName name="ojkay" localSheetId="7" hidden="1">{"tot00",#N/A,FALSE,"TOT";"qtrs00",#N/A,FALSE,"qtrs"}</definedName>
    <definedName name="ojkay" localSheetId="15" hidden="1">{"tot00",#N/A,FALSE,"TOT";"qtrs00",#N/A,FALSE,"qtrs"}</definedName>
    <definedName name="ojkay" localSheetId="6" hidden="1">{"tot00",#N/A,FALSE,"TOT";"qtrs00",#N/A,FALSE,"qtrs"}</definedName>
    <definedName name="ojkay" localSheetId="10" hidden="1">{"tot00",#N/A,FALSE,"TOT";"qtrs00",#N/A,FALSE,"qtrs"}</definedName>
    <definedName name="ojkay" localSheetId="17" hidden="1">{"tot00",#N/A,FALSE,"TOT";"qtrs00",#N/A,FALSE,"qtrs"}</definedName>
    <definedName name="ojkay" localSheetId="16" hidden="1">{"tot00",#N/A,FALSE,"TOT";"qtrs00",#N/A,FALSE,"qtrs"}</definedName>
    <definedName name="ojkay" hidden="1">{"tot00",#N/A,FALSE,"TOT";"qtrs00",#N/A,FALSE,"qtrs"}</definedName>
    <definedName name="OneCareer" localSheetId="15">[7]Inputs!$D$48</definedName>
    <definedName name="OneCareer">[8]Inputs!$D$48</definedName>
    <definedName name="Payment_Date" localSheetId="9">DATE(YEAR(Loan_Start),MONTH(Loan_Start)+Payment_Number,DAY(Loan_Start))</definedName>
    <definedName name="Payment_Date" localSheetId="12">DATE(YEAR(Loan_Start),MONTH(Loan_Start)+Payment_Number,DAY(Loan_Start))</definedName>
    <definedName name="Payment_Date" localSheetId="8">DATE(YEAR(Loan_Start),MONTH(Loan_Start)+Payment_Number,DAY(Loan_Start))</definedName>
    <definedName name="Payment_Date" localSheetId="5">DATE(YEAR(Loan_Start),MONTH(Loan_Start)+Payment_Number,DAY(Loan_Start))</definedName>
    <definedName name="Payment_Date" localSheetId="13">DATE(YEAR(Loan_Start),MONTH(Loan_Start)+Payment_Number,DAY(Loan_Start))</definedName>
    <definedName name="Payment_Date" localSheetId="4">DATE(YEAR(Loan_Start),MONTH(Loan_Start)+Payment_Number,DAY(Loan_Start))</definedName>
    <definedName name="Payment_Date" localSheetId="7">DATE(YEAR('TIC Multiples - ES'!Loan_Start),MONTH('TIC Multiples - ES'!Loan_Start)+Payment_Number,DAY('TIC Multiples - ES'!Loan_Start))</definedName>
    <definedName name="Payment_Date" localSheetId="15">DATE(YEAR(Loan_Start),MONTH(Loan_Start)+Payment_Number,DAY(Loan_Start))</definedName>
    <definedName name="Payment_Date" localSheetId="6">DATE(YEAR(Loan_Start),MONTH(Loan_Start)+Payment_Number,DAY(Loan_Start))</definedName>
    <definedName name="Payment_Date" localSheetId="10">DATE(YEAR(Loan_Start),MONTH(Loan_Start)+Payment_Number,DAY(Loan_Start))</definedName>
    <definedName name="Payment_Date" localSheetId="17">DATE(YEAR(Loan_Start),MONTH(Loan_Start)+Payment_Number,DAY(Loan_Start))</definedName>
    <definedName name="Payment_Date" localSheetId="16">DATE(YEAR(Loan_Start),MONTH(Loan_Start)+Payment_Number,DAY(Loan_Start))</definedName>
    <definedName name="Payment_Date">DATE(YEAR(Loan_Start),MONTH(Loan_Start)+Payment_Number,DAY(Loan_Start))</definedName>
    <definedName name="period">12</definedName>
    <definedName name="Pier_1_Imports___Canada">"Canada"</definedName>
    <definedName name="plan2" localSheetId="9" hidden="1">{"detail1999",#N/A,FALSE,"new_1999";"detail2000",#N/A,FALSE,"new_2000";"1999%ANA detail",#N/A,FALSE,"new_1999 % ANA";"2000%ANA detail",#N/A,FALSE,"new_2000%ANA"}</definedName>
    <definedName name="plan2" localSheetId="12" hidden="1">{"detail1999",#N/A,FALSE,"new_1999";"detail2000",#N/A,FALSE,"new_2000";"1999%ANA detail",#N/A,FALSE,"new_1999 % ANA";"2000%ANA detail",#N/A,FALSE,"new_2000%ANA"}</definedName>
    <definedName name="plan2" localSheetId="8" hidden="1">{"detail1999",#N/A,FALSE,"new_1999";"detail2000",#N/A,FALSE,"new_2000";"1999%ANA detail",#N/A,FALSE,"new_1999 % ANA";"2000%ANA detail",#N/A,FALSE,"new_2000%ANA"}</definedName>
    <definedName name="plan2" localSheetId="13" hidden="1">{"detail1999",#N/A,FALSE,"new_1999";"detail2000",#N/A,FALSE,"new_2000";"1999%ANA detail",#N/A,FALSE,"new_1999 % ANA";"2000%ANA detail",#N/A,FALSE,"new_2000%ANA"}</definedName>
    <definedName name="plan2" localSheetId="4" hidden="1">{"detail1999",#N/A,FALSE,"new_1999";"detail2000",#N/A,FALSE,"new_2000";"1999%ANA detail",#N/A,FALSE,"new_1999 % ANA";"2000%ANA detail",#N/A,FALSE,"new_2000%ANA"}</definedName>
    <definedName name="plan2" localSheetId="7" hidden="1">{"detail1999",#N/A,FALSE,"new_1999";"detail2000",#N/A,FALSE,"new_2000";"1999%ANA detail",#N/A,FALSE,"new_1999 % ANA";"2000%ANA detail",#N/A,FALSE,"new_2000%ANA"}</definedName>
    <definedName name="plan2" localSheetId="15" hidden="1">{"detail1999",#N/A,FALSE,"new_1999";"detail2000",#N/A,FALSE,"new_2000";"1999%ANA detail",#N/A,FALSE,"new_1999 % ANA";"2000%ANA detail",#N/A,FALSE,"new_2000%ANA"}</definedName>
    <definedName name="plan2" localSheetId="6" hidden="1">{"detail1999",#N/A,FALSE,"new_1999";"detail2000",#N/A,FALSE,"new_2000";"1999%ANA detail",#N/A,FALSE,"new_1999 % ANA";"2000%ANA detail",#N/A,FALSE,"new_2000%ANA"}</definedName>
    <definedName name="plan2" localSheetId="10" hidden="1">{"detail1999",#N/A,FALSE,"new_1999";"detail2000",#N/A,FALSE,"new_2000";"1999%ANA detail",#N/A,FALSE,"new_1999 % ANA";"2000%ANA detail",#N/A,FALSE,"new_2000%ANA"}</definedName>
    <definedName name="plan2" localSheetId="17" hidden="1">{"detail1999",#N/A,FALSE,"new_1999";"detail2000",#N/A,FALSE,"new_2000";"1999%ANA detail",#N/A,FALSE,"new_1999 % ANA";"2000%ANA detail",#N/A,FALSE,"new_2000%ANA"}</definedName>
    <definedName name="plan2" localSheetId="16" hidden="1">{"detail1999",#N/A,FALSE,"new_1999";"detail2000",#N/A,FALSE,"new_2000";"1999%ANA detail",#N/A,FALSE,"new_1999 % ANA";"2000%ANA detail",#N/A,FALSE,"new_2000%ANA"}</definedName>
    <definedName name="plan2" hidden="1">{"detail1999",#N/A,FALSE,"new_1999";"detail2000",#N/A,FALSE,"new_2000";"1999%ANA detail",#N/A,FALSE,"new_1999 % ANA";"2000%ANA detail",#N/A,FALSE,"new_2000%ANA"}</definedName>
    <definedName name="Pln" localSheetId="9" hidden="1">{"detail1999",#N/A,FALSE,"new_1999";"detail2000",#N/A,FALSE,"new_2000";"1999%ANA detail",#N/A,FALSE,"new_1999 % ANA";"2000%ANA detail",#N/A,FALSE,"new_2000%ANA"}</definedName>
    <definedName name="Pln" localSheetId="12" hidden="1">{"detail1999",#N/A,FALSE,"new_1999";"detail2000",#N/A,FALSE,"new_2000";"1999%ANA detail",#N/A,FALSE,"new_1999 % ANA";"2000%ANA detail",#N/A,FALSE,"new_2000%ANA"}</definedName>
    <definedName name="Pln" localSheetId="8" hidden="1">{"detail1999",#N/A,FALSE,"new_1999";"detail2000",#N/A,FALSE,"new_2000";"1999%ANA detail",#N/A,FALSE,"new_1999 % ANA";"2000%ANA detail",#N/A,FALSE,"new_2000%ANA"}</definedName>
    <definedName name="Pln" localSheetId="13" hidden="1">{"detail1999",#N/A,FALSE,"new_1999";"detail2000",#N/A,FALSE,"new_2000";"1999%ANA detail",#N/A,FALSE,"new_1999 % ANA";"2000%ANA detail",#N/A,FALSE,"new_2000%ANA"}</definedName>
    <definedName name="Pln" localSheetId="4" hidden="1">{"detail1999",#N/A,FALSE,"new_1999";"detail2000",#N/A,FALSE,"new_2000";"1999%ANA detail",#N/A,FALSE,"new_1999 % ANA";"2000%ANA detail",#N/A,FALSE,"new_2000%ANA"}</definedName>
    <definedName name="Pln" localSheetId="7" hidden="1">{"detail1999",#N/A,FALSE,"new_1999";"detail2000",#N/A,FALSE,"new_2000";"1999%ANA detail",#N/A,FALSE,"new_1999 % ANA";"2000%ANA detail",#N/A,FALSE,"new_2000%ANA"}</definedName>
    <definedName name="Pln" localSheetId="15" hidden="1">{"detail1999",#N/A,FALSE,"new_1999";"detail2000",#N/A,FALSE,"new_2000";"1999%ANA detail",#N/A,FALSE,"new_1999 % ANA";"2000%ANA detail",#N/A,FALSE,"new_2000%ANA"}</definedName>
    <definedName name="Pln" localSheetId="6" hidden="1">{"detail1999",#N/A,FALSE,"new_1999";"detail2000",#N/A,FALSE,"new_2000";"1999%ANA detail",#N/A,FALSE,"new_1999 % ANA";"2000%ANA detail",#N/A,FALSE,"new_2000%ANA"}</definedName>
    <definedName name="Pln" localSheetId="10" hidden="1">{"detail1999",#N/A,FALSE,"new_1999";"detail2000",#N/A,FALSE,"new_2000";"1999%ANA detail",#N/A,FALSE,"new_1999 % ANA";"2000%ANA detail",#N/A,FALSE,"new_2000%ANA"}</definedName>
    <definedName name="Pln" localSheetId="17" hidden="1">{"detail1999",#N/A,FALSE,"new_1999";"detail2000",#N/A,FALSE,"new_2000";"1999%ANA detail",#N/A,FALSE,"new_1999 % ANA";"2000%ANA detail",#N/A,FALSE,"new_2000%ANA"}</definedName>
    <definedName name="Pln" localSheetId="16" hidden="1">{"detail1999",#N/A,FALSE,"new_1999";"detail2000",#N/A,FALSE,"new_2000";"1999%ANA detail",#N/A,FALSE,"new_1999 % ANA";"2000%ANA detail",#N/A,FALSE,"new_2000%ANA"}</definedName>
    <definedName name="Pln" hidden="1">{"detail1999",#N/A,FALSE,"new_1999";"detail2000",#N/A,FALSE,"new_2000";"1999%ANA detail",#N/A,FALSE,"new_1999 % ANA";"2000%ANA detail",#N/A,FALSE,"new_2000%ANA"}</definedName>
    <definedName name="pp" localSheetId="12" hidden="1">#REF!</definedName>
    <definedName name="pp" localSheetId="5" hidden="1">#REF!</definedName>
    <definedName name="pp" localSheetId="7" hidden="1">#REF!</definedName>
    <definedName name="pp" localSheetId="15" hidden="1">#REF!</definedName>
    <definedName name="pp" localSheetId="6" hidden="1">#REF!</definedName>
    <definedName name="pp" hidden="1">#REF!</definedName>
    <definedName name="_xlnm.Print_Area" localSheetId="2">Assumptions!$A$1:$M$21</definedName>
    <definedName name="_xlnm.Print_Area" localSheetId="12">'Depreciation Incl. Marketing'!$A$11:$S$164</definedName>
    <definedName name="_xlnm.Print_Area" localSheetId="5">'Income Approach'!$A$2:$U$54</definedName>
    <definedName name="_xlnm.Print_Area" localSheetId="13">'Market Approach'!$A$2:$P$35</definedName>
    <definedName name="_xlnm.Print_Area" localSheetId="7">'TIC Multiples - ES'!$A$2:$O$47</definedName>
    <definedName name="_xlnm.Print_Area" localSheetId="15">'Updated estimates'!#REF!</definedName>
    <definedName name="_xlnm.Print_Area" localSheetId="6">'WACC - ES'!$A$2:$Y$47</definedName>
    <definedName name="Print_Area_Reset" localSheetId="9">OFFSET(Full_Print,0,0,'Dep and Capex Data - ES'!Last_Row)</definedName>
    <definedName name="Print_Area_Reset" localSheetId="12">OFFSET(Full_Print,0,0,'Depreciation Incl. Marketing'!Last_Row)</definedName>
    <definedName name="Print_Area_Reset" localSheetId="8">OFFSET(Full_Print,0,0,'Growth Rate &amp; Margin - ES'!Last_Row)</definedName>
    <definedName name="Print_Area_Reset" localSheetId="5">OFFSET(Full_Print,0,0,'Income Approach'!Last_Row)</definedName>
    <definedName name="Print_Area_Reset" localSheetId="13">OFFSET(Full_Print,0,0,'Market Approach'!Last_Row)</definedName>
    <definedName name="Print_Area_Reset" localSheetId="4">OFFSET(Full_Print,0,0,Summary!Last_Row)</definedName>
    <definedName name="Print_Area_Reset" localSheetId="7">OFFSET('TIC Multiples - ES'!Full_Print,0,0,'TIC Multiples - ES'!Last_Row)</definedName>
    <definedName name="Print_Area_Reset" localSheetId="15">OFFSET(Full_Print,0,0,'Updated estimates'!Last_Row)</definedName>
    <definedName name="Print_Area_Reset" localSheetId="6">OFFSET(Full_Print,0,0,'WACC - ES'!Last_Row)</definedName>
    <definedName name="Print_Area_Reset" localSheetId="10">OFFSET(Full_Print,0,0,'WC Data - ES'!Last_Row)</definedName>
    <definedName name="Print_Area_Reset" localSheetId="17">OFFSET(Full_Print,0,0,'Working capital'!Last_Row)</definedName>
    <definedName name="Print_Area_Reset" localSheetId="16">OFFSET(Full_Print,0,0,'Working capital 2019'!Last_Row)</definedName>
    <definedName name="Print_Area_Reset">OFFSET(Full_Print,0,0,Last_Row)</definedName>
    <definedName name="q" localSheetId="13" hidden="1">{#N/A,#N/A,FALSE,"Sheet1";#N/A,#N/A,FALSE,"totalp&amp;L";#N/A,#N/A,FALSE,"totalassump";#N/A,#N/A,FALSE,"basep&amp;L";#N/A,#N/A,FALSE,"baseassump";#N/A,#N/A,FALSE,"sum slide"}</definedName>
    <definedName name="rer" localSheetId="9" hidden="1">{"Top Summary",#N/A,TRUE,"Summary";"Sprg 98 cal 1",#N/A,TRUE,"Sprg 1998";"Sprg 98 cal2",#N/A,TRUE,"Sprg 1998";"fall 98 cal 1",#N/A,TRUE,"Fall 1998";"fall 98 cal 2",#N/A,TRUE,"Fall 1998";"Var",#N/A,TRUE,"Varriance"}</definedName>
    <definedName name="rer" localSheetId="12" hidden="1">{"Top Summary",#N/A,TRUE,"Summary";"Sprg 98 cal 1",#N/A,TRUE,"Sprg 1998";"Sprg 98 cal2",#N/A,TRUE,"Sprg 1998";"fall 98 cal 1",#N/A,TRUE,"Fall 1998";"fall 98 cal 2",#N/A,TRUE,"Fall 1998";"Var",#N/A,TRUE,"Varriance"}</definedName>
    <definedName name="rer" localSheetId="8" hidden="1">{"Top Summary",#N/A,TRUE,"Summary";"Sprg 98 cal 1",#N/A,TRUE,"Sprg 1998";"Sprg 98 cal2",#N/A,TRUE,"Sprg 1998";"fall 98 cal 1",#N/A,TRUE,"Fall 1998";"fall 98 cal 2",#N/A,TRUE,"Fall 1998";"Var",#N/A,TRUE,"Varriance"}</definedName>
    <definedName name="rer" localSheetId="13" hidden="1">{"Top Summary",#N/A,TRUE,"Summary";"Sprg 98 cal 1",#N/A,TRUE,"Sprg 1998";"Sprg 98 cal2",#N/A,TRUE,"Sprg 1998";"fall 98 cal 1",#N/A,TRUE,"Fall 1998";"fall 98 cal 2",#N/A,TRUE,"Fall 1998";"Var",#N/A,TRUE,"Varriance"}</definedName>
    <definedName name="rer" localSheetId="4" hidden="1">{"Top Summary",#N/A,TRUE,"Summary";"Sprg 98 cal 1",#N/A,TRUE,"Sprg 1998";"Sprg 98 cal2",#N/A,TRUE,"Sprg 1998";"fall 98 cal 1",#N/A,TRUE,"Fall 1998";"fall 98 cal 2",#N/A,TRUE,"Fall 1998";"Var",#N/A,TRUE,"Varriance"}</definedName>
    <definedName name="rer" localSheetId="7" hidden="1">{"Top Summary",#N/A,TRUE,"Summary";"Sprg 98 cal 1",#N/A,TRUE,"Sprg 1998";"Sprg 98 cal2",#N/A,TRUE,"Sprg 1998";"fall 98 cal 1",#N/A,TRUE,"Fall 1998";"fall 98 cal 2",#N/A,TRUE,"Fall 1998";"Var",#N/A,TRUE,"Varriance"}</definedName>
    <definedName name="rer" localSheetId="15" hidden="1">{"Top Summary",#N/A,TRUE,"Summary";"Sprg 98 cal 1",#N/A,TRUE,"Sprg 1998";"Sprg 98 cal2",#N/A,TRUE,"Sprg 1998";"fall 98 cal 1",#N/A,TRUE,"Fall 1998";"fall 98 cal 2",#N/A,TRUE,"Fall 1998";"Var",#N/A,TRUE,"Varriance"}</definedName>
    <definedName name="rer" localSheetId="6" hidden="1">{"Top Summary",#N/A,TRUE,"Summary";"Sprg 98 cal 1",#N/A,TRUE,"Sprg 1998";"Sprg 98 cal2",#N/A,TRUE,"Sprg 1998";"fall 98 cal 1",#N/A,TRUE,"Fall 1998";"fall 98 cal 2",#N/A,TRUE,"Fall 1998";"Var",#N/A,TRUE,"Varriance"}</definedName>
    <definedName name="rer" localSheetId="10" hidden="1">{"Top Summary",#N/A,TRUE,"Summary";"Sprg 98 cal 1",#N/A,TRUE,"Sprg 1998";"Sprg 98 cal2",#N/A,TRUE,"Sprg 1998";"fall 98 cal 1",#N/A,TRUE,"Fall 1998";"fall 98 cal 2",#N/A,TRUE,"Fall 1998";"Var",#N/A,TRUE,"Varriance"}</definedName>
    <definedName name="rer" localSheetId="17" hidden="1">{"Top Summary",#N/A,TRUE,"Summary";"Sprg 98 cal 1",#N/A,TRUE,"Sprg 1998";"Sprg 98 cal2",#N/A,TRUE,"Sprg 1998";"fall 98 cal 1",#N/A,TRUE,"Fall 1998";"fall 98 cal 2",#N/A,TRUE,"Fall 1998";"Var",#N/A,TRUE,"Varriance"}</definedName>
    <definedName name="rer" localSheetId="16" hidden="1">{"Top Summary",#N/A,TRUE,"Summary";"Sprg 98 cal 1",#N/A,TRUE,"Sprg 1998";"Sprg 98 cal2",#N/A,TRUE,"Sprg 1998";"fall 98 cal 1",#N/A,TRUE,"Fall 1998";"fall 98 cal 2",#N/A,TRUE,"Fall 1998";"Var",#N/A,TRUE,"Varriance"}</definedName>
    <definedName name="rer" hidden="1">{"Top Summary",#N/A,TRUE,"Summary";"Sprg 98 cal 1",#N/A,TRUE,"Sprg 1998";"Sprg 98 cal2",#N/A,TRUE,"Sprg 1998";"fall 98 cal 1",#N/A,TRUE,"Fall 1998";"fall 98 cal 2",#N/A,TRUE,"Fall 1998";"Var",#N/A,TRUE,"Varriance"}</definedName>
    <definedName name="Revision_Date" hidden="1">39644.686724537</definedName>
    <definedName name="rew" localSheetId="13" hidden="1">{"Top Summary",#N/A,TRUE,"Summary";"Sprg 98 cal 1",#N/A,TRUE,"Sprg 1998";"Sprg 98 cal2",#N/A,TRUE,"Sprg 1998";"fall 98 cal 1",#N/A,TRUE,"Fall 1998";"fall 98 cal 2",#N/A,TRUE,"Fall 1998";"Var",#N/A,TRUE,"Varriance"}</definedName>
    <definedName name="rmcAccount">56900</definedName>
    <definedName name="rmcName">"S3S389"</definedName>
    <definedName name="RMCOptions">"*100000000000000"</definedName>
    <definedName name="round">1</definedName>
    <definedName name="rrr" localSheetId="9" hidden="1">{"Top Summary",#N/A,TRUE,"Summary";"Sprg 98 cal 1",#N/A,TRUE,"Sprg 1998";"Sprg 98 cal2",#N/A,TRUE,"Sprg 1998";"fall 98 cal 1",#N/A,TRUE,"Fall 1998";"fall 98 cal 2",#N/A,TRUE,"Fall 1998";"Var",#N/A,TRUE,"Varriance"}</definedName>
    <definedName name="rrr" localSheetId="12" hidden="1">{"Top Summary",#N/A,TRUE,"Summary";"Sprg 98 cal 1",#N/A,TRUE,"Sprg 1998";"Sprg 98 cal2",#N/A,TRUE,"Sprg 1998";"fall 98 cal 1",#N/A,TRUE,"Fall 1998";"fall 98 cal 2",#N/A,TRUE,"Fall 1998";"Var",#N/A,TRUE,"Varriance"}</definedName>
    <definedName name="rrr" localSheetId="8" hidden="1">{"Top Summary",#N/A,TRUE,"Summary";"Sprg 98 cal 1",#N/A,TRUE,"Sprg 1998";"Sprg 98 cal2",#N/A,TRUE,"Sprg 1998";"fall 98 cal 1",#N/A,TRUE,"Fall 1998";"fall 98 cal 2",#N/A,TRUE,"Fall 1998";"Var",#N/A,TRUE,"Varriance"}</definedName>
    <definedName name="rrr" localSheetId="13" hidden="1">{"Top Summary",#N/A,TRUE,"Summary";"Sprg 98 cal 1",#N/A,TRUE,"Sprg 1998";"Sprg 98 cal2",#N/A,TRUE,"Sprg 1998";"fall 98 cal 1",#N/A,TRUE,"Fall 1998";"fall 98 cal 2",#N/A,TRUE,"Fall 1998";"Var",#N/A,TRUE,"Varriance"}</definedName>
    <definedName name="rrr" localSheetId="4" hidden="1">{"Top Summary",#N/A,TRUE,"Summary";"Sprg 98 cal 1",#N/A,TRUE,"Sprg 1998";"Sprg 98 cal2",#N/A,TRUE,"Sprg 1998";"fall 98 cal 1",#N/A,TRUE,"Fall 1998";"fall 98 cal 2",#N/A,TRUE,"Fall 1998";"Var",#N/A,TRUE,"Varriance"}</definedName>
    <definedName name="rrr" localSheetId="7" hidden="1">{"Top Summary",#N/A,TRUE,"Summary";"Sprg 98 cal 1",#N/A,TRUE,"Sprg 1998";"Sprg 98 cal2",#N/A,TRUE,"Sprg 1998";"fall 98 cal 1",#N/A,TRUE,"Fall 1998";"fall 98 cal 2",#N/A,TRUE,"Fall 1998";"Var",#N/A,TRUE,"Varriance"}</definedName>
    <definedName name="rrr" localSheetId="15" hidden="1">{"Top Summary",#N/A,TRUE,"Summary";"Sprg 98 cal 1",#N/A,TRUE,"Sprg 1998";"Sprg 98 cal2",#N/A,TRUE,"Sprg 1998";"fall 98 cal 1",#N/A,TRUE,"Fall 1998";"fall 98 cal 2",#N/A,TRUE,"Fall 1998";"Var",#N/A,TRUE,"Varriance"}</definedName>
    <definedName name="rrr" localSheetId="6" hidden="1">{"Top Summary",#N/A,TRUE,"Summary";"Sprg 98 cal 1",#N/A,TRUE,"Sprg 1998";"Sprg 98 cal2",#N/A,TRUE,"Sprg 1998";"fall 98 cal 1",#N/A,TRUE,"Fall 1998";"fall 98 cal 2",#N/A,TRUE,"Fall 1998";"Var",#N/A,TRUE,"Varriance"}</definedName>
    <definedName name="rrr" localSheetId="10" hidden="1">{"Top Summary",#N/A,TRUE,"Summary";"Sprg 98 cal 1",#N/A,TRUE,"Sprg 1998";"Sprg 98 cal2",#N/A,TRUE,"Sprg 1998";"fall 98 cal 1",#N/A,TRUE,"Fall 1998";"fall 98 cal 2",#N/A,TRUE,"Fall 1998";"Var",#N/A,TRUE,"Varriance"}</definedName>
    <definedName name="rrr" localSheetId="17" hidden="1">{"Top Summary",#N/A,TRUE,"Summary";"Sprg 98 cal 1",#N/A,TRUE,"Sprg 1998";"Sprg 98 cal2",#N/A,TRUE,"Sprg 1998";"fall 98 cal 1",#N/A,TRUE,"Fall 1998";"fall 98 cal 2",#N/A,TRUE,"Fall 1998";"Var",#N/A,TRUE,"Varriance"}</definedName>
    <definedName name="rrr" localSheetId="16" hidden="1">{"Top Summary",#N/A,TRUE,"Summary";"Sprg 98 cal 1",#N/A,TRUE,"Sprg 1998";"Sprg 98 cal2",#N/A,TRUE,"Sprg 1998";"fall 98 cal 1",#N/A,TRUE,"Fall 1998";"fall 98 cal 2",#N/A,TRUE,"Fall 1998";"Var",#N/A,TRUE,"Varriance"}</definedName>
    <definedName name="rrr" hidden="1">{"Top Summary",#N/A,TRUE,"Summary";"Sprg 98 cal 1",#N/A,TRUE,"Sprg 1998";"Sprg 98 cal2",#N/A,TRUE,"Sprg 1998";"fall 98 cal 1",#N/A,TRUE,"Fall 1998";"fall 98 cal 2",#N/A,TRUE,"Fall 1998";"Var",#N/A,TRUE,"Varriance"}</definedName>
    <definedName name="RunOnce">FALSE</definedName>
    <definedName name="sad" localSheetId="9" hidden="1">{"Eighteen Month Summary",#N/A,FALSE,"Eighteen Month"}</definedName>
    <definedName name="sad" localSheetId="12" hidden="1">{"Eighteen Month Summary",#N/A,FALSE,"Eighteen Month"}</definedName>
    <definedName name="sad" localSheetId="8" hidden="1">{"Eighteen Month Summary",#N/A,FALSE,"Eighteen Month"}</definedName>
    <definedName name="sad" localSheetId="13" hidden="1">{"Eighteen Month Summary",#N/A,FALSE,"Eighteen Month"}</definedName>
    <definedName name="sad" localSheetId="4" hidden="1">{"Eighteen Month Summary",#N/A,FALSE,"Eighteen Month"}</definedName>
    <definedName name="sad" localSheetId="7" hidden="1">{"Eighteen Month Summary",#N/A,FALSE,"Eighteen Month"}</definedName>
    <definedName name="sad" localSheetId="15" hidden="1">{"Eighteen Month Summary",#N/A,FALSE,"Eighteen Month"}</definedName>
    <definedName name="sad" localSheetId="6" hidden="1">{"Eighteen Month Summary",#N/A,FALSE,"Eighteen Month"}</definedName>
    <definedName name="sad" localSheetId="10" hidden="1">{"Eighteen Month Summary",#N/A,FALSE,"Eighteen Month"}</definedName>
    <definedName name="sad" localSheetId="17" hidden="1">{"Eighteen Month Summary",#N/A,FALSE,"Eighteen Month"}</definedName>
    <definedName name="sad" localSheetId="16" hidden="1">{"Eighteen Month Summary",#N/A,FALSE,"Eighteen Month"}</definedName>
    <definedName name="sad" hidden="1">{"Eighteen Month Summary",#N/A,FALSE,"Eighteen Month"}</definedName>
    <definedName name="SAPBEXdnldView" hidden="1">"49RC5WQGPN9P0P4RNPKLFHQ8M"</definedName>
    <definedName name="SAPBEXrevision" hidden="1">1</definedName>
    <definedName name="SAPBEXsysID" hidden="1">"OA4"</definedName>
    <definedName name="SAPBEXwbID" hidden="1">"3KMA8QQIT6KK1QPIDVRMCA147"</definedName>
    <definedName name="sdad" localSheetId="12" hidden="1">#REF!</definedName>
    <definedName name="sdad" localSheetId="5" hidden="1">#REF!</definedName>
    <definedName name="sdad" localSheetId="7" hidden="1">#REF!</definedName>
    <definedName name="sdad" localSheetId="15" hidden="1">#REF!</definedName>
    <definedName name="sdad" localSheetId="6" hidden="1">#REF!</definedName>
    <definedName name="sdad" hidden="1">#REF!</definedName>
    <definedName name="sdasdasd" localSheetId="12" hidden="1">#REF!</definedName>
    <definedName name="sdasdasd" localSheetId="5" hidden="1">#REF!</definedName>
    <definedName name="sdasdasd" localSheetId="7" hidden="1">#REF!</definedName>
    <definedName name="sdasdasd" localSheetId="6" hidden="1">#REF!</definedName>
    <definedName name="sdasdasd" hidden="1">#REF!</definedName>
    <definedName name="sdfs" localSheetId="12" hidden="1">#REF!</definedName>
    <definedName name="sdfs" localSheetId="5" hidden="1">#REF!</definedName>
    <definedName name="sdfs" localSheetId="7" hidden="1">#REF!</definedName>
    <definedName name="sdfs" localSheetId="6" hidden="1">#REF!</definedName>
    <definedName name="sdfs" hidden="1">#REF!</definedName>
    <definedName name="SelectedScenario">Assumptions!$I$5</definedName>
    <definedName name="sencount" hidden="1">1</definedName>
    <definedName name="sor" localSheetId="12" hidden="1">#REF!</definedName>
    <definedName name="sor" localSheetId="5" hidden="1">#REF!</definedName>
    <definedName name="sor" localSheetId="7" hidden="1">#REF!</definedName>
    <definedName name="sor" localSheetId="15" hidden="1">#REF!</definedName>
    <definedName name="sor" localSheetId="6" hidden="1">#REF!</definedName>
    <definedName name="sor" hidden="1">#REF!</definedName>
    <definedName name="sp">6</definedName>
    <definedName name="SPWS_WBID">"97505C34-21F5-4584-B339-B5E9E2ABFF13"</definedName>
    <definedName name="sssss" localSheetId="9" hidden="1">{"'Volumes (2)'!$A$8:$P$13"}</definedName>
    <definedName name="sssss" localSheetId="12" hidden="1">{"'Volumes (2)'!$A$8:$P$13"}</definedName>
    <definedName name="sssss" localSheetId="8" hidden="1">{"'Volumes (2)'!$A$8:$P$13"}</definedName>
    <definedName name="sssss" localSheetId="13" hidden="1">{"'Volumes (2)'!$A$8:$P$13"}</definedName>
    <definedName name="sssss" localSheetId="4" hidden="1">{"'Volumes (2)'!$A$8:$P$13"}</definedName>
    <definedName name="sssss" localSheetId="7" hidden="1">{"'Volumes (2)'!$A$8:$P$13"}</definedName>
    <definedName name="sssss" localSheetId="15" hidden="1">{"'Volumes (2)'!$A$8:$P$13"}</definedName>
    <definedName name="sssss" localSheetId="6" hidden="1">{"'Volumes (2)'!$A$8:$P$13"}</definedName>
    <definedName name="sssss" localSheetId="10" hidden="1">{"'Volumes (2)'!$A$8:$P$13"}</definedName>
    <definedName name="sssss" localSheetId="17" hidden="1">{"'Volumes (2)'!$A$8:$P$13"}</definedName>
    <definedName name="sssss" localSheetId="16" hidden="1">{"'Volumes (2)'!$A$8:$P$13"}</definedName>
    <definedName name="sssss" hidden="1">{"'Volumes (2)'!$A$8:$P$13"}</definedName>
    <definedName name="star" localSheetId="12" hidden="1">#REF!</definedName>
    <definedName name="star" localSheetId="5" hidden="1">#REF!</definedName>
    <definedName name="star" localSheetId="7" hidden="1">#REF!</definedName>
    <definedName name="star" localSheetId="6" hidden="1">#REF!</definedName>
    <definedName name="star" hidden="1">#REF!</definedName>
    <definedName name="Stubperiod" localSheetId="9">[1]Inputs!$B$54</definedName>
    <definedName name="Stubperiod" localSheetId="12">[8]Inputs!$B$54</definedName>
    <definedName name="Stubperiod" localSheetId="8">[1]Inputs!$B$54</definedName>
    <definedName name="Stubperiod" localSheetId="13">[2]Inputs!$B$54</definedName>
    <definedName name="Stubperiod" localSheetId="4">[1]Inputs!$B$54</definedName>
    <definedName name="Stubperiod" localSheetId="7">[2]Inputs!$B$54</definedName>
    <definedName name="Stubperiod" localSheetId="15">[7]Inputs!$B$54</definedName>
    <definedName name="Stubperiod" localSheetId="6">[4]Inputs!$B$54</definedName>
    <definedName name="Stubperiod" localSheetId="10">[1]Inputs!$B$54</definedName>
    <definedName name="Stubperiod" localSheetId="17">[3]Inputs!$B$54</definedName>
    <definedName name="Stubperiod" localSheetId="16">[3]Inputs!$B$54</definedName>
    <definedName name="Stubperiod">Inputs!$B$54</definedName>
    <definedName name="TableName">"Dummy"</definedName>
    <definedName name="take1" localSheetId="9" hidden="1">{"tot00",#N/A,FALSE,"TOT";"base",#N/A,FALSE,"BASE";"new",#N/A,FALSE,"00new";"lifestyl",#N/A,FALSE,"00new";"nonlife",#N/A,FALSE,"00new"}</definedName>
    <definedName name="take1" localSheetId="12" hidden="1">{"tot00",#N/A,FALSE,"TOT";"base",#N/A,FALSE,"BASE";"new",#N/A,FALSE,"00new";"lifestyl",#N/A,FALSE,"00new";"nonlife",#N/A,FALSE,"00new"}</definedName>
    <definedName name="take1" localSheetId="8" hidden="1">{"tot00",#N/A,FALSE,"TOT";"base",#N/A,FALSE,"BASE";"new",#N/A,FALSE,"00new";"lifestyl",#N/A,FALSE,"00new";"nonlife",#N/A,FALSE,"00new"}</definedName>
    <definedName name="take1" localSheetId="13" hidden="1">{"tot00",#N/A,FALSE,"TOT";"base",#N/A,FALSE,"BASE";"new",#N/A,FALSE,"00new";"lifestyl",#N/A,FALSE,"00new";"nonlife",#N/A,FALSE,"00new"}</definedName>
    <definedName name="take1" localSheetId="4" hidden="1">{"tot00",#N/A,FALSE,"TOT";"base",#N/A,FALSE,"BASE";"new",#N/A,FALSE,"00new";"lifestyl",#N/A,FALSE,"00new";"nonlife",#N/A,FALSE,"00new"}</definedName>
    <definedName name="take1" localSheetId="7" hidden="1">{"tot00",#N/A,FALSE,"TOT";"base",#N/A,FALSE,"BASE";"new",#N/A,FALSE,"00new";"lifestyl",#N/A,FALSE,"00new";"nonlife",#N/A,FALSE,"00new"}</definedName>
    <definedName name="take1" localSheetId="15" hidden="1">{"tot00",#N/A,FALSE,"TOT";"base",#N/A,FALSE,"BASE";"new",#N/A,FALSE,"00new";"lifestyl",#N/A,FALSE,"00new";"nonlife",#N/A,FALSE,"00new"}</definedName>
    <definedName name="take1" localSheetId="6" hidden="1">{"tot00",#N/A,FALSE,"TOT";"base",#N/A,FALSE,"BASE";"new",#N/A,FALSE,"00new";"lifestyl",#N/A,FALSE,"00new";"nonlife",#N/A,FALSE,"00new"}</definedName>
    <definedName name="take1" localSheetId="10" hidden="1">{"tot00",#N/A,FALSE,"TOT";"base",#N/A,FALSE,"BASE";"new",#N/A,FALSE,"00new";"lifestyl",#N/A,FALSE,"00new";"nonlife",#N/A,FALSE,"00new"}</definedName>
    <definedName name="take1" localSheetId="17" hidden="1">{"tot00",#N/A,FALSE,"TOT";"base",#N/A,FALSE,"BASE";"new",#N/A,FALSE,"00new";"lifestyl",#N/A,FALSE,"00new";"nonlife",#N/A,FALSE,"00new"}</definedName>
    <definedName name="take1" localSheetId="16" hidden="1">{"tot00",#N/A,FALSE,"TOT";"base",#N/A,FALSE,"BASE";"new",#N/A,FALSE,"00new";"lifestyl",#N/A,FALSE,"00new";"nonlife",#N/A,FALSE,"00new"}</definedName>
    <definedName name="take1" hidden="1">{"tot00",#N/A,FALSE,"TOT";"base",#N/A,FALSE,"BASE";"new",#N/A,FALSE,"00new";"lifestyl",#N/A,FALSE,"00new";"nonlife",#N/A,FALSE,"00new"}</definedName>
    <definedName name="tax_rate" localSheetId="9">[1]Assumptions!$B$15</definedName>
    <definedName name="tax_rate" localSheetId="12">[8]Assumptions!$B$15</definedName>
    <definedName name="tax_rate" localSheetId="8">[1]Assumptions!$B$15</definedName>
    <definedName name="tax_rate" localSheetId="13">[2]Assumptions!$B$15</definedName>
    <definedName name="tax_rate" localSheetId="4">[1]Assumptions!$B$15</definedName>
    <definedName name="tax_rate" localSheetId="7">[2]Assumptions!$B$15</definedName>
    <definedName name="tax_rate" localSheetId="15">[7]Assumptions!$B$15</definedName>
    <definedName name="tax_rate" localSheetId="6">[4]Assumptions!$B$15</definedName>
    <definedName name="tax_rate" localSheetId="10">[1]Assumptions!$B$15</definedName>
    <definedName name="tax_rate" localSheetId="17">[3]Assumptions!$B$15</definedName>
    <definedName name="tax_rate" localSheetId="16">[3]Assumptions!$B$15</definedName>
    <definedName name="tax_rate">Assumptions!$B$15</definedName>
    <definedName name="TemplateDate">32967</definedName>
    <definedName name="test" localSheetId="9" hidden="1">{"tot00",#N/A,FALSE,"TOT";"base",#N/A,FALSE,"BASE";"new",#N/A,FALSE,"00new";"lifestyl",#N/A,FALSE,"00new";"nonlife",#N/A,FALSE,"00new"}</definedName>
    <definedName name="test" localSheetId="12" hidden="1">{"tot00",#N/A,FALSE,"TOT";"base",#N/A,FALSE,"BASE";"new",#N/A,FALSE,"00new";"lifestyl",#N/A,FALSE,"00new";"nonlife",#N/A,FALSE,"00new"}</definedName>
    <definedName name="test" localSheetId="8" hidden="1">{"tot00",#N/A,FALSE,"TOT";"base",#N/A,FALSE,"BASE";"new",#N/A,FALSE,"00new";"lifestyl",#N/A,FALSE,"00new";"nonlife",#N/A,FALSE,"00new"}</definedName>
    <definedName name="test" localSheetId="13" hidden="1">{"tot00",#N/A,FALSE,"TOT";"base",#N/A,FALSE,"BASE";"new",#N/A,FALSE,"00new";"lifestyl",#N/A,FALSE,"00new";"nonlife",#N/A,FALSE,"00new"}</definedName>
    <definedName name="test" localSheetId="4" hidden="1">{"tot00",#N/A,FALSE,"TOT";"base",#N/A,FALSE,"BASE";"new",#N/A,FALSE,"00new";"lifestyl",#N/A,FALSE,"00new";"nonlife",#N/A,FALSE,"00new"}</definedName>
    <definedName name="test" localSheetId="7" hidden="1">{"tot00",#N/A,FALSE,"TOT";"base",#N/A,FALSE,"BASE";"new",#N/A,FALSE,"00new";"lifestyl",#N/A,FALSE,"00new";"nonlife",#N/A,FALSE,"00new"}</definedName>
    <definedName name="test" localSheetId="15" hidden="1">{"tot00",#N/A,FALSE,"TOT";"base",#N/A,FALSE,"BASE";"new",#N/A,FALSE,"00new";"lifestyl",#N/A,FALSE,"00new";"nonlife",#N/A,FALSE,"00new"}</definedName>
    <definedName name="test" localSheetId="6" hidden="1">{"tot00",#N/A,FALSE,"TOT";"base",#N/A,FALSE,"BASE";"new",#N/A,FALSE,"00new";"lifestyl",#N/A,FALSE,"00new";"nonlife",#N/A,FALSE,"00new"}</definedName>
    <definedName name="test" localSheetId="10" hidden="1">{"tot00",#N/A,FALSE,"TOT";"base",#N/A,FALSE,"BASE";"new",#N/A,FALSE,"00new";"lifestyl",#N/A,FALSE,"00new";"nonlife",#N/A,FALSE,"00new"}</definedName>
    <definedName name="test" localSheetId="17" hidden="1">{"tot00",#N/A,FALSE,"TOT";"base",#N/A,FALSE,"BASE";"new",#N/A,FALSE,"00new";"lifestyl",#N/A,FALSE,"00new";"nonlife",#N/A,FALSE,"00new"}</definedName>
    <definedName name="test" localSheetId="16" hidden="1">{"tot00",#N/A,FALSE,"TOT";"base",#N/A,FALSE,"BASE";"new",#N/A,FALSE,"00new";"lifestyl",#N/A,FALSE,"00new";"nonlife",#N/A,FALSE,"00new"}</definedName>
    <definedName name="test" hidden="1">{"tot00",#N/A,FALSE,"TOT";"base",#N/A,FALSE,"BASE";"new",#N/A,FALSE,"00new";"lifestyl",#N/A,FALSE,"00new";"nonlife",#N/A,FALSE,"00new"}</definedName>
    <definedName name="test12345" localSheetId="12" hidden="1">#REF!</definedName>
    <definedName name="test12345" localSheetId="5" hidden="1">#REF!</definedName>
    <definedName name="test12345" localSheetId="7" hidden="1">#REF!</definedName>
    <definedName name="test12345" localSheetId="15" hidden="1">#REF!</definedName>
    <definedName name="test12345" localSheetId="6" hidden="1">#REF!</definedName>
    <definedName name="test12345" hidden="1">#REF!</definedName>
    <definedName name="test3" localSheetId="13" hidden="1">{"detail1999",#N/A,FALSE,"new_1999";"detail2000",#N/A,FALSE,"new_2000";"1999%ANA detail",#N/A,FALSE,"new_1999 % ANA";"2000%ANA detail",#N/A,FALSE,"new_2000%ANA"}</definedName>
    <definedName name="testII" localSheetId="9" hidden="1">{"sum1999",#N/A,FALSE,"new_1999";"sum2000",#N/A,FALSE,"new_2000";"1999%ANA Sum",#N/A,FALSE,"new_1999 % ANA";"2000%ANA Sum",#N/A,FALSE,"new_2000%ANA"}</definedName>
    <definedName name="testII" localSheetId="12" hidden="1">{"sum1999",#N/A,FALSE,"new_1999";"sum2000",#N/A,FALSE,"new_2000";"1999%ANA Sum",#N/A,FALSE,"new_1999 % ANA";"2000%ANA Sum",#N/A,FALSE,"new_2000%ANA"}</definedName>
    <definedName name="testII" localSheetId="8" hidden="1">{"sum1999",#N/A,FALSE,"new_1999";"sum2000",#N/A,FALSE,"new_2000";"1999%ANA Sum",#N/A,FALSE,"new_1999 % ANA";"2000%ANA Sum",#N/A,FALSE,"new_2000%ANA"}</definedName>
    <definedName name="testII" localSheetId="13" hidden="1">{"sum1999",#N/A,FALSE,"new_1999";"sum2000",#N/A,FALSE,"new_2000";"1999%ANA Sum",#N/A,FALSE,"new_1999 % ANA";"2000%ANA Sum",#N/A,FALSE,"new_2000%ANA"}</definedName>
    <definedName name="testII" localSheetId="4" hidden="1">{"sum1999",#N/A,FALSE,"new_1999";"sum2000",#N/A,FALSE,"new_2000";"1999%ANA Sum",#N/A,FALSE,"new_1999 % ANA";"2000%ANA Sum",#N/A,FALSE,"new_2000%ANA"}</definedName>
    <definedName name="testII" localSheetId="7" hidden="1">{"sum1999",#N/A,FALSE,"new_1999";"sum2000",#N/A,FALSE,"new_2000";"1999%ANA Sum",#N/A,FALSE,"new_1999 % ANA";"2000%ANA Sum",#N/A,FALSE,"new_2000%ANA"}</definedName>
    <definedName name="testII" localSheetId="15" hidden="1">{"sum1999",#N/A,FALSE,"new_1999";"sum2000",#N/A,FALSE,"new_2000";"1999%ANA Sum",#N/A,FALSE,"new_1999 % ANA";"2000%ANA Sum",#N/A,FALSE,"new_2000%ANA"}</definedName>
    <definedName name="testII" localSheetId="6" hidden="1">{"sum1999",#N/A,FALSE,"new_1999";"sum2000",#N/A,FALSE,"new_2000";"1999%ANA Sum",#N/A,FALSE,"new_1999 % ANA";"2000%ANA Sum",#N/A,FALSE,"new_2000%ANA"}</definedName>
    <definedName name="testII" localSheetId="10" hidden="1">{"sum1999",#N/A,FALSE,"new_1999";"sum2000",#N/A,FALSE,"new_2000";"1999%ANA Sum",#N/A,FALSE,"new_1999 % ANA";"2000%ANA Sum",#N/A,FALSE,"new_2000%ANA"}</definedName>
    <definedName name="testII" localSheetId="17" hidden="1">{"sum1999",#N/A,FALSE,"new_1999";"sum2000",#N/A,FALSE,"new_2000";"1999%ANA Sum",#N/A,FALSE,"new_1999 % ANA";"2000%ANA Sum",#N/A,FALSE,"new_2000%ANA"}</definedName>
    <definedName name="testII" localSheetId="16" hidden="1">{"sum1999",#N/A,FALSE,"new_1999";"sum2000",#N/A,FALSE,"new_2000";"1999%ANA Sum",#N/A,FALSE,"new_1999 % ANA";"2000%ANA Sum",#N/A,FALSE,"new_2000%ANA"}</definedName>
    <definedName name="testII" hidden="1">{"sum1999",#N/A,FALSE,"new_1999";"sum2000",#N/A,FALSE,"new_2000";"1999%ANA Sum",#N/A,FALSE,"new_1999 % ANA";"2000%ANA Sum",#N/A,FALSE,"new_2000%ANA"}</definedName>
    <definedName name="TextRefCopyRangeCount" hidden="1">19</definedName>
    <definedName name="Total_Payment" localSheetId="9">Scheduled_Payment+Extra_Payment</definedName>
    <definedName name="Total_Payment" localSheetId="12">Scheduled_Payment+Extra_Payment</definedName>
    <definedName name="Total_Payment" localSheetId="8">Scheduled_Payment+Extra_Payment</definedName>
    <definedName name="Total_Payment" localSheetId="5">Scheduled_Payment+Extra_Payment</definedName>
    <definedName name="Total_Payment" localSheetId="13">Scheduled_Payment+Extra_Payment</definedName>
    <definedName name="Total_Payment" localSheetId="4">Scheduled_Payment+Extra_Payment</definedName>
    <definedName name="Total_Payment" localSheetId="7">Scheduled_Payment+Extra_Payment</definedName>
    <definedName name="Total_Payment" localSheetId="15">Scheduled_Payment+Extra_Payment</definedName>
    <definedName name="Total_Payment" localSheetId="6">Scheduled_Payment+Extra_Payment</definedName>
    <definedName name="Total_Payment" localSheetId="10">Scheduled_Payment+Extra_Payment</definedName>
    <definedName name="Total_Payment" localSheetId="17">Scheduled_Payment+Extra_Payment</definedName>
    <definedName name="Total_Payment" localSheetId="16">Scheduled_Payment+Extra_Payment</definedName>
    <definedName name="Total_Payment">Scheduled_Payment+Extra_Payment</definedName>
    <definedName name="Total_Paymentt" localSheetId="9">Scheduled_Payment+Extra_Payment</definedName>
    <definedName name="Total_Paymentt" localSheetId="12">Scheduled_Payment+Extra_Payment</definedName>
    <definedName name="Total_Paymentt" localSheetId="8">Scheduled_Payment+Extra_Payment</definedName>
    <definedName name="Total_Paymentt" localSheetId="5">Scheduled_Payment+Extra_Payment</definedName>
    <definedName name="Total_Paymentt" localSheetId="13">Scheduled_Payment+Extra_Payment</definedName>
    <definedName name="Total_Paymentt" localSheetId="4">Scheduled_Payment+Extra_Payment</definedName>
    <definedName name="Total_Paymentt" localSheetId="7">Scheduled_Payment+Extra_Payment</definedName>
    <definedName name="Total_Paymentt" localSheetId="15">Scheduled_Payment+Extra_Payment</definedName>
    <definedName name="Total_Paymentt" localSheetId="6">Scheduled_Payment+Extra_Payment</definedName>
    <definedName name="Total_Paymentt" localSheetId="10">Scheduled_Payment+Extra_Payment</definedName>
    <definedName name="Total_Paymentt" localSheetId="17">Scheduled_Payment+Extra_Payment</definedName>
    <definedName name="Total_Paymentt" localSheetId="16">Scheduled_Payment+Extra_Payment</definedName>
    <definedName name="Total_Paymentt">Scheduled_Payment+Extra_Payment</definedName>
    <definedName name="TotalScenarios">Assumptions!$I$10</definedName>
    <definedName name="tradingcompar" localSheetId="9" hidden="1">{#N/A,#N/A,FALSE,"Trading-Mult ";#N/A,#N/A,FALSE,"Trading-Cap";#N/A,#N/A,FALSE,"Trading-Inc";#N/A,#N/A,FALSE,"Cash Flow";#N/A,#N/A,FALSE,"M&amp;A info"}</definedName>
    <definedName name="tradingcompar" localSheetId="12" hidden="1">{#N/A,#N/A,FALSE,"Trading-Mult ";#N/A,#N/A,FALSE,"Trading-Cap";#N/A,#N/A,FALSE,"Trading-Inc";#N/A,#N/A,FALSE,"Cash Flow";#N/A,#N/A,FALSE,"M&amp;A info"}</definedName>
    <definedName name="tradingcompar" localSheetId="8" hidden="1">{#N/A,#N/A,FALSE,"Trading-Mult ";#N/A,#N/A,FALSE,"Trading-Cap";#N/A,#N/A,FALSE,"Trading-Inc";#N/A,#N/A,FALSE,"Cash Flow";#N/A,#N/A,FALSE,"M&amp;A info"}</definedName>
    <definedName name="tradingcompar" localSheetId="13" hidden="1">{#N/A,#N/A,FALSE,"Trading-Mult ";#N/A,#N/A,FALSE,"Trading-Cap";#N/A,#N/A,FALSE,"Trading-Inc";#N/A,#N/A,FALSE,"Cash Flow";#N/A,#N/A,FALSE,"M&amp;A info"}</definedName>
    <definedName name="tradingcompar" localSheetId="4" hidden="1">{#N/A,#N/A,FALSE,"Trading-Mult ";#N/A,#N/A,FALSE,"Trading-Cap";#N/A,#N/A,FALSE,"Trading-Inc";#N/A,#N/A,FALSE,"Cash Flow";#N/A,#N/A,FALSE,"M&amp;A info"}</definedName>
    <definedName name="tradingcompar" localSheetId="7" hidden="1">{#N/A,#N/A,FALSE,"Trading-Mult ";#N/A,#N/A,FALSE,"Trading-Cap";#N/A,#N/A,FALSE,"Trading-Inc";#N/A,#N/A,FALSE,"Cash Flow";#N/A,#N/A,FALSE,"M&amp;A info"}</definedName>
    <definedName name="tradingcompar" localSheetId="15" hidden="1">{#N/A,#N/A,FALSE,"Trading-Mult ";#N/A,#N/A,FALSE,"Trading-Cap";#N/A,#N/A,FALSE,"Trading-Inc";#N/A,#N/A,FALSE,"Cash Flow";#N/A,#N/A,FALSE,"M&amp;A info"}</definedName>
    <definedName name="tradingcompar" localSheetId="6" hidden="1">{#N/A,#N/A,FALSE,"Trading-Mult ";#N/A,#N/A,FALSE,"Trading-Cap";#N/A,#N/A,FALSE,"Trading-Inc";#N/A,#N/A,FALSE,"Cash Flow";#N/A,#N/A,FALSE,"M&amp;A info"}</definedName>
    <definedName name="tradingcompar" localSheetId="10" hidden="1">{#N/A,#N/A,FALSE,"Trading-Mult ";#N/A,#N/A,FALSE,"Trading-Cap";#N/A,#N/A,FALSE,"Trading-Inc";#N/A,#N/A,FALSE,"Cash Flow";#N/A,#N/A,FALSE,"M&amp;A info"}</definedName>
    <definedName name="tradingcompar" localSheetId="17" hidden="1">{#N/A,#N/A,FALSE,"Trading-Mult ";#N/A,#N/A,FALSE,"Trading-Cap";#N/A,#N/A,FALSE,"Trading-Inc";#N/A,#N/A,FALSE,"Cash Flow";#N/A,#N/A,FALSE,"M&amp;A info"}</definedName>
    <definedName name="tradingcompar" localSheetId="16" hidden="1">{#N/A,#N/A,FALSE,"Trading-Mult ";#N/A,#N/A,FALSE,"Trading-Cap";#N/A,#N/A,FALSE,"Trading-Inc";#N/A,#N/A,FALSE,"Cash Flow";#N/A,#N/A,FALSE,"M&amp;A info"}</definedName>
    <definedName name="tradingcompar" hidden="1">{#N/A,#N/A,FALSE,"Trading-Mult ";#N/A,#N/A,FALSE,"Trading-Cap";#N/A,#N/A,FALSE,"Trading-Inc";#N/A,#N/A,FALSE,"Cash Flow";#N/A,#N/A,FALSE,"M&amp;A info"}</definedName>
    <definedName name="tradingcompar2" localSheetId="9" hidden="1">{#N/A,#N/A,FALSE,"Trading-Mult ";#N/A,#N/A,FALSE,"Trading-Cap";#N/A,#N/A,FALSE,"Trading-Inc";#N/A,#N/A,FALSE,"Cash Flow";#N/A,#N/A,FALSE,"M&amp;A info"}</definedName>
    <definedName name="tradingcompar2" localSheetId="12" hidden="1">{#N/A,#N/A,FALSE,"Trading-Mult ";#N/A,#N/A,FALSE,"Trading-Cap";#N/A,#N/A,FALSE,"Trading-Inc";#N/A,#N/A,FALSE,"Cash Flow";#N/A,#N/A,FALSE,"M&amp;A info"}</definedName>
    <definedName name="tradingcompar2" localSheetId="8" hidden="1">{#N/A,#N/A,FALSE,"Trading-Mult ";#N/A,#N/A,FALSE,"Trading-Cap";#N/A,#N/A,FALSE,"Trading-Inc";#N/A,#N/A,FALSE,"Cash Flow";#N/A,#N/A,FALSE,"M&amp;A info"}</definedName>
    <definedName name="tradingcompar2" localSheetId="13" hidden="1">{#N/A,#N/A,FALSE,"Trading-Mult ";#N/A,#N/A,FALSE,"Trading-Cap";#N/A,#N/A,FALSE,"Trading-Inc";#N/A,#N/A,FALSE,"Cash Flow";#N/A,#N/A,FALSE,"M&amp;A info"}</definedName>
    <definedName name="tradingcompar2" localSheetId="4" hidden="1">{#N/A,#N/A,FALSE,"Trading-Mult ";#N/A,#N/A,FALSE,"Trading-Cap";#N/A,#N/A,FALSE,"Trading-Inc";#N/A,#N/A,FALSE,"Cash Flow";#N/A,#N/A,FALSE,"M&amp;A info"}</definedName>
    <definedName name="tradingcompar2" localSheetId="7" hidden="1">{#N/A,#N/A,FALSE,"Trading-Mult ";#N/A,#N/A,FALSE,"Trading-Cap";#N/A,#N/A,FALSE,"Trading-Inc";#N/A,#N/A,FALSE,"Cash Flow";#N/A,#N/A,FALSE,"M&amp;A info"}</definedName>
    <definedName name="tradingcompar2" localSheetId="15" hidden="1">{#N/A,#N/A,FALSE,"Trading-Mult ";#N/A,#N/A,FALSE,"Trading-Cap";#N/A,#N/A,FALSE,"Trading-Inc";#N/A,#N/A,FALSE,"Cash Flow";#N/A,#N/A,FALSE,"M&amp;A info"}</definedName>
    <definedName name="tradingcompar2" localSheetId="6" hidden="1">{#N/A,#N/A,FALSE,"Trading-Mult ";#N/A,#N/A,FALSE,"Trading-Cap";#N/A,#N/A,FALSE,"Trading-Inc";#N/A,#N/A,FALSE,"Cash Flow";#N/A,#N/A,FALSE,"M&amp;A info"}</definedName>
    <definedName name="tradingcompar2" localSheetId="10" hidden="1">{#N/A,#N/A,FALSE,"Trading-Mult ";#N/A,#N/A,FALSE,"Trading-Cap";#N/A,#N/A,FALSE,"Trading-Inc";#N/A,#N/A,FALSE,"Cash Flow";#N/A,#N/A,FALSE,"M&amp;A info"}</definedName>
    <definedName name="tradingcompar2" localSheetId="17" hidden="1">{#N/A,#N/A,FALSE,"Trading-Mult ";#N/A,#N/A,FALSE,"Trading-Cap";#N/A,#N/A,FALSE,"Trading-Inc";#N/A,#N/A,FALSE,"Cash Flow";#N/A,#N/A,FALSE,"M&amp;A info"}</definedName>
    <definedName name="tradingcompar2" localSheetId="16" hidden="1">{#N/A,#N/A,FALSE,"Trading-Mult ";#N/A,#N/A,FALSE,"Trading-Cap";#N/A,#N/A,FALSE,"Trading-Inc";#N/A,#N/A,FALSE,"Cash Flow";#N/A,#N/A,FALSE,"M&amp;A info"}</definedName>
    <definedName name="tradingcompar2" hidden="1">{#N/A,#N/A,FALSE,"Trading-Mult ";#N/A,#N/A,FALSE,"Trading-Cap";#N/A,#N/A,FALSE,"Trading-Inc";#N/A,#N/A,FALSE,"Cash Flow";#N/A,#N/A,FALSE,"M&amp;A info"}</definedName>
    <definedName name="tryagain">"comp 1!ticker"</definedName>
    <definedName name="Tst" localSheetId="9" hidden="1">{"detail1999",#N/A,FALSE,"new_1999";"detail2000",#N/A,FALSE,"new_2000";"1999%ANA detail",#N/A,FALSE,"new_1999 % ANA";"2000%ANA detail",#N/A,FALSE,"new_2000%ANA"}</definedName>
    <definedName name="Tst" localSheetId="12" hidden="1">{"detail1999",#N/A,FALSE,"new_1999";"detail2000",#N/A,FALSE,"new_2000";"1999%ANA detail",#N/A,FALSE,"new_1999 % ANA";"2000%ANA detail",#N/A,FALSE,"new_2000%ANA"}</definedName>
    <definedName name="Tst" localSheetId="8" hidden="1">{"detail1999",#N/A,FALSE,"new_1999";"detail2000",#N/A,FALSE,"new_2000";"1999%ANA detail",#N/A,FALSE,"new_1999 % ANA";"2000%ANA detail",#N/A,FALSE,"new_2000%ANA"}</definedName>
    <definedName name="Tst" localSheetId="13" hidden="1">{"detail1999",#N/A,FALSE,"new_1999";"detail2000",#N/A,FALSE,"new_2000";"1999%ANA detail",#N/A,FALSE,"new_1999 % ANA";"2000%ANA detail",#N/A,FALSE,"new_2000%ANA"}</definedName>
    <definedName name="Tst" localSheetId="4" hidden="1">{"detail1999",#N/A,FALSE,"new_1999";"detail2000",#N/A,FALSE,"new_2000";"1999%ANA detail",#N/A,FALSE,"new_1999 % ANA";"2000%ANA detail",#N/A,FALSE,"new_2000%ANA"}</definedName>
    <definedName name="Tst" localSheetId="7" hidden="1">{"detail1999",#N/A,FALSE,"new_1999";"detail2000",#N/A,FALSE,"new_2000";"1999%ANA detail",#N/A,FALSE,"new_1999 % ANA";"2000%ANA detail",#N/A,FALSE,"new_2000%ANA"}</definedName>
    <definedName name="Tst" localSheetId="15" hidden="1">{"detail1999",#N/A,FALSE,"new_1999";"detail2000",#N/A,FALSE,"new_2000";"1999%ANA detail",#N/A,FALSE,"new_1999 % ANA";"2000%ANA detail",#N/A,FALSE,"new_2000%ANA"}</definedName>
    <definedName name="Tst" localSheetId="6" hidden="1">{"detail1999",#N/A,FALSE,"new_1999";"detail2000",#N/A,FALSE,"new_2000";"1999%ANA detail",#N/A,FALSE,"new_1999 % ANA";"2000%ANA detail",#N/A,FALSE,"new_2000%ANA"}</definedName>
    <definedName name="Tst" localSheetId="10" hidden="1">{"detail1999",#N/A,FALSE,"new_1999";"detail2000",#N/A,FALSE,"new_2000";"1999%ANA detail",#N/A,FALSE,"new_1999 % ANA";"2000%ANA detail",#N/A,FALSE,"new_2000%ANA"}</definedName>
    <definedName name="Tst" localSheetId="17" hidden="1">{"detail1999",#N/A,FALSE,"new_1999";"detail2000",#N/A,FALSE,"new_2000";"1999%ANA detail",#N/A,FALSE,"new_1999 % ANA";"2000%ANA detail",#N/A,FALSE,"new_2000%ANA"}</definedName>
    <definedName name="Tst" localSheetId="16" hidden="1">{"detail1999",#N/A,FALSE,"new_1999";"detail2000",#N/A,FALSE,"new_2000";"1999%ANA detail",#N/A,FALSE,"new_1999 % ANA";"2000%ANA detail",#N/A,FALSE,"new_2000%ANA"}</definedName>
    <definedName name="Tst" hidden="1">{"detail1999",#N/A,FALSE,"new_1999";"detail2000",#N/A,FALSE,"new_2000";"1999%ANA detail",#N/A,FALSE,"new_1999 % ANA";"2000%ANA detail",#N/A,FALSE,"new_2000%ANA"}</definedName>
    <definedName name="TstII" localSheetId="9" hidden="1">{"sum1999",#N/A,FALSE,"new_1999";"sum2000",#N/A,FALSE,"new_2000";"1999%ANA Sum",#N/A,FALSE,"new_1999 % ANA";"2000%ANA Sum",#N/A,FALSE,"new_2000%ANA"}</definedName>
    <definedName name="TstII" localSheetId="12" hidden="1">{"sum1999",#N/A,FALSE,"new_1999";"sum2000",#N/A,FALSE,"new_2000";"1999%ANA Sum",#N/A,FALSE,"new_1999 % ANA";"2000%ANA Sum",#N/A,FALSE,"new_2000%ANA"}</definedName>
    <definedName name="TstII" localSheetId="8" hidden="1">{"sum1999",#N/A,FALSE,"new_1999";"sum2000",#N/A,FALSE,"new_2000";"1999%ANA Sum",#N/A,FALSE,"new_1999 % ANA";"2000%ANA Sum",#N/A,FALSE,"new_2000%ANA"}</definedName>
    <definedName name="TstII" localSheetId="13" hidden="1">{"sum1999",#N/A,FALSE,"new_1999";"sum2000",#N/A,FALSE,"new_2000";"1999%ANA Sum",#N/A,FALSE,"new_1999 % ANA";"2000%ANA Sum",#N/A,FALSE,"new_2000%ANA"}</definedName>
    <definedName name="TstII" localSheetId="4" hidden="1">{"sum1999",#N/A,FALSE,"new_1999";"sum2000",#N/A,FALSE,"new_2000";"1999%ANA Sum",#N/A,FALSE,"new_1999 % ANA";"2000%ANA Sum",#N/A,FALSE,"new_2000%ANA"}</definedName>
    <definedName name="TstII" localSheetId="7" hidden="1">{"sum1999",#N/A,FALSE,"new_1999";"sum2000",#N/A,FALSE,"new_2000";"1999%ANA Sum",#N/A,FALSE,"new_1999 % ANA";"2000%ANA Sum",#N/A,FALSE,"new_2000%ANA"}</definedName>
    <definedName name="TstII" localSheetId="15" hidden="1">{"sum1999",#N/A,FALSE,"new_1999";"sum2000",#N/A,FALSE,"new_2000";"1999%ANA Sum",#N/A,FALSE,"new_1999 % ANA";"2000%ANA Sum",#N/A,FALSE,"new_2000%ANA"}</definedName>
    <definedName name="TstII" localSheetId="6" hidden="1">{"sum1999",#N/A,FALSE,"new_1999";"sum2000",#N/A,FALSE,"new_2000";"1999%ANA Sum",#N/A,FALSE,"new_1999 % ANA";"2000%ANA Sum",#N/A,FALSE,"new_2000%ANA"}</definedName>
    <definedName name="TstII" localSheetId="10" hidden="1">{"sum1999",#N/A,FALSE,"new_1999";"sum2000",#N/A,FALSE,"new_2000";"1999%ANA Sum",#N/A,FALSE,"new_1999 % ANA";"2000%ANA Sum",#N/A,FALSE,"new_2000%ANA"}</definedName>
    <definedName name="TstII" localSheetId="17" hidden="1">{"sum1999",#N/A,FALSE,"new_1999";"sum2000",#N/A,FALSE,"new_2000";"1999%ANA Sum",#N/A,FALSE,"new_1999 % ANA";"2000%ANA Sum",#N/A,FALSE,"new_2000%ANA"}</definedName>
    <definedName name="TstII" localSheetId="16" hidden="1">{"sum1999",#N/A,FALSE,"new_1999";"sum2000",#N/A,FALSE,"new_2000";"1999%ANA Sum",#N/A,FALSE,"new_1999 % ANA";"2000%ANA Sum",#N/A,FALSE,"new_2000%ANA"}</definedName>
    <definedName name="TstII" hidden="1">{"sum1999",#N/A,FALSE,"new_1999";"sum2000",#N/A,FALSE,"new_2000";"1999%ANA Sum",#N/A,FALSE,"new_1999 % ANA";"2000%ANA Sum",#N/A,FALSE,"new_2000%ANA"}</definedName>
    <definedName name="two" localSheetId="9" hidden="1">{"tot00",#N/A,FALSE,"TOT";"base",#N/A,FALSE,"BASE";"new",#N/A,FALSE,"00new";"lifestyl",#N/A,FALSE,"00new";"nonlife",#N/A,FALSE,"00new"}</definedName>
    <definedName name="two" localSheetId="12" hidden="1">{"tot00",#N/A,FALSE,"TOT";"base",#N/A,FALSE,"BASE";"new",#N/A,FALSE,"00new";"lifestyl",#N/A,FALSE,"00new";"nonlife",#N/A,FALSE,"00new"}</definedName>
    <definedName name="two" localSheetId="8" hidden="1">{"tot00",#N/A,FALSE,"TOT";"base",#N/A,FALSE,"BASE";"new",#N/A,FALSE,"00new";"lifestyl",#N/A,FALSE,"00new";"nonlife",#N/A,FALSE,"00new"}</definedName>
    <definedName name="two" localSheetId="13" hidden="1">{"tot00",#N/A,FALSE,"TOT";"base",#N/A,FALSE,"BASE";"new",#N/A,FALSE,"00new";"lifestyl",#N/A,FALSE,"00new";"nonlife",#N/A,FALSE,"00new"}</definedName>
    <definedName name="two" localSheetId="4" hidden="1">{"tot00",#N/A,FALSE,"TOT";"base",#N/A,FALSE,"BASE";"new",#N/A,FALSE,"00new";"lifestyl",#N/A,FALSE,"00new";"nonlife",#N/A,FALSE,"00new"}</definedName>
    <definedName name="two" localSheetId="7" hidden="1">{"tot00",#N/A,FALSE,"TOT";"base",#N/A,FALSE,"BASE";"new",#N/A,FALSE,"00new";"lifestyl",#N/A,FALSE,"00new";"nonlife",#N/A,FALSE,"00new"}</definedName>
    <definedName name="two" localSheetId="15" hidden="1">{"tot00",#N/A,FALSE,"TOT";"base",#N/A,FALSE,"BASE";"new",#N/A,FALSE,"00new";"lifestyl",#N/A,FALSE,"00new";"nonlife",#N/A,FALSE,"00new"}</definedName>
    <definedName name="two" localSheetId="6" hidden="1">{"tot00",#N/A,FALSE,"TOT";"base",#N/A,FALSE,"BASE";"new",#N/A,FALSE,"00new";"lifestyl",#N/A,FALSE,"00new";"nonlife",#N/A,FALSE,"00new"}</definedName>
    <definedName name="two" localSheetId="10" hidden="1">{"tot00",#N/A,FALSE,"TOT";"base",#N/A,FALSE,"BASE";"new",#N/A,FALSE,"00new";"lifestyl",#N/A,FALSE,"00new";"nonlife",#N/A,FALSE,"00new"}</definedName>
    <definedName name="two" localSheetId="17" hidden="1">{"tot00",#N/A,FALSE,"TOT";"base",#N/A,FALSE,"BASE";"new",#N/A,FALSE,"00new";"lifestyl",#N/A,FALSE,"00new";"nonlife",#N/A,FALSE,"00new"}</definedName>
    <definedName name="two" localSheetId="16" hidden="1">{"tot00",#N/A,FALSE,"TOT";"base",#N/A,FALSE,"BASE";"new",#N/A,FALSE,"00new";"lifestyl",#N/A,FALSE,"00new";"nonlife",#N/A,FALSE,"00new"}</definedName>
    <definedName name="two" hidden="1">{"tot00",#N/A,FALSE,"TOT";"base",#N/A,FALSE,"BASE";"new",#N/A,FALSE,"00new";"lifestyl",#N/A,FALSE,"00new";"nonlife",#N/A,FALSE,"00new"}</definedName>
    <definedName name="u" localSheetId="12" hidden="1">#REF!</definedName>
    <definedName name="u" localSheetId="5" hidden="1">#REF!</definedName>
    <definedName name="u" localSheetId="7" hidden="1">#REF!</definedName>
    <definedName name="u" localSheetId="15" hidden="1">#REF!</definedName>
    <definedName name="u" localSheetId="6" hidden="1">#REF!</definedName>
    <definedName name="u" hidden="1">#REF!</definedName>
    <definedName name="uschi" localSheetId="9" hidden="1">{"M3B_1",#N/A,FALSE,"Support Sch"}</definedName>
    <definedName name="uschi" localSheetId="12" hidden="1">{"M3B_1",#N/A,FALSE,"Support Sch"}</definedName>
    <definedName name="uschi" localSheetId="8" hidden="1">{"M3B_1",#N/A,FALSE,"Support Sch"}</definedName>
    <definedName name="uschi" localSheetId="13" hidden="1">{"M3B_1",#N/A,FALSE,"Support Sch"}</definedName>
    <definedName name="uschi" localSheetId="4" hidden="1">{"M3B_1",#N/A,FALSE,"Support Sch"}</definedName>
    <definedName name="uschi" localSheetId="7" hidden="1">{"M3B_1",#N/A,FALSE,"Support Sch"}</definedName>
    <definedName name="uschi" localSheetId="15" hidden="1">{"M3B_1",#N/A,FALSE,"Support Sch"}</definedName>
    <definedName name="uschi" localSheetId="6" hidden="1">{"M3B_1",#N/A,FALSE,"Support Sch"}</definedName>
    <definedName name="uschi" localSheetId="10" hidden="1">{"M3B_1",#N/A,FALSE,"Support Sch"}</definedName>
    <definedName name="uschi" localSheetId="17" hidden="1">{"M3B_1",#N/A,FALSE,"Support Sch"}</definedName>
    <definedName name="uschi" localSheetId="16" hidden="1">{"M3B_1",#N/A,FALSE,"Support Sch"}</definedName>
    <definedName name="uschi" hidden="1">{"M3B_1",#N/A,FALSE,"Support Sch"}</definedName>
    <definedName name="uu" localSheetId="12" hidden="1">#REF!</definedName>
    <definedName name="uu" localSheetId="5" hidden="1">#REF!</definedName>
    <definedName name="uu" localSheetId="7" hidden="1">#REF!</definedName>
    <definedName name="uu" localSheetId="15" hidden="1">#REF!</definedName>
    <definedName name="uu" localSheetId="6" hidden="1">#REF!</definedName>
    <definedName name="uu" hidden="1">#REF!</definedName>
    <definedName name="uuu" localSheetId="12" hidden="1">#REF!</definedName>
    <definedName name="uuu" localSheetId="5" hidden="1">#REF!</definedName>
    <definedName name="uuu" localSheetId="7" hidden="1">#REF!</definedName>
    <definedName name="uuu" localSheetId="6" hidden="1">#REF!</definedName>
    <definedName name="uuu" hidden="1">#REF!</definedName>
    <definedName name="V" localSheetId="9" hidden="1">#REF!</definedName>
    <definedName name="V" localSheetId="12" hidden="1">#REF!</definedName>
    <definedName name="V" localSheetId="8" hidden="1">#REF!</definedName>
    <definedName name="V" localSheetId="5" hidden="1">#REF!</definedName>
    <definedName name="v" localSheetId="13" hidden="1">{"tot00",#N/A,FALSE,"TOT";"qtrs00",#N/A,FALSE,"qtrs"}</definedName>
    <definedName name="V" localSheetId="4" hidden="1">#REF!</definedName>
    <definedName name="V" localSheetId="7" hidden="1">#REF!</definedName>
    <definedName name="V" localSheetId="6" hidden="1">#REF!</definedName>
    <definedName name="V" localSheetId="10" hidden="1">#REF!</definedName>
    <definedName name="V" localSheetId="17" hidden="1">#REF!</definedName>
    <definedName name="V" localSheetId="16" hidden="1">#REF!</definedName>
    <definedName name="V" hidden="1">#REF!</definedName>
    <definedName name="value">3</definedName>
    <definedName name="Values_Entered" localSheetId="9">IF(Loan_Amount*Interest_Rate*Loan_Years*Loan_Start&gt;0,1,0)</definedName>
    <definedName name="Values_Entered" localSheetId="12">IF(Loan_Amount*Interest_Rate*Loan_Years*Loan_Start&gt;0,1,0)</definedName>
    <definedName name="Values_Entered" localSheetId="8">IF(Loan_Amount*Interest_Rate*Loan_Years*Loan_Start&gt;0,1,0)</definedName>
    <definedName name="Values_Entered" localSheetId="5">IF(Loan_Amount*Interest_Rate*Loan_Years*Loan_Start&gt;0,1,0)</definedName>
    <definedName name="Values_Entered" localSheetId="13">IF(Loan_Amount*Interest_Rate*Loan_Years*Loan_Start&gt;0,1,0)</definedName>
    <definedName name="Values_Entered" localSheetId="4">IF(Loan_Amount*Interest_Rate*Loan_Years*Loan_Start&gt;0,1,0)</definedName>
    <definedName name="Values_Entered" localSheetId="7">IF('TIC Multiples - ES'!Loan_Amount*'TIC Multiples - ES'!Interest_Rate*'TIC Multiples - ES'!Loan_Years*'TIC Multiples - ES'!Loan_Start&gt;0,1,0)</definedName>
    <definedName name="Values_Entered" localSheetId="15">IF(Loan_Amount*Interest_Rate*Loan_Years*Loan_Start&gt;0,1,0)</definedName>
    <definedName name="Values_Entered" localSheetId="6">IF(Loan_Amount*Interest_Rate*Loan_Years*Loan_Start&gt;0,1,0)</definedName>
    <definedName name="Values_Entered" localSheetId="10">IF(Loan_Amount*Interest_Rate*Loan_Years*Loan_Start&gt;0,1,0)</definedName>
    <definedName name="Values_Entered" localSheetId="17">IF(Loan_Amount*Interest_Rate*Loan_Years*Loan_Start&gt;0,1,0)</definedName>
    <definedName name="Values_Entered" localSheetId="16">IF(Loan_Amount*Interest_Rate*Loan_Years*Loan_Start&gt;0,1,0)</definedName>
    <definedName name="Values_Entered">IF(Loan_Amount*Interest_Rate*Loan_Years*Loan_Start&gt;0,1,0)</definedName>
    <definedName name="vbh" localSheetId="12" hidden="1">#REF!</definedName>
    <definedName name="vbh" localSheetId="5" hidden="1">#REF!</definedName>
    <definedName name="vbh" localSheetId="7" hidden="1">#REF!</definedName>
    <definedName name="vbh" localSheetId="15" hidden="1">#REF!</definedName>
    <definedName name="vbh" localSheetId="6" hidden="1">#REF!</definedName>
    <definedName name="vbh" hidden="1">#REF!</definedName>
    <definedName name="versionno">1</definedName>
    <definedName name="VI" localSheetId="12" hidden="1">#REF!</definedName>
    <definedName name="VI" localSheetId="5" hidden="1">#REF!</definedName>
    <definedName name="VI" localSheetId="7" hidden="1">#REF!</definedName>
    <definedName name="VI" localSheetId="15" hidden="1">#REF!</definedName>
    <definedName name="VI" localSheetId="6" hidden="1">#REF!</definedName>
    <definedName name="VI" hidden="1">#REF!</definedName>
    <definedName name="vvvvv" localSheetId="12" hidden="1">#REF!</definedName>
    <definedName name="vvvvv" localSheetId="5" hidden="1">#REF!</definedName>
    <definedName name="vvvvv" localSheetId="7" hidden="1">#REF!</definedName>
    <definedName name="vvvvv" localSheetId="6" hidden="1">#REF!</definedName>
    <definedName name="vvvvv" hidden="1">#REF!</definedName>
    <definedName name="WeekDay" localSheetId="9">{1,2,3,4,5,6,7}</definedName>
    <definedName name="WeekDay" localSheetId="12">{1,2,3,4,5,6,7}</definedName>
    <definedName name="WeekDay" localSheetId="8">{1,2,3,4,5,6,7}</definedName>
    <definedName name="WeekDay" localSheetId="13">{1,2,3,4,5,6,7}</definedName>
    <definedName name="WeekDay" localSheetId="4">{1,2,3,4,5,6,7}</definedName>
    <definedName name="WeekDay" localSheetId="7">{1,2,3,4,5,6,7}</definedName>
    <definedName name="WeekDay" localSheetId="15">{1,2,3,4,5,6,7}</definedName>
    <definedName name="WeekDay" localSheetId="6">{1,2,3,4,5,6,7}</definedName>
    <definedName name="WeekDay" localSheetId="10">{1,2,3,4,5,6,7}</definedName>
    <definedName name="WeekDay" localSheetId="17">{1,2,3,4,5,6,7}</definedName>
    <definedName name="WeekDay" localSheetId="16">{1,2,3,4,5,6,7}</definedName>
    <definedName name="WeekDay">{1,2,3,4,5,6,7}</definedName>
    <definedName name="WeekNo" localSheetId="9">{1;2;3;4;5;6}</definedName>
    <definedName name="WeekNo" localSheetId="12">{1;2;3;4;5;6}</definedName>
    <definedName name="WeekNo" localSheetId="8">{1;2;3;4;5;6}</definedName>
    <definedName name="WeekNo" localSheetId="13">{1;2;3;4;5;6}</definedName>
    <definedName name="WeekNo" localSheetId="4">{1;2;3;4;5;6}</definedName>
    <definedName name="WeekNo" localSheetId="7">{1;2;3;4;5;6}</definedName>
    <definedName name="WeekNo" localSheetId="15">{1;2;3;4;5;6}</definedName>
    <definedName name="WeekNo" localSheetId="6">{1;2;3;4;5;6}</definedName>
    <definedName name="WeekNo" localSheetId="10">{1;2;3;4;5;6}</definedName>
    <definedName name="WeekNo" localSheetId="17">{1;2;3;4;5;6}</definedName>
    <definedName name="WeekNo" localSheetId="16">{1;2;3;4;5;6}</definedName>
    <definedName name="WeekNo">{1;2;3;4;5;6}</definedName>
    <definedName name="wew" localSheetId="9" hidden="1">{#N/A,#N/A,FALSE,"Sheet1"}</definedName>
    <definedName name="wew" localSheetId="12" hidden="1">{#N/A,#N/A,FALSE,"Sheet1"}</definedName>
    <definedName name="wew" localSheetId="8" hidden="1">{#N/A,#N/A,FALSE,"Sheet1"}</definedName>
    <definedName name="wew" localSheetId="13" hidden="1">{#N/A,#N/A,FALSE,"Sheet1"}</definedName>
    <definedName name="wew" localSheetId="4" hidden="1">{#N/A,#N/A,FALSE,"Sheet1"}</definedName>
    <definedName name="wew" localSheetId="7" hidden="1">{#N/A,#N/A,FALSE,"Sheet1"}</definedName>
    <definedName name="wew" localSheetId="15" hidden="1">{#N/A,#N/A,FALSE,"Sheet1"}</definedName>
    <definedName name="wew" localSheetId="6" hidden="1">{#N/A,#N/A,FALSE,"Sheet1"}</definedName>
    <definedName name="wew" localSheetId="10" hidden="1">{#N/A,#N/A,FALSE,"Sheet1"}</definedName>
    <definedName name="wew" localSheetId="17" hidden="1">{#N/A,#N/A,FALSE,"Sheet1"}</definedName>
    <definedName name="wew" localSheetId="16" hidden="1">{#N/A,#N/A,FALSE,"Sheet1"}</definedName>
    <definedName name="wew" hidden="1">{#N/A,#N/A,FALSE,"Sheet1"}</definedName>
    <definedName name="Wla" localSheetId="12" hidden="1">#REF!</definedName>
    <definedName name="Wla" localSheetId="5" hidden="1">#REF!</definedName>
    <definedName name="Wla" localSheetId="7" hidden="1">#REF!</definedName>
    <definedName name="Wla" localSheetId="15" hidden="1">#REF!</definedName>
    <definedName name="Wla" localSheetId="6" hidden="1">#REF!</definedName>
    <definedName name="Wla" hidden="1">#REF!</definedName>
    <definedName name="wmm" localSheetId="9" hidden="1">{"M_3",#N/A,FALSE,"Main Sch"}</definedName>
    <definedName name="wmm" localSheetId="12" hidden="1">{"M_3",#N/A,FALSE,"Main Sch"}</definedName>
    <definedName name="wmm" localSheetId="8" hidden="1">{"M_3",#N/A,FALSE,"Main Sch"}</definedName>
    <definedName name="wmm" localSheetId="13" hidden="1">{"M_3",#N/A,FALSE,"Main Sch"}</definedName>
    <definedName name="wmm" localSheetId="4" hidden="1">{"M_3",#N/A,FALSE,"Main Sch"}</definedName>
    <definedName name="wmm" localSheetId="7" hidden="1">{"M_3",#N/A,FALSE,"Main Sch"}</definedName>
    <definedName name="wmm" localSheetId="15" hidden="1">{"M_3",#N/A,FALSE,"Main Sch"}</definedName>
    <definedName name="wmm" localSheetId="6" hidden="1">{"M_3",#N/A,FALSE,"Main Sch"}</definedName>
    <definedName name="wmm" localSheetId="10" hidden="1">{"M_3",#N/A,FALSE,"Main Sch"}</definedName>
    <definedName name="wmm" localSheetId="17" hidden="1">{"M_3",#N/A,FALSE,"Main Sch"}</definedName>
    <definedName name="wmm" localSheetId="16" hidden="1">{"M_3",#N/A,FALSE,"Main Sch"}</definedName>
    <definedName name="wmm" hidden="1">{"M_3",#N/A,FALSE,"Main Sch"}</definedName>
    <definedName name="wrn.Adjustments." localSheetId="9" hidden="1">{"Page1",#N/A,FALSE,"Matrix (1)";"Page2",#N/A,FALSE,"Pay-Out";"Page3",#N/A,FALSE,"Prems_Reserves";"Page4",#N/A,FALSE,"Adj. EPS";"Page5",#N/A,FALSE,"Acc_Dil"}</definedName>
    <definedName name="wrn.Adjustments." localSheetId="12" hidden="1">{"Page1",#N/A,FALSE,"Matrix (1)";"Page2",#N/A,FALSE,"Pay-Out";"Page3",#N/A,FALSE,"Prems_Reserves";"Page4",#N/A,FALSE,"Adj. EPS";"Page5",#N/A,FALSE,"Acc_Dil"}</definedName>
    <definedName name="wrn.Adjustments." localSheetId="8" hidden="1">{"Page1",#N/A,FALSE,"Matrix (1)";"Page2",#N/A,FALSE,"Pay-Out";"Page3",#N/A,FALSE,"Prems_Reserves";"Page4",#N/A,FALSE,"Adj. EPS";"Page5",#N/A,FALSE,"Acc_Dil"}</definedName>
    <definedName name="wrn.Adjustments." localSheetId="13" hidden="1">{"Page1",#N/A,FALSE,"Matrix (1)";"Page2",#N/A,FALSE,"Pay-Out";"Page3",#N/A,FALSE,"Prems_Reserves";"Page4",#N/A,FALSE,"Adj. EPS";"Page5",#N/A,FALSE,"Acc_Dil"}</definedName>
    <definedName name="wrn.Adjustments." localSheetId="4" hidden="1">{"Page1",#N/A,FALSE,"Matrix (1)";"Page2",#N/A,FALSE,"Pay-Out";"Page3",#N/A,FALSE,"Prems_Reserves";"Page4",#N/A,FALSE,"Adj. EPS";"Page5",#N/A,FALSE,"Acc_Dil"}</definedName>
    <definedName name="wrn.Adjustments." localSheetId="7" hidden="1">{"Page1",#N/A,FALSE,"Matrix (1)";"Page2",#N/A,FALSE,"Pay-Out";"Page3",#N/A,FALSE,"Prems_Reserves";"Page4",#N/A,FALSE,"Adj. EPS";"Page5",#N/A,FALSE,"Acc_Dil"}</definedName>
    <definedName name="wrn.Adjustments." localSheetId="15" hidden="1">{"Page1",#N/A,FALSE,"Matrix (1)";"Page2",#N/A,FALSE,"Pay-Out";"Page3",#N/A,FALSE,"Prems_Reserves";"Page4",#N/A,FALSE,"Adj. EPS";"Page5",#N/A,FALSE,"Acc_Dil"}</definedName>
    <definedName name="wrn.Adjustments." localSheetId="6" hidden="1">{"Page1",#N/A,FALSE,"Matrix (1)";"Page2",#N/A,FALSE,"Pay-Out";"Page3",#N/A,FALSE,"Prems_Reserves";"Page4",#N/A,FALSE,"Adj. EPS";"Page5",#N/A,FALSE,"Acc_Dil"}</definedName>
    <definedName name="wrn.Adjustments." localSheetId="10" hidden="1">{"Page1",#N/A,FALSE,"Matrix (1)";"Page2",#N/A,FALSE,"Pay-Out";"Page3",#N/A,FALSE,"Prems_Reserves";"Page4",#N/A,FALSE,"Adj. EPS";"Page5",#N/A,FALSE,"Acc_Dil"}</definedName>
    <definedName name="wrn.Adjustments." localSheetId="17" hidden="1">{"Page1",#N/A,FALSE,"Matrix (1)";"Page2",#N/A,FALSE,"Pay-Out";"Page3",#N/A,FALSE,"Prems_Reserves";"Page4",#N/A,FALSE,"Adj. EPS";"Page5",#N/A,FALSE,"Acc_Dil"}</definedName>
    <definedName name="wrn.Adjustments." localSheetId="16" hidden="1">{"Page1",#N/A,FALSE,"Matrix (1)";"Page2",#N/A,FALSE,"Pay-Out";"Page3",#N/A,FALSE,"Prems_Reserves";"Page4",#N/A,FALSE,"Adj. EPS";"Page5",#N/A,FALSE,"Acc_Dil"}</definedName>
    <definedName name="wrn.Adjustments." hidden="1">{"Page1",#N/A,FALSE,"Matrix (1)";"Page2",#N/A,FALSE,"Pay-Out";"Page3",#N/A,FALSE,"Prems_Reserves";"Page4",#N/A,FALSE,"Adj. EPS";"Page5",#N/A,FALSE,"Acc_Dil"}</definedName>
    <definedName name="wrn.Adjustments2" localSheetId="9" hidden="1">{"Page1",#N/A,FALSE,"Matrix (1)";"Page2",#N/A,FALSE,"Pay-Out";"Page3",#N/A,FALSE,"Prems_Reserves";"Page4",#N/A,FALSE,"Adj. EPS";"Page5",#N/A,FALSE,"Acc_Dil"}</definedName>
    <definedName name="wrn.Adjustments2" localSheetId="12" hidden="1">{"Page1",#N/A,FALSE,"Matrix (1)";"Page2",#N/A,FALSE,"Pay-Out";"Page3",#N/A,FALSE,"Prems_Reserves";"Page4",#N/A,FALSE,"Adj. EPS";"Page5",#N/A,FALSE,"Acc_Dil"}</definedName>
    <definedName name="wrn.Adjustments2" localSheetId="8" hidden="1">{"Page1",#N/A,FALSE,"Matrix (1)";"Page2",#N/A,FALSE,"Pay-Out";"Page3",#N/A,FALSE,"Prems_Reserves";"Page4",#N/A,FALSE,"Adj. EPS";"Page5",#N/A,FALSE,"Acc_Dil"}</definedName>
    <definedName name="wrn.Adjustments2" localSheetId="13" hidden="1">{"Page1",#N/A,FALSE,"Matrix (1)";"Page2",#N/A,FALSE,"Pay-Out";"Page3",#N/A,FALSE,"Prems_Reserves";"Page4",#N/A,FALSE,"Adj. EPS";"Page5",#N/A,FALSE,"Acc_Dil"}</definedName>
    <definedName name="wrn.Adjustments2" localSheetId="4" hidden="1">{"Page1",#N/A,FALSE,"Matrix (1)";"Page2",#N/A,FALSE,"Pay-Out";"Page3",#N/A,FALSE,"Prems_Reserves";"Page4",#N/A,FALSE,"Adj. EPS";"Page5",#N/A,FALSE,"Acc_Dil"}</definedName>
    <definedName name="wrn.Adjustments2" localSheetId="7" hidden="1">{"Page1",#N/A,FALSE,"Matrix (1)";"Page2",#N/A,FALSE,"Pay-Out";"Page3",#N/A,FALSE,"Prems_Reserves";"Page4",#N/A,FALSE,"Adj. EPS";"Page5",#N/A,FALSE,"Acc_Dil"}</definedName>
    <definedName name="wrn.Adjustments2" localSheetId="15" hidden="1">{"Page1",#N/A,FALSE,"Matrix (1)";"Page2",#N/A,FALSE,"Pay-Out";"Page3",#N/A,FALSE,"Prems_Reserves";"Page4",#N/A,FALSE,"Adj. EPS";"Page5",#N/A,FALSE,"Acc_Dil"}</definedName>
    <definedName name="wrn.Adjustments2" localSheetId="6" hidden="1">{"Page1",#N/A,FALSE,"Matrix (1)";"Page2",#N/A,FALSE,"Pay-Out";"Page3",#N/A,FALSE,"Prems_Reserves";"Page4",#N/A,FALSE,"Adj. EPS";"Page5",#N/A,FALSE,"Acc_Dil"}</definedName>
    <definedName name="wrn.Adjustments2" localSheetId="10" hidden="1">{"Page1",#N/A,FALSE,"Matrix (1)";"Page2",#N/A,FALSE,"Pay-Out";"Page3",#N/A,FALSE,"Prems_Reserves";"Page4",#N/A,FALSE,"Adj. EPS";"Page5",#N/A,FALSE,"Acc_Dil"}</definedName>
    <definedName name="wrn.Adjustments2" localSheetId="17" hidden="1">{"Page1",#N/A,FALSE,"Matrix (1)";"Page2",#N/A,FALSE,"Pay-Out";"Page3",#N/A,FALSE,"Prems_Reserves";"Page4",#N/A,FALSE,"Adj. EPS";"Page5",#N/A,FALSE,"Acc_Dil"}</definedName>
    <definedName name="wrn.Adjustments2" localSheetId="16" hidden="1">{"Page1",#N/A,FALSE,"Matrix (1)";"Page2",#N/A,FALSE,"Pay-Out";"Page3",#N/A,FALSE,"Prems_Reserves";"Page4",#N/A,FALSE,"Adj. EPS";"Page5",#N/A,FALSE,"Acc_Dil"}</definedName>
    <definedName name="wrn.Adjustments2" hidden="1">{"Page1",#N/A,FALSE,"Matrix (1)";"Page2",#N/A,FALSE,"Pay-Out";"Page3",#N/A,FALSE,"Prems_Reserves";"Page4",#N/A,FALSE,"Adj. EPS";"Page5",#N/A,FALSE,"Acc_Dil"}</definedName>
    <definedName name="wrn.ALL." localSheetId="9" hidden="1">{"tot00",#N/A,FALSE,"TOT";"base",#N/A,FALSE,"BASE";"new",#N/A,FALSE,"00new";"lifestyl",#N/A,FALSE,"00new";"nonlife",#N/A,FALSE,"00new"}</definedName>
    <definedName name="wrn.ALL." localSheetId="12" hidden="1">{"tot00",#N/A,FALSE,"TOT";"base",#N/A,FALSE,"BASE";"new",#N/A,FALSE,"00new";"lifestyl",#N/A,FALSE,"00new";"nonlife",#N/A,FALSE,"00new"}</definedName>
    <definedName name="wrn.ALL." localSheetId="8" hidden="1">{"tot00",#N/A,FALSE,"TOT";"base",#N/A,FALSE,"BASE";"new",#N/A,FALSE,"00new";"lifestyl",#N/A,FALSE,"00new";"nonlife",#N/A,FALSE,"00new"}</definedName>
    <definedName name="wrn.ALL." localSheetId="13" hidden="1">{"tot00",#N/A,FALSE,"TOT";"base",#N/A,FALSE,"BASE";"new",#N/A,FALSE,"00new";"lifestyl",#N/A,FALSE,"00new";"nonlife",#N/A,FALSE,"00new"}</definedName>
    <definedName name="wrn.ALL." localSheetId="4" hidden="1">{"tot00",#N/A,FALSE,"TOT";"base",#N/A,FALSE,"BASE";"new",#N/A,FALSE,"00new";"lifestyl",#N/A,FALSE,"00new";"nonlife",#N/A,FALSE,"00new"}</definedName>
    <definedName name="wrn.ALL." localSheetId="7" hidden="1">{"tot00",#N/A,FALSE,"TOT";"base",#N/A,FALSE,"BASE";"new",#N/A,FALSE,"00new";"lifestyl",#N/A,FALSE,"00new";"nonlife",#N/A,FALSE,"00new"}</definedName>
    <definedName name="wrn.ALL." localSheetId="15" hidden="1">{"tot00",#N/A,FALSE,"TOT";"base",#N/A,FALSE,"BASE";"new",#N/A,FALSE,"00new";"lifestyl",#N/A,FALSE,"00new";"nonlife",#N/A,FALSE,"00new"}</definedName>
    <definedName name="wrn.ALL." localSheetId="6" hidden="1">{"tot00",#N/A,FALSE,"TOT";"base",#N/A,FALSE,"BASE";"new",#N/A,FALSE,"00new";"lifestyl",#N/A,FALSE,"00new";"nonlife",#N/A,FALSE,"00new"}</definedName>
    <definedName name="wrn.ALL." localSheetId="10" hidden="1">{"tot00",#N/A,FALSE,"TOT";"base",#N/A,FALSE,"BASE";"new",#N/A,FALSE,"00new";"lifestyl",#N/A,FALSE,"00new";"nonlife",#N/A,FALSE,"00new"}</definedName>
    <definedName name="wrn.ALL." localSheetId="17" hidden="1">{"tot00",#N/A,FALSE,"TOT";"base",#N/A,FALSE,"BASE";"new",#N/A,FALSE,"00new";"lifestyl",#N/A,FALSE,"00new";"nonlife",#N/A,FALSE,"00new"}</definedName>
    <definedName name="wrn.ALL." localSheetId="16" hidden="1">{"tot00",#N/A,FALSE,"TOT";"base",#N/A,FALSE,"BASE";"new",#N/A,FALSE,"00new";"lifestyl",#N/A,FALSE,"00new";"nonlife",#N/A,FALSE,"00new"}</definedName>
    <definedName name="wrn.ALL." hidden="1">{"tot00",#N/A,FALSE,"TOT";"base",#N/A,FALSE,"BASE";"new",#N/A,FALSE,"00new";"lifestyl",#N/A,FALSE,"00new";"nonlife",#N/A,FALSE,"00new"}</definedName>
    <definedName name="wrn.All._.Pages." localSheetId="9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." localSheetId="12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." localSheetId="8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." localSheetId="13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." localSheetId="4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." localSheetId="7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." localSheetId="15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." localSheetId="6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." localSheetId="10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." localSheetId="17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." localSheetId="16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.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localSheetId="9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localSheetId="12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localSheetId="8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localSheetId="13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localSheetId="4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localSheetId="7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localSheetId="15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localSheetId="6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localSheetId="10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localSheetId="17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localSheetId="16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._.Pages2" hidden="1">{"Page1",#N/A,FALSE,"CapitalSum";"Page2",#N/A,FALSE,"GAAP";"Page3",#N/A,FALSE,"GAAP";"Page4",#N/A,FALSE,"Earnings Multiple";"Page5",#N/A,FALSE,"Book Value &amp; ROE";"Page6",#N/A,FALSE,"Book Multiple";"Page7",#N/A,FALSE,"Book Value";"Page8",#N/A,FALSE,"Earnings";"Page9",#N/A,FALSE,"Comparison";"Page10",#N/A,FALSE,"Comparison (2)";"Page11",#N/A,FALSE,"Ownership"}</definedName>
    <definedName name="wrn.Alloutput." localSheetId="9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lloutput." localSheetId="12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lloutput." localSheetId="8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lloutput." localSheetId="13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lloutput." localSheetId="4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lloutput." localSheetId="7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lloutput." localSheetId="15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lloutput." localSheetId="6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lloutput." localSheetId="10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lloutput." localSheetId="17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lloutput." localSheetId="16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lloutput." hidden="1">{#N/A,#N/A,TRUE,"Deal Summary";#N/A,#N/A,TRUE,"CGIC &amp;PLICO Results";#N/A,#N/A,TRUE,"Consolidated Results";#N/A,#N/A,TRUE,"Consolidated Sources_Uses";#N/A,#N/A,TRUE,"BS";#N/A,#N/A,TRUE,"Income Statement";#N/A,#N/A,TRUE,"Accretion_Dilution";#N/A,#N/A,TRUE,"Matrix";#N/A,#N/A,TRUE,"Purchase_sensitivity";#N/A,#N/A,TRUE,"TEMPLATE";#N/A,#N/A,TRUE,"NII Reconc";#N/A,#N/A,TRUE,"CG Rollup";#N/A,#N/A,TRUE,"PYR Rollup";#N/A,#N/A,TRUE,"CG New MS";#N/A,#N/A,TRUE,"CG &amp; PYR Stat Info ----&gt;";#N/A,#N/A,TRUE,"CG Med Sup";#N/A,#N/A,TRUE,"CG DI";#N/A,#N/A,TRUE,"CG A&amp;H";#N/A,#N/A,TRUE,"CG LT Care";#N/A,#N/A,TRUE,"CG Universal";#N/A,#N/A,TRUE,"CG Annuities";#N/A,#N/A,TRUE,"PYR MED SUP";#N/A,#N/A,TRUE,"PYR MED SEL";#N/A,#N/A,TRUE,"PYR LT Care";#N/A,#N/A,TRUE,"PYR Universal";#N/A,#N/A,TRUE,"PYR Universal";#N/A,#N/A,TRUE,"PYR Other A&amp;H";#N/A,#N/A,TRUE,"PYR Annuities";#N/A,#N/A,TRUE,"PYR Other Life";#N/A,#N/A,TRUE,"UHCO Statutory Info ----&gt;";#N/A,#N/A,TRUE,"UHCO Source_Use";#N/A,#N/A,TRUE,"UHCO_Debt Paydown";#N/A,#N/A,TRUE,"Union Bankers";#N/A,#N/A,TRUE,"Penn Life";#N/A,#N/A,TRUE,"Constitution"}</definedName>
    <definedName name="wrn.Auto._.Comp." localSheetId="9" hidden="1">{#N/A,#N/A,FALSE,"Sheet1"}</definedName>
    <definedName name="wrn.Auto._.Comp." localSheetId="12" hidden="1">{#N/A,#N/A,FALSE,"Sheet1"}</definedName>
    <definedName name="wrn.Auto._.Comp." localSheetId="8" hidden="1">{#N/A,#N/A,FALSE,"Sheet1"}</definedName>
    <definedName name="wrn.Auto._.Comp." localSheetId="13" hidden="1">{#N/A,#N/A,FALSE,"Sheet1"}</definedName>
    <definedName name="wrn.Auto._.Comp." localSheetId="4" hidden="1">{#N/A,#N/A,FALSE,"Sheet1"}</definedName>
    <definedName name="wrn.Auto._.Comp." localSheetId="7" hidden="1">{#N/A,#N/A,FALSE,"Sheet1"}</definedName>
    <definedName name="wrn.Auto._.Comp." localSheetId="15" hidden="1">{#N/A,#N/A,FALSE,"Sheet1"}</definedName>
    <definedName name="wrn.Auto._.Comp." localSheetId="6" hidden="1">{#N/A,#N/A,FALSE,"Sheet1"}</definedName>
    <definedName name="wrn.Auto._.Comp." localSheetId="10" hidden="1">{#N/A,#N/A,FALSE,"Sheet1"}</definedName>
    <definedName name="wrn.Auto._.Comp." localSheetId="17" hidden="1">{#N/A,#N/A,FALSE,"Sheet1"}</definedName>
    <definedName name="wrn.Auto._.Comp." localSheetId="16" hidden="1">{#N/A,#N/A,FALSE,"Sheet1"}</definedName>
    <definedName name="wrn.Auto._.Comp." hidden="1">{#N/A,#N/A,FALSE,"Sheet1"}</definedName>
    <definedName name="wrn.belknap._.package." localSheetId="9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lknap._.package." localSheetId="12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lknap._.package." localSheetId="8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lknap._.package." localSheetId="13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lknap._.package." localSheetId="4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lknap._.package." localSheetId="7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lknap._.package." localSheetId="15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lknap._.package." localSheetId="6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lknap._.package." localSheetId="10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lknap._.package." localSheetId="17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lknap._.package." localSheetId="16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elknap._.package.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lended._.Summary." localSheetId="9" hidden="1">{"Blended Summary",#N/A,FALSE,"Compile"}</definedName>
    <definedName name="wrn.Blended._.Summary." localSheetId="12" hidden="1">{"Blended Summary",#N/A,FALSE,"Compile"}</definedName>
    <definedName name="wrn.Blended._.Summary." localSheetId="8" hidden="1">{"Blended Summary",#N/A,FALSE,"Compile"}</definedName>
    <definedName name="wrn.Blended._.Summary." localSheetId="13" hidden="1">{"Blended Summary",#N/A,FALSE,"Compile"}</definedName>
    <definedName name="wrn.Blended._.Summary." localSheetId="4" hidden="1">{"Blended Summary",#N/A,FALSE,"Compile"}</definedName>
    <definedName name="wrn.Blended._.Summary." localSheetId="7" hidden="1">{"Blended Summary",#N/A,FALSE,"Compile"}</definedName>
    <definedName name="wrn.Blended._.Summary." localSheetId="15" hidden="1">{"Blended Summary",#N/A,FALSE,"Compile"}</definedName>
    <definedName name="wrn.Blended._.Summary." localSheetId="6" hidden="1">{"Blended Summary",#N/A,FALSE,"Compile"}</definedName>
    <definedName name="wrn.Blended._.Summary." localSheetId="10" hidden="1">{"Blended Summary",#N/A,FALSE,"Compile"}</definedName>
    <definedName name="wrn.Blended._.Summary." localSheetId="17" hidden="1">{"Blended Summary",#N/A,FALSE,"Compile"}</definedName>
    <definedName name="wrn.Blended._.Summary." localSheetId="16" hidden="1">{"Blended Summary",#N/A,FALSE,"Compile"}</definedName>
    <definedName name="wrn.Blended._.Summary." hidden="1">{"Blended Summary",#N/A,FALSE,"Compile"}</definedName>
    <definedName name="wrn.Brylane._.Weekly." localSheetId="9" hidden="1">{"Brylane Weekly",#N/A,FALSE,"Weekly-Brylane";"Batch Comparison",#N/A,FALSE,"Batch Comparison";"Prescreen Comparison",#N/A,FALSE,"Batch Comparison"}</definedName>
    <definedName name="wrn.Brylane._.Weekly." localSheetId="12" hidden="1">{"Brylane Weekly",#N/A,FALSE,"Weekly-Brylane";"Batch Comparison",#N/A,FALSE,"Batch Comparison";"Prescreen Comparison",#N/A,FALSE,"Batch Comparison"}</definedName>
    <definedName name="wrn.Brylane._.Weekly." localSheetId="8" hidden="1">{"Brylane Weekly",#N/A,FALSE,"Weekly-Brylane";"Batch Comparison",#N/A,FALSE,"Batch Comparison";"Prescreen Comparison",#N/A,FALSE,"Batch Comparison"}</definedName>
    <definedName name="wrn.Brylane._.Weekly." localSheetId="13" hidden="1">{"Brylane Weekly",#N/A,FALSE,"Weekly-Brylane";"Batch Comparison",#N/A,FALSE,"Batch Comparison";"Prescreen Comparison",#N/A,FALSE,"Batch Comparison"}</definedName>
    <definedName name="wrn.Brylane._.Weekly." localSheetId="4" hidden="1">{"Brylane Weekly",#N/A,FALSE,"Weekly-Brylane";"Batch Comparison",#N/A,FALSE,"Batch Comparison";"Prescreen Comparison",#N/A,FALSE,"Batch Comparison"}</definedName>
    <definedName name="wrn.Brylane._.Weekly." localSheetId="7" hidden="1">{"Brylane Weekly",#N/A,FALSE,"Weekly-Brylane";"Batch Comparison",#N/A,FALSE,"Batch Comparison";"Prescreen Comparison",#N/A,FALSE,"Batch Comparison"}</definedName>
    <definedName name="wrn.Brylane._.Weekly." localSheetId="15" hidden="1">{"Brylane Weekly",#N/A,FALSE,"Weekly-Brylane";"Batch Comparison",#N/A,FALSE,"Batch Comparison";"Prescreen Comparison",#N/A,FALSE,"Batch Comparison"}</definedName>
    <definedName name="wrn.Brylane._.Weekly." localSheetId="6" hidden="1">{"Brylane Weekly",#N/A,FALSE,"Weekly-Brylane";"Batch Comparison",#N/A,FALSE,"Batch Comparison";"Prescreen Comparison",#N/A,FALSE,"Batch Comparison"}</definedName>
    <definedName name="wrn.Brylane._.Weekly." localSheetId="10" hidden="1">{"Brylane Weekly",#N/A,FALSE,"Weekly-Brylane";"Batch Comparison",#N/A,FALSE,"Batch Comparison";"Prescreen Comparison",#N/A,FALSE,"Batch Comparison"}</definedName>
    <definedName name="wrn.Brylane._.Weekly." localSheetId="17" hidden="1">{"Brylane Weekly",#N/A,FALSE,"Weekly-Brylane";"Batch Comparison",#N/A,FALSE,"Batch Comparison";"Prescreen Comparison",#N/A,FALSE,"Batch Comparison"}</definedName>
    <definedName name="wrn.Brylane._.Weekly." localSheetId="16" hidden="1">{"Brylane Weekly",#N/A,FALSE,"Weekly-Brylane";"Batch Comparison",#N/A,FALSE,"Batch Comparison";"Prescreen Comparison",#N/A,FALSE,"Batch Comparison"}</definedName>
    <definedName name="wrn.Brylane._.Weekly." hidden="1">{"Brylane Weekly",#N/A,FALSE,"Weekly-Brylane";"Batch Comparison",#N/A,FALSE,"Batch Comparison";"Prescreen Comparison",#N/A,FALSE,"Batch Comparison"}</definedName>
    <definedName name="wrn.Business._.Plan._.Package." localSheetId="9" hidden="1">{#N/A,#N/A,TRUE,"income statement";#N/A,#N/A,TRUE,"balance sheet";#N/A,#N/A,TRUE,"cash flow";#N/A,#N/A,TRUE,"borrowing base";#N/A,#N/A,TRUE,"sales summary"}</definedName>
    <definedName name="wrn.Business._.Plan._.Package." localSheetId="12" hidden="1">{#N/A,#N/A,TRUE,"income statement";#N/A,#N/A,TRUE,"balance sheet";#N/A,#N/A,TRUE,"cash flow";#N/A,#N/A,TRUE,"borrowing base";#N/A,#N/A,TRUE,"sales summary"}</definedName>
    <definedName name="wrn.Business._.Plan._.Package." localSheetId="8" hidden="1">{#N/A,#N/A,TRUE,"income statement";#N/A,#N/A,TRUE,"balance sheet";#N/A,#N/A,TRUE,"cash flow";#N/A,#N/A,TRUE,"borrowing base";#N/A,#N/A,TRUE,"sales summary"}</definedName>
    <definedName name="wrn.Business._.Plan._.Package." localSheetId="13" hidden="1">{#N/A,#N/A,TRUE,"income statement";#N/A,#N/A,TRUE,"balance sheet";#N/A,#N/A,TRUE,"cash flow";#N/A,#N/A,TRUE,"borrowing base";#N/A,#N/A,TRUE,"sales summary"}</definedName>
    <definedName name="wrn.Business._.Plan._.Package." localSheetId="4" hidden="1">{#N/A,#N/A,TRUE,"income statement";#N/A,#N/A,TRUE,"balance sheet";#N/A,#N/A,TRUE,"cash flow";#N/A,#N/A,TRUE,"borrowing base";#N/A,#N/A,TRUE,"sales summary"}</definedName>
    <definedName name="wrn.Business._.Plan._.Package." localSheetId="7" hidden="1">{#N/A,#N/A,TRUE,"income statement";#N/A,#N/A,TRUE,"balance sheet";#N/A,#N/A,TRUE,"cash flow";#N/A,#N/A,TRUE,"borrowing base";#N/A,#N/A,TRUE,"sales summary"}</definedName>
    <definedName name="wrn.Business._.Plan._.Package." localSheetId="15" hidden="1">{#N/A,#N/A,TRUE,"income statement";#N/A,#N/A,TRUE,"balance sheet";#N/A,#N/A,TRUE,"cash flow";#N/A,#N/A,TRUE,"borrowing base";#N/A,#N/A,TRUE,"sales summary"}</definedName>
    <definedName name="wrn.Business._.Plan._.Package." localSheetId="6" hidden="1">{#N/A,#N/A,TRUE,"income statement";#N/A,#N/A,TRUE,"balance sheet";#N/A,#N/A,TRUE,"cash flow";#N/A,#N/A,TRUE,"borrowing base";#N/A,#N/A,TRUE,"sales summary"}</definedName>
    <definedName name="wrn.Business._.Plan._.Package." localSheetId="10" hidden="1">{#N/A,#N/A,TRUE,"income statement";#N/A,#N/A,TRUE,"balance sheet";#N/A,#N/A,TRUE,"cash flow";#N/A,#N/A,TRUE,"borrowing base";#N/A,#N/A,TRUE,"sales summary"}</definedName>
    <definedName name="wrn.Business._.Plan._.Package." localSheetId="17" hidden="1">{#N/A,#N/A,TRUE,"income statement";#N/A,#N/A,TRUE,"balance sheet";#N/A,#N/A,TRUE,"cash flow";#N/A,#N/A,TRUE,"borrowing base";#N/A,#N/A,TRUE,"sales summary"}</definedName>
    <definedName name="wrn.Business._.Plan._.Package." localSheetId="16" hidden="1">{#N/A,#N/A,TRUE,"income statement";#N/A,#N/A,TRUE,"balance sheet";#N/A,#N/A,TRUE,"cash flow";#N/A,#N/A,TRUE,"borrowing base";#N/A,#N/A,TRUE,"sales summary"}</definedName>
    <definedName name="wrn.Business._.Plan._.Package." hidden="1">{#N/A,#N/A,TRUE,"income statement";#N/A,#N/A,TRUE,"balance sheet";#N/A,#N/A,TRUE,"cash flow";#N/A,#N/A,TRUE,"borrowing base";#N/A,#N/A,TRUE,"sales summary"}</definedName>
    <definedName name="wrn.business._.plan._.with._.detail." localSheetId="9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usiness._.plan._.with._.detail." localSheetId="12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usiness._.plan._.with._.detail." localSheetId="8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usiness._.plan._.with._.detail." localSheetId="13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usiness._.plan._.with._.detail." localSheetId="4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usiness._.plan._.with._.detail." localSheetId="7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usiness._.plan._.with._.detail." localSheetId="15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usiness._.plan._.with._.detail." localSheetId="6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usiness._.plan._.with._.detail." localSheetId="10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usiness._.plan._.with._.detail." localSheetId="17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usiness._.plan._.with._.detail." localSheetId="16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business._.plan._.with._.detail.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Calanderization." localSheetId="9" hidden="1">{"Top Summary",#N/A,TRUE,"Summary";"Sprg 98 cal 1",#N/A,TRUE,"Sprg 1998";"Sprg 98 cal2",#N/A,TRUE,"Sprg 1998";"fall 98 cal 1",#N/A,TRUE,"Fall 1998";"fall 98 cal 2",#N/A,TRUE,"Fall 1998";"Var",#N/A,TRUE,"Varriance"}</definedName>
    <definedName name="wrn.Calanderization." localSheetId="12" hidden="1">{"Top Summary",#N/A,TRUE,"Summary";"Sprg 98 cal 1",#N/A,TRUE,"Sprg 1998";"Sprg 98 cal2",#N/A,TRUE,"Sprg 1998";"fall 98 cal 1",#N/A,TRUE,"Fall 1998";"fall 98 cal 2",#N/A,TRUE,"Fall 1998";"Var",#N/A,TRUE,"Varriance"}</definedName>
    <definedName name="wrn.Calanderization." localSheetId="8" hidden="1">{"Top Summary",#N/A,TRUE,"Summary";"Sprg 98 cal 1",#N/A,TRUE,"Sprg 1998";"Sprg 98 cal2",#N/A,TRUE,"Sprg 1998";"fall 98 cal 1",#N/A,TRUE,"Fall 1998";"fall 98 cal 2",#N/A,TRUE,"Fall 1998";"Var",#N/A,TRUE,"Varriance"}</definedName>
    <definedName name="wrn.Calanderization." localSheetId="13" hidden="1">{"Top Summary",#N/A,TRUE,"Summary";"Sprg 98 cal 1",#N/A,TRUE,"Sprg 1998";"Sprg 98 cal2",#N/A,TRUE,"Sprg 1998";"fall 98 cal 1",#N/A,TRUE,"Fall 1998";"fall 98 cal 2",#N/A,TRUE,"Fall 1998";"Var",#N/A,TRUE,"Varriance"}</definedName>
    <definedName name="wrn.Calanderization." localSheetId="4" hidden="1">{"Top Summary",#N/A,TRUE,"Summary";"Sprg 98 cal 1",#N/A,TRUE,"Sprg 1998";"Sprg 98 cal2",#N/A,TRUE,"Sprg 1998";"fall 98 cal 1",#N/A,TRUE,"Fall 1998";"fall 98 cal 2",#N/A,TRUE,"Fall 1998";"Var",#N/A,TRUE,"Varriance"}</definedName>
    <definedName name="wrn.Calanderization." localSheetId="7" hidden="1">{"Top Summary",#N/A,TRUE,"Summary";"Sprg 98 cal 1",#N/A,TRUE,"Sprg 1998";"Sprg 98 cal2",#N/A,TRUE,"Sprg 1998";"fall 98 cal 1",#N/A,TRUE,"Fall 1998";"fall 98 cal 2",#N/A,TRUE,"Fall 1998";"Var",#N/A,TRUE,"Varriance"}</definedName>
    <definedName name="wrn.Calanderization." localSheetId="15" hidden="1">{"Top Summary",#N/A,TRUE,"Summary";"Sprg 98 cal 1",#N/A,TRUE,"Sprg 1998";"Sprg 98 cal2",#N/A,TRUE,"Sprg 1998";"fall 98 cal 1",#N/A,TRUE,"Fall 1998";"fall 98 cal 2",#N/A,TRUE,"Fall 1998";"Var",#N/A,TRUE,"Varriance"}</definedName>
    <definedName name="wrn.Calanderization." localSheetId="6" hidden="1">{"Top Summary",#N/A,TRUE,"Summary";"Sprg 98 cal 1",#N/A,TRUE,"Sprg 1998";"Sprg 98 cal2",#N/A,TRUE,"Sprg 1998";"fall 98 cal 1",#N/A,TRUE,"Fall 1998";"fall 98 cal 2",#N/A,TRUE,"Fall 1998";"Var",#N/A,TRUE,"Varriance"}</definedName>
    <definedName name="wrn.Calanderization." localSheetId="10" hidden="1">{"Top Summary",#N/A,TRUE,"Summary";"Sprg 98 cal 1",#N/A,TRUE,"Sprg 1998";"Sprg 98 cal2",#N/A,TRUE,"Sprg 1998";"fall 98 cal 1",#N/A,TRUE,"Fall 1998";"fall 98 cal 2",#N/A,TRUE,"Fall 1998";"Var",#N/A,TRUE,"Varriance"}</definedName>
    <definedName name="wrn.Calanderization." localSheetId="17" hidden="1">{"Top Summary",#N/A,TRUE,"Summary";"Sprg 98 cal 1",#N/A,TRUE,"Sprg 1998";"Sprg 98 cal2",#N/A,TRUE,"Sprg 1998";"fall 98 cal 1",#N/A,TRUE,"Fall 1998";"fall 98 cal 2",#N/A,TRUE,"Fall 1998";"Var",#N/A,TRUE,"Varriance"}</definedName>
    <definedName name="wrn.Calanderization." localSheetId="16" hidden="1">{"Top Summary",#N/A,TRUE,"Summary";"Sprg 98 cal 1",#N/A,TRUE,"Sprg 1998";"Sprg 98 cal2",#N/A,TRUE,"Sprg 1998";"fall 98 cal 1",#N/A,TRUE,"Fall 1998";"fall 98 cal 2",#N/A,TRUE,"Fall 1998";"Var",#N/A,TRUE,"Varriance"}</definedName>
    <definedName name="wrn.Calanderization." hidden="1">{"Top Summary",#N/A,TRUE,"Summary";"Sprg 98 cal 1",#N/A,TRUE,"Sprg 1998";"Sprg 98 cal2",#N/A,TRUE,"Sprg 1998";"fall 98 cal 1",#N/A,TRUE,"Fall 1998";"fall 98 cal 2",#N/A,TRUE,"Fall 1998";"Var",#N/A,TRUE,"Varriance"}</definedName>
    <definedName name="wrn.CGIC._.PLICO._.Statutory._.Results." localSheetId="9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GIC._.PLICO._.Statutory._.Results." localSheetId="12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GIC._.PLICO._.Statutory._.Results." localSheetId="8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GIC._.PLICO._.Statutory._.Results." localSheetId="13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GIC._.PLICO._.Statutory._.Results." localSheetId="4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GIC._.PLICO._.Statutory._.Results." localSheetId="7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GIC._.PLICO._.Statutory._.Results." localSheetId="15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GIC._.PLICO._.Statutory._.Results." localSheetId="6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GIC._.PLICO._.Statutory._.Results." localSheetId="10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GIC._.PLICO._.Statutory._.Results." localSheetId="17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GIC._.PLICO._.Statutory._.Results." localSheetId="16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GIC._.PLICO._.Statutory._.Results." hidden="1">{#N/A,#N/A,FALSE,"TEMPLATE";#N/A,#N/A,FALSE,"CG Rollup";#N/A,#N/A,FALSE,"PYR Rollup";#N/A,#N/A,FALSE,"CG New MS";#N/A,#N/A,FALSE,"CG &amp; PYR Stat Info ----&gt;";#N/A,#N/A,FALSE,"CG Med Sup";#N/A,#N/A,FALSE,"CG DI";#N/A,#N/A,FALSE,"CG A&amp;H";#N/A,#N/A,FALSE,"CG LT Care";#N/A,#N/A,FALSE,"CG Universal";#N/A,#N/A,FALSE,"CG Universal";#N/A,#N/A,FALSE,"CG Annuities";#N/A,#N/A,FALSE,"PYR MED SUP";#N/A,#N/A,FALSE,"PYR MED SEL";#N/A,#N/A,FALSE,"PYR LT Care";#N/A,#N/A,FALSE,"PYR Universal";#N/A,#N/A,FALSE,"PYR Other A&amp;H";#N/A,#N/A,FALSE,"PYR Annuities";#N/A,#N/A,FALSE,"PYR Other Life"}</definedName>
    <definedName name="wrn.CIS." localSheetId="9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IS." localSheetId="12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IS." localSheetId="8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IS." localSheetId="13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IS." localSheetId="4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IS." localSheetId="7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IS." localSheetId="15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IS." localSheetId="6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IS." localSheetId="10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IS." localSheetId="17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IS." localSheetId="16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IS." hidden="1">{"bsheet",#N/A,FALSE,"Present";"income",#N/A,FALSE,"Present";"ratios1",#N/A,FALSE,"Present";"expenses",#N/A,FALSE,"Present";"ratios2",#N/A,FALSE,"Present";"cashflow",#N/A,FALSE,"Present";"GAAP",#N/A,FALSE,"Present";"dividends",#N/A,FALSE,"Present";"invest1",#N/A,FALSE,"Present";"earned",#N/A,FALSE,"Present";"reserves1",#N/A,FALSE,"Present";"reserves2",#N/A,FALSE,"Present"}</definedName>
    <definedName name="wrn.compare." localSheetId="9" hidden="1">{"page1",#N/A,FALSE,"Temp";"page2",#N/A,FALSE,"Temp";"page3",#N/A,FALSE,"Temp";"page4",#N/A,FALSE,"Temp";"page5",#N/A,FALSE,"Temp";"page6",#N/A,FALSE,"Temp"}</definedName>
    <definedName name="wrn.compare." localSheetId="12" hidden="1">{"page1",#N/A,FALSE,"Temp";"page2",#N/A,FALSE,"Temp";"page3",#N/A,FALSE,"Temp";"page4",#N/A,FALSE,"Temp";"page5",#N/A,FALSE,"Temp";"page6",#N/A,FALSE,"Temp"}</definedName>
    <definedName name="wrn.compare." localSheetId="8" hidden="1">{"page1",#N/A,FALSE,"Temp";"page2",#N/A,FALSE,"Temp";"page3",#N/A,FALSE,"Temp";"page4",#N/A,FALSE,"Temp";"page5",#N/A,FALSE,"Temp";"page6",#N/A,FALSE,"Temp"}</definedName>
    <definedName name="wrn.compare." localSheetId="13" hidden="1">{"page1",#N/A,FALSE,"Temp";"page2",#N/A,FALSE,"Temp";"page3",#N/A,FALSE,"Temp";"page4",#N/A,FALSE,"Temp";"page5",#N/A,FALSE,"Temp";"page6",#N/A,FALSE,"Temp"}</definedName>
    <definedName name="wrn.compare." localSheetId="4" hidden="1">{"page1",#N/A,FALSE,"Temp";"page2",#N/A,FALSE,"Temp";"page3",#N/A,FALSE,"Temp";"page4",#N/A,FALSE,"Temp";"page5",#N/A,FALSE,"Temp";"page6",#N/A,FALSE,"Temp"}</definedName>
    <definedName name="wrn.compare." localSheetId="7" hidden="1">{"page1",#N/A,FALSE,"Temp";"page2",#N/A,FALSE,"Temp";"page3",#N/A,FALSE,"Temp";"page4",#N/A,FALSE,"Temp";"page5",#N/A,FALSE,"Temp";"page6",#N/A,FALSE,"Temp"}</definedName>
    <definedName name="wrn.compare." localSheetId="15" hidden="1">{"page1",#N/A,FALSE,"Temp";"page2",#N/A,FALSE,"Temp";"page3",#N/A,FALSE,"Temp";"page4",#N/A,FALSE,"Temp";"page5",#N/A,FALSE,"Temp";"page6",#N/A,FALSE,"Temp"}</definedName>
    <definedName name="wrn.compare." localSheetId="6" hidden="1">{"page1",#N/A,FALSE,"Temp";"page2",#N/A,FALSE,"Temp";"page3",#N/A,FALSE,"Temp";"page4",#N/A,FALSE,"Temp";"page5",#N/A,FALSE,"Temp";"page6",#N/A,FALSE,"Temp"}</definedName>
    <definedName name="wrn.compare." localSheetId="10" hidden="1">{"page1",#N/A,FALSE,"Temp";"page2",#N/A,FALSE,"Temp";"page3",#N/A,FALSE,"Temp";"page4",#N/A,FALSE,"Temp";"page5",#N/A,FALSE,"Temp";"page6",#N/A,FALSE,"Temp"}</definedName>
    <definedName name="wrn.compare." localSheetId="17" hidden="1">{"page1",#N/A,FALSE,"Temp";"page2",#N/A,FALSE,"Temp";"page3",#N/A,FALSE,"Temp";"page4",#N/A,FALSE,"Temp";"page5",#N/A,FALSE,"Temp";"page6",#N/A,FALSE,"Temp"}</definedName>
    <definedName name="wrn.compare." localSheetId="16" hidden="1">{"page1",#N/A,FALSE,"Temp";"page2",#N/A,FALSE,"Temp";"page3",#N/A,FALSE,"Temp";"page4",#N/A,FALSE,"Temp";"page5",#N/A,FALSE,"Temp";"page6",#N/A,FALSE,"Temp"}</definedName>
    <definedName name="wrn.compare." hidden="1">{"page1",#N/A,FALSE,"Temp";"page2",#N/A,FALSE,"Temp";"page3",#N/A,FALSE,"Temp";"page4",#N/A,FALSE,"Temp";"page5",#N/A,FALSE,"Temp";"page6",#N/A,FALSE,"Temp"}</definedName>
    <definedName name="wrn.compare.2" localSheetId="9" hidden="1">{"page1",#N/A,FALSE,"Temp";"page2",#N/A,FALSE,"Temp";"page3",#N/A,FALSE,"Temp";"page4",#N/A,FALSE,"Temp";"page5",#N/A,FALSE,"Temp";"page6",#N/A,FALSE,"Temp"}</definedName>
    <definedName name="wrn.compare.2" localSheetId="12" hidden="1">{"page1",#N/A,FALSE,"Temp";"page2",#N/A,FALSE,"Temp";"page3",#N/A,FALSE,"Temp";"page4",#N/A,FALSE,"Temp";"page5",#N/A,FALSE,"Temp";"page6",#N/A,FALSE,"Temp"}</definedName>
    <definedName name="wrn.compare.2" localSheetId="8" hidden="1">{"page1",#N/A,FALSE,"Temp";"page2",#N/A,FALSE,"Temp";"page3",#N/A,FALSE,"Temp";"page4",#N/A,FALSE,"Temp";"page5",#N/A,FALSE,"Temp";"page6",#N/A,FALSE,"Temp"}</definedName>
    <definedName name="wrn.compare.2" localSheetId="13" hidden="1">{"page1",#N/A,FALSE,"Temp";"page2",#N/A,FALSE,"Temp";"page3",#N/A,FALSE,"Temp";"page4",#N/A,FALSE,"Temp";"page5",#N/A,FALSE,"Temp";"page6",#N/A,FALSE,"Temp"}</definedName>
    <definedName name="wrn.compare.2" localSheetId="4" hidden="1">{"page1",#N/A,FALSE,"Temp";"page2",#N/A,FALSE,"Temp";"page3",#N/A,FALSE,"Temp";"page4",#N/A,FALSE,"Temp";"page5",#N/A,FALSE,"Temp";"page6",#N/A,FALSE,"Temp"}</definedName>
    <definedName name="wrn.compare.2" localSheetId="7" hidden="1">{"page1",#N/A,FALSE,"Temp";"page2",#N/A,FALSE,"Temp";"page3",#N/A,FALSE,"Temp";"page4",#N/A,FALSE,"Temp";"page5",#N/A,FALSE,"Temp";"page6",#N/A,FALSE,"Temp"}</definedName>
    <definedName name="wrn.compare.2" localSheetId="15" hidden="1">{"page1",#N/A,FALSE,"Temp";"page2",#N/A,FALSE,"Temp";"page3",#N/A,FALSE,"Temp";"page4",#N/A,FALSE,"Temp";"page5",#N/A,FALSE,"Temp";"page6",#N/A,FALSE,"Temp"}</definedName>
    <definedName name="wrn.compare.2" localSheetId="6" hidden="1">{"page1",#N/A,FALSE,"Temp";"page2",#N/A,FALSE,"Temp";"page3",#N/A,FALSE,"Temp";"page4",#N/A,FALSE,"Temp";"page5",#N/A,FALSE,"Temp";"page6",#N/A,FALSE,"Temp"}</definedName>
    <definedName name="wrn.compare.2" localSheetId="10" hidden="1">{"page1",#N/A,FALSE,"Temp";"page2",#N/A,FALSE,"Temp";"page3",#N/A,FALSE,"Temp";"page4",#N/A,FALSE,"Temp";"page5",#N/A,FALSE,"Temp";"page6",#N/A,FALSE,"Temp"}</definedName>
    <definedName name="wrn.compare.2" localSheetId="17" hidden="1">{"page1",#N/A,FALSE,"Temp";"page2",#N/A,FALSE,"Temp";"page3",#N/A,FALSE,"Temp";"page4",#N/A,FALSE,"Temp";"page5",#N/A,FALSE,"Temp";"page6",#N/A,FALSE,"Temp"}</definedName>
    <definedName name="wrn.compare.2" localSheetId="16" hidden="1">{"page1",#N/A,FALSE,"Temp";"page2",#N/A,FALSE,"Temp";"page3",#N/A,FALSE,"Temp";"page4",#N/A,FALSE,"Temp";"page5",#N/A,FALSE,"Temp";"page6",#N/A,FALSE,"Temp"}</definedName>
    <definedName name="wrn.compare.2" hidden="1">{"page1",#N/A,FALSE,"Temp";"page2",#N/A,FALSE,"Temp";"page3",#N/A,FALSE,"Temp";"page4",#N/A,FALSE,"Temp";"page5",#N/A,FALSE,"Temp";"page6",#N/A,FALSE,"Temp"}</definedName>
    <definedName name="wrn.Detail." localSheetId="9" hidden="1">{"detail1999",#N/A,FALSE,"new_1999";"detail2000",#N/A,FALSE,"new_2000";"1999%ANA detail",#N/A,FALSE,"new_1999 % ANA";"2000%ANA detail",#N/A,FALSE,"new_2000%ANA"}</definedName>
    <definedName name="wrn.Detail." localSheetId="12" hidden="1">{"detail1999",#N/A,FALSE,"new_1999";"detail2000",#N/A,FALSE,"new_2000";"1999%ANA detail",#N/A,FALSE,"new_1999 % ANA";"2000%ANA detail",#N/A,FALSE,"new_2000%ANA"}</definedName>
    <definedName name="wrn.Detail." localSheetId="8" hidden="1">{"detail1999",#N/A,FALSE,"new_1999";"detail2000",#N/A,FALSE,"new_2000";"1999%ANA detail",#N/A,FALSE,"new_1999 % ANA";"2000%ANA detail",#N/A,FALSE,"new_2000%ANA"}</definedName>
    <definedName name="wrn.Detail." localSheetId="13" hidden="1">{"detail1999",#N/A,FALSE,"new_1999";"detail2000",#N/A,FALSE,"new_2000";"1999%ANA detail",#N/A,FALSE,"new_1999 % ANA";"2000%ANA detail",#N/A,FALSE,"new_2000%ANA"}</definedName>
    <definedName name="wrn.Detail." localSheetId="4" hidden="1">{"detail1999",#N/A,FALSE,"new_1999";"detail2000",#N/A,FALSE,"new_2000";"1999%ANA detail",#N/A,FALSE,"new_1999 % ANA";"2000%ANA detail",#N/A,FALSE,"new_2000%ANA"}</definedName>
    <definedName name="wrn.Detail." localSheetId="7" hidden="1">{"detail1999",#N/A,FALSE,"new_1999";"detail2000",#N/A,FALSE,"new_2000";"1999%ANA detail",#N/A,FALSE,"new_1999 % ANA";"2000%ANA detail",#N/A,FALSE,"new_2000%ANA"}</definedName>
    <definedName name="wrn.Detail." localSheetId="15" hidden="1">{"detail1999",#N/A,FALSE,"new_1999";"detail2000",#N/A,FALSE,"new_2000";"1999%ANA detail",#N/A,FALSE,"new_1999 % ANA";"2000%ANA detail",#N/A,FALSE,"new_2000%ANA"}</definedName>
    <definedName name="wrn.Detail." localSheetId="6" hidden="1">{"detail1999",#N/A,FALSE,"new_1999";"detail2000",#N/A,FALSE,"new_2000";"1999%ANA detail",#N/A,FALSE,"new_1999 % ANA";"2000%ANA detail",#N/A,FALSE,"new_2000%ANA"}</definedName>
    <definedName name="wrn.Detail." localSheetId="10" hidden="1">{"detail1999",#N/A,FALSE,"new_1999";"detail2000",#N/A,FALSE,"new_2000";"1999%ANA detail",#N/A,FALSE,"new_1999 % ANA";"2000%ANA detail",#N/A,FALSE,"new_2000%ANA"}</definedName>
    <definedName name="wrn.Detail." localSheetId="17" hidden="1">{"detail1999",#N/A,FALSE,"new_1999";"detail2000",#N/A,FALSE,"new_2000";"1999%ANA detail",#N/A,FALSE,"new_1999 % ANA";"2000%ANA detail",#N/A,FALSE,"new_2000%ANA"}</definedName>
    <definedName name="wrn.Detail." localSheetId="16" hidden="1">{"detail1999",#N/A,FALSE,"new_1999";"detail2000",#N/A,FALSE,"new_2000";"1999%ANA detail",#N/A,FALSE,"new_1999 % ANA";"2000%ANA detail",#N/A,FALSE,"new_2000%ANA"}</definedName>
    <definedName name="wrn.Detail." hidden="1">{"detail1999",#N/A,FALSE,"new_1999";"detail2000",#N/A,FALSE,"new_2000";"1999%ANA detail",#N/A,FALSE,"new_1999 % ANA";"2000%ANA detail",#N/A,FALSE,"new_2000%ANA"}</definedName>
    <definedName name="wrn.Edison." localSheetId="9" hidden="1">{#N/A,#N/A,FALSE,"Sheet1";#N/A,#N/A,FALSE,"totalp&amp;L";#N/A,#N/A,FALSE,"totalassump";#N/A,#N/A,FALSE,"basep&amp;L";#N/A,#N/A,FALSE,"baseassump";#N/A,#N/A,FALSE,"sum slide"}</definedName>
    <definedName name="wrn.Edison." localSheetId="12" hidden="1">{#N/A,#N/A,FALSE,"Sheet1";#N/A,#N/A,FALSE,"totalp&amp;L";#N/A,#N/A,FALSE,"totalassump";#N/A,#N/A,FALSE,"basep&amp;L";#N/A,#N/A,FALSE,"baseassump";#N/A,#N/A,FALSE,"sum slide"}</definedName>
    <definedName name="wrn.Edison." localSheetId="8" hidden="1">{#N/A,#N/A,FALSE,"Sheet1";#N/A,#N/A,FALSE,"totalp&amp;L";#N/A,#N/A,FALSE,"totalassump";#N/A,#N/A,FALSE,"basep&amp;L";#N/A,#N/A,FALSE,"baseassump";#N/A,#N/A,FALSE,"sum slide"}</definedName>
    <definedName name="wrn.Edison." localSheetId="13" hidden="1">{#N/A,#N/A,FALSE,"Sheet1";#N/A,#N/A,FALSE,"totalp&amp;L";#N/A,#N/A,FALSE,"totalassump";#N/A,#N/A,FALSE,"basep&amp;L";#N/A,#N/A,FALSE,"baseassump";#N/A,#N/A,FALSE,"sum slide"}</definedName>
    <definedName name="wrn.Edison." localSheetId="4" hidden="1">{#N/A,#N/A,FALSE,"Sheet1";#N/A,#N/A,FALSE,"totalp&amp;L";#N/A,#N/A,FALSE,"totalassump";#N/A,#N/A,FALSE,"basep&amp;L";#N/A,#N/A,FALSE,"baseassump";#N/A,#N/A,FALSE,"sum slide"}</definedName>
    <definedName name="wrn.Edison." localSheetId="7" hidden="1">{#N/A,#N/A,FALSE,"Sheet1";#N/A,#N/A,FALSE,"totalp&amp;L";#N/A,#N/A,FALSE,"totalassump";#N/A,#N/A,FALSE,"basep&amp;L";#N/A,#N/A,FALSE,"baseassump";#N/A,#N/A,FALSE,"sum slide"}</definedName>
    <definedName name="wrn.Edison." localSheetId="15" hidden="1">{#N/A,#N/A,FALSE,"Sheet1";#N/A,#N/A,FALSE,"totalp&amp;L";#N/A,#N/A,FALSE,"totalassump";#N/A,#N/A,FALSE,"basep&amp;L";#N/A,#N/A,FALSE,"baseassump";#N/A,#N/A,FALSE,"sum slide"}</definedName>
    <definedName name="wrn.Edison." localSheetId="6" hidden="1">{#N/A,#N/A,FALSE,"Sheet1";#N/A,#N/A,FALSE,"totalp&amp;L";#N/A,#N/A,FALSE,"totalassump";#N/A,#N/A,FALSE,"basep&amp;L";#N/A,#N/A,FALSE,"baseassump";#N/A,#N/A,FALSE,"sum slide"}</definedName>
    <definedName name="wrn.Edison." localSheetId="10" hidden="1">{#N/A,#N/A,FALSE,"Sheet1";#N/A,#N/A,FALSE,"totalp&amp;L";#N/A,#N/A,FALSE,"totalassump";#N/A,#N/A,FALSE,"basep&amp;L";#N/A,#N/A,FALSE,"baseassump";#N/A,#N/A,FALSE,"sum slide"}</definedName>
    <definedName name="wrn.Edison." localSheetId="17" hidden="1">{#N/A,#N/A,FALSE,"Sheet1";#N/A,#N/A,FALSE,"totalp&amp;L";#N/A,#N/A,FALSE,"totalassump";#N/A,#N/A,FALSE,"basep&amp;L";#N/A,#N/A,FALSE,"baseassump";#N/A,#N/A,FALSE,"sum slide"}</definedName>
    <definedName name="wrn.Edison." localSheetId="16" hidden="1">{#N/A,#N/A,FALSE,"Sheet1";#N/A,#N/A,FALSE,"totalp&amp;L";#N/A,#N/A,FALSE,"totalassump";#N/A,#N/A,FALSE,"basep&amp;L";#N/A,#N/A,FALSE,"baseassump";#N/A,#N/A,FALSE,"sum slide"}</definedName>
    <definedName name="wrn.Edison." hidden="1">{#N/A,#N/A,FALSE,"Sheet1";#N/A,#N/A,FALSE,"totalp&amp;L";#N/A,#N/A,FALSE,"totalassump";#N/A,#N/A,FALSE,"basep&amp;L";#N/A,#N/A,FALSE,"baseassump";#N/A,#N/A,FALSE,"sum slide"}</definedName>
    <definedName name="wrn.Eighteen._.Month._.Summary." localSheetId="9" hidden="1">{"Eighteen Month Summary",#N/A,FALSE,"Eighteen Month"}</definedName>
    <definedName name="wrn.Eighteen._.Month._.Summary." localSheetId="12" hidden="1">{"Eighteen Month Summary",#N/A,FALSE,"Eighteen Month"}</definedName>
    <definedName name="wrn.Eighteen._.Month._.Summary." localSheetId="8" hidden="1">{"Eighteen Month Summary",#N/A,FALSE,"Eighteen Month"}</definedName>
    <definedName name="wrn.Eighteen._.Month._.Summary." localSheetId="13" hidden="1">{"Eighteen Month Summary",#N/A,FALSE,"Eighteen Month"}</definedName>
    <definedName name="wrn.Eighteen._.Month._.Summary." localSheetId="4" hidden="1">{"Eighteen Month Summary",#N/A,FALSE,"Eighteen Month"}</definedName>
    <definedName name="wrn.Eighteen._.Month._.Summary." localSheetId="7" hidden="1">{"Eighteen Month Summary",#N/A,FALSE,"Eighteen Month"}</definedName>
    <definedName name="wrn.Eighteen._.Month._.Summary." localSheetId="15" hidden="1">{"Eighteen Month Summary",#N/A,FALSE,"Eighteen Month"}</definedName>
    <definedName name="wrn.Eighteen._.Month._.Summary." localSheetId="6" hidden="1">{"Eighteen Month Summary",#N/A,FALSE,"Eighteen Month"}</definedName>
    <definedName name="wrn.Eighteen._.Month._.Summary." localSheetId="10" hidden="1">{"Eighteen Month Summary",#N/A,FALSE,"Eighteen Month"}</definedName>
    <definedName name="wrn.Eighteen._.Month._.Summary." localSheetId="17" hidden="1">{"Eighteen Month Summary",#N/A,FALSE,"Eighteen Month"}</definedName>
    <definedName name="wrn.Eighteen._.Month._.Summary." localSheetId="16" hidden="1">{"Eighteen Month Summary",#N/A,FALSE,"Eighteen Month"}</definedName>
    <definedName name="wrn.Eighteen._.Month._.Summary." hidden="1">{"Eighteen Month Summary",#N/A,FALSE,"Eighteen Month"}</definedName>
    <definedName name="wrn.Error." localSheetId="9" hidden="1">{#N/A,#N/A,FALSE,"Error"}</definedName>
    <definedName name="wrn.Error." localSheetId="12" hidden="1">{#N/A,#N/A,FALSE,"Error"}</definedName>
    <definedName name="wrn.Error." localSheetId="8" hidden="1">{#N/A,#N/A,FALSE,"Error"}</definedName>
    <definedName name="wrn.Error." localSheetId="13" hidden="1">{#N/A,#N/A,FALSE,"Error"}</definedName>
    <definedName name="wrn.Error." localSheetId="4" hidden="1">{#N/A,#N/A,FALSE,"Error"}</definedName>
    <definedName name="wrn.Error." localSheetId="7" hidden="1">{#N/A,#N/A,FALSE,"Error"}</definedName>
    <definedName name="wrn.Error." localSheetId="15" hidden="1">{#N/A,#N/A,FALSE,"Error"}</definedName>
    <definedName name="wrn.Error." localSheetId="6" hidden="1">{#N/A,#N/A,FALSE,"Error"}</definedName>
    <definedName name="wrn.Error." localSheetId="10" hidden="1">{#N/A,#N/A,FALSE,"Error"}</definedName>
    <definedName name="wrn.Error." localSheetId="17" hidden="1">{#N/A,#N/A,FALSE,"Error"}</definedName>
    <definedName name="wrn.Error." localSheetId="16" hidden="1">{#N/A,#N/A,FALSE,"Error"}</definedName>
    <definedName name="wrn.Error." hidden="1">{#N/A,#N/A,FALSE,"Error"}</definedName>
    <definedName name="wrn.FCB." localSheetId="9" hidden="1">{"FCB_ALL",#N/A,FALSE,"FCB"}</definedName>
    <definedName name="wrn.FCB." localSheetId="12" hidden="1">{"FCB_ALL",#N/A,FALSE,"FCB"}</definedName>
    <definedName name="wrn.FCB." localSheetId="8" hidden="1">{"FCB_ALL",#N/A,FALSE,"FCB"}</definedName>
    <definedName name="wrn.FCB." localSheetId="13" hidden="1">{"FCB_ALL",#N/A,FALSE,"FCB"}</definedName>
    <definedName name="wrn.FCB." localSheetId="4" hidden="1">{"FCB_ALL",#N/A,FALSE,"FCB"}</definedName>
    <definedName name="wrn.FCB." localSheetId="7" hidden="1">{"FCB_ALL",#N/A,FALSE,"FCB"}</definedName>
    <definedName name="wrn.FCB." localSheetId="15" hidden="1">{"FCB_ALL",#N/A,FALSE,"FCB"}</definedName>
    <definedName name="wrn.FCB." localSheetId="6" hidden="1">{"FCB_ALL",#N/A,FALSE,"FCB"}</definedName>
    <definedName name="wrn.FCB." localSheetId="10" hidden="1">{"FCB_ALL",#N/A,FALSE,"FCB"}</definedName>
    <definedName name="wrn.FCB." localSheetId="17" hidden="1">{"FCB_ALL",#N/A,FALSE,"FCB"}</definedName>
    <definedName name="wrn.FCB." localSheetId="16" hidden="1">{"FCB_ALL",#N/A,FALSE,"FCB"}</definedName>
    <definedName name="wrn.FCB." hidden="1">{"FCB_ALL",#N/A,FALSE,"FCB"}</definedName>
    <definedName name="wrn.Full._.Report." localSheetId="9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Report." localSheetId="12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Report." localSheetId="8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Report." localSheetId="13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Report." localSheetId="4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Report." localSheetId="7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Report." localSheetId="15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Report." localSheetId="6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Report." localSheetId="10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Report." localSheetId="17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Report." localSheetId="16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Report." hidden="1">{#N/A,#N/A,TRUE,"Consolidated";#N/A,#N/A,TRUE,"New Home";#N/A,#N/A,TRUE,"Resale";#N/A,#N/A,TRUE,"Insurance";#N/A,#N/A,TRUE,"Services";#N/A,#N/A,TRUE,"Comparison";#N/A,#N/A,TRUE,"Intercompany Adjustments";#N/A,#N/A,TRUE,"FCF";#N/A,#N/A,TRUE,"DCF";#N/A,#N/A,TRUE,"DCF_Sensitivity"}</definedName>
    <definedName name="wrn.Full._.set._._2._.pages." localSheetId="9" hidden="1">{"Full PNL",#N/A,TRUE,"PNL";"finance charges detail",#N/A,TRUE,"PNL"}</definedName>
    <definedName name="wrn.Full._.set._._2._.pages." localSheetId="12" hidden="1">{"Full PNL",#N/A,TRUE,"PNL";"finance charges detail",#N/A,TRUE,"PNL"}</definedName>
    <definedName name="wrn.Full._.set._._2._.pages." localSheetId="8" hidden="1">{"Full PNL",#N/A,TRUE,"PNL";"finance charges detail",#N/A,TRUE,"PNL"}</definedName>
    <definedName name="wrn.Full._.set._._2._.pages." localSheetId="13" hidden="1">{"Full PNL",#N/A,TRUE,"PNL";"finance charges detail",#N/A,TRUE,"PNL"}</definedName>
    <definedName name="wrn.Full._.set._._2._.pages." localSheetId="4" hidden="1">{"Full PNL",#N/A,TRUE,"PNL";"finance charges detail",#N/A,TRUE,"PNL"}</definedName>
    <definedName name="wrn.Full._.set._._2._.pages." localSheetId="7" hidden="1">{"Full PNL",#N/A,TRUE,"PNL";"finance charges detail",#N/A,TRUE,"PNL"}</definedName>
    <definedName name="wrn.Full._.set._._2._.pages." localSheetId="15" hidden="1">{"Full PNL",#N/A,TRUE,"PNL";"finance charges detail",#N/A,TRUE,"PNL"}</definedName>
    <definedName name="wrn.Full._.set._._2._.pages." localSheetId="6" hidden="1">{"Full PNL",#N/A,TRUE,"PNL";"finance charges detail",#N/A,TRUE,"PNL"}</definedName>
    <definedName name="wrn.Full._.set._._2._.pages." localSheetId="10" hidden="1">{"Full PNL",#N/A,TRUE,"PNL";"finance charges detail",#N/A,TRUE,"PNL"}</definedName>
    <definedName name="wrn.Full._.set._._2._.pages." localSheetId="17" hidden="1">{"Full PNL",#N/A,TRUE,"PNL";"finance charges detail",#N/A,TRUE,"PNL"}</definedName>
    <definedName name="wrn.Full._.set._._2._.pages." localSheetId="16" hidden="1">{"Full PNL",#N/A,TRUE,"PNL";"finance charges detail",#N/A,TRUE,"PNL"}</definedName>
    <definedName name="wrn.Full._.set._._2._.pages." hidden="1">{"Full PNL",#N/A,TRUE,"PNL";"finance charges detail",#N/A,TRUE,"PNL"}</definedName>
    <definedName name="wrn.General._.Inputs." localSheetId="9" hidden="1">{"General Input",#N/A,FALSE,"Input"}</definedName>
    <definedName name="wrn.General._.Inputs." localSheetId="12" hidden="1">{"General Input",#N/A,FALSE,"Input"}</definedName>
    <definedName name="wrn.General._.Inputs." localSheetId="8" hidden="1">{"General Input",#N/A,FALSE,"Input"}</definedName>
    <definedName name="wrn.General._.Inputs." localSheetId="13" hidden="1">{"General Input",#N/A,FALSE,"Input"}</definedName>
    <definedName name="wrn.General._.Inputs." localSheetId="4" hidden="1">{"General Input",#N/A,FALSE,"Input"}</definedName>
    <definedName name="wrn.General._.Inputs." localSheetId="7" hidden="1">{"General Input",#N/A,FALSE,"Input"}</definedName>
    <definedName name="wrn.General._.Inputs." localSheetId="15" hidden="1">{"General Input",#N/A,FALSE,"Input"}</definedName>
    <definedName name="wrn.General._.Inputs." localSheetId="6" hidden="1">{"General Input",#N/A,FALSE,"Input"}</definedName>
    <definedName name="wrn.General._.Inputs." localSheetId="10" hidden="1">{"General Input",#N/A,FALSE,"Input"}</definedName>
    <definedName name="wrn.General._.Inputs." localSheetId="17" hidden="1">{"General Input",#N/A,FALSE,"Input"}</definedName>
    <definedName name="wrn.General._.Inputs." localSheetId="16" hidden="1">{"General Input",#N/A,FALSE,"Input"}</definedName>
    <definedName name="wrn.General._.Inputs." hidden="1">{"General Input",#N/A,FALSE,"Input"}</definedName>
    <definedName name="wrn.Graphs." localSheetId="9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Graphs." localSheetId="12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Graphs." localSheetId="8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Graphs." localSheetId="13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Graphs." localSheetId="4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Graphs." localSheetId="7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Graphs." localSheetId="15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Graphs." localSheetId="6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Graphs." localSheetId="10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Graphs." localSheetId="17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Graphs." localSheetId="16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Graphs." hidden="1">{"5 day summary",#N/A,FALSE,"60+ Summary";"5 Day Det",#N/A,FALSE,"60+ Summary";"30 day summ",#N/A,FALSE,"60+ Summary";"30 day det",#N/A,FALSE,"60+ Summary";"60 day sum",#N/A,FALSE,"60+ Summary";"60 day det",#N/A,FALSE,"60+ Summary"}</definedName>
    <definedName name="wrn.Inputs." localSheetId="9" hidden="1">{"Input1",#N/A,FALSE,"PF";"Input2",#N/A,FALSE,"PF";"Input3",#N/A,FALSE,"PF"}</definedName>
    <definedName name="wrn.Inputs." localSheetId="12" hidden="1">{"Input1",#N/A,FALSE,"PF";"Input2",#N/A,FALSE,"PF";"Input3",#N/A,FALSE,"PF"}</definedName>
    <definedName name="wrn.Inputs." localSheetId="8" hidden="1">{"Input1",#N/A,FALSE,"PF";"Input2",#N/A,FALSE,"PF";"Input3",#N/A,FALSE,"PF"}</definedName>
    <definedName name="wrn.Inputs." localSheetId="13" hidden="1">{"Input1",#N/A,FALSE,"PF";"Input2",#N/A,FALSE,"PF";"Input3",#N/A,FALSE,"PF"}</definedName>
    <definedName name="wrn.Inputs." localSheetId="4" hidden="1">{"Input1",#N/A,FALSE,"PF";"Input2",#N/A,FALSE,"PF";"Input3",#N/A,FALSE,"PF"}</definedName>
    <definedName name="wrn.Inputs." localSheetId="7" hidden="1">{"Input1",#N/A,FALSE,"PF";"Input2",#N/A,FALSE,"PF";"Input3",#N/A,FALSE,"PF"}</definedName>
    <definedName name="wrn.Inputs." localSheetId="15" hidden="1">{"Input1",#N/A,FALSE,"PF";"Input2",#N/A,FALSE,"PF";"Input3",#N/A,FALSE,"PF"}</definedName>
    <definedName name="wrn.Inputs." localSheetId="6" hidden="1">{"Input1",#N/A,FALSE,"PF";"Input2",#N/A,FALSE,"PF";"Input3",#N/A,FALSE,"PF"}</definedName>
    <definedName name="wrn.Inputs." localSheetId="10" hidden="1">{"Input1",#N/A,FALSE,"PF";"Input2",#N/A,FALSE,"PF";"Input3",#N/A,FALSE,"PF"}</definedName>
    <definedName name="wrn.Inputs." localSheetId="17" hidden="1">{"Input1",#N/A,FALSE,"PF";"Input2",#N/A,FALSE,"PF";"Input3",#N/A,FALSE,"PF"}</definedName>
    <definedName name="wrn.Inputs." localSheetId="16" hidden="1">{"Input1",#N/A,FALSE,"PF";"Input2",#N/A,FALSE,"PF";"Input3",#N/A,FALSE,"PF"}</definedName>
    <definedName name="wrn.Inputs." hidden="1">{"Input1",#N/A,FALSE,"PF";"Input2",#N/A,FALSE,"PF";"Input3",#N/A,FALSE,"PF"}</definedName>
    <definedName name="wrn.Inputs.2" localSheetId="9" hidden="1">{"Input1",#N/A,FALSE,"PF";"Input2",#N/A,FALSE,"PF";"Input3",#N/A,FALSE,"PF"}</definedName>
    <definedName name="wrn.Inputs.2" localSheetId="12" hidden="1">{"Input1",#N/A,FALSE,"PF";"Input2",#N/A,FALSE,"PF";"Input3",#N/A,FALSE,"PF"}</definedName>
    <definedName name="wrn.Inputs.2" localSheetId="8" hidden="1">{"Input1",#N/A,FALSE,"PF";"Input2",#N/A,FALSE,"PF";"Input3",#N/A,FALSE,"PF"}</definedName>
    <definedName name="wrn.Inputs.2" localSheetId="13" hidden="1">{"Input1",#N/A,FALSE,"PF";"Input2",#N/A,FALSE,"PF";"Input3",#N/A,FALSE,"PF"}</definedName>
    <definedName name="wrn.Inputs.2" localSheetId="4" hidden="1">{"Input1",#N/A,FALSE,"PF";"Input2",#N/A,FALSE,"PF";"Input3",#N/A,FALSE,"PF"}</definedName>
    <definedName name="wrn.Inputs.2" localSheetId="7" hidden="1">{"Input1",#N/A,FALSE,"PF";"Input2",#N/A,FALSE,"PF";"Input3",#N/A,FALSE,"PF"}</definedName>
    <definedName name="wrn.Inputs.2" localSheetId="15" hidden="1">{"Input1",#N/A,FALSE,"PF";"Input2",#N/A,FALSE,"PF";"Input3",#N/A,FALSE,"PF"}</definedName>
    <definedName name="wrn.Inputs.2" localSheetId="6" hidden="1">{"Input1",#N/A,FALSE,"PF";"Input2",#N/A,FALSE,"PF";"Input3",#N/A,FALSE,"PF"}</definedName>
    <definedName name="wrn.Inputs.2" localSheetId="10" hidden="1">{"Input1",#N/A,FALSE,"PF";"Input2",#N/A,FALSE,"PF";"Input3",#N/A,FALSE,"PF"}</definedName>
    <definedName name="wrn.Inputs.2" localSheetId="17" hidden="1">{"Input1",#N/A,FALSE,"PF";"Input2",#N/A,FALSE,"PF";"Input3",#N/A,FALSE,"PF"}</definedName>
    <definedName name="wrn.Inputs.2" localSheetId="16" hidden="1">{"Input1",#N/A,FALSE,"PF";"Input2",#N/A,FALSE,"PF";"Input3",#N/A,FALSE,"PF"}</definedName>
    <definedName name="wrn.Inputs.2" hidden="1">{"Input1",#N/A,FALSE,"PF";"Input2",#N/A,FALSE,"PF";"Input3",#N/A,FALSE,"PF"}</definedName>
    <definedName name="wrn.M_1." localSheetId="9" hidden="1">{"M_1",#N/A,FALSE,"Main Sch"}</definedName>
    <definedName name="wrn.M_1." localSheetId="12" hidden="1">{"M_1",#N/A,FALSE,"Main Sch"}</definedName>
    <definedName name="wrn.M_1." localSheetId="8" hidden="1">{"M_1",#N/A,FALSE,"Main Sch"}</definedName>
    <definedName name="wrn.M_1." localSheetId="13" hidden="1">{"M_1",#N/A,FALSE,"Main Sch"}</definedName>
    <definedName name="wrn.M_1." localSheetId="4" hidden="1">{"M_1",#N/A,FALSE,"Main Sch"}</definedName>
    <definedName name="wrn.M_1." localSheetId="7" hidden="1">{"M_1",#N/A,FALSE,"Main Sch"}</definedName>
    <definedName name="wrn.M_1." localSheetId="15" hidden="1">{"M_1",#N/A,FALSE,"Main Sch"}</definedName>
    <definedName name="wrn.M_1." localSheetId="6" hidden="1">{"M_1",#N/A,FALSE,"Main Sch"}</definedName>
    <definedName name="wrn.M_1." localSheetId="10" hidden="1">{"M_1",#N/A,FALSE,"Main Sch"}</definedName>
    <definedName name="wrn.M_1." localSheetId="17" hidden="1">{"M_1",#N/A,FALSE,"Main Sch"}</definedName>
    <definedName name="wrn.M_1." localSheetId="16" hidden="1">{"M_1",#N/A,FALSE,"Main Sch"}</definedName>
    <definedName name="wrn.M_1." hidden="1">{"M_1",#N/A,FALSE,"Main Sch"}</definedName>
    <definedName name="wrn.M_2." localSheetId="9" hidden="1">{"M_2",#N/A,FALSE,"Main Sch"}</definedName>
    <definedName name="wrn.M_2." localSheetId="12" hidden="1">{"M_2",#N/A,FALSE,"Main Sch"}</definedName>
    <definedName name="wrn.M_2." localSheetId="8" hidden="1">{"M_2",#N/A,FALSE,"Main Sch"}</definedName>
    <definedName name="wrn.M_2." localSheetId="13" hidden="1">{"M_2",#N/A,FALSE,"Main Sch"}</definedName>
    <definedName name="wrn.M_2." localSheetId="4" hidden="1">{"M_2",#N/A,FALSE,"Main Sch"}</definedName>
    <definedName name="wrn.M_2." localSheetId="7" hidden="1">{"M_2",#N/A,FALSE,"Main Sch"}</definedName>
    <definedName name="wrn.M_2." localSheetId="15" hidden="1">{"M_2",#N/A,FALSE,"Main Sch"}</definedName>
    <definedName name="wrn.M_2." localSheetId="6" hidden="1">{"M_2",#N/A,FALSE,"Main Sch"}</definedName>
    <definedName name="wrn.M_2." localSheetId="10" hidden="1">{"M_2",#N/A,FALSE,"Main Sch"}</definedName>
    <definedName name="wrn.M_2." localSheetId="17" hidden="1">{"M_2",#N/A,FALSE,"Main Sch"}</definedName>
    <definedName name="wrn.M_2." localSheetId="16" hidden="1">{"M_2",#N/A,FALSE,"Main Sch"}</definedName>
    <definedName name="wrn.M_2." hidden="1">{"M_2",#N/A,FALSE,"Main Sch"}</definedName>
    <definedName name="wrn.M_3." localSheetId="9" hidden="1">{"M_3",#N/A,FALSE,"Main Sch"}</definedName>
    <definedName name="wrn.M_3." localSheetId="12" hidden="1">{"M_3",#N/A,FALSE,"Main Sch"}</definedName>
    <definedName name="wrn.M_3." localSheetId="8" hidden="1">{"M_3",#N/A,FALSE,"Main Sch"}</definedName>
    <definedName name="wrn.M_3." localSheetId="13" hidden="1">{"M_3",#N/A,FALSE,"Main Sch"}</definedName>
    <definedName name="wrn.M_3." localSheetId="4" hidden="1">{"M_3",#N/A,FALSE,"Main Sch"}</definedName>
    <definedName name="wrn.M_3." localSheetId="7" hidden="1">{"M_3",#N/A,FALSE,"Main Sch"}</definedName>
    <definedName name="wrn.M_3." localSheetId="15" hidden="1">{"M_3",#N/A,FALSE,"Main Sch"}</definedName>
    <definedName name="wrn.M_3." localSheetId="6" hidden="1">{"M_3",#N/A,FALSE,"Main Sch"}</definedName>
    <definedName name="wrn.M_3." localSheetId="10" hidden="1">{"M_3",#N/A,FALSE,"Main Sch"}</definedName>
    <definedName name="wrn.M_3." localSheetId="17" hidden="1">{"M_3",#N/A,FALSE,"Main Sch"}</definedName>
    <definedName name="wrn.M_3." localSheetId="16" hidden="1">{"M_3",#N/A,FALSE,"Main Sch"}</definedName>
    <definedName name="wrn.M_3." hidden="1">{"M_3",#N/A,FALSE,"Main Sch"}</definedName>
    <definedName name="wrn.M1B." localSheetId="9" hidden="1">{"M1B",#N/A,FALSE,"Support Sch"}</definedName>
    <definedName name="wrn.M1B." localSheetId="12" hidden="1">{"M1B",#N/A,FALSE,"Support Sch"}</definedName>
    <definedName name="wrn.M1B." localSheetId="8" hidden="1">{"M1B",#N/A,FALSE,"Support Sch"}</definedName>
    <definedName name="wrn.M1B." localSheetId="13" hidden="1">{"M1B",#N/A,FALSE,"Support Sch"}</definedName>
    <definedName name="wrn.M1B." localSheetId="4" hidden="1">{"M1B",#N/A,FALSE,"Support Sch"}</definedName>
    <definedName name="wrn.M1B." localSheetId="7" hidden="1">{"M1B",#N/A,FALSE,"Support Sch"}</definedName>
    <definedName name="wrn.M1B." localSheetId="15" hidden="1">{"M1B",#N/A,FALSE,"Support Sch"}</definedName>
    <definedName name="wrn.M1B." localSheetId="6" hidden="1">{"M1B",#N/A,FALSE,"Support Sch"}</definedName>
    <definedName name="wrn.M1B." localSheetId="10" hidden="1">{"M1B",#N/A,FALSE,"Support Sch"}</definedName>
    <definedName name="wrn.M1B." localSheetId="17" hidden="1">{"M1B",#N/A,FALSE,"Support Sch"}</definedName>
    <definedName name="wrn.M1B." localSheetId="16" hidden="1">{"M1B",#N/A,FALSE,"Support Sch"}</definedName>
    <definedName name="wrn.M1B." hidden="1">{"M1B",#N/A,FALSE,"Support Sch"}</definedName>
    <definedName name="wrn.M1C." localSheetId="9" hidden="1">{"M1C",#N/A,FALSE,"Support Sch"}</definedName>
    <definedName name="wrn.M1C." localSheetId="12" hidden="1">{"M1C",#N/A,FALSE,"Support Sch"}</definedName>
    <definedName name="wrn.M1C." localSheetId="8" hidden="1">{"M1C",#N/A,FALSE,"Support Sch"}</definedName>
    <definedName name="wrn.M1C." localSheetId="13" hidden="1">{"M1C",#N/A,FALSE,"Support Sch"}</definedName>
    <definedName name="wrn.M1C." localSheetId="4" hidden="1">{"M1C",#N/A,FALSE,"Support Sch"}</definedName>
    <definedName name="wrn.M1C." localSheetId="7" hidden="1">{"M1C",#N/A,FALSE,"Support Sch"}</definedName>
    <definedName name="wrn.M1C." localSheetId="15" hidden="1">{"M1C",#N/A,FALSE,"Support Sch"}</definedName>
    <definedName name="wrn.M1C." localSheetId="6" hidden="1">{"M1C",#N/A,FALSE,"Support Sch"}</definedName>
    <definedName name="wrn.M1C." localSheetId="10" hidden="1">{"M1C",#N/A,FALSE,"Support Sch"}</definedName>
    <definedName name="wrn.M1C." localSheetId="17" hidden="1">{"M1C",#N/A,FALSE,"Support Sch"}</definedName>
    <definedName name="wrn.M1C." localSheetId="16" hidden="1">{"M1C",#N/A,FALSE,"Support Sch"}</definedName>
    <definedName name="wrn.M1C." hidden="1">{"M1C",#N/A,FALSE,"Support Sch"}</definedName>
    <definedName name="wrn.M1D_1." localSheetId="9" hidden="1">{"M1D_1",#N/A,FALSE,"Support Sch"}</definedName>
    <definedName name="wrn.M1D_1." localSheetId="12" hidden="1">{"M1D_1",#N/A,FALSE,"Support Sch"}</definedName>
    <definedName name="wrn.M1D_1." localSheetId="8" hidden="1">{"M1D_1",#N/A,FALSE,"Support Sch"}</definedName>
    <definedName name="wrn.M1D_1." localSheetId="13" hidden="1">{"M1D_1",#N/A,FALSE,"Support Sch"}</definedName>
    <definedName name="wrn.M1D_1." localSheetId="4" hidden="1">{"M1D_1",#N/A,FALSE,"Support Sch"}</definedName>
    <definedName name="wrn.M1D_1." localSheetId="7" hidden="1">{"M1D_1",#N/A,FALSE,"Support Sch"}</definedName>
    <definedName name="wrn.M1D_1." localSheetId="15" hidden="1">{"M1D_1",#N/A,FALSE,"Support Sch"}</definedName>
    <definedName name="wrn.M1D_1." localSheetId="6" hidden="1">{"M1D_1",#N/A,FALSE,"Support Sch"}</definedName>
    <definedName name="wrn.M1D_1." localSheetId="10" hidden="1">{"M1D_1",#N/A,FALSE,"Support Sch"}</definedName>
    <definedName name="wrn.M1D_1." localSheetId="17" hidden="1">{"M1D_1",#N/A,FALSE,"Support Sch"}</definedName>
    <definedName name="wrn.M1D_1." localSheetId="16" hidden="1">{"M1D_1",#N/A,FALSE,"Support Sch"}</definedName>
    <definedName name="wrn.M1D_1." hidden="1">{"M1D_1",#N/A,FALSE,"Support Sch"}</definedName>
    <definedName name="wrn.M1D_2." localSheetId="9" hidden="1">{"M1D_2",#N/A,FALSE,"Support Sch"}</definedName>
    <definedName name="wrn.M1D_2." localSheetId="12" hidden="1">{"M1D_2",#N/A,FALSE,"Support Sch"}</definedName>
    <definedName name="wrn.M1D_2." localSheetId="8" hidden="1">{"M1D_2",#N/A,FALSE,"Support Sch"}</definedName>
    <definedName name="wrn.M1D_2." localSheetId="13" hidden="1">{"M1D_2",#N/A,FALSE,"Support Sch"}</definedName>
    <definedName name="wrn.M1D_2." localSheetId="4" hidden="1">{"M1D_2",#N/A,FALSE,"Support Sch"}</definedName>
    <definedName name="wrn.M1D_2." localSheetId="7" hidden="1">{"M1D_2",#N/A,FALSE,"Support Sch"}</definedName>
    <definedName name="wrn.M1D_2." localSheetId="15" hidden="1">{"M1D_2",#N/A,FALSE,"Support Sch"}</definedName>
    <definedName name="wrn.M1D_2." localSheetId="6" hidden="1">{"M1D_2",#N/A,FALSE,"Support Sch"}</definedName>
    <definedName name="wrn.M1D_2." localSheetId="10" hidden="1">{"M1D_2",#N/A,FALSE,"Support Sch"}</definedName>
    <definedName name="wrn.M1D_2." localSheetId="17" hidden="1">{"M1D_2",#N/A,FALSE,"Support Sch"}</definedName>
    <definedName name="wrn.M1D_2." localSheetId="16" hidden="1">{"M1D_2",#N/A,FALSE,"Support Sch"}</definedName>
    <definedName name="wrn.M1D_2." hidden="1">{"M1D_2",#N/A,FALSE,"Support Sch"}</definedName>
    <definedName name="wrn.M1E." localSheetId="9" hidden="1">{"M1E",#N/A,FALSE,"Support Sch"}</definedName>
    <definedName name="wrn.M1E." localSheetId="12" hidden="1">{"M1E",#N/A,FALSE,"Support Sch"}</definedName>
    <definedName name="wrn.M1E." localSheetId="8" hidden="1">{"M1E",#N/A,FALSE,"Support Sch"}</definedName>
    <definedName name="wrn.M1E." localSheetId="13" hidden="1">{"M1E",#N/A,FALSE,"Support Sch"}</definedName>
    <definedName name="wrn.M1E." localSheetId="4" hidden="1">{"M1E",#N/A,FALSE,"Support Sch"}</definedName>
    <definedName name="wrn.M1E." localSheetId="7" hidden="1">{"M1E",#N/A,FALSE,"Support Sch"}</definedName>
    <definedName name="wrn.M1E." localSheetId="15" hidden="1">{"M1E",#N/A,FALSE,"Support Sch"}</definedName>
    <definedName name="wrn.M1E." localSheetId="6" hidden="1">{"M1E",#N/A,FALSE,"Support Sch"}</definedName>
    <definedName name="wrn.M1E." localSheetId="10" hidden="1">{"M1E",#N/A,FALSE,"Support Sch"}</definedName>
    <definedName name="wrn.M1E." localSheetId="17" hidden="1">{"M1E",#N/A,FALSE,"Support Sch"}</definedName>
    <definedName name="wrn.M1E." localSheetId="16" hidden="1">{"M1E",#N/A,FALSE,"Support Sch"}</definedName>
    <definedName name="wrn.M1E." hidden="1">{"M1E",#N/A,FALSE,"Support Sch"}</definedName>
    <definedName name="wrn.M2A." localSheetId="9" hidden="1">{"M2A",#N/A,FALSE,"Support Sch"}</definedName>
    <definedName name="wrn.M2A." localSheetId="12" hidden="1">{"M2A",#N/A,FALSE,"Support Sch"}</definedName>
    <definedName name="wrn.M2A." localSheetId="8" hidden="1">{"M2A",#N/A,FALSE,"Support Sch"}</definedName>
    <definedName name="wrn.M2A." localSheetId="13" hidden="1">{"M2A",#N/A,FALSE,"Support Sch"}</definedName>
    <definedName name="wrn.M2A." localSheetId="4" hidden="1">{"M2A",#N/A,FALSE,"Support Sch"}</definedName>
    <definedName name="wrn.M2A." localSheetId="7" hidden="1">{"M2A",#N/A,FALSE,"Support Sch"}</definedName>
    <definedName name="wrn.M2A." localSheetId="15" hidden="1">{"M2A",#N/A,FALSE,"Support Sch"}</definedName>
    <definedName name="wrn.M2A." localSheetId="6" hidden="1">{"M2A",#N/A,FALSE,"Support Sch"}</definedName>
    <definedName name="wrn.M2A." localSheetId="10" hidden="1">{"M2A",#N/A,FALSE,"Support Sch"}</definedName>
    <definedName name="wrn.M2A." localSheetId="17" hidden="1">{"M2A",#N/A,FALSE,"Support Sch"}</definedName>
    <definedName name="wrn.M2A." localSheetId="16" hidden="1">{"M2A",#N/A,FALSE,"Support Sch"}</definedName>
    <definedName name="wrn.M2A." hidden="1">{"M2A",#N/A,FALSE,"Support Sch"}</definedName>
    <definedName name="wrn.M3A_COMMISSIONS." localSheetId="9" hidden="1">{"M3A_COMMISSIONS",#N/A,FALSE,"Support Sch"}</definedName>
    <definedName name="wrn.M3A_COMMISSIONS." localSheetId="12" hidden="1">{"M3A_COMMISSIONS",#N/A,FALSE,"Support Sch"}</definedName>
    <definedName name="wrn.M3A_COMMISSIONS." localSheetId="8" hidden="1">{"M3A_COMMISSIONS",#N/A,FALSE,"Support Sch"}</definedName>
    <definedName name="wrn.M3A_COMMISSIONS." localSheetId="13" hidden="1">{"M3A_COMMISSIONS",#N/A,FALSE,"Support Sch"}</definedName>
    <definedName name="wrn.M3A_COMMISSIONS." localSheetId="4" hidden="1">{"M3A_COMMISSIONS",#N/A,FALSE,"Support Sch"}</definedName>
    <definedName name="wrn.M3A_COMMISSIONS." localSheetId="7" hidden="1">{"M3A_COMMISSIONS",#N/A,FALSE,"Support Sch"}</definedName>
    <definedName name="wrn.M3A_COMMISSIONS." localSheetId="15" hidden="1">{"M3A_COMMISSIONS",#N/A,FALSE,"Support Sch"}</definedName>
    <definedName name="wrn.M3A_COMMISSIONS." localSheetId="6" hidden="1">{"M3A_COMMISSIONS",#N/A,FALSE,"Support Sch"}</definedName>
    <definedName name="wrn.M3A_COMMISSIONS." localSheetId="10" hidden="1">{"M3A_COMMISSIONS",#N/A,FALSE,"Support Sch"}</definedName>
    <definedName name="wrn.M3A_COMMISSIONS." localSheetId="17" hidden="1">{"M3A_COMMISSIONS",#N/A,FALSE,"Support Sch"}</definedName>
    <definedName name="wrn.M3A_COMMISSIONS." localSheetId="16" hidden="1">{"M3A_COMMISSIONS",#N/A,FALSE,"Support Sch"}</definedName>
    <definedName name="wrn.M3A_COMMISSIONS." hidden="1">{"M3A_COMMISSIONS",#N/A,FALSE,"Support Sch"}</definedName>
    <definedName name="wrn.M3A_REVENUE." localSheetId="9" hidden="1">{"M3A_REVENUE",#N/A,FALSE,"Support Sch"}</definedName>
    <definedName name="wrn.M3A_REVENUE." localSheetId="12" hidden="1">{"M3A_REVENUE",#N/A,FALSE,"Support Sch"}</definedName>
    <definedName name="wrn.M3A_REVENUE." localSheetId="8" hidden="1">{"M3A_REVENUE",#N/A,FALSE,"Support Sch"}</definedName>
    <definedName name="wrn.M3A_REVENUE." localSheetId="13" hidden="1">{"M3A_REVENUE",#N/A,FALSE,"Support Sch"}</definedName>
    <definedName name="wrn.M3A_REVENUE." localSheetId="4" hidden="1">{"M3A_REVENUE",#N/A,FALSE,"Support Sch"}</definedName>
    <definedName name="wrn.M3A_REVENUE." localSheetId="7" hidden="1">{"M3A_REVENUE",#N/A,FALSE,"Support Sch"}</definedName>
    <definedName name="wrn.M3A_REVENUE." localSheetId="15" hidden="1">{"M3A_REVENUE",#N/A,FALSE,"Support Sch"}</definedName>
    <definedName name="wrn.M3A_REVENUE." localSheetId="6" hidden="1">{"M3A_REVENUE",#N/A,FALSE,"Support Sch"}</definedName>
    <definedName name="wrn.M3A_REVENUE." localSheetId="10" hidden="1">{"M3A_REVENUE",#N/A,FALSE,"Support Sch"}</definedName>
    <definedName name="wrn.M3A_REVENUE." localSheetId="17" hidden="1">{"M3A_REVENUE",#N/A,FALSE,"Support Sch"}</definedName>
    <definedName name="wrn.M3A_REVENUE." localSheetId="16" hidden="1">{"M3A_REVENUE",#N/A,FALSE,"Support Sch"}</definedName>
    <definedName name="wrn.M3A_REVENUE." hidden="1">{"M3A_REVENUE",#N/A,FALSE,"Support Sch"}</definedName>
    <definedName name="wrn.M3A_SUMMARY." localSheetId="9" hidden="1">{"M3A_SUMMARY",#N/A,FALSE,"Support Sch"}</definedName>
    <definedName name="wrn.M3A_SUMMARY." localSheetId="12" hidden="1">{"M3A_SUMMARY",#N/A,FALSE,"Support Sch"}</definedName>
    <definedName name="wrn.M3A_SUMMARY." localSheetId="8" hidden="1">{"M3A_SUMMARY",#N/A,FALSE,"Support Sch"}</definedName>
    <definedName name="wrn.M3A_SUMMARY." localSheetId="13" hidden="1">{"M3A_SUMMARY",#N/A,FALSE,"Support Sch"}</definedName>
    <definedName name="wrn.M3A_SUMMARY." localSheetId="4" hidden="1">{"M3A_SUMMARY",#N/A,FALSE,"Support Sch"}</definedName>
    <definedName name="wrn.M3A_SUMMARY." localSheetId="7" hidden="1">{"M3A_SUMMARY",#N/A,FALSE,"Support Sch"}</definedName>
    <definedName name="wrn.M3A_SUMMARY." localSheetId="15" hidden="1">{"M3A_SUMMARY",#N/A,FALSE,"Support Sch"}</definedName>
    <definedName name="wrn.M3A_SUMMARY." localSheetId="6" hidden="1">{"M3A_SUMMARY",#N/A,FALSE,"Support Sch"}</definedName>
    <definedName name="wrn.M3A_SUMMARY." localSheetId="10" hidden="1">{"M3A_SUMMARY",#N/A,FALSE,"Support Sch"}</definedName>
    <definedName name="wrn.M3A_SUMMARY." localSheetId="17" hidden="1">{"M3A_SUMMARY",#N/A,FALSE,"Support Sch"}</definedName>
    <definedName name="wrn.M3A_SUMMARY." localSheetId="16" hidden="1">{"M3A_SUMMARY",#N/A,FALSE,"Support Sch"}</definedName>
    <definedName name="wrn.M3A_SUMMARY." hidden="1">{"M3A_SUMMARY",#N/A,FALSE,"Support Sch"}</definedName>
    <definedName name="wrn.M3B_1." localSheetId="9" hidden="1">{"M3B_1",#N/A,FALSE,"Support Sch"}</definedName>
    <definedName name="wrn.M3B_1." localSheetId="12" hidden="1">{"M3B_1",#N/A,FALSE,"Support Sch"}</definedName>
    <definedName name="wrn.M3B_1." localSheetId="8" hidden="1">{"M3B_1",#N/A,FALSE,"Support Sch"}</definedName>
    <definedName name="wrn.M3B_1." localSheetId="13" hidden="1">{"M3B_1",#N/A,FALSE,"Support Sch"}</definedName>
    <definedName name="wrn.M3B_1." localSheetId="4" hidden="1">{"M3B_1",#N/A,FALSE,"Support Sch"}</definedName>
    <definedName name="wrn.M3B_1." localSheetId="7" hidden="1">{"M3B_1",#N/A,FALSE,"Support Sch"}</definedName>
    <definedName name="wrn.M3B_1." localSheetId="15" hidden="1">{"M3B_1",#N/A,FALSE,"Support Sch"}</definedName>
    <definedName name="wrn.M3B_1." localSheetId="6" hidden="1">{"M3B_1",#N/A,FALSE,"Support Sch"}</definedName>
    <definedName name="wrn.M3B_1." localSheetId="10" hidden="1">{"M3B_1",#N/A,FALSE,"Support Sch"}</definedName>
    <definedName name="wrn.M3B_1." localSheetId="17" hidden="1">{"M3B_1",#N/A,FALSE,"Support Sch"}</definedName>
    <definedName name="wrn.M3B_1." localSheetId="16" hidden="1">{"M3B_1",#N/A,FALSE,"Support Sch"}</definedName>
    <definedName name="wrn.M3B_1." hidden="1">{"M3B_1",#N/A,FALSE,"Support Sch"}</definedName>
    <definedName name="wrn.M3B_2." localSheetId="9" hidden="1">{"M3B_2",#N/A,FALSE,"Support Sch"}</definedName>
    <definedName name="wrn.M3B_2." localSheetId="12" hidden="1">{"M3B_2",#N/A,FALSE,"Support Sch"}</definedName>
    <definedName name="wrn.M3B_2." localSheetId="8" hidden="1">{"M3B_2",#N/A,FALSE,"Support Sch"}</definedName>
    <definedName name="wrn.M3B_2." localSheetId="13" hidden="1">{"M3B_2",#N/A,FALSE,"Support Sch"}</definedName>
    <definedName name="wrn.M3B_2." localSheetId="4" hidden="1">{"M3B_2",#N/A,FALSE,"Support Sch"}</definedName>
    <definedName name="wrn.M3B_2." localSheetId="7" hidden="1">{"M3B_2",#N/A,FALSE,"Support Sch"}</definedName>
    <definedName name="wrn.M3B_2." localSheetId="15" hidden="1">{"M3B_2",#N/A,FALSE,"Support Sch"}</definedName>
    <definedName name="wrn.M3B_2." localSheetId="6" hidden="1">{"M3B_2",#N/A,FALSE,"Support Sch"}</definedName>
    <definedName name="wrn.M3B_2." localSheetId="10" hidden="1">{"M3B_2",#N/A,FALSE,"Support Sch"}</definedName>
    <definedName name="wrn.M3B_2." localSheetId="17" hidden="1">{"M3B_2",#N/A,FALSE,"Support Sch"}</definedName>
    <definedName name="wrn.M3B_2." localSheetId="16" hidden="1">{"M3B_2",#N/A,FALSE,"Support Sch"}</definedName>
    <definedName name="wrn.M3B_2." hidden="1">{"M3B_2",#N/A,FALSE,"Support Sch"}</definedName>
    <definedName name="wrn.M3C_PT1." localSheetId="9" hidden="1">{"M3C_PT1",#N/A,FALSE,"Support Sch"}</definedName>
    <definedName name="wrn.M3C_PT1." localSheetId="12" hidden="1">{"M3C_PT1",#N/A,FALSE,"Support Sch"}</definedName>
    <definedName name="wrn.M3C_PT1." localSheetId="8" hidden="1">{"M3C_PT1",#N/A,FALSE,"Support Sch"}</definedName>
    <definedName name="wrn.M3C_PT1." localSheetId="13" hidden="1">{"M3C_PT1",#N/A,FALSE,"Support Sch"}</definedName>
    <definedName name="wrn.M3C_PT1." localSheetId="4" hidden="1">{"M3C_PT1",#N/A,FALSE,"Support Sch"}</definedName>
    <definedName name="wrn.M3C_PT1." localSheetId="7" hidden="1">{"M3C_PT1",#N/A,FALSE,"Support Sch"}</definedName>
    <definedName name="wrn.M3C_PT1." localSheetId="15" hidden="1">{"M3C_PT1",#N/A,FALSE,"Support Sch"}</definedName>
    <definedName name="wrn.M3C_PT1." localSheetId="6" hidden="1">{"M3C_PT1",#N/A,FALSE,"Support Sch"}</definedName>
    <definedName name="wrn.M3C_PT1." localSheetId="10" hidden="1">{"M3C_PT1",#N/A,FALSE,"Support Sch"}</definedName>
    <definedName name="wrn.M3C_PT1." localSheetId="17" hidden="1">{"M3C_PT1",#N/A,FALSE,"Support Sch"}</definedName>
    <definedName name="wrn.M3C_PT1." localSheetId="16" hidden="1">{"M3C_PT1",#N/A,FALSE,"Support Sch"}</definedName>
    <definedName name="wrn.M3C_PT1." hidden="1">{"M3C_PT1",#N/A,FALSE,"Support Sch"}</definedName>
    <definedName name="wrn.M3C_PT2." localSheetId="9" hidden="1">{"M3C_PT2",#N/A,FALSE,"Support Sch"}</definedName>
    <definedName name="wrn.M3C_PT2." localSheetId="12" hidden="1">{"M3C_PT2",#N/A,FALSE,"Support Sch"}</definedName>
    <definedName name="wrn.M3C_PT2." localSheetId="8" hidden="1">{"M3C_PT2",#N/A,FALSE,"Support Sch"}</definedName>
    <definedName name="wrn.M3C_PT2." localSheetId="13" hidden="1">{"M3C_PT2",#N/A,FALSE,"Support Sch"}</definedName>
    <definedName name="wrn.M3C_PT2." localSheetId="4" hidden="1">{"M3C_PT2",#N/A,FALSE,"Support Sch"}</definedName>
    <definedName name="wrn.M3C_PT2." localSheetId="7" hidden="1">{"M3C_PT2",#N/A,FALSE,"Support Sch"}</definedName>
    <definedName name="wrn.M3C_PT2." localSheetId="15" hidden="1">{"M3C_PT2",#N/A,FALSE,"Support Sch"}</definedName>
    <definedName name="wrn.M3C_PT2." localSheetId="6" hidden="1">{"M3C_PT2",#N/A,FALSE,"Support Sch"}</definedName>
    <definedName name="wrn.M3C_PT2." localSheetId="10" hidden="1">{"M3C_PT2",#N/A,FALSE,"Support Sch"}</definedName>
    <definedName name="wrn.M3C_PT2." localSheetId="17" hidden="1">{"M3C_PT2",#N/A,FALSE,"Support Sch"}</definedName>
    <definedName name="wrn.M3C_PT2." localSheetId="16" hidden="1">{"M3C_PT2",#N/A,FALSE,"Support Sch"}</definedName>
    <definedName name="wrn.M3C_PT2." hidden="1">{"M3C_PT2",#N/A,FALSE,"Support Sch"}</definedName>
    <definedName name="wrn.M3D_PT1." localSheetId="9" hidden="1">{"M3D_PT1",#N/A,FALSE,"Support Sch"}</definedName>
    <definedName name="wrn.M3D_PT1." localSheetId="12" hidden="1">{"M3D_PT1",#N/A,FALSE,"Support Sch"}</definedName>
    <definedName name="wrn.M3D_PT1." localSheetId="8" hidden="1">{"M3D_PT1",#N/A,FALSE,"Support Sch"}</definedName>
    <definedName name="wrn.M3D_PT1." localSheetId="13" hidden="1">{"M3D_PT1",#N/A,FALSE,"Support Sch"}</definedName>
    <definedName name="wrn.M3D_PT1." localSheetId="4" hidden="1">{"M3D_PT1",#N/A,FALSE,"Support Sch"}</definedName>
    <definedName name="wrn.M3D_PT1." localSheetId="7" hidden="1">{"M3D_PT1",#N/A,FALSE,"Support Sch"}</definedName>
    <definedName name="wrn.M3D_PT1." localSheetId="15" hidden="1">{"M3D_PT1",#N/A,FALSE,"Support Sch"}</definedName>
    <definedName name="wrn.M3D_PT1." localSheetId="6" hidden="1">{"M3D_PT1",#N/A,FALSE,"Support Sch"}</definedName>
    <definedName name="wrn.M3D_PT1." localSheetId="10" hidden="1">{"M3D_PT1",#N/A,FALSE,"Support Sch"}</definedName>
    <definedName name="wrn.M3D_PT1." localSheetId="17" hidden="1">{"M3D_PT1",#N/A,FALSE,"Support Sch"}</definedName>
    <definedName name="wrn.M3D_PT1." localSheetId="16" hidden="1">{"M3D_PT1",#N/A,FALSE,"Support Sch"}</definedName>
    <definedName name="wrn.M3D_PT1." hidden="1">{"M3D_PT1",#N/A,FALSE,"Support Sch"}</definedName>
    <definedName name="wrn.M3D_PT2." localSheetId="9" hidden="1">{"M3D_PT2",#N/A,FALSE,"Support Sch"}</definedName>
    <definedName name="wrn.M3D_PT2." localSheetId="12" hidden="1">{"M3D_PT2",#N/A,FALSE,"Support Sch"}</definedName>
    <definedName name="wrn.M3D_PT2." localSheetId="8" hidden="1">{"M3D_PT2",#N/A,FALSE,"Support Sch"}</definedName>
    <definedName name="wrn.M3D_PT2." localSheetId="13" hidden="1">{"M3D_PT2",#N/A,FALSE,"Support Sch"}</definedName>
    <definedName name="wrn.M3D_PT2." localSheetId="4" hidden="1">{"M3D_PT2",#N/A,FALSE,"Support Sch"}</definedName>
    <definedName name="wrn.M3D_PT2." localSheetId="7" hidden="1">{"M3D_PT2",#N/A,FALSE,"Support Sch"}</definedName>
    <definedName name="wrn.M3D_PT2." localSheetId="15" hidden="1">{"M3D_PT2",#N/A,FALSE,"Support Sch"}</definedName>
    <definedName name="wrn.M3D_PT2." localSheetId="6" hidden="1">{"M3D_PT2",#N/A,FALSE,"Support Sch"}</definedName>
    <definedName name="wrn.M3D_PT2." localSheetId="10" hidden="1">{"M3D_PT2",#N/A,FALSE,"Support Sch"}</definedName>
    <definedName name="wrn.M3D_PT2." localSheetId="17" hidden="1">{"M3D_PT2",#N/A,FALSE,"Support Sch"}</definedName>
    <definedName name="wrn.M3D_PT2." localSheetId="16" hidden="1">{"M3D_PT2",#N/A,FALSE,"Support Sch"}</definedName>
    <definedName name="wrn.M3D_PT2." hidden="1">{"M3D_PT2",#N/A,FALSE,"Support Sch"}</definedName>
    <definedName name="wrn.M3E_1_PT1." localSheetId="9" hidden="1">{"M3E_1_PT1",#N/A,FALSE,"Support Sch"}</definedName>
    <definedName name="wrn.M3E_1_PT1." localSheetId="12" hidden="1">{"M3E_1_PT1",#N/A,FALSE,"Support Sch"}</definedName>
    <definedName name="wrn.M3E_1_PT1." localSheetId="8" hidden="1">{"M3E_1_PT1",#N/A,FALSE,"Support Sch"}</definedName>
    <definedName name="wrn.M3E_1_PT1." localSheetId="13" hidden="1">{"M3E_1_PT1",#N/A,FALSE,"Support Sch"}</definedName>
    <definedName name="wrn.M3E_1_PT1." localSheetId="4" hidden="1">{"M3E_1_PT1",#N/A,FALSE,"Support Sch"}</definedName>
    <definedName name="wrn.M3E_1_PT1." localSheetId="7" hidden="1">{"M3E_1_PT1",#N/A,FALSE,"Support Sch"}</definedName>
    <definedName name="wrn.M3E_1_PT1." localSheetId="15" hidden="1">{"M3E_1_PT1",#N/A,FALSE,"Support Sch"}</definedName>
    <definedName name="wrn.M3E_1_PT1." localSheetId="6" hidden="1">{"M3E_1_PT1",#N/A,FALSE,"Support Sch"}</definedName>
    <definedName name="wrn.M3E_1_PT1." localSheetId="10" hidden="1">{"M3E_1_PT1",#N/A,FALSE,"Support Sch"}</definedName>
    <definedName name="wrn.M3E_1_PT1." localSheetId="17" hidden="1">{"M3E_1_PT1",#N/A,FALSE,"Support Sch"}</definedName>
    <definedName name="wrn.M3E_1_PT1." localSheetId="16" hidden="1">{"M3E_1_PT1",#N/A,FALSE,"Support Sch"}</definedName>
    <definedName name="wrn.M3E_1_PT1." hidden="1">{"M3E_1_PT1",#N/A,FALSE,"Support Sch"}</definedName>
    <definedName name="wrn.M3E_1_PT2." localSheetId="9" hidden="1">{"M3E_1_PT2",#N/A,FALSE,"Support Sch"}</definedName>
    <definedName name="wrn.M3E_1_PT2." localSheetId="12" hidden="1">{"M3E_1_PT2",#N/A,FALSE,"Support Sch"}</definedName>
    <definedName name="wrn.M3E_1_PT2." localSheetId="8" hidden="1">{"M3E_1_PT2",#N/A,FALSE,"Support Sch"}</definedName>
    <definedName name="wrn.M3E_1_PT2." localSheetId="13" hidden="1">{"M3E_1_PT2",#N/A,FALSE,"Support Sch"}</definedName>
    <definedName name="wrn.M3E_1_PT2." localSheetId="4" hidden="1">{"M3E_1_PT2",#N/A,FALSE,"Support Sch"}</definedName>
    <definedName name="wrn.M3E_1_PT2." localSheetId="7" hidden="1">{"M3E_1_PT2",#N/A,FALSE,"Support Sch"}</definedName>
    <definedName name="wrn.M3E_1_PT2." localSheetId="15" hidden="1">{"M3E_1_PT2",#N/A,FALSE,"Support Sch"}</definedName>
    <definedName name="wrn.M3E_1_PT2." localSheetId="6" hidden="1">{"M3E_1_PT2",#N/A,FALSE,"Support Sch"}</definedName>
    <definedName name="wrn.M3E_1_PT2." localSheetId="10" hidden="1">{"M3E_1_PT2",#N/A,FALSE,"Support Sch"}</definedName>
    <definedName name="wrn.M3E_1_PT2." localSheetId="17" hidden="1">{"M3E_1_PT2",#N/A,FALSE,"Support Sch"}</definedName>
    <definedName name="wrn.M3E_1_PT2." localSheetId="16" hidden="1">{"M3E_1_PT2",#N/A,FALSE,"Support Sch"}</definedName>
    <definedName name="wrn.M3E_1_PT2." hidden="1">{"M3E_1_PT2",#N/A,FALSE,"Support Sch"}</definedName>
    <definedName name="wrn.M3E_1_PT3." localSheetId="9" hidden="1">{"M3E_1_PT3",#N/A,FALSE,"Support Sch"}</definedName>
    <definedName name="wrn.M3E_1_PT3." localSheetId="12" hidden="1">{"M3E_1_PT3",#N/A,FALSE,"Support Sch"}</definedName>
    <definedName name="wrn.M3E_1_PT3." localSheetId="8" hidden="1">{"M3E_1_PT3",#N/A,FALSE,"Support Sch"}</definedName>
    <definedName name="wrn.M3E_1_PT3." localSheetId="13" hidden="1">{"M3E_1_PT3",#N/A,FALSE,"Support Sch"}</definedName>
    <definedName name="wrn.M3E_1_PT3." localSheetId="4" hidden="1">{"M3E_1_PT3",#N/A,FALSE,"Support Sch"}</definedName>
    <definedName name="wrn.M3E_1_PT3." localSheetId="7" hidden="1">{"M3E_1_PT3",#N/A,FALSE,"Support Sch"}</definedName>
    <definedName name="wrn.M3E_1_PT3." localSheetId="15" hidden="1">{"M3E_1_PT3",#N/A,FALSE,"Support Sch"}</definedName>
    <definedName name="wrn.M3E_1_PT3." localSheetId="6" hidden="1">{"M3E_1_PT3",#N/A,FALSE,"Support Sch"}</definedName>
    <definedName name="wrn.M3E_1_PT3." localSheetId="10" hidden="1">{"M3E_1_PT3",#N/A,FALSE,"Support Sch"}</definedName>
    <definedName name="wrn.M3E_1_PT3." localSheetId="17" hidden="1">{"M3E_1_PT3",#N/A,FALSE,"Support Sch"}</definedName>
    <definedName name="wrn.M3E_1_PT3." localSheetId="16" hidden="1">{"M3E_1_PT3",#N/A,FALSE,"Support Sch"}</definedName>
    <definedName name="wrn.M3E_1_PT3." hidden="1">{"M3E_1_PT3",#N/A,FALSE,"Support Sch"}</definedName>
    <definedName name="wrn.M3E_2_PT1." localSheetId="9" hidden="1">{"M3E_2_PT1",#N/A,FALSE,"Support Sch"}</definedName>
    <definedName name="wrn.M3E_2_PT1." localSheetId="12" hidden="1">{"M3E_2_PT1",#N/A,FALSE,"Support Sch"}</definedName>
    <definedName name="wrn.M3E_2_PT1." localSheetId="8" hidden="1">{"M3E_2_PT1",#N/A,FALSE,"Support Sch"}</definedName>
    <definedName name="wrn.M3E_2_PT1." localSheetId="13" hidden="1">{"M3E_2_PT1",#N/A,FALSE,"Support Sch"}</definedName>
    <definedName name="wrn.M3E_2_PT1." localSheetId="4" hidden="1">{"M3E_2_PT1",#N/A,FALSE,"Support Sch"}</definedName>
    <definedName name="wrn.M3E_2_PT1." localSheetId="7" hidden="1">{"M3E_2_PT1",#N/A,FALSE,"Support Sch"}</definedName>
    <definedName name="wrn.M3E_2_PT1." localSheetId="15" hidden="1">{"M3E_2_PT1",#N/A,FALSE,"Support Sch"}</definedName>
    <definedName name="wrn.M3E_2_PT1." localSheetId="6" hidden="1">{"M3E_2_PT1",#N/A,FALSE,"Support Sch"}</definedName>
    <definedName name="wrn.M3E_2_PT1." localSheetId="10" hidden="1">{"M3E_2_PT1",#N/A,FALSE,"Support Sch"}</definedName>
    <definedName name="wrn.M3E_2_PT1." localSheetId="17" hidden="1">{"M3E_2_PT1",#N/A,FALSE,"Support Sch"}</definedName>
    <definedName name="wrn.M3E_2_PT1." localSheetId="16" hidden="1">{"M3E_2_PT1",#N/A,FALSE,"Support Sch"}</definedName>
    <definedName name="wrn.M3E_2_PT1." hidden="1">{"M3E_2_PT1",#N/A,FALSE,"Support Sch"}</definedName>
    <definedName name="wrn.M3E_2_PT2." localSheetId="9" hidden="1">{"M3E_2_PT2",#N/A,FALSE,"Support Sch"}</definedName>
    <definedName name="wrn.M3E_2_PT2." localSheetId="12" hidden="1">{"M3E_2_PT2",#N/A,FALSE,"Support Sch"}</definedName>
    <definedName name="wrn.M3E_2_PT2." localSheetId="8" hidden="1">{"M3E_2_PT2",#N/A,FALSE,"Support Sch"}</definedName>
    <definedName name="wrn.M3E_2_PT2." localSheetId="13" hidden="1">{"M3E_2_PT2",#N/A,FALSE,"Support Sch"}</definedName>
    <definedName name="wrn.M3E_2_PT2." localSheetId="4" hidden="1">{"M3E_2_PT2",#N/A,FALSE,"Support Sch"}</definedName>
    <definedName name="wrn.M3E_2_PT2." localSheetId="7" hidden="1">{"M3E_2_PT2",#N/A,FALSE,"Support Sch"}</definedName>
    <definedName name="wrn.M3E_2_PT2." localSheetId="15" hidden="1">{"M3E_2_PT2",#N/A,FALSE,"Support Sch"}</definedName>
    <definedName name="wrn.M3E_2_PT2." localSheetId="6" hidden="1">{"M3E_2_PT2",#N/A,FALSE,"Support Sch"}</definedName>
    <definedName name="wrn.M3E_2_PT2." localSheetId="10" hidden="1">{"M3E_2_PT2",#N/A,FALSE,"Support Sch"}</definedName>
    <definedName name="wrn.M3E_2_PT2." localSheetId="17" hidden="1">{"M3E_2_PT2",#N/A,FALSE,"Support Sch"}</definedName>
    <definedName name="wrn.M3E_2_PT2." localSheetId="16" hidden="1">{"M3E_2_PT2",#N/A,FALSE,"Support Sch"}</definedName>
    <definedName name="wrn.M3E_2_PT2." hidden="1">{"M3E_2_PT2",#N/A,FALSE,"Support Sch"}</definedName>
    <definedName name="wrn.M3E_2_PT3." localSheetId="9" hidden="1">{"M3E_2_PT3",#N/A,FALSE,"Support Sch"}</definedName>
    <definedName name="wrn.M3E_2_PT3." localSheetId="12" hidden="1">{"M3E_2_PT3",#N/A,FALSE,"Support Sch"}</definedName>
    <definedName name="wrn.M3E_2_PT3." localSheetId="8" hidden="1">{"M3E_2_PT3",#N/A,FALSE,"Support Sch"}</definedName>
    <definedName name="wrn.M3E_2_PT3." localSheetId="13" hidden="1">{"M3E_2_PT3",#N/A,FALSE,"Support Sch"}</definedName>
    <definedName name="wrn.M3E_2_PT3." localSheetId="4" hidden="1">{"M3E_2_PT3",#N/A,FALSE,"Support Sch"}</definedName>
    <definedName name="wrn.M3E_2_PT3." localSheetId="7" hidden="1">{"M3E_2_PT3",#N/A,FALSE,"Support Sch"}</definedName>
    <definedName name="wrn.M3E_2_PT3." localSheetId="15" hidden="1">{"M3E_2_PT3",#N/A,FALSE,"Support Sch"}</definedName>
    <definedName name="wrn.M3E_2_PT3." localSheetId="6" hidden="1">{"M3E_2_PT3",#N/A,FALSE,"Support Sch"}</definedName>
    <definedName name="wrn.M3E_2_PT3." localSheetId="10" hidden="1">{"M3E_2_PT3",#N/A,FALSE,"Support Sch"}</definedName>
    <definedName name="wrn.M3E_2_PT3." localSheetId="17" hidden="1">{"M3E_2_PT3",#N/A,FALSE,"Support Sch"}</definedName>
    <definedName name="wrn.M3E_2_PT3." localSheetId="16" hidden="1">{"M3E_2_PT3",#N/A,FALSE,"Support Sch"}</definedName>
    <definedName name="wrn.M3E_2_PT3." hidden="1">{"M3E_2_PT3",#N/A,FALSE,"Support Sch"}</definedName>
    <definedName name="wrn.M3E_3_PT1." localSheetId="9" hidden="1">{"M3E_3_PT1",#N/A,FALSE,"Support Sch"}</definedName>
    <definedName name="wrn.M3E_3_PT1." localSheetId="12" hidden="1">{"M3E_3_PT1",#N/A,FALSE,"Support Sch"}</definedName>
    <definedName name="wrn.M3E_3_PT1." localSheetId="8" hidden="1">{"M3E_3_PT1",#N/A,FALSE,"Support Sch"}</definedName>
    <definedName name="wrn.M3E_3_PT1." localSheetId="13" hidden="1">{"M3E_3_PT1",#N/A,FALSE,"Support Sch"}</definedName>
    <definedName name="wrn.M3E_3_PT1." localSheetId="4" hidden="1">{"M3E_3_PT1",#N/A,FALSE,"Support Sch"}</definedName>
    <definedName name="wrn.M3E_3_PT1." localSheetId="7" hidden="1">{"M3E_3_PT1",#N/A,FALSE,"Support Sch"}</definedName>
    <definedName name="wrn.M3E_3_PT1." localSheetId="15" hidden="1">{"M3E_3_PT1",#N/A,FALSE,"Support Sch"}</definedName>
    <definedName name="wrn.M3E_3_PT1." localSheetId="6" hidden="1">{"M3E_3_PT1",#N/A,FALSE,"Support Sch"}</definedName>
    <definedName name="wrn.M3E_3_PT1." localSheetId="10" hidden="1">{"M3E_3_PT1",#N/A,FALSE,"Support Sch"}</definedName>
    <definedName name="wrn.M3E_3_PT1." localSheetId="17" hidden="1">{"M3E_3_PT1",#N/A,FALSE,"Support Sch"}</definedName>
    <definedName name="wrn.M3E_3_PT1." localSheetId="16" hidden="1">{"M3E_3_PT1",#N/A,FALSE,"Support Sch"}</definedName>
    <definedName name="wrn.M3E_3_PT1." hidden="1">{"M3E_3_PT1",#N/A,FALSE,"Support Sch"}</definedName>
    <definedName name="wrn.M3E_3_PT2." localSheetId="9" hidden="1">{"M3E_3_PT2",#N/A,FALSE,"Support Sch"}</definedName>
    <definedName name="wrn.M3E_3_PT2." localSheetId="12" hidden="1">{"M3E_3_PT2",#N/A,FALSE,"Support Sch"}</definedName>
    <definedName name="wrn.M3E_3_PT2." localSheetId="8" hidden="1">{"M3E_3_PT2",#N/A,FALSE,"Support Sch"}</definedName>
    <definedName name="wrn.M3E_3_PT2." localSheetId="13" hidden="1">{"M3E_3_PT2",#N/A,FALSE,"Support Sch"}</definedName>
    <definedName name="wrn.M3E_3_PT2." localSheetId="4" hidden="1">{"M3E_3_PT2",#N/A,FALSE,"Support Sch"}</definedName>
    <definedName name="wrn.M3E_3_PT2." localSheetId="7" hidden="1">{"M3E_3_PT2",#N/A,FALSE,"Support Sch"}</definedName>
    <definedName name="wrn.M3E_3_PT2." localSheetId="15" hidden="1">{"M3E_3_PT2",#N/A,FALSE,"Support Sch"}</definedName>
    <definedName name="wrn.M3E_3_PT2." localSheetId="6" hidden="1">{"M3E_3_PT2",#N/A,FALSE,"Support Sch"}</definedName>
    <definedName name="wrn.M3E_3_PT2." localSheetId="10" hidden="1">{"M3E_3_PT2",#N/A,FALSE,"Support Sch"}</definedName>
    <definedName name="wrn.M3E_3_PT2." localSheetId="17" hidden="1">{"M3E_3_PT2",#N/A,FALSE,"Support Sch"}</definedName>
    <definedName name="wrn.M3E_3_PT2." localSheetId="16" hidden="1">{"M3E_3_PT2",#N/A,FALSE,"Support Sch"}</definedName>
    <definedName name="wrn.M3E_3_PT2." hidden="1">{"M3E_3_PT2",#N/A,FALSE,"Support Sch"}</definedName>
    <definedName name="wrn.M3E_3_PT3." localSheetId="9" hidden="1">{"M3E_3_PT3",#N/A,FALSE,"Support Sch"}</definedName>
    <definedName name="wrn.M3E_3_PT3." localSheetId="12" hidden="1">{"M3E_3_PT3",#N/A,FALSE,"Support Sch"}</definedName>
    <definedName name="wrn.M3E_3_PT3." localSheetId="8" hidden="1">{"M3E_3_PT3",#N/A,FALSE,"Support Sch"}</definedName>
    <definedName name="wrn.M3E_3_PT3." localSheetId="13" hidden="1">{"M3E_3_PT3",#N/A,FALSE,"Support Sch"}</definedName>
    <definedName name="wrn.M3E_3_PT3." localSheetId="4" hidden="1">{"M3E_3_PT3",#N/A,FALSE,"Support Sch"}</definedName>
    <definedName name="wrn.M3E_3_PT3." localSheetId="7" hidden="1">{"M3E_3_PT3",#N/A,FALSE,"Support Sch"}</definedName>
    <definedName name="wrn.M3E_3_PT3." localSheetId="15" hidden="1">{"M3E_3_PT3",#N/A,FALSE,"Support Sch"}</definedName>
    <definedName name="wrn.M3E_3_PT3." localSheetId="6" hidden="1">{"M3E_3_PT3",#N/A,FALSE,"Support Sch"}</definedName>
    <definedName name="wrn.M3E_3_PT3." localSheetId="10" hidden="1">{"M3E_3_PT3",#N/A,FALSE,"Support Sch"}</definedName>
    <definedName name="wrn.M3E_3_PT3." localSheetId="17" hidden="1">{"M3E_3_PT3",#N/A,FALSE,"Support Sch"}</definedName>
    <definedName name="wrn.M3E_3_PT3." localSheetId="16" hidden="1">{"M3E_3_PT3",#N/A,FALSE,"Support Sch"}</definedName>
    <definedName name="wrn.M3E_3_PT3." hidden="1">{"M3E_3_PT3",#N/A,FALSE,"Support Sch"}</definedName>
    <definedName name="wrn.M3F_PT1." localSheetId="9" hidden="1">{"M3F_PT1",#N/A,FALSE,"Support Sch"}</definedName>
    <definedName name="wrn.M3F_PT1." localSheetId="12" hidden="1">{"M3F_PT1",#N/A,FALSE,"Support Sch"}</definedName>
    <definedName name="wrn.M3F_PT1." localSheetId="8" hidden="1">{"M3F_PT1",#N/A,FALSE,"Support Sch"}</definedName>
    <definedName name="wrn.M3F_PT1." localSheetId="13" hidden="1">{"M3F_PT1",#N/A,FALSE,"Support Sch"}</definedName>
    <definedName name="wrn.M3F_PT1." localSheetId="4" hidden="1">{"M3F_PT1",#N/A,FALSE,"Support Sch"}</definedName>
    <definedName name="wrn.M3F_PT1." localSheetId="7" hidden="1">{"M3F_PT1",#N/A,FALSE,"Support Sch"}</definedName>
    <definedName name="wrn.M3F_PT1." localSheetId="15" hidden="1">{"M3F_PT1",#N/A,FALSE,"Support Sch"}</definedName>
    <definedName name="wrn.M3F_PT1." localSheetId="6" hidden="1">{"M3F_PT1",#N/A,FALSE,"Support Sch"}</definedName>
    <definedName name="wrn.M3F_PT1." localSheetId="10" hidden="1">{"M3F_PT1",#N/A,FALSE,"Support Sch"}</definedName>
    <definedName name="wrn.M3F_PT1." localSheetId="17" hidden="1">{"M3F_PT1",#N/A,FALSE,"Support Sch"}</definedName>
    <definedName name="wrn.M3F_PT1." localSheetId="16" hidden="1">{"M3F_PT1",#N/A,FALSE,"Support Sch"}</definedName>
    <definedName name="wrn.M3F_PT1." hidden="1">{"M3F_PT1",#N/A,FALSE,"Support Sch"}</definedName>
    <definedName name="wrn.M3F_PT2." localSheetId="9" hidden="1">{"M3F_PT2",#N/A,FALSE,"Support Sch"}</definedName>
    <definedName name="wrn.M3F_PT2." localSheetId="12" hidden="1">{"M3F_PT2",#N/A,FALSE,"Support Sch"}</definedName>
    <definedName name="wrn.M3F_PT2." localSheetId="8" hidden="1">{"M3F_PT2",#N/A,FALSE,"Support Sch"}</definedName>
    <definedName name="wrn.M3F_PT2." localSheetId="13" hidden="1">{"M3F_PT2",#N/A,FALSE,"Support Sch"}</definedName>
    <definedName name="wrn.M3F_PT2." localSheetId="4" hidden="1">{"M3F_PT2",#N/A,FALSE,"Support Sch"}</definedName>
    <definedName name="wrn.M3F_PT2." localSheetId="7" hidden="1">{"M3F_PT2",#N/A,FALSE,"Support Sch"}</definedName>
    <definedName name="wrn.M3F_PT2." localSheetId="15" hidden="1">{"M3F_PT2",#N/A,FALSE,"Support Sch"}</definedName>
    <definedName name="wrn.M3F_PT2." localSheetId="6" hidden="1">{"M3F_PT2",#N/A,FALSE,"Support Sch"}</definedName>
    <definedName name="wrn.M3F_PT2." localSheetId="10" hidden="1">{"M3F_PT2",#N/A,FALSE,"Support Sch"}</definedName>
    <definedName name="wrn.M3F_PT2." localSheetId="17" hidden="1">{"M3F_PT2",#N/A,FALSE,"Support Sch"}</definedName>
    <definedName name="wrn.M3F_PT2." localSheetId="16" hidden="1">{"M3F_PT2",#N/A,FALSE,"Support Sch"}</definedName>
    <definedName name="wrn.M3F_PT2." hidden="1">{"M3F_PT2",#N/A,FALSE,"Support Sch"}</definedName>
    <definedName name="wrn.M3F_PT3." localSheetId="9" hidden="1">{"M3F_PT3",#N/A,FALSE,"Support Sch"}</definedName>
    <definedName name="wrn.M3F_PT3." localSheetId="12" hidden="1">{"M3F_PT3",#N/A,FALSE,"Support Sch"}</definedName>
    <definedName name="wrn.M3F_PT3." localSheetId="8" hidden="1">{"M3F_PT3",#N/A,FALSE,"Support Sch"}</definedName>
    <definedName name="wrn.M3F_PT3." localSheetId="13" hidden="1">{"M3F_PT3",#N/A,FALSE,"Support Sch"}</definedName>
    <definedName name="wrn.M3F_PT3." localSheetId="4" hidden="1">{"M3F_PT3",#N/A,FALSE,"Support Sch"}</definedName>
    <definedName name="wrn.M3F_PT3." localSheetId="7" hidden="1">{"M3F_PT3",#N/A,FALSE,"Support Sch"}</definedName>
    <definedName name="wrn.M3F_PT3." localSheetId="15" hidden="1">{"M3F_PT3",#N/A,FALSE,"Support Sch"}</definedName>
    <definedName name="wrn.M3F_PT3." localSheetId="6" hidden="1">{"M3F_PT3",#N/A,FALSE,"Support Sch"}</definedName>
    <definedName name="wrn.M3F_PT3." localSheetId="10" hidden="1">{"M3F_PT3",#N/A,FALSE,"Support Sch"}</definedName>
    <definedName name="wrn.M3F_PT3." localSheetId="17" hidden="1">{"M3F_PT3",#N/A,FALSE,"Support Sch"}</definedName>
    <definedName name="wrn.M3F_PT3." localSheetId="16" hidden="1">{"M3F_PT3",#N/A,FALSE,"Support Sch"}</definedName>
    <definedName name="wrn.M3F_PT3." hidden="1">{"M3F_PT3",#N/A,FALSE,"Support Sch"}</definedName>
    <definedName name="wrn.M3H_10." localSheetId="9" hidden="1">{"M3HL10",#N/A,FALSE,"SupportDetail"}</definedName>
    <definedName name="wrn.M3H_10." localSheetId="12" hidden="1">{"M3HL10",#N/A,FALSE,"SupportDetail"}</definedName>
    <definedName name="wrn.M3H_10." localSheetId="8" hidden="1">{"M3HL10",#N/A,FALSE,"SupportDetail"}</definedName>
    <definedName name="wrn.M3H_10." localSheetId="13" hidden="1">{"M3HL10",#N/A,FALSE,"SupportDetail"}</definedName>
    <definedName name="wrn.M3H_10." localSheetId="4" hidden="1">{"M3HL10",#N/A,FALSE,"SupportDetail"}</definedName>
    <definedName name="wrn.M3H_10." localSheetId="7" hidden="1">{"M3HL10",#N/A,FALSE,"SupportDetail"}</definedName>
    <definedName name="wrn.M3H_10." localSheetId="15" hidden="1">{"M3HL10",#N/A,FALSE,"SupportDetail"}</definedName>
    <definedName name="wrn.M3H_10." localSheetId="6" hidden="1">{"M3HL10",#N/A,FALSE,"SupportDetail"}</definedName>
    <definedName name="wrn.M3H_10." localSheetId="10" hidden="1">{"M3HL10",#N/A,FALSE,"SupportDetail"}</definedName>
    <definedName name="wrn.M3H_10." localSheetId="17" hidden="1">{"M3HL10",#N/A,FALSE,"SupportDetail"}</definedName>
    <definedName name="wrn.M3H_10." localSheetId="16" hidden="1">{"M3HL10",#N/A,FALSE,"SupportDetail"}</definedName>
    <definedName name="wrn.M3H_10." hidden="1">{"M3HL10",#N/A,FALSE,"SupportDetail"}</definedName>
    <definedName name="wrn.M3H_20." localSheetId="9" hidden="1">{"M3HL20",#N/A,FALSE,"SupportDetail"}</definedName>
    <definedName name="wrn.M3H_20." localSheetId="12" hidden="1">{"M3HL20",#N/A,FALSE,"SupportDetail"}</definedName>
    <definedName name="wrn.M3H_20." localSheetId="8" hidden="1">{"M3HL20",#N/A,FALSE,"SupportDetail"}</definedName>
    <definedName name="wrn.M3H_20." localSheetId="13" hidden="1">{"M3HL20",#N/A,FALSE,"SupportDetail"}</definedName>
    <definedName name="wrn.M3H_20." localSheetId="4" hidden="1">{"M3HL20",#N/A,FALSE,"SupportDetail"}</definedName>
    <definedName name="wrn.M3H_20." localSheetId="7" hidden="1">{"M3HL20",#N/A,FALSE,"SupportDetail"}</definedName>
    <definedName name="wrn.M3H_20." localSheetId="15" hidden="1">{"M3HL20",#N/A,FALSE,"SupportDetail"}</definedName>
    <definedName name="wrn.M3H_20." localSheetId="6" hidden="1">{"M3HL20",#N/A,FALSE,"SupportDetail"}</definedName>
    <definedName name="wrn.M3H_20." localSheetId="10" hidden="1">{"M3HL20",#N/A,FALSE,"SupportDetail"}</definedName>
    <definedName name="wrn.M3H_20." localSheetId="17" hidden="1">{"M3HL20",#N/A,FALSE,"SupportDetail"}</definedName>
    <definedName name="wrn.M3H_20." localSheetId="16" hidden="1">{"M3HL20",#N/A,FALSE,"SupportDetail"}</definedName>
    <definedName name="wrn.M3H_20." hidden="1">{"M3HL20",#N/A,FALSE,"SupportDetail"}</definedName>
    <definedName name="wrn.M3H_30." localSheetId="9" hidden="1">{"M3HL30",#N/A,FALSE,"SupportDetail"}</definedName>
    <definedName name="wrn.M3H_30." localSheetId="12" hidden="1">{"M3HL30",#N/A,FALSE,"SupportDetail"}</definedName>
    <definedName name="wrn.M3H_30." localSheetId="8" hidden="1">{"M3HL30",#N/A,FALSE,"SupportDetail"}</definedName>
    <definedName name="wrn.M3H_30." localSheetId="13" hidden="1">{"M3HL30",#N/A,FALSE,"SupportDetail"}</definedName>
    <definedName name="wrn.M3H_30." localSheetId="4" hidden="1">{"M3HL30",#N/A,FALSE,"SupportDetail"}</definedName>
    <definedName name="wrn.M3H_30." localSheetId="7" hidden="1">{"M3HL30",#N/A,FALSE,"SupportDetail"}</definedName>
    <definedName name="wrn.M3H_30." localSheetId="15" hidden="1">{"M3HL30",#N/A,FALSE,"SupportDetail"}</definedName>
    <definedName name="wrn.M3H_30." localSheetId="6" hidden="1">{"M3HL30",#N/A,FALSE,"SupportDetail"}</definedName>
    <definedName name="wrn.M3H_30." localSheetId="10" hidden="1">{"M3HL30",#N/A,FALSE,"SupportDetail"}</definedName>
    <definedName name="wrn.M3H_30." localSheetId="17" hidden="1">{"M3HL30",#N/A,FALSE,"SupportDetail"}</definedName>
    <definedName name="wrn.M3H_30." localSheetId="16" hidden="1">{"M3HL30",#N/A,FALSE,"SupportDetail"}</definedName>
    <definedName name="wrn.M3H_30." hidden="1">{"M3HL30",#N/A,FALSE,"SupportDetail"}</definedName>
    <definedName name="wrn.M3H_40." localSheetId="9" hidden="1">{"M3HL40",#N/A,FALSE,"SupportDetail"}</definedName>
    <definedName name="wrn.M3H_40." localSheetId="12" hidden="1">{"M3HL40",#N/A,FALSE,"SupportDetail"}</definedName>
    <definedName name="wrn.M3H_40." localSheetId="8" hidden="1">{"M3HL40",#N/A,FALSE,"SupportDetail"}</definedName>
    <definedName name="wrn.M3H_40." localSheetId="13" hidden="1">{"M3HL40",#N/A,FALSE,"SupportDetail"}</definedName>
    <definedName name="wrn.M3H_40." localSheetId="4" hidden="1">{"M3HL40",#N/A,FALSE,"SupportDetail"}</definedName>
    <definedName name="wrn.M3H_40." localSheetId="7" hidden="1">{"M3HL40",#N/A,FALSE,"SupportDetail"}</definedName>
    <definedName name="wrn.M3H_40." localSheetId="15" hidden="1">{"M3HL40",#N/A,FALSE,"SupportDetail"}</definedName>
    <definedName name="wrn.M3H_40." localSheetId="6" hidden="1">{"M3HL40",#N/A,FALSE,"SupportDetail"}</definedName>
    <definedName name="wrn.M3H_40." localSheetId="10" hidden="1">{"M3HL40",#N/A,FALSE,"SupportDetail"}</definedName>
    <definedName name="wrn.M3H_40." localSheetId="17" hidden="1">{"M3HL40",#N/A,FALSE,"SupportDetail"}</definedName>
    <definedName name="wrn.M3H_40." localSheetId="16" hidden="1">{"M3HL40",#N/A,FALSE,"SupportDetail"}</definedName>
    <definedName name="wrn.M3H_40." hidden="1">{"M3HL40",#N/A,FALSE,"SupportDetail"}</definedName>
    <definedName name="wrn.M3H_50." localSheetId="9" hidden="1">{"M3HL50",#N/A,FALSE,"SupportDetail"}</definedName>
    <definedName name="wrn.M3H_50." localSheetId="12" hidden="1">{"M3HL50",#N/A,FALSE,"SupportDetail"}</definedName>
    <definedName name="wrn.M3H_50." localSheetId="8" hidden="1">{"M3HL50",#N/A,FALSE,"SupportDetail"}</definedName>
    <definedName name="wrn.M3H_50." localSheetId="13" hidden="1">{"M3HL50",#N/A,FALSE,"SupportDetail"}</definedName>
    <definedName name="wrn.M3H_50." localSheetId="4" hidden="1">{"M3HL50",#N/A,FALSE,"SupportDetail"}</definedName>
    <definedName name="wrn.M3H_50." localSheetId="7" hidden="1">{"M3HL50",#N/A,FALSE,"SupportDetail"}</definedName>
    <definedName name="wrn.M3H_50." localSheetId="15" hidden="1">{"M3HL50",#N/A,FALSE,"SupportDetail"}</definedName>
    <definedName name="wrn.M3H_50." localSheetId="6" hidden="1">{"M3HL50",#N/A,FALSE,"SupportDetail"}</definedName>
    <definedName name="wrn.M3H_50." localSheetId="10" hidden="1">{"M3HL50",#N/A,FALSE,"SupportDetail"}</definedName>
    <definedName name="wrn.M3H_50." localSheetId="17" hidden="1">{"M3HL50",#N/A,FALSE,"SupportDetail"}</definedName>
    <definedName name="wrn.M3H_50." localSheetId="16" hidden="1">{"M3HL50",#N/A,FALSE,"SupportDetail"}</definedName>
    <definedName name="wrn.M3H_50." hidden="1">{"M3HL50",#N/A,FALSE,"SupportDetail"}</definedName>
    <definedName name="wrn.M3H_60." localSheetId="9" hidden="1">{"M3HL60",#N/A,FALSE,"SupportDetail"}</definedName>
    <definedName name="wrn.M3H_60." localSheetId="12" hidden="1">{"M3HL60",#N/A,FALSE,"SupportDetail"}</definedName>
    <definedName name="wrn.M3H_60." localSheetId="8" hidden="1">{"M3HL60",#N/A,FALSE,"SupportDetail"}</definedName>
    <definedName name="wrn.M3H_60." localSheetId="13" hidden="1">{"M3HL60",#N/A,FALSE,"SupportDetail"}</definedName>
    <definedName name="wrn.M3H_60." localSheetId="4" hidden="1">{"M3HL60",#N/A,FALSE,"SupportDetail"}</definedName>
    <definedName name="wrn.M3H_60." localSheetId="7" hidden="1">{"M3HL60",#N/A,FALSE,"SupportDetail"}</definedName>
    <definedName name="wrn.M3H_60." localSheetId="15" hidden="1">{"M3HL60",#N/A,FALSE,"SupportDetail"}</definedName>
    <definedName name="wrn.M3H_60." localSheetId="6" hidden="1">{"M3HL60",#N/A,FALSE,"SupportDetail"}</definedName>
    <definedName name="wrn.M3H_60." localSheetId="10" hidden="1">{"M3HL60",#N/A,FALSE,"SupportDetail"}</definedName>
    <definedName name="wrn.M3H_60." localSheetId="17" hidden="1">{"M3HL60",#N/A,FALSE,"SupportDetail"}</definedName>
    <definedName name="wrn.M3H_60." localSheetId="16" hidden="1">{"M3HL60",#N/A,FALSE,"SupportDetail"}</definedName>
    <definedName name="wrn.M3H_60." hidden="1">{"M3HL60",#N/A,FALSE,"SupportDetail"}</definedName>
    <definedName name="wrn.M3H_70." localSheetId="9" hidden="1">{"M3HL70",#N/A,FALSE,"SupportDetail"}</definedName>
    <definedName name="wrn.M3H_70." localSheetId="12" hidden="1">{"M3HL70",#N/A,FALSE,"SupportDetail"}</definedName>
    <definedName name="wrn.M3H_70." localSheetId="8" hidden="1">{"M3HL70",#N/A,FALSE,"SupportDetail"}</definedName>
    <definedName name="wrn.M3H_70." localSheetId="13" hidden="1">{"M3HL70",#N/A,FALSE,"SupportDetail"}</definedName>
    <definedName name="wrn.M3H_70." localSheetId="4" hidden="1">{"M3HL70",#N/A,FALSE,"SupportDetail"}</definedName>
    <definedName name="wrn.M3H_70." localSheetId="7" hidden="1">{"M3HL70",#N/A,FALSE,"SupportDetail"}</definedName>
    <definedName name="wrn.M3H_70." localSheetId="15" hidden="1">{"M3HL70",#N/A,FALSE,"SupportDetail"}</definedName>
    <definedName name="wrn.M3H_70." localSheetId="6" hidden="1">{"M3HL70",#N/A,FALSE,"SupportDetail"}</definedName>
    <definedName name="wrn.M3H_70." localSheetId="10" hidden="1">{"M3HL70",#N/A,FALSE,"SupportDetail"}</definedName>
    <definedName name="wrn.M3H_70." localSheetId="17" hidden="1">{"M3HL70",#N/A,FALSE,"SupportDetail"}</definedName>
    <definedName name="wrn.M3H_70." localSheetId="16" hidden="1">{"M3HL70",#N/A,FALSE,"SupportDetail"}</definedName>
    <definedName name="wrn.M3H_70." hidden="1">{"M3HL70",#N/A,FALSE,"SupportDetail"}</definedName>
    <definedName name="wrn.M3H_80." localSheetId="9" hidden="1">{"M3HL80",#N/A,FALSE,"SupportDetail"}</definedName>
    <definedName name="wrn.M3H_80." localSheetId="12" hidden="1">{"M3HL80",#N/A,FALSE,"SupportDetail"}</definedName>
    <definedName name="wrn.M3H_80." localSheetId="8" hidden="1">{"M3HL80",#N/A,FALSE,"SupportDetail"}</definedName>
    <definedName name="wrn.M3H_80." localSheetId="13" hidden="1">{"M3HL80",#N/A,FALSE,"SupportDetail"}</definedName>
    <definedName name="wrn.M3H_80." localSheetId="4" hidden="1">{"M3HL80",#N/A,FALSE,"SupportDetail"}</definedName>
    <definedName name="wrn.M3H_80." localSheetId="7" hidden="1">{"M3HL80",#N/A,FALSE,"SupportDetail"}</definedName>
    <definedName name="wrn.M3H_80." localSheetId="15" hidden="1">{"M3HL80",#N/A,FALSE,"SupportDetail"}</definedName>
    <definedName name="wrn.M3H_80." localSheetId="6" hidden="1">{"M3HL80",#N/A,FALSE,"SupportDetail"}</definedName>
    <definedName name="wrn.M3H_80." localSheetId="10" hidden="1">{"M3HL80",#N/A,FALSE,"SupportDetail"}</definedName>
    <definedName name="wrn.M3H_80." localSheetId="17" hidden="1">{"M3HL80",#N/A,FALSE,"SupportDetail"}</definedName>
    <definedName name="wrn.M3H_80." localSheetId="16" hidden="1">{"M3HL80",#N/A,FALSE,"SupportDetail"}</definedName>
    <definedName name="wrn.M3H_80." hidden="1">{"M3HL80",#N/A,FALSE,"SupportDetail"}</definedName>
    <definedName name="wrn.M3H_90." localSheetId="9" hidden="1">{"M3HL90",#N/A,FALSE,"SupportDetail"}</definedName>
    <definedName name="wrn.M3H_90." localSheetId="12" hidden="1">{"M3HL90",#N/A,FALSE,"SupportDetail"}</definedName>
    <definedName name="wrn.M3H_90." localSheetId="8" hidden="1">{"M3HL90",#N/A,FALSE,"SupportDetail"}</definedName>
    <definedName name="wrn.M3H_90." localSheetId="13" hidden="1">{"M3HL90",#N/A,FALSE,"SupportDetail"}</definedName>
    <definedName name="wrn.M3H_90." localSheetId="4" hidden="1">{"M3HL90",#N/A,FALSE,"SupportDetail"}</definedName>
    <definedName name="wrn.M3H_90." localSheetId="7" hidden="1">{"M3HL90",#N/A,FALSE,"SupportDetail"}</definedName>
    <definedName name="wrn.M3H_90." localSheetId="15" hidden="1">{"M3HL90",#N/A,FALSE,"SupportDetail"}</definedName>
    <definedName name="wrn.M3H_90." localSheetId="6" hidden="1">{"M3HL90",#N/A,FALSE,"SupportDetail"}</definedName>
    <definedName name="wrn.M3H_90." localSheetId="10" hidden="1">{"M3HL90",#N/A,FALSE,"SupportDetail"}</definedName>
    <definedName name="wrn.M3H_90." localSheetId="17" hidden="1">{"M3HL90",#N/A,FALSE,"SupportDetail"}</definedName>
    <definedName name="wrn.M3H_90." localSheetId="16" hidden="1">{"M3HL90",#N/A,FALSE,"SupportDetail"}</definedName>
    <definedName name="wrn.M3H_90." hidden="1">{"M3HL90",#N/A,FALSE,"SupportDetail"}</definedName>
    <definedName name="wrn.M3H." localSheetId="9" hidden="1">{"M3H",#N/A,FALSE,"Support Sch"}</definedName>
    <definedName name="wrn.M3H." localSheetId="12" hidden="1">{"M3H",#N/A,FALSE,"Support Sch"}</definedName>
    <definedName name="wrn.M3H." localSheetId="8" hidden="1">{"M3H",#N/A,FALSE,"Support Sch"}</definedName>
    <definedName name="wrn.M3H." localSheetId="13" hidden="1">{"M3H",#N/A,FALSE,"Support Sch"}</definedName>
    <definedName name="wrn.M3H." localSheetId="4" hidden="1">{"M3H",#N/A,FALSE,"Support Sch"}</definedName>
    <definedName name="wrn.M3H." localSheetId="7" hidden="1">{"M3H",#N/A,FALSE,"Support Sch"}</definedName>
    <definedName name="wrn.M3H." localSheetId="15" hidden="1">{"M3H",#N/A,FALSE,"Support Sch"}</definedName>
    <definedName name="wrn.M3H." localSheetId="6" hidden="1">{"M3H",#N/A,FALSE,"Support Sch"}</definedName>
    <definedName name="wrn.M3H." localSheetId="10" hidden="1">{"M3H",#N/A,FALSE,"Support Sch"}</definedName>
    <definedName name="wrn.M3H." localSheetId="17" hidden="1">{"M3H",#N/A,FALSE,"Support Sch"}</definedName>
    <definedName name="wrn.M3H." localSheetId="16" hidden="1">{"M3H",#N/A,FALSE,"Support Sch"}</definedName>
    <definedName name="wrn.M3H." hidden="1">{"M3H",#N/A,FALSE,"Support Sch"}</definedName>
    <definedName name="wrn.M3H100." localSheetId="9" hidden="1">{"M3H.100",#N/A,FALSE,"SupportDetail"}</definedName>
    <definedName name="wrn.M3H100." localSheetId="12" hidden="1">{"M3H.100",#N/A,FALSE,"SupportDetail"}</definedName>
    <definedName name="wrn.M3H100." localSheetId="8" hidden="1">{"M3H.100",#N/A,FALSE,"SupportDetail"}</definedName>
    <definedName name="wrn.M3H100." localSheetId="13" hidden="1">{"M3H.100",#N/A,FALSE,"SupportDetail"}</definedName>
    <definedName name="wrn.M3H100." localSheetId="4" hidden="1">{"M3H.100",#N/A,FALSE,"SupportDetail"}</definedName>
    <definedName name="wrn.M3H100." localSheetId="7" hidden="1">{"M3H.100",#N/A,FALSE,"SupportDetail"}</definedName>
    <definedName name="wrn.M3H100." localSheetId="15" hidden="1">{"M3H.100",#N/A,FALSE,"SupportDetail"}</definedName>
    <definedName name="wrn.M3H100." localSheetId="6" hidden="1">{"M3H.100",#N/A,FALSE,"SupportDetail"}</definedName>
    <definedName name="wrn.M3H100." localSheetId="10" hidden="1">{"M3H.100",#N/A,FALSE,"SupportDetail"}</definedName>
    <definedName name="wrn.M3H100." localSheetId="17" hidden="1">{"M3H.100",#N/A,FALSE,"SupportDetail"}</definedName>
    <definedName name="wrn.M3H100." localSheetId="16" hidden="1">{"M3H.100",#N/A,FALSE,"SupportDetail"}</definedName>
    <definedName name="wrn.M3H100." hidden="1">{"M3H.100",#N/A,FALSE,"SupportDetail"}</definedName>
    <definedName name="wrn.M3H110." localSheetId="9" hidden="1">{"M3H.110",#N/A,FALSE,"SupportDetail"}</definedName>
    <definedName name="wrn.M3H110." localSheetId="12" hidden="1">{"M3H.110",#N/A,FALSE,"SupportDetail"}</definedName>
    <definedName name="wrn.M3H110." localSheetId="8" hidden="1">{"M3H.110",#N/A,FALSE,"SupportDetail"}</definedName>
    <definedName name="wrn.M3H110." localSheetId="13" hidden="1">{"M3H.110",#N/A,FALSE,"SupportDetail"}</definedName>
    <definedName name="wrn.M3H110." localSheetId="4" hidden="1">{"M3H.110",#N/A,FALSE,"SupportDetail"}</definedName>
    <definedName name="wrn.M3H110." localSheetId="7" hidden="1">{"M3H.110",#N/A,FALSE,"SupportDetail"}</definedName>
    <definedName name="wrn.M3H110." localSheetId="15" hidden="1">{"M3H.110",#N/A,FALSE,"SupportDetail"}</definedName>
    <definedName name="wrn.M3H110." localSheetId="6" hidden="1">{"M3H.110",#N/A,FALSE,"SupportDetail"}</definedName>
    <definedName name="wrn.M3H110." localSheetId="10" hidden="1">{"M3H.110",#N/A,FALSE,"SupportDetail"}</definedName>
    <definedName name="wrn.M3H110." localSheetId="17" hidden="1">{"M3H.110",#N/A,FALSE,"SupportDetail"}</definedName>
    <definedName name="wrn.M3H110." localSheetId="16" hidden="1">{"M3H.110",#N/A,FALSE,"SupportDetail"}</definedName>
    <definedName name="wrn.M3H110." hidden="1">{"M3H.110",#N/A,FALSE,"SupportDetail"}</definedName>
    <definedName name="wrn.M3H120." localSheetId="9" hidden="1">{"M3H.120",#N/A,FALSE,"SupportDetail"}</definedName>
    <definedName name="wrn.M3H120." localSheetId="12" hidden="1">{"M3H.120",#N/A,FALSE,"SupportDetail"}</definedName>
    <definedName name="wrn.M3H120." localSheetId="8" hidden="1">{"M3H.120",#N/A,FALSE,"SupportDetail"}</definedName>
    <definedName name="wrn.M3H120." localSheetId="13" hidden="1">{"M3H.120",#N/A,FALSE,"SupportDetail"}</definedName>
    <definedName name="wrn.M3H120." localSheetId="4" hidden="1">{"M3H.120",#N/A,FALSE,"SupportDetail"}</definedName>
    <definedName name="wrn.M3H120." localSheetId="7" hidden="1">{"M3H.120",#N/A,FALSE,"SupportDetail"}</definedName>
    <definedName name="wrn.M3H120." localSheetId="15" hidden="1">{"M3H.120",#N/A,FALSE,"SupportDetail"}</definedName>
    <definedName name="wrn.M3H120." localSheetId="6" hidden="1">{"M3H.120",#N/A,FALSE,"SupportDetail"}</definedName>
    <definedName name="wrn.M3H120." localSheetId="10" hidden="1">{"M3H.120",#N/A,FALSE,"SupportDetail"}</definedName>
    <definedName name="wrn.M3H120." localSheetId="17" hidden="1">{"M3H.120",#N/A,FALSE,"SupportDetail"}</definedName>
    <definedName name="wrn.M3H120." localSheetId="16" hidden="1">{"M3H.120",#N/A,FALSE,"SupportDetail"}</definedName>
    <definedName name="wrn.M3H120." hidden="1">{"M3H.120",#N/A,FALSE,"SupportDetail"}</definedName>
    <definedName name="wrn.M3H130." localSheetId="9" hidden="1">{"M3H.130",#N/A,FALSE,"SupportDetail"}</definedName>
    <definedName name="wrn.M3H130." localSheetId="12" hidden="1">{"M3H.130",#N/A,FALSE,"SupportDetail"}</definedName>
    <definedName name="wrn.M3H130." localSheetId="8" hidden="1">{"M3H.130",#N/A,FALSE,"SupportDetail"}</definedName>
    <definedName name="wrn.M3H130." localSheetId="13" hidden="1">{"M3H.130",#N/A,FALSE,"SupportDetail"}</definedName>
    <definedName name="wrn.M3H130." localSheetId="4" hidden="1">{"M3H.130",#N/A,FALSE,"SupportDetail"}</definedName>
    <definedName name="wrn.M3H130." localSheetId="7" hidden="1">{"M3H.130",#N/A,FALSE,"SupportDetail"}</definedName>
    <definedName name="wrn.M3H130." localSheetId="15" hidden="1">{"M3H.130",#N/A,FALSE,"SupportDetail"}</definedName>
    <definedName name="wrn.M3H130." localSheetId="6" hidden="1">{"M3H.130",#N/A,FALSE,"SupportDetail"}</definedName>
    <definedName name="wrn.M3H130." localSheetId="10" hidden="1">{"M3H.130",#N/A,FALSE,"SupportDetail"}</definedName>
    <definedName name="wrn.M3H130." localSheetId="17" hidden="1">{"M3H.130",#N/A,FALSE,"SupportDetail"}</definedName>
    <definedName name="wrn.M3H130." localSheetId="16" hidden="1">{"M3H.130",#N/A,FALSE,"SupportDetail"}</definedName>
    <definedName name="wrn.M3H130." hidden="1">{"M3H.130",#N/A,FALSE,"SupportDetail"}</definedName>
    <definedName name="wrn.M3H140." localSheetId="9" hidden="1">{"M3H.140",#N/A,FALSE,"SupportDetail"}</definedName>
    <definedName name="wrn.M3H140." localSheetId="12" hidden="1">{"M3H.140",#N/A,FALSE,"SupportDetail"}</definedName>
    <definedName name="wrn.M3H140." localSheetId="8" hidden="1">{"M3H.140",#N/A,FALSE,"SupportDetail"}</definedName>
    <definedName name="wrn.M3H140." localSheetId="13" hidden="1">{"M3H.140",#N/A,FALSE,"SupportDetail"}</definedName>
    <definedName name="wrn.M3H140." localSheetId="4" hidden="1">{"M3H.140",#N/A,FALSE,"SupportDetail"}</definedName>
    <definedName name="wrn.M3H140." localSheetId="7" hidden="1">{"M3H.140",#N/A,FALSE,"SupportDetail"}</definedName>
    <definedName name="wrn.M3H140." localSheetId="15" hidden="1">{"M3H.140",#N/A,FALSE,"SupportDetail"}</definedName>
    <definedName name="wrn.M3H140." localSheetId="6" hidden="1">{"M3H.140",#N/A,FALSE,"SupportDetail"}</definedName>
    <definedName name="wrn.M3H140." localSheetId="10" hidden="1">{"M3H.140",#N/A,FALSE,"SupportDetail"}</definedName>
    <definedName name="wrn.M3H140." localSheetId="17" hidden="1">{"M3H.140",#N/A,FALSE,"SupportDetail"}</definedName>
    <definedName name="wrn.M3H140." localSheetId="16" hidden="1">{"M3H.140",#N/A,FALSE,"SupportDetail"}</definedName>
    <definedName name="wrn.M3H140." hidden="1">{"M3H.140",#N/A,FALSE,"SupportDetail"}</definedName>
    <definedName name="wrn.M3H150." localSheetId="9" hidden="1">{"M3H.150",#N/A,FALSE,"SupportDetail"}</definedName>
    <definedName name="wrn.M3H150." localSheetId="12" hidden="1">{"M3H.150",#N/A,FALSE,"SupportDetail"}</definedName>
    <definedName name="wrn.M3H150." localSheetId="8" hidden="1">{"M3H.150",#N/A,FALSE,"SupportDetail"}</definedName>
    <definedName name="wrn.M3H150." localSheetId="13" hidden="1">{"M3H.150",#N/A,FALSE,"SupportDetail"}</definedName>
    <definedName name="wrn.M3H150." localSheetId="4" hidden="1">{"M3H.150",#N/A,FALSE,"SupportDetail"}</definedName>
    <definedName name="wrn.M3H150." localSheetId="7" hidden="1">{"M3H.150",#N/A,FALSE,"SupportDetail"}</definedName>
    <definedName name="wrn.M3H150." localSheetId="15" hidden="1">{"M3H.150",#N/A,FALSE,"SupportDetail"}</definedName>
    <definedName name="wrn.M3H150." localSheetId="6" hidden="1">{"M3H.150",#N/A,FALSE,"SupportDetail"}</definedName>
    <definedName name="wrn.M3H150." localSheetId="10" hidden="1">{"M3H.150",#N/A,FALSE,"SupportDetail"}</definedName>
    <definedName name="wrn.M3H150." localSheetId="17" hidden="1">{"M3H.150",#N/A,FALSE,"SupportDetail"}</definedName>
    <definedName name="wrn.M3H150." localSheetId="16" hidden="1">{"M3H.150",#N/A,FALSE,"SupportDetail"}</definedName>
    <definedName name="wrn.M3H150." hidden="1">{"M3H.150",#N/A,FALSE,"SupportDetail"}</definedName>
    <definedName name="wrn.M3H160." localSheetId="9" hidden="1">{"M3H.160",#N/A,FALSE,"SupportDetail"}</definedName>
    <definedName name="wrn.M3H160." localSheetId="12" hidden="1">{"M3H.160",#N/A,FALSE,"SupportDetail"}</definedName>
    <definedName name="wrn.M3H160." localSheetId="8" hidden="1">{"M3H.160",#N/A,FALSE,"SupportDetail"}</definedName>
    <definedName name="wrn.M3H160." localSheetId="13" hidden="1">{"M3H.160",#N/A,FALSE,"SupportDetail"}</definedName>
    <definedName name="wrn.M3H160." localSheetId="4" hidden="1">{"M3H.160",#N/A,FALSE,"SupportDetail"}</definedName>
    <definedName name="wrn.M3H160." localSheetId="7" hidden="1">{"M3H.160",#N/A,FALSE,"SupportDetail"}</definedName>
    <definedName name="wrn.M3H160." localSheetId="15" hidden="1">{"M3H.160",#N/A,FALSE,"SupportDetail"}</definedName>
    <definedName name="wrn.M3H160." localSheetId="6" hidden="1">{"M3H.160",#N/A,FALSE,"SupportDetail"}</definedName>
    <definedName name="wrn.M3H160." localSheetId="10" hidden="1">{"M3H.160",#N/A,FALSE,"SupportDetail"}</definedName>
    <definedName name="wrn.M3H160." localSheetId="17" hidden="1">{"M3H.160",#N/A,FALSE,"SupportDetail"}</definedName>
    <definedName name="wrn.M3H160." localSheetId="16" hidden="1">{"M3H.160",#N/A,FALSE,"SupportDetail"}</definedName>
    <definedName name="wrn.M3H160." hidden="1">{"M3H.160",#N/A,FALSE,"SupportDetail"}</definedName>
    <definedName name="wrn.M3H170." localSheetId="9" hidden="1">{"M3H.170",#N/A,FALSE,"SupportDetail"}</definedName>
    <definedName name="wrn.M3H170." localSheetId="12" hidden="1">{"M3H.170",#N/A,FALSE,"SupportDetail"}</definedName>
    <definedName name="wrn.M3H170." localSheetId="8" hidden="1">{"M3H.170",#N/A,FALSE,"SupportDetail"}</definedName>
    <definedName name="wrn.M3H170." localSheetId="13" hidden="1">{"M3H.170",#N/A,FALSE,"SupportDetail"}</definedName>
    <definedName name="wrn.M3H170." localSheetId="4" hidden="1">{"M3H.170",#N/A,FALSE,"SupportDetail"}</definedName>
    <definedName name="wrn.M3H170." localSheetId="7" hidden="1">{"M3H.170",#N/A,FALSE,"SupportDetail"}</definedName>
    <definedName name="wrn.M3H170." localSheetId="15" hidden="1">{"M3H.170",#N/A,FALSE,"SupportDetail"}</definedName>
    <definedName name="wrn.M3H170." localSheetId="6" hidden="1">{"M3H.170",#N/A,FALSE,"SupportDetail"}</definedName>
    <definedName name="wrn.M3H170." localSheetId="10" hidden="1">{"M3H.170",#N/A,FALSE,"SupportDetail"}</definedName>
    <definedName name="wrn.M3H170." localSheetId="17" hidden="1">{"M3H.170",#N/A,FALSE,"SupportDetail"}</definedName>
    <definedName name="wrn.M3H170." localSheetId="16" hidden="1">{"M3H.170",#N/A,FALSE,"SupportDetail"}</definedName>
    <definedName name="wrn.M3H170." hidden="1">{"M3H.170",#N/A,FALSE,"SupportDetail"}</definedName>
    <definedName name="wrn.M3H180." localSheetId="9" hidden="1">{"M3H.180",#N/A,FALSE,"SupportDetail"}</definedName>
    <definedName name="wrn.M3H180." localSheetId="12" hidden="1">{"M3H.180",#N/A,FALSE,"SupportDetail"}</definedName>
    <definedName name="wrn.M3H180." localSheetId="8" hidden="1">{"M3H.180",#N/A,FALSE,"SupportDetail"}</definedName>
    <definedName name="wrn.M3H180." localSheetId="13" hidden="1">{"M3H.180",#N/A,FALSE,"SupportDetail"}</definedName>
    <definedName name="wrn.M3H180." localSheetId="4" hidden="1">{"M3H.180",#N/A,FALSE,"SupportDetail"}</definedName>
    <definedName name="wrn.M3H180." localSheetId="7" hidden="1">{"M3H.180",#N/A,FALSE,"SupportDetail"}</definedName>
    <definedName name="wrn.M3H180." localSheetId="15" hidden="1">{"M3H.180",#N/A,FALSE,"SupportDetail"}</definedName>
    <definedName name="wrn.M3H180." localSheetId="6" hidden="1">{"M3H.180",#N/A,FALSE,"SupportDetail"}</definedName>
    <definedName name="wrn.M3H180." localSheetId="10" hidden="1">{"M3H.180",#N/A,FALSE,"SupportDetail"}</definedName>
    <definedName name="wrn.M3H180." localSheetId="17" hidden="1">{"M3H.180",#N/A,FALSE,"SupportDetail"}</definedName>
    <definedName name="wrn.M3H180." localSheetId="16" hidden="1">{"M3H.180",#N/A,FALSE,"SupportDetail"}</definedName>
    <definedName name="wrn.M3H180." hidden="1">{"M3H.180",#N/A,FALSE,"SupportDetail"}</definedName>
    <definedName name="wrn.M3H190." localSheetId="9" hidden="1">{"M3H.190",#N/A,FALSE,"SupportDetail"}</definedName>
    <definedName name="wrn.M3H190." localSheetId="12" hidden="1">{"M3H.190",#N/A,FALSE,"SupportDetail"}</definedName>
    <definedName name="wrn.M3H190." localSheetId="8" hidden="1">{"M3H.190",#N/A,FALSE,"SupportDetail"}</definedName>
    <definedName name="wrn.M3H190." localSheetId="13" hidden="1">{"M3H.190",#N/A,FALSE,"SupportDetail"}</definedName>
    <definedName name="wrn.M3H190." localSheetId="4" hidden="1">{"M3H.190",#N/A,FALSE,"SupportDetail"}</definedName>
    <definedName name="wrn.M3H190." localSheetId="7" hidden="1">{"M3H.190",#N/A,FALSE,"SupportDetail"}</definedName>
    <definedName name="wrn.M3H190." localSheetId="15" hidden="1">{"M3H.190",#N/A,FALSE,"SupportDetail"}</definedName>
    <definedName name="wrn.M3H190." localSheetId="6" hidden="1">{"M3H.190",#N/A,FALSE,"SupportDetail"}</definedName>
    <definedName name="wrn.M3H190." localSheetId="10" hidden="1">{"M3H.190",#N/A,FALSE,"SupportDetail"}</definedName>
    <definedName name="wrn.M3H190." localSheetId="17" hidden="1">{"M3H.190",#N/A,FALSE,"SupportDetail"}</definedName>
    <definedName name="wrn.M3H190." localSheetId="16" hidden="1">{"M3H.190",#N/A,FALSE,"SupportDetail"}</definedName>
    <definedName name="wrn.M3H190." hidden="1">{"M3H.190",#N/A,FALSE,"SupportDetail"}</definedName>
    <definedName name="wrn.M3H200." localSheetId="9" hidden="1">{"M3H.200",#N/A,FALSE,"SupportDetail"}</definedName>
    <definedName name="wrn.M3H200." localSheetId="12" hidden="1">{"M3H.200",#N/A,FALSE,"SupportDetail"}</definedName>
    <definedName name="wrn.M3H200." localSheetId="8" hidden="1">{"M3H.200",#N/A,FALSE,"SupportDetail"}</definedName>
    <definedName name="wrn.M3H200." localSheetId="13" hidden="1">{"M3H.200",#N/A,FALSE,"SupportDetail"}</definedName>
    <definedName name="wrn.M3H200." localSheetId="4" hidden="1">{"M3H.200",#N/A,FALSE,"SupportDetail"}</definedName>
    <definedName name="wrn.M3H200." localSheetId="7" hidden="1">{"M3H.200",#N/A,FALSE,"SupportDetail"}</definedName>
    <definedName name="wrn.M3H200." localSheetId="15" hidden="1">{"M3H.200",#N/A,FALSE,"SupportDetail"}</definedName>
    <definedName name="wrn.M3H200." localSheetId="6" hidden="1">{"M3H.200",#N/A,FALSE,"SupportDetail"}</definedName>
    <definedName name="wrn.M3H200." localSheetId="10" hidden="1">{"M3H.200",#N/A,FALSE,"SupportDetail"}</definedName>
    <definedName name="wrn.M3H200." localSheetId="17" hidden="1">{"M3H.200",#N/A,FALSE,"SupportDetail"}</definedName>
    <definedName name="wrn.M3H200." localSheetId="16" hidden="1">{"M3H.200",#N/A,FALSE,"SupportDetail"}</definedName>
    <definedName name="wrn.M3H200." hidden="1">{"M3H.200",#N/A,FALSE,"SupportDetail"}</definedName>
    <definedName name="wrn.M3H210." localSheetId="9" hidden="1">{"M3H.210",#N/A,FALSE,"SupportDetail"}</definedName>
    <definedName name="wrn.M3H210." localSheetId="12" hidden="1">{"M3H.210",#N/A,FALSE,"SupportDetail"}</definedName>
    <definedName name="wrn.M3H210." localSheetId="8" hidden="1">{"M3H.210",#N/A,FALSE,"SupportDetail"}</definedName>
    <definedName name="wrn.M3H210." localSheetId="13" hidden="1">{"M3H.210",#N/A,FALSE,"SupportDetail"}</definedName>
    <definedName name="wrn.M3H210." localSheetId="4" hidden="1">{"M3H.210",#N/A,FALSE,"SupportDetail"}</definedName>
    <definedName name="wrn.M3H210." localSheetId="7" hidden="1">{"M3H.210",#N/A,FALSE,"SupportDetail"}</definedName>
    <definedName name="wrn.M3H210." localSheetId="15" hidden="1">{"M3H.210",#N/A,FALSE,"SupportDetail"}</definedName>
    <definedName name="wrn.M3H210." localSheetId="6" hidden="1">{"M3H.210",#N/A,FALSE,"SupportDetail"}</definedName>
    <definedName name="wrn.M3H210." localSheetId="10" hidden="1">{"M3H.210",#N/A,FALSE,"SupportDetail"}</definedName>
    <definedName name="wrn.M3H210." localSheetId="17" hidden="1">{"M3H.210",#N/A,FALSE,"SupportDetail"}</definedName>
    <definedName name="wrn.M3H210." localSheetId="16" hidden="1">{"M3H.210",#N/A,FALSE,"SupportDetail"}</definedName>
    <definedName name="wrn.M3H210." hidden="1">{"M3H.210",#N/A,FALSE,"SupportDetail"}</definedName>
    <definedName name="wrn.M3H220." localSheetId="9" hidden="1">{"M3H.220",#N/A,FALSE,"SupportDetail"}</definedName>
    <definedName name="wrn.M3H220." localSheetId="12" hidden="1">{"M3H.220",#N/A,FALSE,"SupportDetail"}</definedName>
    <definedName name="wrn.M3H220." localSheetId="8" hidden="1">{"M3H.220",#N/A,FALSE,"SupportDetail"}</definedName>
    <definedName name="wrn.M3H220." localSheetId="13" hidden="1">{"M3H.220",#N/A,FALSE,"SupportDetail"}</definedName>
    <definedName name="wrn.M3H220." localSheetId="4" hidden="1">{"M3H.220",#N/A,FALSE,"SupportDetail"}</definedName>
    <definedName name="wrn.M3H220." localSheetId="7" hidden="1">{"M3H.220",#N/A,FALSE,"SupportDetail"}</definedName>
    <definedName name="wrn.M3H220." localSheetId="15" hidden="1">{"M3H.220",#N/A,FALSE,"SupportDetail"}</definedName>
    <definedName name="wrn.M3H220." localSheetId="6" hidden="1">{"M3H.220",#N/A,FALSE,"SupportDetail"}</definedName>
    <definedName name="wrn.M3H220." localSheetId="10" hidden="1">{"M3H.220",#N/A,FALSE,"SupportDetail"}</definedName>
    <definedName name="wrn.M3H220." localSheetId="17" hidden="1">{"M3H.220",#N/A,FALSE,"SupportDetail"}</definedName>
    <definedName name="wrn.M3H220." localSheetId="16" hidden="1">{"M3H.220",#N/A,FALSE,"SupportDetail"}</definedName>
    <definedName name="wrn.M3H220." hidden="1">{"M3H.220",#N/A,FALSE,"SupportDetail"}</definedName>
    <definedName name="wrn.M3H230." localSheetId="9" hidden="1">{"M3H.230",#N/A,FALSE,"SupportDetail"}</definedName>
    <definedName name="wrn.M3H230." localSheetId="12" hidden="1">{"M3H.230",#N/A,FALSE,"SupportDetail"}</definedName>
    <definedName name="wrn.M3H230." localSheetId="8" hidden="1">{"M3H.230",#N/A,FALSE,"SupportDetail"}</definedName>
    <definedName name="wrn.M3H230." localSheetId="13" hidden="1">{"M3H.230",#N/A,FALSE,"SupportDetail"}</definedName>
    <definedName name="wrn.M3H230." localSheetId="4" hidden="1">{"M3H.230",#N/A,FALSE,"SupportDetail"}</definedName>
    <definedName name="wrn.M3H230." localSheetId="7" hidden="1">{"M3H.230",#N/A,FALSE,"SupportDetail"}</definedName>
    <definedName name="wrn.M3H230." localSheetId="15" hidden="1">{"M3H.230",#N/A,FALSE,"SupportDetail"}</definedName>
    <definedName name="wrn.M3H230." localSheetId="6" hidden="1">{"M3H.230",#N/A,FALSE,"SupportDetail"}</definedName>
    <definedName name="wrn.M3H230." localSheetId="10" hidden="1">{"M3H.230",#N/A,FALSE,"SupportDetail"}</definedName>
    <definedName name="wrn.M3H230." localSheetId="17" hidden="1">{"M3H.230",#N/A,FALSE,"SupportDetail"}</definedName>
    <definedName name="wrn.M3H230." localSheetId="16" hidden="1">{"M3H.230",#N/A,FALSE,"SupportDetail"}</definedName>
    <definedName name="wrn.M3H230." hidden="1">{"M3H.230",#N/A,FALSE,"SupportDetail"}</definedName>
    <definedName name="wrn.M3H240." localSheetId="9" hidden="1">{"M3H.240",#N/A,FALSE,"SupportDetail"}</definedName>
    <definedName name="wrn.M3H240." localSheetId="12" hidden="1">{"M3H.240",#N/A,FALSE,"SupportDetail"}</definedName>
    <definedName name="wrn.M3H240." localSheetId="8" hidden="1">{"M3H.240",#N/A,FALSE,"SupportDetail"}</definedName>
    <definedName name="wrn.M3H240." localSheetId="13" hidden="1">{"M3H.240",#N/A,FALSE,"SupportDetail"}</definedName>
    <definedName name="wrn.M3H240." localSheetId="4" hidden="1">{"M3H.240",#N/A,FALSE,"SupportDetail"}</definedName>
    <definedName name="wrn.M3H240." localSheetId="7" hidden="1">{"M3H.240",#N/A,FALSE,"SupportDetail"}</definedName>
    <definedName name="wrn.M3H240." localSheetId="15" hidden="1">{"M3H.240",#N/A,FALSE,"SupportDetail"}</definedName>
    <definedName name="wrn.M3H240." localSheetId="6" hidden="1">{"M3H.240",#N/A,FALSE,"SupportDetail"}</definedName>
    <definedName name="wrn.M3H240." localSheetId="10" hidden="1">{"M3H.240",#N/A,FALSE,"SupportDetail"}</definedName>
    <definedName name="wrn.M3H240." localSheetId="17" hidden="1">{"M3H.240",#N/A,FALSE,"SupportDetail"}</definedName>
    <definedName name="wrn.M3H240." localSheetId="16" hidden="1">{"M3H.240",#N/A,FALSE,"SupportDetail"}</definedName>
    <definedName name="wrn.M3H240." hidden="1">{"M3H.240",#N/A,FALSE,"SupportDetail"}</definedName>
    <definedName name="wrn.M3H250." localSheetId="9" hidden="1">{"M3H.250",#N/A,FALSE,"SupportDetail"}</definedName>
    <definedName name="wrn.M3H250." localSheetId="12" hidden="1">{"M3H.250",#N/A,FALSE,"SupportDetail"}</definedName>
    <definedName name="wrn.M3H250." localSheetId="8" hidden="1">{"M3H.250",#N/A,FALSE,"SupportDetail"}</definedName>
    <definedName name="wrn.M3H250." localSheetId="13" hidden="1">{"M3H.250",#N/A,FALSE,"SupportDetail"}</definedName>
    <definedName name="wrn.M3H250." localSheetId="4" hidden="1">{"M3H.250",#N/A,FALSE,"SupportDetail"}</definedName>
    <definedName name="wrn.M3H250." localSheetId="7" hidden="1">{"M3H.250",#N/A,FALSE,"SupportDetail"}</definedName>
    <definedName name="wrn.M3H250." localSheetId="15" hidden="1">{"M3H.250",#N/A,FALSE,"SupportDetail"}</definedName>
    <definedName name="wrn.M3H250." localSheetId="6" hidden="1">{"M3H.250",#N/A,FALSE,"SupportDetail"}</definedName>
    <definedName name="wrn.M3H250." localSheetId="10" hidden="1">{"M3H.250",#N/A,FALSE,"SupportDetail"}</definedName>
    <definedName name="wrn.M3H250." localSheetId="17" hidden="1">{"M3H.250",#N/A,FALSE,"SupportDetail"}</definedName>
    <definedName name="wrn.M3H250." localSheetId="16" hidden="1">{"M3H.250",#N/A,FALSE,"SupportDetail"}</definedName>
    <definedName name="wrn.M3H250." hidden="1">{"M3H.250",#N/A,FALSE,"SupportDetail"}</definedName>
    <definedName name="wrn.M3H260." localSheetId="9" hidden="1">{"M3H.260",#N/A,FALSE,"SupportDetail"}</definedName>
    <definedName name="wrn.M3H260." localSheetId="12" hidden="1">{"M3H.260",#N/A,FALSE,"SupportDetail"}</definedName>
    <definedName name="wrn.M3H260." localSheetId="8" hidden="1">{"M3H.260",#N/A,FALSE,"SupportDetail"}</definedName>
    <definedName name="wrn.M3H260." localSheetId="13" hidden="1">{"M3H.260",#N/A,FALSE,"SupportDetail"}</definedName>
    <definedName name="wrn.M3H260." localSheetId="4" hidden="1">{"M3H.260",#N/A,FALSE,"SupportDetail"}</definedName>
    <definedName name="wrn.M3H260." localSheetId="7" hidden="1">{"M3H.260",#N/A,FALSE,"SupportDetail"}</definedName>
    <definedName name="wrn.M3H260." localSheetId="15" hidden="1">{"M3H.260",#N/A,FALSE,"SupportDetail"}</definedName>
    <definedName name="wrn.M3H260." localSheetId="6" hidden="1">{"M3H.260",#N/A,FALSE,"SupportDetail"}</definedName>
    <definedName name="wrn.M3H260." localSheetId="10" hidden="1">{"M3H.260",#N/A,FALSE,"SupportDetail"}</definedName>
    <definedName name="wrn.M3H260." localSheetId="17" hidden="1">{"M3H.260",#N/A,FALSE,"SupportDetail"}</definedName>
    <definedName name="wrn.M3H260." localSheetId="16" hidden="1">{"M3H.260",#N/A,FALSE,"SupportDetail"}</definedName>
    <definedName name="wrn.M3H260." hidden="1">{"M3H.260",#N/A,FALSE,"SupportDetail"}</definedName>
    <definedName name="wrn.M3H270." localSheetId="9" hidden="1">{"M3H.270",#N/A,FALSE,"SupportDetail"}</definedName>
    <definedName name="wrn.M3H270." localSheetId="12" hidden="1">{"M3H.270",#N/A,FALSE,"SupportDetail"}</definedName>
    <definedName name="wrn.M3H270." localSheetId="8" hidden="1">{"M3H.270",#N/A,FALSE,"SupportDetail"}</definedName>
    <definedName name="wrn.M3H270." localSheetId="13" hidden="1">{"M3H.270",#N/A,FALSE,"SupportDetail"}</definedName>
    <definedName name="wrn.M3H270." localSheetId="4" hidden="1">{"M3H.270",#N/A,FALSE,"SupportDetail"}</definedName>
    <definedName name="wrn.M3H270." localSheetId="7" hidden="1">{"M3H.270",#N/A,FALSE,"SupportDetail"}</definedName>
    <definedName name="wrn.M3H270." localSheetId="15" hidden="1">{"M3H.270",#N/A,FALSE,"SupportDetail"}</definedName>
    <definedName name="wrn.M3H270." localSheetId="6" hidden="1">{"M3H.270",#N/A,FALSE,"SupportDetail"}</definedName>
    <definedName name="wrn.M3H270." localSheetId="10" hidden="1">{"M3H.270",#N/A,FALSE,"SupportDetail"}</definedName>
    <definedName name="wrn.M3H270." localSheetId="17" hidden="1">{"M3H.270",#N/A,FALSE,"SupportDetail"}</definedName>
    <definedName name="wrn.M3H270." localSheetId="16" hidden="1">{"M3H.270",#N/A,FALSE,"SupportDetail"}</definedName>
    <definedName name="wrn.M3H270." hidden="1">{"M3H.270",#N/A,FALSE,"SupportDetail"}</definedName>
    <definedName name="wrn.M3H280." localSheetId="9" hidden="1">{"M3H.280",#N/A,FALSE,"SupportDetail"}</definedName>
    <definedName name="wrn.M3H280." localSheetId="12" hidden="1">{"M3H.280",#N/A,FALSE,"SupportDetail"}</definedName>
    <definedName name="wrn.M3H280." localSheetId="8" hidden="1">{"M3H.280",#N/A,FALSE,"SupportDetail"}</definedName>
    <definedName name="wrn.M3H280." localSheetId="13" hidden="1">{"M3H.280",#N/A,FALSE,"SupportDetail"}</definedName>
    <definedName name="wrn.M3H280." localSheetId="4" hidden="1">{"M3H.280",#N/A,FALSE,"SupportDetail"}</definedName>
    <definedName name="wrn.M3H280." localSheetId="7" hidden="1">{"M3H.280",#N/A,FALSE,"SupportDetail"}</definedName>
    <definedName name="wrn.M3H280." localSheetId="15" hidden="1">{"M3H.280",#N/A,FALSE,"SupportDetail"}</definedName>
    <definedName name="wrn.M3H280." localSheetId="6" hidden="1">{"M3H.280",#N/A,FALSE,"SupportDetail"}</definedName>
    <definedName name="wrn.M3H280." localSheetId="10" hidden="1">{"M3H.280",#N/A,FALSE,"SupportDetail"}</definedName>
    <definedName name="wrn.M3H280." localSheetId="17" hidden="1">{"M3H.280",#N/A,FALSE,"SupportDetail"}</definedName>
    <definedName name="wrn.M3H280." localSheetId="16" hidden="1">{"M3H.280",#N/A,FALSE,"SupportDetail"}</definedName>
    <definedName name="wrn.M3H280." hidden="1">{"M3H.280",#N/A,FALSE,"SupportDetail"}</definedName>
    <definedName name="wrn.M3H290." localSheetId="9" hidden="1">{"M3H.290",#N/A,FALSE,"SupportDetail"}</definedName>
    <definedName name="wrn.M3H290." localSheetId="12" hidden="1">{"M3H.290",#N/A,FALSE,"SupportDetail"}</definedName>
    <definedName name="wrn.M3H290." localSheetId="8" hidden="1">{"M3H.290",#N/A,FALSE,"SupportDetail"}</definedName>
    <definedName name="wrn.M3H290." localSheetId="13" hidden="1">{"M3H.290",#N/A,FALSE,"SupportDetail"}</definedName>
    <definedName name="wrn.M3H290." localSheetId="4" hidden="1">{"M3H.290",#N/A,FALSE,"SupportDetail"}</definedName>
    <definedName name="wrn.M3H290." localSheetId="7" hidden="1">{"M3H.290",#N/A,FALSE,"SupportDetail"}</definedName>
    <definedName name="wrn.M3H290." localSheetId="15" hidden="1">{"M3H.290",#N/A,FALSE,"SupportDetail"}</definedName>
    <definedName name="wrn.M3H290." localSheetId="6" hidden="1">{"M3H.290",#N/A,FALSE,"SupportDetail"}</definedName>
    <definedName name="wrn.M3H290." localSheetId="10" hidden="1">{"M3H.290",#N/A,FALSE,"SupportDetail"}</definedName>
    <definedName name="wrn.M3H290." localSheetId="17" hidden="1">{"M3H.290",#N/A,FALSE,"SupportDetail"}</definedName>
    <definedName name="wrn.M3H290." localSheetId="16" hidden="1">{"M3H.290",#N/A,FALSE,"SupportDetail"}</definedName>
    <definedName name="wrn.M3H290." hidden="1">{"M3H.290",#N/A,FALSE,"SupportDetail"}</definedName>
    <definedName name="wrn.M3H300." localSheetId="9" hidden="1">{"M3H.300",#N/A,FALSE,"SupportDetail"}</definedName>
    <definedName name="wrn.M3H300." localSheetId="12" hidden="1">{"M3H.300",#N/A,FALSE,"SupportDetail"}</definedName>
    <definedName name="wrn.M3H300." localSheetId="8" hidden="1">{"M3H.300",#N/A,FALSE,"SupportDetail"}</definedName>
    <definedName name="wrn.M3H300." localSheetId="13" hidden="1">{"M3H.300",#N/A,FALSE,"SupportDetail"}</definedName>
    <definedName name="wrn.M3H300." localSheetId="4" hidden="1">{"M3H.300",#N/A,FALSE,"SupportDetail"}</definedName>
    <definedName name="wrn.M3H300." localSheetId="7" hidden="1">{"M3H.300",#N/A,FALSE,"SupportDetail"}</definedName>
    <definedName name="wrn.M3H300." localSheetId="15" hidden="1">{"M3H.300",#N/A,FALSE,"SupportDetail"}</definedName>
    <definedName name="wrn.M3H300." localSheetId="6" hidden="1">{"M3H.300",#N/A,FALSE,"SupportDetail"}</definedName>
    <definedName name="wrn.M3H300." localSheetId="10" hidden="1">{"M3H.300",#N/A,FALSE,"SupportDetail"}</definedName>
    <definedName name="wrn.M3H300." localSheetId="17" hidden="1">{"M3H.300",#N/A,FALSE,"SupportDetail"}</definedName>
    <definedName name="wrn.M3H300." localSheetId="16" hidden="1">{"M3H.300",#N/A,FALSE,"SupportDetail"}</definedName>
    <definedName name="wrn.M3H300." hidden="1">{"M3H.300",#N/A,FALSE,"SupportDetail"}</definedName>
    <definedName name="wrn.M3H310." localSheetId="9" hidden="1">{"M3H.310",#N/A,FALSE,"SupportDetail"}</definedName>
    <definedName name="wrn.M3H310." localSheetId="12" hidden="1">{"M3H.310",#N/A,FALSE,"SupportDetail"}</definedName>
    <definedName name="wrn.M3H310." localSheetId="8" hidden="1">{"M3H.310",#N/A,FALSE,"SupportDetail"}</definedName>
    <definedName name="wrn.M3H310." localSheetId="13" hidden="1">{"M3H.310",#N/A,FALSE,"SupportDetail"}</definedName>
    <definedName name="wrn.M3H310." localSheetId="4" hidden="1">{"M3H.310",#N/A,FALSE,"SupportDetail"}</definedName>
    <definedName name="wrn.M3H310." localSheetId="7" hidden="1">{"M3H.310",#N/A,FALSE,"SupportDetail"}</definedName>
    <definedName name="wrn.M3H310." localSheetId="15" hidden="1">{"M3H.310",#N/A,FALSE,"SupportDetail"}</definedName>
    <definedName name="wrn.M3H310." localSheetId="6" hidden="1">{"M3H.310",#N/A,FALSE,"SupportDetail"}</definedName>
    <definedName name="wrn.M3H310." localSheetId="10" hidden="1">{"M3H.310",#N/A,FALSE,"SupportDetail"}</definedName>
    <definedName name="wrn.M3H310." localSheetId="17" hidden="1">{"M3H.310",#N/A,FALSE,"SupportDetail"}</definedName>
    <definedName name="wrn.M3H310." localSheetId="16" hidden="1">{"M3H.310",#N/A,FALSE,"SupportDetail"}</definedName>
    <definedName name="wrn.M3H310." hidden="1">{"M3H.310",#N/A,FALSE,"SupportDetail"}</definedName>
    <definedName name="wrn.M3H320." localSheetId="9" hidden="1">{"M3H.320",#N/A,FALSE,"SupportDetail"}</definedName>
    <definedName name="wrn.M3H320." localSheetId="12" hidden="1">{"M3H.320",#N/A,FALSE,"SupportDetail"}</definedName>
    <definedName name="wrn.M3H320." localSheetId="8" hidden="1">{"M3H.320",#N/A,FALSE,"SupportDetail"}</definedName>
    <definedName name="wrn.M3H320." localSheetId="13" hidden="1">{"M3H.320",#N/A,FALSE,"SupportDetail"}</definedName>
    <definedName name="wrn.M3H320." localSheetId="4" hidden="1">{"M3H.320",#N/A,FALSE,"SupportDetail"}</definedName>
    <definedName name="wrn.M3H320." localSheetId="7" hidden="1">{"M3H.320",#N/A,FALSE,"SupportDetail"}</definedName>
    <definedName name="wrn.M3H320." localSheetId="15" hidden="1">{"M3H.320",#N/A,FALSE,"SupportDetail"}</definedName>
    <definedName name="wrn.M3H320." localSheetId="6" hidden="1">{"M3H.320",#N/A,FALSE,"SupportDetail"}</definedName>
    <definedName name="wrn.M3H320." localSheetId="10" hidden="1">{"M3H.320",#N/A,FALSE,"SupportDetail"}</definedName>
    <definedName name="wrn.M3H320." localSheetId="17" hidden="1">{"M3H.320",#N/A,FALSE,"SupportDetail"}</definedName>
    <definedName name="wrn.M3H320." localSheetId="16" hidden="1">{"M3H.320",#N/A,FALSE,"SupportDetail"}</definedName>
    <definedName name="wrn.M3H320." hidden="1">{"M3H.320",#N/A,FALSE,"SupportDetail"}</definedName>
    <definedName name="wrn.M3H330." localSheetId="9" hidden="1">{"M3H.330",#N/A,FALSE,"SupportDetail"}</definedName>
    <definedName name="wrn.M3H330." localSheetId="12" hidden="1">{"M3H.330",#N/A,FALSE,"SupportDetail"}</definedName>
    <definedName name="wrn.M3H330." localSheetId="8" hidden="1">{"M3H.330",#N/A,FALSE,"SupportDetail"}</definedName>
    <definedName name="wrn.M3H330." localSheetId="13" hidden="1">{"M3H.330",#N/A,FALSE,"SupportDetail"}</definedName>
    <definedName name="wrn.M3H330." localSheetId="4" hidden="1">{"M3H.330",#N/A,FALSE,"SupportDetail"}</definedName>
    <definedName name="wrn.M3H330." localSheetId="7" hidden="1">{"M3H.330",#N/A,FALSE,"SupportDetail"}</definedName>
    <definedName name="wrn.M3H330." localSheetId="15" hidden="1">{"M3H.330",#N/A,FALSE,"SupportDetail"}</definedName>
    <definedName name="wrn.M3H330." localSheetId="6" hidden="1">{"M3H.330",#N/A,FALSE,"SupportDetail"}</definedName>
    <definedName name="wrn.M3H330." localSheetId="10" hidden="1">{"M3H.330",#N/A,FALSE,"SupportDetail"}</definedName>
    <definedName name="wrn.M3H330." localSheetId="17" hidden="1">{"M3H.330",#N/A,FALSE,"SupportDetail"}</definedName>
    <definedName name="wrn.M3H330." localSheetId="16" hidden="1">{"M3H.330",#N/A,FALSE,"SupportDetail"}</definedName>
    <definedName name="wrn.M3H330." hidden="1">{"M3H.330",#N/A,FALSE,"SupportDetail"}</definedName>
    <definedName name="wrn.M3H340." localSheetId="9" hidden="1">{"M3H.340",#N/A,FALSE,"SupportDetail"}</definedName>
    <definedName name="wrn.M3H340." localSheetId="12" hidden="1">{"M3H.340",#N/A,FALSE,"SupportDetail"}</definedName>
    <definedName name="wrn.M3H340." localSheetId="8" hidden="1">{"M3H.340",#N/A,FALSE,"SupportDetail"}</definedName>
    <definedName name="wrn.M3H340." localSheetId="13" hidden="1">{"M3H.340",#N/A,FALSE,"SupportDetail"}</definedName>
    <definedName name="wrn.M3H340." localSheetId="4" hidden="1">{"M3H.340",#N/A,FALSE,"SupportDetail"}</definedName>
    <definedName name="wrn.M3H340." localSheetId="7" hidden="1">{"M3H.340",#N/A,FALSE,"SupportDetail"}</definedName>
    <definedName name="wrn.M3H340." localSheetId="15" hidden="1">{"M3H.340",#N/A,FALSE,"SupportDetail"}</definedName>
    <definedName name="wrn.M3H340." localSheetId="6" hidden="1">{"M3H.340",#N/A,FALSE,"SupportDetail"}</definedName>
    <definedName name="wrn.M3H340." localSheetId="10" hidden="1">{"M3H.340",#N/A,FALSE,"SupportDetail"}</definedName>
    <definedName name="wrn.M3H340." localSheetId="17" hidden="1">{"M3H.340",#N/A,FALSE,"SupportDetail"}</definedName>
    <definedName name="wrn.M3H340." localSheetId="16" hidden="1">{"M3H.340",#N/A,FALSE,"SupportDetail"}</definedName>
    <definedName name="wrn.M3H340." hidden="1">{"M3H.340",#N/A,FALSE,"SupportDetail"}</definedName>
    <definedName name="wrn.M3H350." localSheetId="9" hidden="1">{"M3H.350",#N/A,FALSE,"SupportDetail"}</definedName>
    <definedName name="wrn.M3H350." localSheetId="12" hidden="1">{"M3H.350",#N/A,FALSE,"SupportDetail"}</definedName>
    <definedName name="wrn.M3H350." localSheetId="8" hidden="1">{"M3H.350",#N/A,FALSE,"SupportDetail"}</definedName>
    <definedName name="wrn.M3H350." localSheetId="13" hidden="1">{"M3H.350",#N/A,FALSE,"SupportDetail"}</definedName>
    <definedName name="wrn.M3H350." localSheetId="4" hidden="1">{"M3H.350",#N/A,FALSE,"SupportDetail"}</definedName>
    <definedName name="wrn.M3H350." localSheetId="7" hidden="1">{"M3H.350",#N/A,FALSE,"SupportDetail"}</definedName>
    <definedName name="wrn.M3H350." localSheetId="15" hidden="1">{"M3H.350",#N/A,FALSE,"SupportDetail"}</definedName>
    <definedName name="wrn.M3H350." localSheetId="6" hidden="1">{"M3H.350",#N/A,FALSE,"SupportDetail"}</definedName>
    <definedName name="wrn.M3H350." localSheetId="10" hidden="1">{"M3H.350",#N/A,FALSE,"SupportDetail"}</definedName>
    <definedName name="wrn.M3H350." localSheetId="17" hidden="1">{"M3H.350",#N/A,FALSE,"SupportDetail"}</definedName>
    <definedName name="wrn.M3H350." localSheetId="16" hidden="1">{"M3H.350",#N/A,FALSE,"SupportDetail"}</definedName>
    <definedName name="wrn.M3H350." hidden="1">{"M3H.350",#N/A,FALSE,"SupportDetail"}</definedName>
    <definedName name="wrn.M3H360." localSheetId="9" hidden="1">{"M3H.360",#N/A,FALSE,"SupportDetail"}</definedName>
    <definedName name="wrn.M3H360." localSheetId="12" hidden="1">{"M3H.360",#N/A,FALSE,"SupportDetail"}</definedName>
    <definedName name="wrn.M3H360." localSheetId="8" hidden="1">{"M3H.360",#N/A,FALSE,"SupportDetail"}</definedName>
    <definedName name="wrn.M3H360." localSheetId="13" hidden="1">{"M3H.360",#N/A,FALSE,"SupportDetail"}</definedName>
    <definedName name="wrn.M3H360." localSheetId="4" hidden="1">{"M3H.360",#N/A,FALSE,"SupportDetail"}</definedName>
    <definedName name="wrn.M3H360." localSheetId="7" hidden="1">{"M3H.360",#N/A,FALSE,"SupportDetail"}</definedName>
    <definedName name="wrn.M3H360." localSheetId="15" hidden="1">{"M3H.360",#N/A,FALSE,"SupportDetail"}</definedName>
    <definedName name="wrn.M3H360." localSheetId="6" hidden="1">{"M3H.360",#N/A,FALSE,"SupportDetail"}</definedName>
    <definedName name="wrn.M3H360." localSheetId="10" hidden="1">{"M3H.360",#N/A,FALSE,"SupportDetail"}</definedName>
    <definedName name="wrn.M3H360." localSheetId="17" hidden="1">{"M3H.360",#N/A,FALSE,"SupportDetail"}</definedName>
    <definedName name="wrn.M3H360." localSheetId="16" hidden="1">{"M3H.360",#N/A,FALSE,"SupportDetail"}</definedName>
    <definedName name="wrn.M3H360." hidden="1">{"M3H.360",#N/A,FALSE,"SupportDetail"}</definedName>
    <definedName name="wrn.M3H370." localSheetId="9" hidden="1">{"M3H.370",#N/A,FALSE,"SupportDetail"}</definedName>
    <definedName name="wrn.M3H370." localSheetId="12" hidden="1">{"M3H.370",#N/A,FALSE,"SupportDetail"}</definedName>
    <definedName name="wrn.M3H370." localSheetId="8" hidden="1">{"M3H.370",#N/A,FALSE,"SupportDetail"}</definedName>
    <definedName name="wrn.M3H370." localSheetId="13" hidden="1">{"M3H.370",#N/A,FALSE,"SupportDetail"}</definedName>
    <definedName name="wrn.M3H370." localSheetId="4" hidden="1">{"M3H.370",#N/A,FALSE,"SupportDetail"}</definedName>
    <definedName name="wrn.M3H370." localSheetId="7" hidden="1">{"M3H.370",#N/A,FALSE,"SupportDetail"}</definedName>
    <definedName name="wrn.M3H370." localSheetId="15" hidden="1">{"M3H.370",#N/A,FALSE,"SupportDetail"}</definedName>
    <definedName name="wrn.M3H370." localSheetId="6" hidden="1">{"M3H.370",#N/A,FALSE,"SupportDetail"}</definedName>
    <definedName name="wrn.M3H370." localSheetId="10" hidden="1">{"M3H.370",#N/A,FALSE,"SupportDetail"}</definedName>
    <definedName name="wrn.M3H370." localSheetId="17" hidden="1">{"M3H.370",#N/A,FALSE,"SupportDetail"}</definedName>
    <definedName name="wrn.M3H370." localSheetId="16" hidden="1">{"M3H.370",#N/A,FALSE,"SupportDetail"}</definedName>
    <definedName name="wrn.M3H370." hidden="1">{"M3H.370",#N/A,FALSE,"SupportDetail"}</definedName>
    <definedName name="wrn.M3H380." localSheetId="9" hidden="1">{"M3H.380",#N/A,FALSE,"SupportDetail"}</definedName>
    <definedName name="wrn.M3H380." localSheetId="12" hidden="1">{"M3H.380",#N/A,FALSE,"SupportDetail"}</definedName>
    <definedName name="wrn.M3H380." localSheetId="8" hidden="1">{"M3H.380",#N/A,FALSE,"SupportDetail"}</definedName>
    <definedName name="wrn.M3H380." localSheetId="13" hidden="1">{"M3H.380",#N/A,FALSE,"SupportDetail"}</definedName>
    <definedName name="wrn.M3H380." localSheetId="4" hidden="1">{"M3H.380",#N/A,FALSE,"SupportDetail"}</definedName>
    <definedName name="wrn.M3H380." localSheetId="7" hidden="1">{"M3H.380",#N/A,FALSE,"SupportDetail"}</definedName>
    <definedName name="wrn.M3H380." localSheetId="15" hidden="1">{"M3H.380",#N/A,FALSE,"SupportDetail"}</definedName>
    <definedName name="wrn.M3H380." localSheetId="6" hidden="1">{"M3H.380",#N/A,FALSE,"SupportDetail"}</definedName>
    <definedName name="wrn.M3H380." localSheetId="10" hidden="1">{"M3H.380",#N/A,FALSE,"SupportDetail"}</definedName>
    <definedName name="wrn.M3H380." localSheetId="17" hidden="1">{"M3H.380",#N/A,FALSE,"SupportDetail"}</definedName>
    <definedName name="wrn.M3H380." localSheetId="16" hidden="1">{"M3H.380",#N/A,FALSE,"SupportDetail"}</definedName>
    <definedName name="wrn.M3H380." hidden="1">{"M3H.380",#N/A,FALSE,"SupportDetail"}</definedName>
    <definedName name="wrn.M3H390." localSheetId="9" hidden="1">{"M3H.390",#N/A,FALSE,"SupportDetail"}</definedName>
    <definedName name="wrn.M3H390." localSheetId="12" hidden="1">{"M3H.390",#N/A,FALSE,"SupportDetail"}</definedName>
    <definedName name="wrn.M3H390." localSheetId="8" hidden="1">{"M3H.390",#N/A,FALSE,"SupportDetail"}</definedName>
    <definedName name="wrn.M3H390." localSheetId="13" hidden="1">{"M3H.390",#N/A,FALSE,"SupportDetail"}</definedName>
    <definedName name="wrn.M3H390." localSheetId="4" hidden="1">{"M3H.390",#N/A,FALSE,"SupportDetail"}</definedName>
    <definedName name="wrn.M3H390." localSheetId="7" hidden="1">{"M3H.390",#N/A,FALSE,"SupportDetail"}</definedName>
    <definedName name="wrn.M3H390." localSheetId="15" hidden="1">{"M3H.390",#N/A,FALSE,"SupportDetail"}</definedName>
    <definedName name="wrn.M3H390." localSheetId="6" hidden="1">{"M3H.390",#N/A,FALSE,"SupportDetail"}</definedName>
    <definedName name="wrn.M3H390." localSheetId="10" hidden="1">{"M3H.390",#N/A,FALSE,"SupportDetail"}</definedName>
    <definedName name="wrn.M3H390." localSheetId="17" hidden="1">{"M3H.390",#N/A,FALSE,"SupportDetail"}</definedName>
    <definedName name="wrn.M3H390." localSheetId="16" hidden="1">{"M3H.390",#N/A,FALSE,"SupportDetail"}</definedName>
    <definedName name="wrn.M3H390." hidden="1">{"M3H.390",#N/A,FALSE,"SupportDetail"}</definedName>
    <definedName name="wrn.M3H400." localSheetId="9" hidden="1">{"M3H.400",#N/A,FALSE,"SupportDetail"}</definedName>
    <definedName name="wrn.M3H400." localSheetId="12" hidden="1">{"M3H.400",#N/A,FALSE,"SupportDetail"}</definedName>
    <definedName name="wrn.M3H400." localSheetId="8" hidden="1">{"M3H.400",#N/A,FALSE,"SupportDetail"}</definedName>
    <definedName name="wrn.M3H400." localSheetId="13" hidden="1">{"M3H.400",#N/A,FALSE,"SupportDetail"}</definedName>
    <definedName name="wrn.M3H400." localSheetId="4" hidden="1">{"M3H.400",#N/A,FALSE,"SupportDetail"}</definedName>
    <definedName name="wrn.M3H400." localSheetId="7" hidden="1">{"M3H.400",#N/A,FALSE,"SupportDetail"}</definedName>
    <definedName name="wrn.M3H400." localSheetId="15" hidden="1">{"M3H.400",#N/A,FALSE,"SupportDetail"}</definedName>
    <definedName name="wrn.M3H400." localSheetId="6" hidden="1">{"M3H.400",#N/A,FALSE,"SupportDetail"}</definedName>
    <definedName name="wrn.M3H400." localSheetId="10" hidden="1">{"M3H.400",#N/A,FALSE,"SupportDetail"}</definedName>
    <definedName name="wrn.M3H400." localSheetId="17" hidden="1">{"M3H.400",#N/A,FALSE,"SupportDetail"}</definedName>
    <definedName name="wrn.M3H400." localSheetId="16" hidden="1">{"M3H.400",#N/A,FALSE,"SupportDetail"}</definedName>
    <definedName name="wrn.M3H400." hidden="1">{"M3H.400",#N/A,FALSE,"SupportDetail"}</definedName>
    <definedName name="wrn.M3J." localSheetId="9" hidden="1">{"M3J",#N/A,FALSE,"Support Sch"}</definedName>
    <definedName name="wrn.M3J." localSheetId="12" hidden="1">{"M3J",#N/A,FALSE,"Support Sch"}</definedName>
    <definedName name="wrn.M3J." localSheetId="8" hidden="1">{"M3J",#N/A,FALSE,"Support Sch"}</definedName>
    <definedName name="wrn.M3J." localSheetId="13" hidden="1">{"M3J",#N/A,FALSE,"Support Sch"}</definedName>
    <definedName name="wrn.M3J." localSheetId="4" hidden="1">{"M3J",#N/A,FALSE,"Support Sch"}</definedName>
    <definedName name="wrn.M3J." localSheetId="7" hidden="1">{"M3J",#N/A,FALSE,"Support Sch"}</definedName>
    <definedName name="wrn.M3J." localSheetId="15" hidden="1">{"M3J",#N/A,FALSE,"Support Sch"}</definedName>
    <definedName name="wrn.M3J." localSheetId="6" hidden="1">{"M3J",#N/A,FALSE,"Support Sch"}</definedName>
    <definedName name="wrn.M3J." localSheetId="10" hidden="1">{"M3J",#N/A,FALSE,"Support Sch"}</definedName>
    <definedName name="wrn.M3J." localSheetId="17" hidden="1">{"M3J",#N/A,FALSE,"Support Sch"}</definedName>
    <definedName name="wrn.M3J." localSheetId="16" hidden="1">{"M3J",#N/A,FALSE,"Support Sch"}</definedName>
    <definedName name="wrn.M3J." hidden="1">{"M3J",#N/A,FALSE,"Support Sch"}</definedName>
    <definedName name="wrn.M4B." localSheetId="9" hidden="1">{"M4B",#N/A,FALSE,"Support Sch"}</definedName>
    <definedName name="wrn.M4B." localSheetId="12" hidden="1">{"M4B",#N/A,FALSE,"Support Sch"}</definedName>
    <definedName name="wrn.M4B." localSheetId="8" hidden="1">{"M4B",#N/A,FALSE,"Support Sch"}</definedName>
    <definedName name="wrn.M4B." localSheetId="13" hidden="1">{"M4B",#N/A,FALSE,"Support Sch"}</definedName>
    <definedName name="wrn.M4B." localSheetId="4" hidden="1">{"M4B",#N/A,FALSE,"Support Sch"}</definedName>
    <definedName name="wrn.M4B." localSheetId="7" hidden="1">{"M4B",#N/A,FALSE,"Support Sch"}</definedName>
    <definedName name="wrn.M4B." localSheetId="15" hidden="1">{"M4B",#N/A,FALSE,"Support Sch"}</definedName>
    <definedName name="wrn.M4B." localSheetId="6" hidden="1">{"M4B",#N/A,FALSE,"Support Sch"}</definedName>
    <definedName name="wrn.M4B." localSheetId="10" hidden="1">{"M4B",#N/A,FALSE,"Support Sch"}</definedName>
    <definedName name="wrn.M4B." localSheetId="17" hidden="1">{"M4B",#N/A,FALSE,"Support Sch"}</definedName>
    <definedName name="wrn.M4B." localSheetId="16" hidden="1">{"M4B",#N/A,FALSE,"Support Sch"}</definedName>
    <definedName name="wrn.M4B." hidden="1">{"M4B",#N/A,FALSE,"Support Sch"}</definedName>
    <definedName name="wrn.MixPrint." localSheetId="9" hidden="1">{"salesbyplan",#N/A,FALSE,"Sales By Plan Code";"salesbyclient",#N/A,FALSE,"Sales By Plan Code";"osbyplan",#N/A,FALSE,"Sales By Plan Code";"osbyclient",#N/A,FALSE,"Sales By Plan Code"}</definedName>
    <definedName name="wrn.MixPrint." localSheetId="12" hidden="1">{"salesbyplan",#N/A,FALSE,"Sales By Plan Code";"salesbyclient",#N/A,FALSE,"Sales By Plan Code";"osbyplan",#N/A,FALSE,"Sales By Plan Code";"osbyclient",#N/A,FALSE,"Sales By Plan Code"}</definedName>
    <definedName name="wrn.MixPrint." localSheetId="8" hidden="1">{"salesbyplan",#N/A,FALSE,"Sales By Plan Code";"salesbyclient",#N/A,FALSE,"Sales By Plan Code";"osbyplan",#N/A,FALSE,"Sales By Plan Code";"osbyclient",#N/A,FALSE,"Sales By Plan Code"}</definedName>
    <definedName name="wrn.MixPrint." localSheetId="13" hidden="1">{"salesbyplan",#N/A,FALSE,"Sales By Plan Code";"salesbyclient",#N/A,FALSE,"Sales By Plan Code";"osbyplan",#N/A,FALSE,"Sales By Plan Code";"osbyclient",#N/A,FALSE,"Sales By Plan Code"}</definedName>
    <definedName name="wrn.MixPrint." localSheetId="4" hidden="1">{"salesbyplan",#N/A,FALSE,"Sales By Plan Code";"salesbyclient",#N/A,FALSE,"Sales By Plan Code";"osbyplan",#N/A,FALSE,"Sales By Plan Code";"osbyclient",#N/A,FALSE,"Sales By Plan Code"}</definedName>
    <definedName name="wrn.MixPrint." localSheetId="7" hidden="1">{"salesbyplan",#N/A,FALSE,"Sales By Plan Code";"salesbyclient",#N/A,FALSE,"Sales By Plan Code";"osbyplan",#N/A,FALSE,"Sales By Plan Code";"osbyclient",#N/A,FALSE,"Sales By Plan Code"}</definedName>
    <definedName name="wrn.MixPrint." localSheetId="15" hidden="1">{"salesbyplan",#N/A,FALSE,"Sales By Plan Code";"salesbyclient",#N/A,FALSE,"Sales By Plan Code";"osbyplan",#N/A,FALSE,"Sales By Plan Code";"osbyclient",#N/A,FALSE,"Sales By Plan Code"}</definedName>
    <definedName name="wrn.MixPrint." localSheetId="6" hidden="1">{"salesbyplan",#N/A,FALSE,"Sales By Plan Code";"salesbyclient",#N/A,FALSE,"Sales By Plan Code";"osbyplan",#N/A,FALSE,"Sales By Plan Code";"osbyclient",#N/A,FALSE,"Sales By Plan Code"}</definedName>
    <definedName name="wrn.MixPrint." localSheetId="10" hidden="1">{"salesbyplan",#N/A,FALSE,"Sales By Plan Code";"salesbyclient",#N/A,FALSE,"Sales By Plan Code";"osbyplan",#N/A,FALSE,"Sales By Plan Code";"osbyclient",#N/A,FALSE,"Sales By Plan Code"}</definedName>
    <definedName name="wrn.MixPrint." localSheetId="17" hidden="1">{"salesbyplan",#N/A,FALSE,"Sales By Plan Code";"salesbyclient",#N/A,FALSE,"Sales By Plan Code";"osbyplan",#N/A,FALSE,"Sales By Plan Code";"osbyclient",#N/A,FALSE,"Sales By Plan Code"}</definedName>
    <definedName name="wrn.MixPrint." localSheetId="16" hidden="1">{"salesbyplan",#N/A,FALSE,"Sales By Plan Code";"salesbyclient",#N/A,FALSE,"Sales By Plan Code";"osbyplan",#N/A,FALSE,"Sales By Plan Code";"osbyclient",#N/A,FALSE,"Sales By Plan Code"}</definedName>
    <definedName name="wrn.MixPrint." hidden="1">{"salesbyplan",#N/A,FALSE,"Sales By Plan Code";"salesbyclient",#N/A,FALSE,"Sales By Plan Code";"osbyplan",#N/A,FALSE,"Sales By Plan Code";"osbyclient",#N/A,FALSE,"Sales By Plan Code"}</definedName>
    <definedName name="wrn.Monthly._.Report." localSheetId="9" hidden="1">{"Variance Report",#N/A,TRUE,"Variances";"Monthly Report",#N/A,TRUE,"Monthly";"Published Report",#N/A,TRUE,"Published";"Coo-Brylane",#N/A,TRUE,"COO-Brylane";"Coo-Shop At Home",#N/A,TRUE,"COO-Shop At Home"}</definedName>
    <definedName name="wrn.Monthly._.Report." localSheetId="12" hidden="1">{"Variance Report",#N/A,TRUE,"Variances";"Monthly Report",#N/A,TRUE,"Monthly";"Published Report",#N/A,TRUE,"Published";"Coo-Brylane",#N/A,TRUE,"COO-Brylane";"Coo-Shop At Home",#N/A,TRUE,"COO-Shop At Home"}</definedName>
    <definedName name="wrn.Monthly._.Report." localSheetId="8" hidden="1">{"Variance Report",#N/A,TRUE,"Variances";"Monthly Report",#N/A,TRUE,"Monthly";"Published Report",#N/A,TRUE,"Published";"Coo-Brylane",#N/A,TRUE,"COO-Brylane";"Coo-Shop At Home",#N/A,TRUE,"COO-Shop At Home"}</definedName>
    <definedName name="wrn.Monthly._.Report." localSheetId="13" hidden="1">{"Variance Report",#N/A,TRUE,"Variances";"Monthly Report",#N/A,TRUE,"Monthly";"Published Report",#N/A,TRUE,"Published";"Coo-Brylane",#N/A,TRUE,"COO-Brylane";"Coo-Shop At Home",#N/A,TRUE,"COO-Shop At Home"}</definedName>
    <definedName name="wrn.Monthly._.Report." localSheetId="4" hidden="1">{"Variance Report",#N/A,TRUE,"Variances";"Monthly Report",#N/A,TRUE,"Monthly";"Published Report",#N/A,TRUE,"Published";"Coo-Brylane",#N/A,TRUE,"COO-Brylane";"Coo-Shop At Home",#N/A,TRUE,"COO-Shop At Home"}</definedName>
    <definedName name="wrn.Monthly._.Report." localSheetId="7" hidden="1">{"Variance Report",#N/A,TRUE,"Variances";"Monthly Report",#N/A,TRUE,"Monthly";"Published Report",#N/A,TRUE,"Published";"Coo-Brylane",#N/A,TRUE,"COO-Brylane";"Coo-Shop At Home",#N/A,TRUE,"COO-Shop At Home"}</definedName>
    <definedName name="wrn.Monthly._.Report." localSheetId="15" hidden="1">{"Variance Report",#N/A,TRUE,"Variances";"Monthly Report",#N/A,TRUE,"Monthly";"Published Report",#N/A,TRUE,"Published";"Coo-Brylane",#N/A,TRUE,"COO-Brylane";"Coo-Shop At Home",#N/A,TRUE,"COO-Shop At Home"}</definedName>
    <definedName name="wrn.Monthly._.Report." localSheetId="6" hidden="1">{"Variance Report",#N/A,TRUE,"Variances";"Monthly Report",#N/A,TRUE,"Monthly";"Published Report",#N/A,TRUE,"Published";"Coo-Brylane",#N/A,TRUE,"COO-Brylane";"Coo-Shop At Home",#N/A,TRUE,"COO-Shop At Home"}</definedName>
    <definedName name="wrn.Monthly._.Report." localSheetId="10" hidden="1">{"Variance Report",#N/A,TRUE,"Variances";"Monthly Report",#N/A,TRUE,"Monthly";"Published Report",#N/A,TRUE,"Published";"Coo-Brylane",#N/A,TRUE,"COO-Brylane";"Coo-Shop At Home",#N/A,TRUE,"COO-Shop At Home"}</definedName>
    <definedName name="wrn.Monthly._.Report." localSheetId="17" hidden="1">{"Variance Report",#N/A,TRUE,"Variances";"Monthly Report",#N/A,TRUE,"Monthly";"Published Report",#N/A,TRUE,"Published";"Coo-Brylane",#N/A,TRUE,"COO-Brylane";"Coo-Shop At Home",#N/A,TRUE,"COO-Shop At Home"}</definedName>
    <definedName name="wrn.Monthly._.Report." localSheetId="16" hidden="1">{"Variance Report",#N/A,TRUE,"Variances";"Monthly Report",#N/A,TRUE,"Monthly";"Published Report",#N/A,TRUE,"Published";"Coo-Brylane",#N/A,TRUE,"COO-Brylane";"Coo-Shop At Home",#N/A,TRUE,"COO-Shop At Home"}</definedName>
    <definedName name="wrn.Monthly._.Report." hidden="1">{"Variance Report",#N/A,TRUE,"Variances";"Monthly Report",#N/A,TRUE,"Monthly";"Published Report",#N/A,TRUE,"Published";"Coo-Brylane",#N/A,TRUE,"COO-Brylane";"Coo-Shop At Home",#N/A,TRUE,"COO-Shop At Home"}</definedName>
    <definedName name="wrn.NA._.O_T._.DECK." localSheetId="9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NA._.O_T._.DECK." localSheetId="12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NA._.O_T._.DECK." localSheetId="8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NA._.O_T._.DECK." localSheetId="13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NA._.O_T._.DECK." localSheetId="4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NA._.O_T._.DECK." localSheetId="7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NA._.O_T._.DECK." localSheetId="15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NA._.O_T._.DECK." localSheetId="6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NA._.O_T._.DECK." localSheetId="10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NA._.O_T._.DECK." localSheetId="17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NA._.O_T._.DECK." localSheetId="16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NA._.O_T._.DECK." hidden="1">{#N/A,#N/A,FALSE,"O&amp;T Expense";#N/A,#N/A,FALSE,"O&amp;T FTE";#N/A,#N/A,FALSE,"O&amp;T Non-Bkcd FTE";#N/A,#N/A,FALSE,"O&amp;T FTE Less Non-Bkcd FTE";#N/A,#N/A,FALSE,"O&amp;T Direct Staff";#N/A,#N/A,FALSE,"Credit Expense";#N/A,#N/A,FALSE,"Credit FTE";#N/A,#N/A,FALSE,"Credit DS";#N/A,#N/A,FALSE,"CS Expense";#N/A,#N/A,FALSE,"CS FTE";#N/A,#N/A,FALSE,"CS DS";#N/A,#N/A,FALSE,"TS Expense";#N/A,#N/A,FALSE,"TS FTE";#N/A,#N/A,FALSE,"TS DS";#N/A,#N/A,FALSE,"Tech Expense";#N/A,#N/A,FALSE,"Tech FTE";#N/A,#N/A,FALSE,"Tech DS";#N/A,#N/A,FALSE,"MO Expense";#N/A,#N/A,FALSE,"MO FTE";#N/A,#N/A,FALSE,"MO DS"}</definedName>
    <definedName name="wrn.Print." localSheetId="9" hidden="1">{#N/A,#N/A,FALSE,"Trading-Mult ";#N/A,#N/A,FALSE,"Trading-Cap";#N/A,#N/A,FALSE,"Trading-Inc";#N/A,#N/A,FALSE,"Cash Flow";#N/A,#N/A,FALSE,"M&amp;A info"}</definedName>
    <definedName name="wrn.Print." localSheetId="12" hidden="1">{#N/A,#N/A,FALSE,"Trading-Mult ";#N/A,#N/A,FALSE,"Trading-Cap";#N/A,#N/A,FALSE,"Trading-Inc";#N/A,#N/A,FALSE,"Cash Flow";#N/A,#N/A,FALSE,"M&amp;A info"}</definedName>
    <definedName name="wrn.Print." localSheetId="8" hidden="1">{#N/A,#N/A,FALSE,"Trading-Mult ";#N/A,#N/A,FALSE,"Trading-Cap";#N/A,#N/A,FALSE,"Trading-Inc";#N/A,#N/A,FALSE,"Cash Flow";#N/A,#N/A,FALSE,"M&amp;A info"}</definedName>
    <definedName name="wrn.Print." localSheetId="13" hidden="1">{#N/A,#N/A,FALSE,"Trading-Mult ";#N/A,#N/A,FALSE,"Trading-Cap";#N/A,#N/A,FALSE,"Trading-Inc";#N/A,#N/A,FALSE,"Cash Flow";#N/A,#N/A,FALSE,"M&amp;A info"}</definedName>
    <definedName name="wrn.Print." localSheetId="4" hidden="1">{#N/A,#N/A,FALSE,"Trading-Mult ";#N/A,#N/A,FALSE,"Trading-Cap";#N/A,#N/A,FALSE,"Trading-Inc";#N/A,#N/A,FALSE,"Cash Flow";#N/A,#N/A,FALSE,"M&amp;A info"}</definedName>
    <definedName name="wrn.Print." localSheetId="7" hidden="1">{#N/A,#N/A,FALSE,"Trading-Mult ";#N/A,#N/A,FALSE,"Trading-Cap";#N/A,#N/A,FALSE,"Trading-Inc";#N/A,#N/A,FALSE,"Cash Flow";#N/A,#N/A,FALSE,"M&amp;A info"}</definedName>
    <definedName name="wrn.Print." localSheetId="15" hidden="1">{#N/A,#N/A,FALSE,"Trading-Mult ";#N/A,#N/A,FALSE,"Trading-Cap";#N/A,#N/A,FALSE,"Trading-Inc";#N/A,#N/A,FALSE,"Cash Flow";#N/A,#N/A,FALSE,"M&amp;A info"}</definedName>
    <definedName name="wrn.Print." localSheetId="6" hidden="1">{#N/A,#N/A,FALSE,"Trading-Mult ";#N/A,#N/A,FALSE,"Trading-Cap";#N/A,#N/A,FALSE,"Trading-Inc";#N/A,#N/A,FALSE,"Cash Flow";#N/A,#N/A,FALSE,"M&amp;A info"}</definedName>
    <definedName name="wrn.Print." localSheetId="10" hidden="1">{#N/A,#N/A,FALSE,"Trading-Mult ";#N/A,#N/A,FALSE,"Trading-Cap";#N/A,#N/A,FALSE,"Trading-Inc";#N/A,#N/A,FALSE,"Cash Flow";#N/A,#N/A,FALSE,"M&amp;A info"}</definedName>
    <definedName name="wrn.Print." localSheetId="17" hidden="1">{#N/A,#N/A,FALSE,"Trading-Mult ";#N/A,#N/A,FALSE,"Trading-Cap";#N/A,#N/A,FALSE,"Trading-Inc";#N/A,#N/A,FALSE,"Cash Flow";#N/A,#N/A,FALSE,"M&amp;A info"}</definedName>
    <definedName name="wrn.Print." localSheetId="16" hidden="1">{#N/A,#N/A,FALSE,"Trading-Mult ";#N/A,#N/A,FALSE,"Trading-Cap";#N/A,#N/A,FALSE,"Trading-Inc";#N/A,#N/A,FALSE,"Cash Flow";#N/A,#N/A,FALSE,"M&amp;A info"}</definedName>
    <definedName name="wrn.Print." hidden="1">{#N/A,#N/A,FALSE,"Trading-Mult ";#N/A,#N/A,FALSE,"Trading-Cap";#N/A,#N/A,FALSE,"Trading-Inc";#N/A,#N/A,FALSE,"Cash Flow";#N/A,#N/A,FALSE,"M&amp;A info"}</definedName>
    <definedName name="wrn.PRINT._.FULL." localSheetId="9" hidden="1">{"Page1",#N/A,FALSE,"4YR_PROJ";"Page2",#N/A,FALSE,"EPS IMPACT";"Page3",#N/A,FALSE,"TOPrS";"Page4",#N/A,FALSE,"Shares Matrix";"Page5",#N/A,FALSE,"RAT_CAP";"Page6",#N/A,FALSE,"PRIDES"}</definedName>
    <definedName name="wrn.PRINT._.FULL." localSheetId="12" hidden="1">{"Page1",#N/A,FALSE,"4YR_PROJ";"Page2",#N/A,FALSE,"EPS IMPACT";"Page3",#N/A,FALSE,"TOPrS";"Page4",#N/A,FALSE,"Shares Matrix";"Page5",#N/A,FALSE,"RAT_CAP";"Page6",#N/A,FALSE,"PRIDES"}</definedName>
    <definedName name="wrn.PRINT._.FULL." localSheetId="8" hidden="1">{"Page1",#N/A,FALSE,"4YR_PROJ";"Page2",#N/A,FALSE,"EPS IMPACT";"Page3",#N/A,FALSE,"TOPrS";"Page4",#N/A,FALSE,"Shares Matrix";"Page5",#N/A,FALSE,"RAT_CAP";"Page6",#N/A,FALSE,"PRIDES"}</definedName>
    <definedName name="wrn.PRINT._.FULL." localSheetId="13" hidden="1">{"Page1",#N/A,FALSE,"4YR_PROJ";"Page2",#N/A,FALSE,"EPS IMPACT";"Page3",#N/A,FALSE,"TOPrS";"Page4",#N/A,FALSE,"Shares Matrix";"Page5",#N/A,FALSE,"RAT_CAP";"Page6",#N/A,FALSE,"PRIDES"}</definedName>
    <definedName name="wrn.PRINT._.FULL." localSheetId="4" hidden="1">{"Page1",#N/A,FALSE,"4YR_PROJ";"Page2",#N/A,FALSE,"EPS IMPACT";"Page3",#N/A,FALSE,"TOPrS";"Page4",#N/A,FALSE,"Shares Matrix";"Page5",#N/A,FALSE,"RAT_CAP";"Page6",#N/A,FALSE,"PRIDES"}</definedName>
    <definedName name="wrn.PRINT._.FULL." localSheetId="7" hidden="1">{"Page1",#N/A,FALSE,"4YR_PROJ";"Page2",#N/A,FALSE,"EPS IMPACT";"Page3",#N/A,FALSE,"TOPrS";"Page4",#N/A,FALSE,"Shares Matrix";"Page5",#N/A,FALSE,"RAT_CAP";"Page6",#N/A,FALSE,"PRIDES"}</definedName>
    <definedName name="wrn.PRINT._.FULL." localSheetId="15" hidden="1">{"Page1",#N/A,FALSE,"4YR_PROJ";"Page2",#N/A,FALSE,"EPS IMPACT";"Page3",#N/A,FALSE,"TOPrS";"Page4",#N/A,FALSE,"Shares Matrix";"Page5",#N/A,FALSE,"RAT_CAP";"Page6",#N/A,FALSE,"PRIDES"}</definedName>
    <definedName name="wrn.PRINT._.FULL." localSheetId="6" hidden="1">{"Page1",#N/A,FALSE,"4YR_PROJ";"Page2",#N/A,FALSE,"EPS IMPACT";"Page3",#N/A,FALSE,"TOPrS";"Page4",#N/A,FALSE,"Shares Matrix";"Page5",#N/A,FALSE,"RAT_CAP";"Page6",#N/A,FALSE,"PRIDES"}</definedName>
    <definedName name="wrn.PRINT._.FULL." localSheetId="10" hidden="1">{"Page1",#N/A,FALSE,"4YR_PROJ";"Page2",#N/A,FALSE,"EPS IMPACT";"Page3",#N/A,FALSE,"TOPrS";"Page4",#N/A,FALSE,"Shares Matrix";"Page5",#N/A,FALSE,"RAT_CAP";"Page6",#N/A,FALSE,"PRIDES"}</definedName>
    <definedName name="wrn.PRINT._.FULL." localSheetId="17" hidden="1">{"Page1",#N/A,FALSE,"4YR_PROJ";"Page2",#N/A,FALSE,"EPS IMPACT";"Page3",#N/A,FALSE,"TOPrS";"Page4",#N/A,FALSE,"Shares Matrix";"Page5",#N/A,FALSE,"RAT_CAP";"Page6",#N/A,FALSE,"PRIDES"}</definedName>
    <definedName name="wrn.PRINT._.FULL." localSheetId="16" hidden="1">{"Page1",#N/A,FALSE,"4YR_PROJ";"Page2",#N/A,FALSE,"EPS IMPACT";"Page3",#N/A,FALSE,"TOPrS";"Page4",#N/A,FALSE,"Shares Matrix";"Page5",#N/A,FALSE,"RAT_CAP";"Page6",#N/A,FALSE,"PRIDES"}</definedName>
    <definedName name="wrn.PRINT._.FULL." hidden="1">{"Page1",#N/A,FALSE,"4YR_PROJ";"Page2",#N/A,FALSE,"EPS IMPACT";"Page3",#N/A,FALSE,"TOPrS";"Page4",#N/A,FALSE,"Shares Matrix";"Page5",#N/A,FALSE,"RAT_CAP";"Page6",#N/A,FALSE,"PRIDES"}</definedName>
    <definedName name="wrn.PRINT._.FULL2" localSheetId="9" hidden="1">{"Page1",#N/A,FALSE,"4YR_PROJ";"Page2",#N/A,FALSE,"EPS IMPACT";"Page3",#N/A,FALSE,"TOPrS";"Page4",#N/A,FALSE,"Shares Matrix";"Page5",#N/A,FALSE,"RAT_CAP";"Page6",#N/A,FALSE,"PRIDES"}</definedName>
    <definedName name="wrn.PRINT._.FULL2" localSheetId="12" hidden="1">{"Page1",#N/A,FALSE,"4YR_PROJ";"Page2",#N/A,FALSE,"EPS IMPACT";"Page3",#N/A,FALSE,"TOPrS";"Page4",#N/A,FALSE,"Shares Matrix";"Page5",#N/A,FALSE,"RAT_CAP";"Page6",#N/A,FALSE,"PRIDES"}</definedName>
    <definedName name="wrn.PRINT._.FULL2" localSheetId="8" hidden="1">{"Page1",#N/A,FALSE,"4YR_PROJ";"Page2",#N/A,FALSE,"EPS IMPACT";"Page3",#N/A,FALSE,"TOPrS";"Page4",#N/A,FALSE,"Shares Matrix";"Page5",#N/A,FALSE,"RAT_CAP";"Page6",#N/A,FALSE,"PRIDES"}</definedName>
    <definedName name="wrn.PRINT._.FULL2" localSheetId="13" hidden="1">{"Page1",#N/A,FALSE,"4YR_PROJ";"Page2",#N/A,FALSE,"EPS IMPACT";"Page3",#N/A,FALSE,"TOPrS";"Page4",#N/A,FALSE,"Shares Matrix";"Page5",#N/A,FALSE,"RAT_CAP";"Page6",#N/A,FALSE,"PRIDES"}</definedName>
    <definedName name="wrn.PRINT._.FULL2" localSheetId="4" hidden="1">{"Page1",#N/A,FALSE,"4YR_PROJ";"Page2",#N/A,FALSE,"EPS IMPACT";"Page3",#N/A,FALSE,"TOPrS";"Page4",#N/A,FALSE,"Shares Matrix";"Page5",#N/A,FALSE,"RAT_CAP";"Page6",#N/A,FALSE,"PRIDES"}</definedName>
    <definedName name="wrn.PRINT._.FULL2" localSheetId="7" hidden="1">{"Page1",#N/A,FALSE,"4YR_PROJ";"Page2",#N/A,FALSE,"EPS IMPACT";"Page3",#N/A,FALSE,"TOPrS";"Page4",#N/A,FALSE,"Shares Matrix";"Page5",#N/A,FALSE,"RAT_CAP";"Page6",#N/A,FALSE,"PRIDES"}</definedName>
    <definedName name="wrn.PRINT._.FULL2" localSheetId="15" hidden="1">{"Page1",#N/A,FALSE,"4YR_PROJ";"Page2",#N/A,FALSE,"EPS IMPACT";"Page3",#N/A,FALSE,"TOPrS";"Page4",#N/A,FALSE,"Shares Matrix";"Page5",#N/A,FALSE,"RAT_CAP";"Page6",#N/A,FALSE,"PRIDES"}</definedName>
    <definedName name="wrn.PRINT._.FULL2" localSheetId="6" hidden="1">{"Page1",#N/A,FALSE,"4YR_PROJ";"Page2",#N/A,FALSE,"EPS IMPACT";"Page3",#N/A,FALSE,"TOPrS";"Page4",#N/A,FALSE,"Shares Matrix";"Page5",#N/A,FALSE,"RAT_CAP";"Page6",#N/A,FALSE,"PRIDES"}</definedName>
    <definedName name="wrn.PRINT._.FULL2" localSheetId="10" hidden="1">{"Page1",#N/A,FALSE,"4YR_PROJ";"Page2",#N/A,FALSE,"EPS IMPACT";"Page3",#N/A,FALSE,"TOPrS";"Page4",#N/A,FALSE,"Shares Matrix";"Page5",#N/A,FALSE,"RAT_CAP";"Page6",#N/A,FALSE,"PRIDES"}</definedName>
    <definedName name="wrn.PRINT._.FULL2" localSheetId="17" hidden="1">{"Page1",#N/A,FALSE,"4YR_PROJ";"Page2",#N/A,FALSE,"EPS IMPACT";"Page3",#N/A,FALSE,"TOPrS";"Page4",#N/A,FALSE,"Shares Matrix";"Page5",#N/A,FALSE,"RAT_CAP";"Page6",#N/A,FALSE,"PRIDES"}</definedName>
    <definedName name="wrn.PRINT._.FULL2" localSheetId="16" hidden="1">{"Page1",#N/A,FALSE,"4YR_PROJ";"Page2",#N/A,FALSE,"EPS IMPACT";"Page3",#N/A,FALSE,"TOPrS";"Page4",#N/A,FALSE,"Shares Matrix";"Page5",#N/A,FALSE,"RAT_CAP";"Page6",#N/A,FALSE,"PRIDES"}</definedName>
    <definedName name="wrn.PRINT._.FULL2" hidden="1">{"Page1",#N/A,FALSE,"4YR_PROJ";"Page2",#N/A,FALSE,"EPS IMPACT";"Page3",#N/A,FALSE,"TOPrS";"Page4",#N/A,FALSE,"Shares Matrix";"Page5",#N/A,FALSE,"RAT_CAP";"Page6",#N/A,FALSE,"PRIDES"}</definedName>
    <definedName name="wrn.print.2" localSheetId="9" hidden="1">{"page1",#N/A,FALSE,"PF";"page2",#N/A,FALSE,"PF";"page3",#N/A,FALSE,"PF";"page4",#N/A,FALSE,"Bal_Sht"}</definedName>
    <definedName name="wrn.print.2" localSheetId="12" hidden="1">{"page1",#N/A,FALSE,"PF";"page2",#N/A,FALSE,"PF";"page3",#N/A,FALSE,"PF";"page4",#N/A,FALSE,"Bal_Sht"}</definedName>
    <definedName name="wrn.print.2" localSheetId="8" hidden="1">{"page1",#N/A,FALSE,"PF";"page2",#N/A,FALSE,"PF";"page3",#N/A,FALSE,"PF";"page4",#N/A,FALSE,"Bal_Sht"}</definedName>
    <definedName name="wrn.print.2" localSheetId="13" hidden="1">{"page1",#N/A,FALSE,"PF";"page2",#N/A,FALSE,"PF";"page3",#N/A,FALSE,"PF";"page4",#N/A,FALSE,"Bal_Sht"}</definedName>
    <definedName name="wrn.print.2" localSheetId="4" hidden="1">{"page1",#N/A,FALSE,"PF";"page2",#N/A,FALSE,"PF";"page3",#N/A,FALSE,"PF";"page4",#N/A,FALSE,"Bal_Sht"}</definedName>
    <definedName name="wrn.print.2" localSheetId="7" hidden="1">{"page1",#N/A,FALSE,"PF";"page2",#N/A,FALSE,"PF";"page3",#N/A,FALSE,"PF";"page4",#N/A,FALSE,"Bal_Sht"}</definedName>
    <definedName name="wrn.print.2" localSheetId="15" hidden="1">{"page1",#N/A,FALSE,"PF";"page2",#N/A,FALSE,"PF";"page3",#N/A,FALSE,"PF";"page4",#N/A,FALSE,"Bal_Sht"}</definedName>
    <definedName name="wrn.print.2" localSheetId="6" hidden="1">{"page1",#N/A,FALSE,"PF";"page2",#N/A,FALSE,"PF";"page3",#N/A,FALSE,"PF";"page4",#N/A,FALSE,"Bal_Sht"}</definedName>
    <definedName name="wrn.print.2" localSheetId="10" hidden="1">{"page1",#N/A,FALSE,"PF";"page2",#N/A,FALSE,"PF";"page3",#N/A,FALSE,"PF";"page4",#N/A,FALSE,"Bal_Sht"}</definedName>
    <definedName name="wrn.print.2" localSheetId="17" hidden="1">{"page1",#N/A,FALSE,"PF";"page2",#N/A,FALSE,"PF";"page3",#N/A,FALSE,"PF";"page4",#N/A,FALSE,"Bal_Sht"}</definedName>
    <definedName name="wrn.print.2" localSheetId="16" hidden="1">{"page1",#N/A,FALSE,"PF";"page2",#N/A,FALSE,"PF";"page3",#N/A,FALSE,"PF";"page4",#N/A,FALSE,"Bal_Sht"}</definedName>
    <definedName name="wrn.print.2" hidden="1">{"page1",#N/A,FALSE,"PF";"page2",#N/A,FALSE,"PF";"page3",#N/A,FALSE,"PF";"page4",#N/A,FALSE,"Bal_Sht"}</definedName>
    <definedName name="wrn.PRINT1." localSheetId="9" hidden="1">{"page1",#N/A,FALSE,"PF";"page2",#N/A,FALSE,"PF";"page3",#N/A,FALSE,"PF";"page4",#N/A,FALSE,"Bal_Sht"}</definedName>
    <definedName name="wrn.PRINT1." localSheetId="12" hidden="1">{"page1",#N/A,FALSE,"PF";"page2",#N/A,FALSE,"PF";"page3",#N/A,FALSE,"PF";"page4",#N/A,FALSE,"Bal_Sht"}</definedName>
    <definedName name="wrn.PRINT1." localSheetId="8" hidden="1">{"page1",#N/A,FALSE,"PF";"page2",#N/A,FALSE,"PF";"page3",#N/A,FALSE,"PF";"page4",#N/A,FALSE,"Bal_Sht"}</definedName>
    <definedName name="wrn.PRINT1." localSheetId="13" hidden="1">{"page1",#N/A,FALSE,"PF";"page2",#N/A,FALSE,"PF";"page3",#N/A,FALSE,"PF";"page4",#N/A,FALSE,"Bal_Sht"}</definedName>
    <definedName name="wrn.PRINT1." localSheetId="4" hidden="1">{"page1",#N/A,FALSE,"PF";"page2",#N/A,FALSE,"PF";"page3",#N/A,FALSE,"PF";"page4",#N/A,FALSE,"Bal_Sht"}</definedName>
    <definedName name="wrn.PRINT1." localSheetId="7" hidden="1">{"page1",#N/A,FALSE,"PF";"page2",#N/A,FALSE,"PF";"page3",#N/A,FALSE,"PF";"page4",#N/A,FALSE,"Bal_Sht"}</definedName>
    <definedName name="wrn.PRINT1." localSheetId="15" hidden="1">{"page1",#N/A,FALSE,"PF";"page2",#N/A,FALSE,"PF";"page3",#N/A,FALSE,"PF";"page4",#N/A,FALSE,"Bal_Sht"}</definedName>
    <definedName name="wrn.PRINT1." localSheetId="6" hidden="1">{"page1",#N/A,FALSE,"PF";"page2",#N/A,FALSE,"PF";"page3",#N/A,FALSE,"PF";"page4",#N/A,FALSE,"Bal_Sht"}</definedName>
    <definedName name="wrn.PRINT1." localSheetId="10" hidden="1">{"page1",#N/A,FALSE,"PF";"page2",#N/A,FALSE,"PF";"page3",#N/A,FALSE,"PF";"page4",#N/A,FALSE,"Bal_Sht"}</definedName>
    <definedName name="wrn.PRINT1." localSheetId="17" hidden="1">{"page1",#N/A,FALSE,"PF";"page2",#N/A,FALSE,"PF";"page3",#N/A,FALSE,"PF";"page4",#N/A,FALSE,"Bal_Sht"}</definedName>
    <definedName name="wrn.PRINT1." localSheetId="16" hidden="1">{"page1",#N/A,FALSE,"PF";"page2",#N/A,FALSE,"PF";"page3",#N/A,FALSE,"PF";"page4",#N/A,FALSE,"Bal_Sht"}</definedName>
    <definedName name="wrn.PRINT1." hidden="1">{"page1",#N/A,FALSE,"PF";"page2",#N/A,FALSE,"PF";"page3",#N/A,FALSE,"PF";"page4",#N/A,FALSE,"Bal_Sht"}</definedName>
    <definedName name="wrn.PRINT12" localSheetId="9" hidden="1">{"page1",#N/A,FALSE,"PF";"page2",#N/A,FALSE,"PF";"page3",#N/A,FALSE,"PF";"page4",#N/A,FALSE,"Bal_Sht"}</definedName>
    <definedName name="wrn.PRINT12" localSheetId="12" hidden="1">{"page1",#N/A,FALSE,"PF";"page2",#N/A,FALSE,"PF";"page3",#N/A,FALSE,"PF";"page4",#N/A,FALSE,"Bal_Sht"}</definedName>
    <definedName name="wrn.PRINT12" localSheetId="8" hidden="1">{"page1",#N/A,FALSE,"PF";"page2",#N/A,FALSE,"PF";"page3",#N/A,FALSE,"PF";"page4",#N/A,FALSE,"Bal_Sht"}</definedName>
    <definedName name="wrn.PRINT12" localSheetId="13" hidden="1">{"page1",#N/A,FALSE,"PF";"page2",#N/A,FALSE,"PF";"page3",#N/A,FALSE,"PF";"page4",#N/A,FALSE,"Bal_Sht"}</definedName>
    <definedName name="wrn.PRINT12" localSheetId="4" hidden="1">{"page1",#N/A,FALSE,"PF";"page2",#N/A,FALSE,"PF";"page3",#N/A,FALSE,"PF";"page4",#N/A,FALSE,"Bal_Sht"}</definedName>
    <definedName name="wrn.PRINT12" localSheetId="7" hidden="1">{"page1",#N/A,FALSE,"PF";"page2",#N/A,FALSE,"PF";"page3",#N/A,FALSE,"PF";"page4",#N/A,FALSE,"Bal_Sht"}</definedName>
    <definedName name="wrn.PRINT12" localSheetId="15" hidden="1">{"page1",#N/A,FALSE,"PF";"page2",#N/A,FALSE,"PF";"page3",#N/A,FALSE,"PF";"page4",#N/A,FALSE,"Bal_Sht"}</definedName>
    <definedName name="wrn.PRINT12" localSheetId="6" hidden="1">{"page1",#N/A,FALSE,"PF";"page2",#N/A,FALSE,"PF";"page3",#N/A,FALSE,"PF";"page4",#N/A,FALSE,"Bal_Sht"}</definedName>
    <definedName name="wrn.PRINT12" localSheetId="10" hidden="1">{"page1",#N/A,FALSE,"PF";"page2",#N/A,FALSE,"PF";"page3",#N/A,FALSE,"PF";"page4",#N/A,FALSE,"Bal_Sht"}</definedName>
    <definedName name="wrn.PRINT12" localSheetId="17" hidden="1">{"page1",#N/A,FALSE,"PF";"page2",#N/A,FALSE,"PF";"page3",#N/A,FALSE,"PF";"page4",#N/A,FALSE,"Bal_Sht"}</definedName>
    <definedName name="wrn.PRINT12" localSheetId="16" hidden="1">{"page1",#N/A,FALSE,"PF";"page2",#N/A,FALSE,"PF";"page3",#N/A,FALSE,"PF";"page4",#N/A,FALSE,"Bal_Sht"}</definedName>
    <definedName name="wrn.PRINT12" hidden="1">{"page1",#N/A,FALSE,"PF";"page2",#N/A,FALSE,"PF";"page3",#N/A,FALSE,"PF";"page4",#N/A,FALSE,"Bal_Sht"}</definedName>
    <definedName name="wrn.printall." localSheetId="9" hidden="1">{#N/A,#N/A,FALSE,"HECHROL7";#N/A,#N/A,FALSE,"CEGRAPH";#N/A,#N/A,FALSE,"DELGRAPH";#N/A,#N/A,FALSE,"LOSSANIGRAPH"}</definedName>
    <definedName name="wrn.printall." localSheetId="12" hidden="1">{#N/A,#N/A,FALSE,"HECHROL7";#N/A,#N/A,FALSE,"CEGRAPH";#N/A,#N/A,FALSE,"DELGRAPH";#N/A,#N/A,FALSE,"LOSSANIGRAPH"}</definedName>
    <definedName name="wrn.printall." localSheetId="8" hidden="1">{#N/A,#N/A,FALSE,"HECHROL7";#N/A,#N/A,FALSE,"CEGRAPH";#N/A,#N/A,FALSE,"DELGRAPH";#N/A,#N/A,FALSE,"LOSSANIGRAPH"}</definedName>
    <definedName name="wrn.printall." localSheetId="13" hidden="1">{#N/A,#N/A,FALSE,"HECHROL7";#N/A,#N/A,FALSE,"CEGRAPH";#N/A,#N/A,FALSE,"DELGRAPH";#N/A,#N/A,FALSE,"LOSSANIGRAPH"}</definedName>
    <definedName name="wrn.printall." localSheetId="4" hidden="1">{#N/A,#N/A,FALSE,"HECHROL7";#N/A,#N/A,FALSE,"CEGRAPH";#N/A,#N/A,FALSE,"DELGRAPH";#N/A,#N/A,FALSE,"LOSSANIGRAPH"}</definedName>
    <definedName name="wrn.printall." localSheetId="7" hidden="1">{#N/A,#N/A,FALSE,"HECHROL7";#N/A,#N/A,FALSE,"CEGRAPH";#N/A,#N/A,FALSE,"DELGRAPH";#N/A,#N/A,FALSE,"LOSSANIGRAPH"}</definedName>
    <definedName name="wrn.printall." localSheetId="15" hidden="1">{#N/A,#N/A,FALSE,"HECHROL7";#N/A,#N/A,FALSE,"CEGRAPH";#N/A,#N/A,FALSE,"DELGRAPH";#N/A,#N/A,FALSE,"LOSSANIGRAPH"}</definedName>
    <definedName name="wrn.printall." localSheetId="6" hidden="1">{#N/A,#N/A,FALSE,"HECHROL7";#N/A,#N/A,FALSE,"CEGRAPH";#N/A,#N/A,FALSE,"DELGRAPH";#N/A,#N/A,FALSE,"LOSSANIGRAPH"}</definedName>
    <definedName name="wrn.printall." localSheetId="10" hidden="1">{#N/A,#N/A,FALSE,"HECHROL7";#N/A,#N/A,FALSE,"CEGRAPH";#N/A,#N/A,FALSE,"DELGRAPH";#N/A,#N/A,FALSE,"LOSSANIGRAPH"}</definedName>
    <definedName name="wrn.printall." localSheetId="17" hidden="1">{#N/A,#N/A,FALSE,"HECHROL7";#N/A,#N/A,FALSE,"CEGRAPH";#N/A,#N/A,FALSE,"DELGRAPH";#N/A,#N/A,FALSE,"LOSSANIGRAPH"}</definedName>
    <definedName name="wrn.printall." localSheetId="16" hidden="1">{#N/A,#N/A,FALSE,"HECHROL7";#N/A,#N/A,FALSE,"CEGRAPH";#N/A,#N/A,FALSE,"DELGRAPH";#N/A,#N/A,FALSE,"LOSSANIGRAPH"}</definedName>
    <definedName name="wrn.printall." hidden="1">{#N/A,#N/A,FALSE,"HECHROL7";#N/A,#N/A,FALSE,"CEGRAPH";#N/A,#N/A,FALSE,"DELGRAPH";#N/A,#N/A,FALSE,"LOSSANIGRAPH"}</definedName>
    <definedName name="wrn.printgraphs." localSheetId="9" hidden="1">{#N/A,#N/A,FALSE,"cegraph";#N/A,#N/A,FALSE,"delgraph"}</definedName>
    <definedName name="wrn.printgraphs." localSheetId="12" hidden="1">{#N/A,#N/A,FALSE,"cegraph";#N/A,#N/A,FALSE,"delgraph"}</definedName>
    <definedName name="wrn.printgraphs." localSheetId="8" hidden="1">{#N/A,#N/A,FALSE,"cegraph";#N/A,#N/A,FALSE,"delgraph"}</definedName>
    <definedName name="wrn.printgraphs." localSheetId="13" hidden="1">{#N/A,#N/A,FALSE,"cegraph";#N/A,#N/A,FALSE,"delgraph"}</definedName>
    <definedName name="wrn.printgraphs." localSheetId="4" hidden="1">{#N/A,#N/A,FALSE,"cegraph";#N/A,#N/A,FALSE,"delgraph"}</definedName>
    <definedName name="wrn.printgraphs." localSheetId="7" hidden="1">{#N/A,#N/A,FALSE,"cegraph";#N/A,#N/A,FALSE,"delgraph"}</definedName>
    <definedName name="wrn.printgraphs." localSheetId="15" hidden="1">{#N/A,#N/A,FALSE,"cegraph";#N/A,#N/A,FALSE,"delgraph"}</definedName>
    <definedName name="wrn.printgraphs." localSheetId="6" hidden="1">{#N/A,#N/A,FALSE,"cegraph";#N/A,#N/A,FALSE,"delgraph"}</definedName>
    <definedName name="wrn.printgraphs." localSheetId="10" hidden="1">{#N/A,#N/A,FALSE,"cegraph";#N/A,#N/A,FALSE,"delgraph"}</definedName>
    <definedName name="wrn.printgraphs." localSheetId="17" hidden="1">{#N/A,#N/A,FALSE,"cegraph";#N/A,#N/A,FALSE,"delgraph"}</definedName>
    <definedName name="wrn.printgraphs." localSheetId="16" hidden="1">{#N/A,#N/A,FALSE,"cegraph";#N/A,#N/A,FALSE,"delgraph"}</definedName>
    <definedName name="wrn.printgraphs." hidden="1">{#N/A,#N/A,FALSE,"cegraph";#N/A,#N/A,FALSE,"delgraph"}</definedName>
    <definedName name="wrn.printlossmodels." localSheetId="9" hidden="1">{#N/A,#N/A,FALSE,"HECHROL7";#N/A,#N/A,FALSE,"STAMROL97"}</definedName>
    <definedName name="wrn.printlossmodels." localSheetId="12" hidden="1">{#N/A,#N/A,FALSE,"HECHROL7";#N/A,#N/A,FALSE,"STAMROL97"}</definedName>
    <definedName name="wrn.printlossmodels." localSheetId="8" hidden="1">{#N/A,#N/A,FALSE,"HECHROL7";#N/A,#N/A,FALSE,"STAMROL97"}</definedName>
    <definedName name="wrn.printlossmodels." localSheetId="13" hidden="1">{#N/A,#N/A,FALSE,"HECHROL7";#N/A,#N/A,FALSE,"STAMROL97"}</definedName>
    <definedName name="wrn.printlossmodels." localSheetId="4" hidden="1">{#N/A,#N/A,FALSE,"HECHROL7";#N/A,#N/A,FALSE,"STAMROL97"}</definedName>
    <definedName name="wrn.printlossmodels." localSheetId="7" hidden="1">{#N/A,#N/A,FALSE,"HECHROL7";#N/A,#N/A,FALSE,"STAMROL97"}</definedName>
    <definedName name="wrn.printlossmodels." localSheetId="15" hidden="1">{#N/A,#N/A,FALSE,"HECHROL7";#N/A,#N/A,FALSE,"STAMROL97"}</definedName>
    <definedName name="wrn.printlossmodels." localSheetId="6" hidden="1">{#N/A,#N/A,FALSE,"HECHROL7";#N/A,#N/A,FALSE,"STAMROL97"}</definedName>
    <definedName name="wrn.printlossmodels." localSheetId="10" hidden="1">{#N/A,#N/A,FALSE,"HECHROL7";#N/A,#N/A,FALSE,"STAMROL97"}</definedName>
    <definedName name="wrn.printlossmodels." localSheetId="17" hidden="1">{#N/A,#N/A,FALSE,"HECHROL7";#N/A,#N/A,FALSE,"STAMROL97"}</definedName>
    <definedName name="wrn.printlossmodels." localSheetId="16" hidden="1">{#N/A,#N/A,FALSE,"HECHROL7";#N/A,#N/A,FALSE,"STAMROL97"}</definedName>
    <definedName name="wrn.printlossmodels." hidden="1">{#N/A,#N/A,FALSE,"HECHROL7";#N/A,#N/A,FALSE,"STAMROL97"}</definedName>
    <definedName name="wrn.printqtrs." localSheetId="9" hidden="1">{"tot00",#N/A,FALSE,"TOT";"qtrs00",#N/A,FALSE,"qtrs"}</definedName>
    <definedName name="wrn.printqtrs." localSheetId="12" hidden="1">{"tot00",#N/A,FALSE,"TOT";"qtrs00",#N/A,FALSE,"qtrs"}</definedName>
    <definedName name="wrn.printqtrs." localSheetId="8" hidden="1">{"tot00",#N/A,FALSE,"TOT";"qtrs00",#N/A,FALSE,"qtrs"}</definedName>
    <definedName name="wrn.printqtrs." localSheetId="13" hidden="1">{"tot00",#N/A,FALSE,"TOT";"qtrs00",#N/A,FALSE,"qtrs"}</definedName>
    <definedName name="wrn.printqtrs." localSheetId="4" hidden="1">{"tot00",#N/A,FALSE,"TOT";"qtrs00",#N/A,FALSE,"qtrs"}</definedName>
    <definedName name="wrn.printqtrs." localSheetId="7" hidden="1">{"tot00",#N/A,FALSE,"TOT";"qtrs00",#N/A,FALSE,"qtrs"}</definedName>
    <definedName name="wrn.printqtrs." localSheetId="15" hidden="1">{"tot00",#N/A,FALSE,"TOT";"qtrs00",#N/A,FALSE,"qtrs"}</definedName>
    <definedName name="wrn.printqtrs." localSheetId="6" hidden="1">{"tot00",#N/A,FALSE,"TOT";"qtrs00",#N/A,FALSE,"qtrs"}</definedName>
    <definedName name="wrn.printqtrs." localSheetId="10" hidden="1">{"tot00",#N/A,FALSE,"TOT";"qtrs00",#N/A,FALSE,"qtrs"}</definedName>
    <definedName name="wrn.printqtrs." localSheetId="17" hidden="1">{"tot00",#N/A,FALSE,"TOT";"qtrs00",#N/A,FALSE,"qtrs"}</definedName>
    <definedName name="wrn.printqtrs." localSheetId="16" hidden="1">{"tot00",#N/A,FALSE,"TOT";"qtrs00",#N/A,FALSE,"qtrs"}</definedName>
    <definedName name="wrn.printqtrs." hidden="1">{"tot00",#N/A,FALSE,"TOT";"qtrs00",#N/A,FALSE,"qtrs"}</definedName>
    <definedName name="wrn.Product." localSheetId="9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Product." localSheetId="12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Product." localSheetId="8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Product." localSheetId="13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Product." localSheetId="4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Product." localSheetId="7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Product." localSheetId="15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Product." localSheetId="6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Product." localSheetId="10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Product." localSheetId="17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Product." localSheetId="16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Product." hidden="1">{"Sprg 98 prod 1",#N/A,FALSE,"Sprg 1998";"sprg 98 prod2",#N/A,FALSE,"Sprg 1998";"sprg 98 prod 3",#N/A,FALSE,"Sprg 1998";"Fall 98 prod 1",#N/A,FALSE,"Fall 1998";"Fall 98 prod 2",#N/A,FALSE,"Fall 1998";"Fall 98 prod 3",#N/A,FALSE,"Fall 1998"}</definedName>
    <definedName name="wrn.quick." localSheetId="9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quick." localSheetId="12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quick." localSheetId="8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quick." localSheetId="13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quick." localSheetId="4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quick." localSheetId="7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quick." localSheetId="15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quick." localSheetId="6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quick." localSheetId="10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quick." localSheetId="17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quick." localSheetId="16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quick." hidden="1">{"bsheet",#N/A,FALSE,"TEMPLATE";"income",#N/A,FALSE,"TEMPLATE";"ratios1",#N/A,FALSE,"TEMPLATE";"ratios2",#N/A,FALSE,"TEMPLATE";"cashflow",#N/A,FALSE,"TEMPLATE";"taxes",#N/A,FALSE,"TEMPLATE";"earned",#N/A,FALSE,"TEMPLATE";"GAAP",#N/A,FALSE,"TEMPLATE";"dividends",#N/A,FALSE,"TEMPLATE";"invest1",#N/A,FALSE,"TEMPLATE";"bonds1",#N/A,FALSE,"TEMPLATE";"bonds2",#N/A,FALSE,"TEMPLATE";"reserves1",#N/A,FALSE,"TEMPLATE";"reserves2",#N/A,FALSE,"TEMPLATE";"reserves3",#N/A,FALSE,"TEMPLATE"}</definedName>
    <definedName name="wrn.Report." localSheetId="9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" localSheetId="12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" localSheetId="8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" localSheetId="13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" localSheetId="4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" localSheetId="7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" localSheetId="15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" localSheetId="6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" localSheetId="10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" localSheetId="17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" localSheetId="16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" hidden="1">{"PP Base",#N/A,FALSE,"Purchased Portfolio";"PP DCF",#N/A,FALSE,"Purchased Portfolio";"PP Notes",#N/A,FALSE,"Purchased Portfolio";"CR Base",#N/A,FALSE,"Customer Relationship";"CR DCF",#N/A,FALSE,"Customer Relationship";"CR Notes",#N/A,FALSE,"Customer Relationship";"Assumptions 1",#N/A,FALSE,"Assumptions";"Assumptions 2",#N/A,FALSE,"Assumptions";"Account Life",#N/A,FALSE,"Account Life";"Payment and Fees",#N/A,FALSE,"Pmt and Fee Calculations"}</definedName>
    <definedName name="wrn.Report._.1." localSheetId="9" hidden="1">{"lbo-1",#N/A,FALSE,"TEMPLATE";"lbo-2",#N/A,FALSE,"TEMPLATE";"lbo-3",#N/A,FALSE,"TEMPLATE";"lbo-4",#N/A,FALSE,"TEMPLATE";"lbo-5",#N/A,FALSE,"TEMPLATE"}</definedName>
    <definedName name="wrn.Report._.1." localSheetId="12" hidden="1">{"lbo-1",#N/A,FALSE,"TEMPLATE";"lbo-2",#N/A,FALSE,"TEMPLATE";"lbo-3",#N/A,FALSE,"TEMPLATE";"lbo-4",#N/A,FALSE,"TEMPLATE";"lbo-5",#N/A,FALSE,"TEMPLATE"}</definedName>
    <definedName name="wrn.Report._.1." localSheetId="8" hidden="1">{"lbo-1",#N/A,FALSE,"TEMPLATE";"lbo-2",#N/A,FALSE,"TEMPLATE";"lbo-3",#N/A,FALSE,"TEMPLATE";"lbo-4",#N/A,FALSE,"TEMPLATE";"lbo-5",#N/A,FALSE,"TEMPLATE"}</definedName>
    <definedName name="wrn.Report._.1." localSheetId="13" hidden="1">{"lbo-1",#N/A,FALSE,"TEMPLATE";"lbo-2",#N/A,FALSE,"TEMPLATE";"lbo-3",#N/A,FALSE,"TEMPLATE";"lbo-4",#N/A,FALSE,"TEMPLATE";"lbo-5",#N/A,FALSE,"TEMPLATE"}</definedName>
    <definedName name="wrn.Report._.1." localSheetId="4" hidden="1">{"lbo-1",#N/A,FALSE,"TEMPLATE";"lbo-2",#N/A,FALSE,"TEMPLATE";"lbo-3",#N/A,FALSE,"TEMPLATE";"lbo-4",#N/A,FALSE,"TEMPLATE";"lbo-5",#N/A,FALSE,"TEMPLATE"}</definedName>
    <definedName name="wrn.Report._.1." localSheetId="7" hidden="1">{"lbo-1",#N/A,FALSE,"TEMPLATE";"lbo-2",#N/A,FALSE,"TEMPLATE";"lbo-3",#N/A,FALSE,"TEMPLATE";"lbo-4",#N/A,FALSE,"TEMPLATE";"lbo-5",#N/A,FALSE,"TEMPLATE"}</definedName>
    <definedName name="wrn.Report._.1." localSheetId="15" hidden="1">{"lbo-1",#N/A,FALSE,"TEMPLATE";"lbo-2",#N/A,FALSE,"TEMPLATE";"lbo-3",#N/A,FALSE,"TEMPLATE";"lbo-4",#N/A,FALSE,"TEMPLATE";"lbo-5",#N/A,FALSE,"TEMPLATE"}</definedName>
    <definedName name="wrn.Report._.1." localSheetId="6" hidden="1">{"lbo-1",#N/A,FALSE,"TEMPLATE";"lbo-2",#N/A,FALSE,"TEMPLATE";"lbo-3",#N/A,FALSE,"TEMPLATE";"lbo-4",#N/A,FALSE,"TEMPLATE";"lbo-5",#N/A,FALSE,"TEMPLATE"}</definedName>
    <definedName name="wrn.Report._.1." localSheetId="10" hidden="1">{"lbo-1",#N/A,FALSE,"TEMPLATE";"lbo-2",#N/A,FALSE,"TEMPLATE";"lbo-3",#N/A,FALSE,"TEMPLATE";"lbo-4",#N/A,FALSE,"TEMPLATE";"lbo-5",#N/A,FALSE,"TEMPLATE"}</definedName>
    <definedName name="wrn.Report._.1." localSheetId="17" hidden="1">{"lbo-1",#N/A,FALSE,"TEMPLATE";"lbo-2",#N/A,FALSE,"TEMPLATE";"lbo-3",#N/A,FALSE,"TEMPLATE";"lbo-4",#N/A,FALSE,"TEMPLATE";"lbo-5",#N/A,FALSE,"TEMPLATE"}</definedName>
    <definedName name="wrn.Report._.1." localSheetId="16" hidden="1">{"lbo-1",#N/A,FALSE,"TEMPLATE";"lbo-2",#N/A,FALSE,"TEMPLATE";"lbo-3",#N/A,FALSE,"TEMPLATE";"lbo-4",#N/A,FALSE,"TEMPLATE";"lbo-5",#N/A,FALSE,"TEMPLATE"}</definedName>
    <definedName name="wrn.Report._.1." hidden="1">{"lbo-1",#N/A,FALSE,"TEMPLATE";"lbo-2",#N/A,FALSE,"TEMPLATE";"lbo-3",#N/A,FALSE,"TEMPLATE";"lbo-4",#N/A,FALSE,"TEMPLATE";"lbo-5",#N/A,FALSE,"TEMPLATE"}</definedName>
    <definedName name="wrn.Revolving._.Package." localSheetId="9" hidden="1">{"General Input",#N/A,TRUE,"Input";"Revolving Input",#N/A,TRUE,"Input";"Revolving Summary",#N/A,TRUE,"Revolving"}</definedName>
    <definedName name="wrn.Revolving._.Package." localSheetId="12" hidden="1">{"General Input",#N/A,TRUE,"Input";"Revolving Input",#N/A,TRUE,"Input";"Revolving Summary",#N/A,TRUE,"Revolving"}</definedName>
    <definedName name="wrn.Revolving._.Package." localSheetId="8" hidden="1">{"General Input",#N/A,TRUE,"Input";"Revolving Input",#N/A,TRUE,"Input";"Revolving Summary",#N/A,TRUE,"Revolving"}</definedName>
    <definedName name="wrn.Revolving._.Package." localSheetId="13" hidden="1">{"General Input",#N/A,TRUE,"Input";"Revolving Input",#N/A,TRUE,"Input";"Revolving Summary",#N/A,TRUE,"Revolving"}</definedName>
    <definedName name="wrn.Revolving._.Package." localSheetId="4" hidden="1">{"General Input",#N/A,TRUE,"Input";"Revolving Input",#N/A,TRUE,"Input";"Revolving Summary",#N/A,TRUE,"Revolving"}</definedName>
    <definedName name="wrn.Revolving._.Package." localSheetId="7" hidden="1">{"General Input",#N/A,TRUE,"Input";"Revolving Input",#N/A,TRUE,"Input";"Revolving Summary",#N/A,TRUE,"Revolving"}</definedName>
    <definedName name="wrn.Revolving._.Package." localSheetId="15" hidden="1">{"General Input",#N/A,TRUE,"Input";"Revolving Input",#N/A,TRUE,"Input";"Revolving Summary",#N/A,TRUE,"Revolving"}</definedName>
    <definedName name="wrn.Revolving._.Package." localSheetId="6" hidden="1">{"General Input",#N/A,TRUE,"Input";"Revolving Input",#N/A,TRUE,"Input";"Revolving Summary",#N/A,TRUE,"Revolving"}</definedName>
    <definedName name="wrn.Revolving._.Package." localSheetId="10" hidden="1">{"General Input",#N/A,TRUE,"Input";"Revolving Input",#N/A,TRUE,"Input";"Revolving Summary",#N/A,TRUE,"Revolving"}</definedName>
    <definedName name="wrn.Revolving._.Package." localSheetId="17" hidden="1">{"General Input",#N/A,TRUE,"Input";"Revolving Input",#N/A,TRUE,"Input";"Revolving Summary",#N/A,TRUE,"Revolving"}</definedName>
    <definedName name="wrn.Revolving._.Package." localSheetId="16" hidden="1">{"General Input",#N/A,TRUE,"Input";"Revolving Input",#N/A,TRUE,"Input";"Revolving Summary",#N/A,TRUE,"Revolving"}</definedName>
    <definedName name="wrn.Revolving._.Package." hidden="1">{"General Input",#N/A,TRUE,"Input";"Revolving Input",#N/A,TRUE,"Input";"Revolving Summary",#N/A,TRUE,"Revolving"}</definedName>
    <definedName name="wrn.Revolving._.Summary." localSheetId="9" hidden="1">{"Revolving Summary",#N/A,FALSE,"Revolving"}</definedName>
    <definedName name="wrn.Revolving._.Summary." localSheetId="12" hidden="1">{"Revolving Summary",#N/A,FALSE,"Revolving"}</definedName>
    <definedName name="wrn.Revolving._.Summary." localSheetId="8" hidden="1">{"Revolving Summary",#N/A,FALSE,"Revolving"}</definedName>
    <definedName name="wrn.Revolving._.Summary." localSheetId="13" hidden="1">{"Revolving Summary",#N/A,FALSE,"Revolving"}</definedName>
    <definedName name="wrn.Revolving._.Summary." localSheetId="4" hidden="1">{"Revolving Summary",#N/A,FALSE,"Revolving"}</definedName>
    <definedName name="wrn.Revolving._.Summary." localSheetId="7" hidden="1">{"Revolving Summary",#N/A,FALSE,"Revolving"}</definedName>
    <definedName name="wrn.Revolving._.Summary." localSheetId="15" hidden="1">{"Revolving Summary",#N/A,FALSE,"Revolving"}</definedName>
    <definedName name="wrn.Revolving._.Summary." localSheetId="6" hidden="1">{"Revolving Summary",#N/A,FALSE,"Revolving"}</definedName>
    <definedName name="wrn.Revolving._.Summary." localSheetId="10" hidden="1">{"Revolving Summary",#N/A,FALSE,"Revolving"}</definedName>
    <definedName name="wrn.Revolving._.Summary." localSheetId="17" hidden="1">{"Revolving Summary",#N/A,FALSE,"Revolving"}</definedName>
    <definedName name="wrn.Revolving._.Summary." localSheetId="16" hidden="1">{"Revolving Summary",#N/A,FALSE,"Revolving"}</definedName>
    <definedName name="wrn.Revolving._.Summary." hidden="1">{"Revolving Summary",#N/A,FALSE,"Revolving"}</definedName>
    <definedName name="wrn.RISK._.OPS." localSheetId="9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ISK._.OPS." localSheetId="12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ISK._.OPS." localSheetId="8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ISK._.OPS." localSheetId="13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ISK._.OPS." localSheetId="4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ISK._.OPS." localSheetId="7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ISK._.OPS." localSheetId="15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ISK._.OPS." localSheetId="6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ISK._.OPS." localSheetId="10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ISK._.OPS." localSheetId="17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ISK._.OPS." localSheetId="16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ISK._.OPS." hidden="1">{#N/A,#N/A,FALSE,"LOONEY";#N/A,#N/A,FALSE,"RISKOPS";#N/A,#N/A,FALSE,"RISKOPS-BK";#N/A,#N/A,FALSE,"RISKUCS";#N/A,#N/A,FALSE,"LOONEY-FTE";#N/A,#N/A,FALSE,"LOONEY-DS";#N/A,#N/A,FALSE,"COLL";#N/A,#N/A,FALSE,"COLL_ML";#N/A,#N/A,FALSE,"COL";#N/A,#N/A,FALSE,"REC";#N/A,#N/A,FALSE,"AFUL";#N/A,#N/A,FALSE,"TLMKT";#N/A,#N/A,FALSE,"AF";#N/A,#N/A,FALSE,"FEW";#N/A,#N/A,FALSE,"RISK_ML";#N/A,#N/A,FALSE,"FRAUD";#N/A,#N/A,FALSE,"RISK_OTHER"}</definedName>
    <definedName name="wrn.Roll._.Rates." localSheetId="9" hidden="1">{"Total Business",#N/A,FALSE,"Total Owned x buy deeper";"Core Business",#N/A,FALSE,"Total Owned x buy deeper";"Buy Deeper",#N/A,FALSE,"Total Owned x buy deeper"}</definedName>
    <definedName name="wrn.Roll._.Rates." localSheetId="12" hidden="1">{"Total Business",#N/A,FALSE,"Total Owned x buy deeper";"Core Business",#N/A,FALSE,"Total Owned x buy deeper";"Buy Deeper",#N/A,FALSE,"Total Owned x buy deeper"}</definedName>
    <definedName name="wrn.Roll._.Rates." localSheetId="8" hidden="1">{"Total Business",#N/A,FALSE,"Total Owned x buy deeper";"Core Business",#N/A,FALSE,"Total Owned x buy deeper";"Buy Deeper",#N/A,FALSE,"Total Owned x buy deeper"}</definedName>
    <definedName name="wrn.Roll._.Rates." localSheetId="13" hidden="1">{"Total Business",#N/A,FALSE,"Total Owned x buy deeper";"Core Business",#N/A,FALSE,"Total Owned x buy deeper";"Buy Deeper",#N/A,FALSE,"Total Owned x buy deeper"}</definedName>
    <definedName name="wrn.Roll._.Rates." localSheetId="4" hidden="1">{"Total Business",#N/A,FALSE,"Total Owned x buy deeper";"Core Business",#N/A,FALSE,"Total Owned x buy deeper";"Buy Deeper",#N/A,FALSE,"Total Owned x buy deeper"}</definedName>
    <definedName name="wrn.Roll._.Rates." localSheetId="7" hidden="1">{"Total Business",#N/A,FALSE,"Total Owned x buy deeper";"Core Business",#N/A,FALSE,"Total Owned x buy deeper";"Buy Deeper",#N/A,FALSE,"Total Owned x buy deeper"}</definedName>
    <definedName name="wrn.Roll._.Rates." localSheetId="15" hidden="1">{"Total Business",#N/A,FALSE,"Total Owned x buy deeper";"Core Business",#N/A,FALSE,"Total Owned x buy deeper";"Buy Deeper",#N/A,FALSE,"Total Owned x buy deeper"}</definedName>
    <definedName name="wrn.Roll._.Rates." localSheetId="6" hidden="1">{"Total Business",#N/A,FALSE,"Total Owned x buy deeper";"Core Business",#N/A,FALSE,"Total Owned x buy deeper";"Buy Deeper",#N/A,FALSE,"Total Owned x buy deeper"}</definedName>
    <definedName name="wrn.Roll._.Rates." localSheetId="10" hidden="1">{"Total Business",#N/A,FALSE,"Total Owned x buy deeper";"Core Business",#N/A,FALSE,"Total Owned x buy deeper";"Buy Deeper",#N/A,FALSE,"Total Owned x buy deeper"}</definedName>
    <definedName name="wrn.Roll._.Rates." localSheetId="17" hidden="1">{"Total Business",#N/A,FALSE,"Total Owned x buy deeper";"Core Business",#N/A,FALSE,"Total Owned x buy deeper";"Buy Deeper",#N/A,FALSE,"Total Owned x buy deeper"}</definedName>
    <definedName name="wrn.Roll._.Rates." localSheetId="16" hidden="1">{"Total Business",#N/A,FALSE,"Total Owned x buy deeper";"Core Business",#N/A,FALSE,"Total Owned x buy deeper";"Buy Deeper",#N/A,FALSE,"Total Owned x buy deeper"}</definedName>
    <definedName name="wrn.Roll._.Rates." hidden="1">{"Total Business",#N/A,FALSE,"Total Owned x buy deeper";"Core Business",#N/A,FALSE,"Total Owned x buy deeper";"Buy Deeper",#N/A,FALSE,"Total Owned x buy deeper"}</definedName>
    <definedName name="wrn.RUN._.RATE." localSheetId="9" hidden="1">{"FULL pnl RUN RATE",#N/A,FALSE,"PNL forecast";"FINANCE CHARGES DETAIL RUN RATE",#N/A,FALSE,"PNL forecast"}</definedName>
    <definedName name="wrn.RUN._.RATE." localSheetId="12" hidden="1">{"FULL pnl RUN RATE",#N/A,FALSE,"PNL forecast";"FINANCE CHARGES DETAIL RUN RATE",#N/A,FALSE,"PNL forecast"}</definedName>
    <definedName name="wrn.RUN._.RATE." localSheetId="8" hidden="1">{"FULL pnl RUN RATE",#N/A,FALSE,"PNL forecast";"FINANCE CHARGES DETAIL RUN RATE",#N/A,FALSE,"PNL forecast"}</definedName>
    <definedName name="wrn.RUN._.RATE." localSheetId="13" hidden="1">{"FULL pnl RUN RATE",#N/A,FALSE,"PNL forecast";"FINANCE CHARGES DETAIL RUN RATE",#N/A,FALSE,"PNL forecast"}</definedName>
    <definedName name="wrn.RUN._.RATE." localSheetId="4" hidden="1">{"FULL pnl RUN RATE",#N/A,FALSE,"PNL forecast";"FINANCE CHARGES DETAIL RUN RATE",#N/A,FALSE,"PNL forecast"}</definedName>
    <definedName name="wrn.RUN._.RATE." localSheetId="7" hidden="1">{"FULL pnl RUN RATE",#N/A,FALSE,"PNL forecast";"FINANCE CHARGES DETAIL RUN RATE",#N/A,FALSE,"PNL forecast"}</definedName>
    <definedName name="wrn.RUN._.RATE." localSheetId="15" hidden="1">{"FULL pnl RUN RATE",#N/A,FALSE,"PNL forecast";"FINANCE CHARGES DETAIL RUN RATE",#N/A,FALSE,"PNL forecast"}</definedName>
    <definedName name="wrn.RUN._.RATE." localSheetId="6" hidden="1">{"FULL pnl RUN RATE",#N/A,FALSE,"PNL forecast";"FINANCE CHARGES DETAIL RUN RATE",#N/A,FALSE,"PNL forecast"}</definedName>
    <definedName name="wrn.RUN._.RATE." localSheetId="10" hidden="1">{"FULL pnl RUN RATE",#N/A,FALSE,"PNL forecast";"FINANCE CHARGES DETAIL RUN RATE",#N/A,FALSE,"PNL forecast"}</definedName>
    <definedName name="wrn.RUN._.RATE." localSheetId="17" hidden="1">{"FULL pnl RUN RATE",#N/A,FALSE,"PNL forecast";"FINANCE CHARGES DETAIL RUN RATE",#N/A,FALSE,"PNL forecast"}</definedName>
    <definedName name="wrn.RUN._.RATE." localSheetId="16" hidden="1">{"FULL pnl RUN RATE",#N/A,FALSE,"PNL forecast";"FINANCE CHARGES DETAIL RUN RATE",#N/A,FALSE,"PNL forecast"}</definedName>
    <definedName name="wrn.RUN._.RATE." hidden="1">{"FULL pnl RUN RATE",#N/A,FALSE,"PNL forecast";"FINANCE CHARGES DETAIL RUN RATE",#N/A,FALSE,"PNL forecast"}</definedName>
    <definedName name="wrn.sens." localSheetId="9" hidden="1">{"sens1\",#N/A,FALSE,"PF";"sens2",#N/A,FALSE,"PF";"sens3",#N/A,FALSE,"PF";"sens4",#N/A,FALSE,"PF"}</definedName>
    <definedName name="wrn.sens." localSheetId="12" hidden="1">{"sens1\",#N/A,FALSE,"PF";"sens2",#N/A,FALSE,"PF";"sens3",#N/A,FALSE,"PF";"sens4",#N/A,FALSE,"PF"}</definedName>
    <definedName name="wrn.sens." localSheetId="8" hidden="1">{"sens1\",#N/A,FALSE,"PF";"sens2",#N/A,FALSE,"PF";"sens3",#N/A,FALSE,"PF";"sens4",#N/A,FALSE,"PF"}</definedName>
    <definedName name="wrn.sens." localSheetId="13" hidden="1">{"sens1\",#N/A,FALSE,"PF";"sens2",#N/A,FALSE,"PF";"sens3",#N/A,FALSE,"PF";"sens4",#N/A,FALSE,"PF"}</definedName>
    <definedName name="wrn.sens." localSheetId="4" hidden="1">{"sens1\",#N/A,FALSE,"PF";"sens2",#N/A,FALSE,"PF";"sens3",#N/A,FALSE,"PF";"sens4",#N/A,FALSE,"PF"}</definedName>
    <definedName name="wrn.sens." localSheetId="7" hidden="1">{"sens1\",#N/A,FALSE,"PF";"sens2",#N/A,FALSE,"PF";"sens3",#N/A,FALSE,"PF";"sens4",#N/A,FALSE,"PF"}</definedName>
    <definedName name="wrn.sens." localSheetId="15" hidden="1">{"sens1\",#N/A,FALSE,"PF";"sens2",#N/A,FALSE,"PF";"sens3",#N/A,FALSE,"PF";"sens4",#N/A,FALSE,"PF"}</definedName>
    <definedName name="wrn.sens." localSheetId="6" hidden="1">{"sens1\",#N/A,FALSE,"PF";"sens2",#N/A,FALSE,"PF";"sens3",#N/A,FALSE,"PF";"sens4",#N/A,FALSE,"PF"}</definedName>
    <definedName name="wrn.sens." localSheetId="10" hidden="1">{"sens1\",#N/A,FALSE,"PF";"sens2",#N/A,FALSE,"PF";"sens3",#N/A,FALSE,"PF";"sens4",#N/A,FALSE,"PF"}</definedName>
    <definedName name="wrn.sens." localSheetId="17" hidden="1">{"sens1\",#N/A,FALSE,"PF";"sens2",#N/A,FALSE,"PF";"sens3",#N/A,FALSE,"PF";"sens4",#N/A,FALSE,"PF"}</definedName>
    <definedName name="wrn.sens." localSheetId="16" hidden="1">{"sens1\",#N/A,FALSE,"PF";"sens2",#N/A,FALSE,"PF";"sens3",#N/A,FALSE,"PF";"sens4",#N/A,FALSE,"PF"}</definedName>
    <definedName name="wrn.sens." hidden="1">{"sens1\",#N/A,FALSE,"PF";"sens2",#N/A,FALSE,"PF";"sens3",#N/A,FALSE,"PF";"sens4",#N/A,FALSE,"PF"}</definedName>
    <definedName name="wrn.Shop._.At._.Home._.Weekly." localSheetId="9" hidden="1">{"Shop At Home Weekly",#N/A,FALSE,"Weekly-Shop At Home"}</definedName>
    <definedName name="wrn.Shop._.At._.Home._.Weekly." localSheetId="12" hidden="1">{"Shop At Home Weekly",#N/A,FALSE,"Weekly-Shop At Home"}</definedName>
    <definedName name="wrn.Shop._.At._.Home._.Weekly." localSheetId="8" hidden="1">{"Shop At Home Weekly",#N/A,FALSE,"Weekly-Shop At Home"}</definedName>
    <definedName name="wrn.Shop._.At._.Home._.Weekly." localSheetId="13" hidden="1">{"Shop At Home Weekly",#N/A,FALSE,"Weekly-Shop At Home"}</definedName>
    <definedName name="wrn.Shop._.At._.Home._.Weekly." localSheetId="4" hidden="1">{"Shop At Home Weekly",#N/A,FALSE,"Weekly-Shop At Home"}</definedName>
    <definedName name="wrn.Shop._.At._.Home._.Weekly." localSheetId="7" hidden="1">{"Shop At Home Weekly",#N/A,FALSE,"Weekly-Shop At Home"}</definedName>
    <definedName name="wrn.Shop._.At._.Home._.Weekly." localSheetId="15" hidden="1">{"Shop At Home Weekly",#N/A,FALSE,"Weekly-Shop At Home"}</definedName>
    <definedName name="wrn.Shop._.At._.Home._.Weekly." localSheetId="6" hidden="1">{"Shop At Home Weekly",#N/A,FALSE,"Weekly-Shop At Home"}</definedName>
    <definedName name="wrn.Shop._.At._.Home._.Weekly." localSheetId="10" hidden="1">{"Shop At Home Weekly",#N/A,FALSE,"Weekly-Shop At Home"}</definedName>
    <definedName name="wrn.Shop._.At._.Home._.Weekly." localSheetId="17" hidden="1">{"Shop At Home Weekly",#N/A,FALSE,"Weekly-Shop At Home"}</definedName>
    <definedName name="wrn.Shop._.At._.Home._.Weekly." localSheetId="16" hidden="1">{"Shop At Home Weekly",#N/A,FALSE,"Weekly-Shop At Home"}</definedName>
    <definedName name="wrn.Shop._.At._.Home._.Weekly." hidden="1">{"Shop At Home Weekly",#N/A,FALSE,"Weekly-Shop At Home"}</definedName>
    <definedName name="wrn.Six._.Month._.Summary." localSheetId="9" hidden="1">{"Six Month Summary",#N/A,FALSE,"Six Month"}</definedName>
    <definedName name="wrn.Six._.Month._.Summary." localSheetId="12" hidden="1">{"Six Month Summary",#N/A,FALSE,"Six Month"}</definedName>
    <definedName name="wrn.Six._.Month._.Summary." localSheetId="8" hidden="1">{"Six Month Summary",#N/A,FALSE,"Six Month"}</definedName>
    <definedName name="wrn.Six._.Month._.Summary." localSheetId="13" hidden="1">{"Six Month Summary",#N/A,FALSE,"Six Month"}</definedName>
    <definedName name="wrn.Six._.Month._.Summary." localSheetId="4" hidden="1">{"Six Month Summary",#N/A,FALSE,"Six Month"}</definedName>
    <definedName name="wrn.Six._.Month._.Summary." localSheetId="7" hidden="1">{"Six Month Summary",#N/A,FALSE,"Six Month"}</definedName>
    <definedName name="wrn.Six._.Month._.Summary." localSheetId="15" hidden="1">{"Six Month Summary",#N/A,FALSE,"Six Month"}</definedName>
    <definedName name="wrn.Six._.Month._.Summary." localSheetId="6" hidden="1">{"Six Month Summary",#N/A,FALSE,"Six Month"}</definedName>
    <definedName name="wrn.Six._.Month._.Summary." localSheetId="10" hidden="1">{"Six Month Summary",#N/A,FALSE,"Six Month"}</definedName>
    <definedName name="wrn.Six._.Month._.Summary." localSheetId="17" hidden="1">{"Six Month Summary",#N/A,FALSE,"Six Month"}</definedName>
    <definedName name="wrn.Six._.Month._.Summary." localSheetId="16" hidden="1">{"Six Month Summary",#N/A,FALSE,"Six Month"}</definedName>
    <definedName name="wrn.Six._.Month._.Summary." hidden="1">{"Six Month Summary",#N/A,FALSE,"Six Month"}</definedName>
    <definedName name="wrn.sspall." localSheetId="9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localSheetId="12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localSheetId="8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localSheetId="13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localSheetId="4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localSheetId="7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localSheetId="15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localSheetId="6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localSheetId="10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localSheetId="17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localSheetId="16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TAND_ALONE_BOTH." localSheetId="9" hidden="1">{"FCB_ALL",#N/A,FALSE,"FCB";"GREY_ALL",#N/A,FALSE,"GREY"}</definedName>
    <definedName name="wrn.STAND_ALONE_BOTH." localSheetId="12" hidden="1">{"FCB_ALL",#N/A,FALSE,"FCB";"GREY_ALL",#N/A,FALSE,"GREY"}</definedName>
    <definedName name="wrn.STAND_ALONE_BOTH." localSheetId="8" hidden="1">{"FCB_ALL",#N/A,FALSE,"FCB";"GREY_ALL",#N/A,FALSE,"GREY"}</definedName>
    <definedName name="wrn.STAND_ALONE_BOTH." localSheetId="13" hidden="1">{"FCB_ALL",#N/A,FALSE,"FCB";"GREY_ALL",#N/A,FALSE,"GREY"}</definedName>
    <definedName name="wrn.STAND_ALONE_BOTH." localSheetId="4" hidden="1">{"FCB_ALL",#N/A,FALSE,"FCB";"GREY_ALL",#N/A,FALSE,"GREY"}</definedName>
    <definedName name="wrn.STAND_ALONE_BOTH." localSheetId="7" hidden="1">{"FCB_ALL",#N/A,FALSE,"FCB";"GREY_ALL",#N/A,FALSE,"GREY"}</definedName>
    <definedName name="wrn.STAND_ALONE_BOTH." localSheetId="15" hidden="1">{"FCB_ALL",#N/A,FALSE,"FCB";"GREY_ALL",#N/A,FALSE,"GREY"}</definedName>
    <definedName name="wrn.STAND_ALONE_BOTH." localSheetId="6" hidden="1">{"FCB_ALL",#N/A,FALSE,"FCB";"GREY_ALL",#N/A,FALSE,"GREY"}</definedName>
    <definedName name="wrn.STAND_ALONE_BOTH." localSheetId="10" hidden="1">{"FCB_ALL",#N/A,FALSE,"FCB";"GREY_ALL",#N/A,FALSE,"GREY"}</definedName>
    <definedName name="wrn.STAND_ALONE_BOTH." localSheetId="17" hidden="1">{"FCB_ALL",#N/A,FALSE,"FCB";"GREY_ALL",#N/A,FALSE,"GREY"}</definedName>
    <definedName name="wrn.STAND_ALONE_BOTH." localSheetId="16" hidden="1">{"FCB_ALL",#N/A,FALSE,"FCB";"GREY_ALL",#N/A,FALSE,"GREY"}</definedName>
    <definedName name="wrn.STAND_ALONE_BOTH." hidden="1">{"FCB_ALL",#N/A,FALSE,"FCB";"GREY_ALL",#N/A,FALSE,"GREY"}</definedName>
    <definedName name="wrn.Sum." localSheetId="9" hidden="1">{"sum1999",#N/A,FALSE,"new_1999";"sum2000",#N/A,FALSE,"new_2000";"1999%ANA Sum",#N/A,FALSE,"new_1999 % ANA";"2000%ANA Sum",#N/A,FALSE,"new_2000%ANA"}</definedName>
    <definedName name="wrn.Sum." localSheetId="12" hidden="1">{"sum1999",#N/A,FALSE,"new_1999";"sum2000",#N/A,FALSE,"new_2000";"1999%ANA Sum",#N/A,FALSE,"new_1999 % ANA";"2000%ANA Sum",#N/A,FALSE,"new_2000%ANA"}</definedName>
    <definedName name="wrn.Sum." localSheetId="8" hidden="1">{"sum1999",#N/A,FALSE,"new_1999";"sum2000",#N/A,FALSE,"new_2000";"1999%ANA Sum",#N/A,FALSE,"new_1999 % ANA";"2000%ANA Sum",#N/A,FALSE,"new_2000%ANA"}</definedName>
    <definedName name="wrn.Sum." localSheetId="13" hidden="1">{"sum1999",#N/A,FALSE,"new_1999";"sum2000",#N/A,FALSE,"new_2000";"1999%ANA Sum",#N/A,FALSE,"new_1999 % ANA";"2000%ANA Sum",#N/A,FALSE,"new_2000%ANA"}</definedName>
    <definedName name="wrn.Sum." localSheetId="4" hidden="1">{"sum1999",#N/A,FALSE,"new_1999";"sum2000",#N/A,FALSE,"new_2000";"1999%ANA Sum",#N/A,FALSE,"new_1999 % ANA";"2000%ANA Sum",#N/A,FALSE,"new_2000%ANA"}</definedName>
    <definedName name="wrn.Sum." localSheetId="7" hidden="1">{"sum1999",#N/A,FALSE,"new_1999";"sum2000",#N/A,FALSE,"new_2000";"1999%ANA Sum",#N/A,FALSE,"new_1999 % ANA";"2000%ANA Sum",#N/A,FALSE,"new_2000%ANA"}</definedName>
    <definedName name="wrn.Sum." localSheetId="15" hidden="1">{"sum1999",#N/A,FALSE,"new_1999";"sum2000",#N/A,FALSE,"new_2000";"1999%ANA Sum",#N/A,FALSE,"new_1999 % ANA";"2000%ANA Sum",#N/A,FALSE,"new_2000%ANA"}</definedName>
    <definedName name="wrn.Sum." localSheetId="6" hidden="1">{"sum1999",#N/A,FALSE,"new_1999";"sum2000",#N/A,FALSE,"new_2000";"1999%ANA Sum",#N/A,FALSE,"new_1999 % ANA";"2000%ANA Sum",#N/A,FALSE,"new_2000%ANA"}</definedName>
    <definedName name="wrn.Sum." localSheetId="10" hidden="1">{"sum1999",#N/A,FALSE,"new_1999";"sum2000",#N/A,FALSE,"new_2000";"1999%ANA Sum",#N/A,FALSE,"new_1999 % ANA";"2000%ANA Sum",#N/A,FALSE,"new_2000%ANA"}</definedName>
    <definedName name="wrn.Sum." localSheetId="17" hidden="1">{"sum1999",#N/A,FALSE,"new_1999";"sum2000",#N/A,FALSE,"new_2000";"1999%ANA Sum",#N/A,FALSE,"new_1999 % ANA";"2000%ANA Sum",#N/A,FALSE,"new_2000%ANA"}</definedName>
    <definedName name="wrn.Sum." localSheetId="16" hidden="1">{"sum1999",#N/A,FALSE,"new_1999";"sum2000",#N/A,FALSE,"new_2000";"1999%ANA Sum",#N/A,FALSE,"new_1999 % ANA";"2000%ANA Sum",#N/A,FALSE,"new_2000%ANA"}</definedName>
    <definedName name="wrn.Sum." hidden="1">{"sum1999",#N/A,FALSE,"new_1999";"sum2000",#N/A,FALSE,"new_2000";"1999%ANA Sum",#N/A,FALSE,"new_1999 % ANA";"2000%ANA Sum",#N/A,FALSE,"new_2000%ANA"}</definedName>
    <definedName name="wrn.Summary" localSheetId="9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" localSheetId="12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" localSheetId="8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" localSheetId="13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" localSheetId="4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" localSheetId="7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" localSheetId="15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" localSheetId="6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" localSheetId="10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" localSheetId="17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" localSheetId="16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localSheetId="9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localSheetId="12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localSheetId="8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localSheetId="13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localSheetId="4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localSheetId="7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localSheetId="15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localSheetId="6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localSheetId="10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localSheetId="17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localSheetId="16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mmary." hidden="1">{#N/A,#N/A,FALSE,"Deal Summary";#N/A,#N/A,FALSE,"CGIC &amp;PLICO Results";#N/A,#N/A,FALSE,"Consolidated Results";#N/A,#N/A,FALSE,"Consolidated Source_Uses&amp;Debt ";#N/A,#N/A,FALSE,"Bal_Sht";#N/A,#N/A,FALSE,"Income Statement";#N/A,#N/A,FALSE,"Accretion_Dilution";#N/A,#N/A,FALSE,"Matrix";#N/A,#N/A,FALSE,"Purchase_sensitivity"}</definedName>
    <definedName name="wrn.SUNRISE." localSheetId="9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SUNRISE." localSheetId="12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SUNRISE." localSheetId="8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SUNRISE." localSheetId="13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SUNRISE." localSheetId="4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SUNRISE." localSheetId="7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SUNRISE." localSheetId="15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SUNRISE." localSheetId="6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SUNRISE." localSheetId="10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SUNRISE." localSheetId="17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SUNRISE." localSheetId="16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SUNRISE.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Three._.Month._.Summary." localSheetId="9" hidden="1">{"Three Month Summary",#N/A,FALSE,"Three Month"}</definedName>
    <definedName name="wrn.Three._.Month._.Summary." localSheetId="12" hidden="1">{"Three Month Summary",#N/A,FALSE,"Three Month"}</definedName>
    <definedName name="wrn.Three._.Month._.Summary." localSheetId="8" hidden="1">{"Three Month Summary",#N/A,FALSE,"Three Month"}</definedName>
    <definedName name="wrn.Three._.Month._.Summary." localSheetId="13" hidden="1">{"Three Month Summary",#N/A,FALSE,"Three Month"}</definedName>
    <definedName name="wrn.Three._.Month._.Summary." localSheetId="4" hidden="1">{"Three Month Summary",#N/A,FALSE,"Three Month"}</definedName>
    <definedName name="wrn.Three._.Month._.Summary." localSheetId="7" hidden="1">{"Three Month Summary",#N/A,FALSE,"Three Month"}</definedName>
    <definedName name="wrn.Three._.Month._.Summary." localSheetId="15" hidden="1">{"Three Month Summary",#N/A,FALSE,"Three Month"}</definedName>
    <definedName name="wrn.Three._.Month._.Summary." localSheetId="6" hidden="1">{"Three Month Summary",#N/A,FALSE,"Three Month"}</definedName>
    <definedName name="wrn.Three._.Month._.Summary." localSheetId="10" hidden="1">{"Three Month Summary",#N/A,FALSE,"Three Month"}</definedName>
    <definedName name="wrn.Three._.Month._.Summary." localSheetId="17" hidden="1">{"Three Month Summary",#N/A,FALSE,"Three Month"}</definedName>
    <definedName name="wrn.Three._.Month._.Summary." localSheetId="16" hidden="1">{"Three Month Summary",#N/A,FALSE,"Three Month"}</definedName>
    <definedName name="wrn.Three._.Month._.Summary." hidden="1">{"Three Month Summary",#N/A,FALSE,"Three Month"}</definedName>
    <definedName name="wrn.Twelve._.Month._.Summary." localSheetId="9" hidden="1">{"Twelve Month Summary",#N/A,FALSE,"Twelve Month"}</definedName>
    <definedName name="wrn.Twelve._.Month._.Summary." localSheetId="12" hidden="1">{"Twelve Month Summary",#N/A,FALSE,"Twelve Month"}</definedName>
    <definedName name="wrn.Twelve._.Month._.Summary." localSheetId="8" hidden="1">{"Twelve Month Summary",#N/A,FALSE,"Twelve Month"}</definedName>
    <definedName name="wrn.Twelve._.Month._.Summary." localSheetId="13" hidden="1">{"Twelve Month Summary",#N/A,FALSE,"Twelve Month"}</definedName>
    <definedName name="wrn.Twelve._.Month._.Summary." localSheetId="4" hidden="1">{"Twelve Month Summary",#N/A,FALSE,"Twelve Month"}</definedName>
    <definedName name="wrn.Twelve._.Month._.Summary." localSheetId="7" hidden="1">{"Twelve Month Summary",#N/A,FALSE,"Twelve Month"}</definedName>
    <definedName name="wrn.Twelve._.Month._.Summary." localSheetId="15" hidden="1">{"Twelve Month Summary",#N/A,FALSE,"Twelve Month"}</definedName>
    <definedName name="wrn.Twelve._.Month._.Summary." localSheetId="6" hidden="1">{"Twelve Month Summary",#N/A,FALSE,"Twelve Month"}</definedName>
    <definedName name="wrn.Twelve._.Month._.Summary." localSheetId="10" hidden="1">{"Twelve Month Summary",#N/A,FALSE,"Twelve Month"}</definedName>
    <definedName name="wrn.Twelve._.Month._.Summary." localSheetId="17" hidden="1">{"Twelve Month Summary",#N/A,FALSE,"Twelve Month"}</definedName>
    <definedName name="wrn.Twelve._.Month._.Summary." localSheetId="16" hidden="1">{"Twelve Month Summary",#N/A,FALSE,"Twelve Month"}</definedName>
    <definedName name="wrn.Twelve._.Month._.Summary." hidden="1">{"Twelve Month Summary",#N/A,FALSE,"Twelve Month"}</definedName>
    <definedName name="wrn.UHCO._.Statutory._.Results." localSheetId="9" hidden="1">{#N/A,#N/A,FALSE,"UHCO Statutory Info ----&gt;";#N/A,#N/A,FALSE,"UHCO Source_Use";#N/A,#N/A,FALSE,"UHCO_Debt Paydown";#N/A,#N/A,FALSE,"Union Bankers";#N/A,#N/A,FALSE,"Penn Life";#N/A,#N/A,FALSE,"Constitution"}</definedName>
    <definedName name="wrn.UHCO._.Statutory._.Results." localSheetId="12" hidden="1">{#N/A,#N/A,FALSE,"UHCO Statutory Info ----&gt;";#N/A,#N/A,FALSE,"UHCO Source_Use";#N/A,#N/A,FALSE,"UHCO_Debt Paydown";#N/A,#N/A,FALSE,"Union Bankers";#N/A,#N/A,FALSE,"Penn Life";#N/A,#N/A,FALSE,"Constitution"}</definedName>
    <definedName name="wrn.UHCO._.Statutory._.Results." localSheetId="8" hidden="1">{#N/A,#N/A,FALSE,"UHCO Statutory Info ----&gt;";#N/A,#N/A,FALSE,"UHCO Source_Use";#N/A,#N/A,FALSE,"UHCO_Debt Paydown";#N/A,#N/A,FALSE,"Union Bankers";#N/A,#N/A,FALSE,"Penn Life";#N/A,#N/A,FALSE,"Constitution"}</definedName>
    <definedName name="wrn.UHCO._.Statutory._.Results." localSheetId="13" hidden="1">{#N/A,#N/A,FALSE,"UHCO Statutory Info ----&gt;";#N/A,#N/A,FALSE,"UHCO Source_Use";#N/A,#N/A,FALSE,"UHCO_Debt Paydown";#N/A,#N/A,FALSE,"Union Bankers";#N/A,#N/A,FALSE,"Penn Life";#N/A,#N/A,FALSE,"Constitution"}</definedName>
    <definedName name="wrn.UHCO._.Statutory._.Results." localSheetId="4" hidden="1">{#N/A,#N/A,FALSE,"UHCO Statutory Info ----&gt;";#N/A,#N/A,FALSE,"UHCO Source_Use";#N/A,#N/A,FALSE,"UHCO_Debt Paydown";#N/A,#N/A,FALSE,"Union Bankers";#N/A,#N/A,FALSE,"Penn Life";#N/A,#N/A,FALSE,"Constitution"}</definedName>
    <definedName name="wrn.UHCO._.Statutory._.Results." localSheetId="7" hidden="1">{#N/A,#N/A,FALSE,"UHCO Statutory Info ----&gt;";#N/A,#N/A,FALSE,"UHCO Source_Use";#N/A,#N/A,FALSE,"UHCO_Debt Paydown";#N/A,#N/A,FALSE,"Union Bankers";#N/A,#N/A,FALSE,"Penn Life";#N/A,#N/A,FALSE,"Constitution"}</definedName>
    <definedName name="wrn.UHCO._.Statutory._.Results." localSheetId="15" hidden="1">{#N/A,#N/A,FALSE,"UHCO Statutory Info ----&gt;";#N/A,#N/A,FALSE,"UHCO Source_Use";#N/A,#N/A,FALSE,"UHCO_Debt Paydown";#N/A,#N/A,FALSE,"Union Bankers";#N/A,#N/A,FALSE,"Penn Life";#N/A,#N/A,FALSE,"Constitution"}</definedName>
    <definedName name="wrn.UHCO._.Statutory._.Results." localSheetId="6" hidden="1">{#N/A,#N/A,FALSE,"UHCO Statutory Info ----&gt;";#N/A,#N/A,FALSE,"UHCO Source_Use";#N/A,#N/A,FALSE,"UHCO_Debt Paydown";#N/A,#N/A,FALSE,"Union Bankers";#N/A,#N/A,FALSE,"Penn Life";#N/A,#N/A,FALSE,"Constitution"}</definedName>
    <definedName name="wrn.UHCO._.Statutory._.Results." localSheetId="10" hidden="1">{#N/A,#N/A,FALSE,"UHCO Statutory Info ----&gt;";#N/A,#N/A,FALSE,"UHCO Source_Use";#N/A,#N/A,FALSE,"UHCO_Debt Paydown";#N/A,#N/A,FALSE,"Union Bankers";#N/A,#N/A,FALSE,"Penn Life";#N/A,#N/A,FALSE,"Constitution"}</definedName>
    <definedName name="wrn.UHCO._.Statutory._.Results." localSheetId="17" hidden="1">{#N/A,#N/A,FALSE,"UHCO Statutory Info ----&gt;";#N/A,#N/A,FALSE,"UHCO Source_Use";#N/A,#N/A,FALSE,"UHCO_Debt Paydown";#N/A,#N/A,FALSE,"Union Bankers";#N/A,#N/A,FALSE,"Penn Life";#N/A,#N/A,FALSE,"Constitution"}</definedName>
    <definedName name="wrn.UHCO._.Statutory._.Results." localSheetId="16" hidden="1">{#N/A,#N/A,FALSE,"UHCO Statutory Info ----&gt;";#N/A,#N/A,FALSE,"UHCO Source_Use";#N/A,#N/A,FALSE,"UHCO_Debt Paydown";#N/A,#N/A,FALSE,"Union Bankers";#N/A,#N/A,FALSE,"Penn Life";#N/A,#N/A,FALSE,"Constitution"}</definedName>
    <definedName name="wrn.UHCO._.Statutory._.Results." hidden="1">{#N/A,#N/A,FALSE,"UHCO Statutory Info ----&gt;";#N/A,#N/A,FALSE,"UHCO Source_Use";#N/A,#N/A,FALSE,"UHCO_Debt Paydown";#N/A,#N/A,FALSE,"Union Bankers";#N/A,#N/A,FALSE,"Penn Life";#N/A,#N/A,FALSE,"Constitution"}</definedName>
    <definedName name="wrn.With._.Logos._.4._.and._.10." localSheetId="9" hidden="1">{"Total with 4 and 10",#N/A,FALSE,"Totals with 4 and 10";"Core Excl Logos 4 and 10",#N/A,FALSE,"Totals with 4 and 10";"Buy Deeper with 4 and 10",#N/A,FALSE,"Totals with 4 and 10"}</definedName>
    <definedName name="wrn.With._.Logos._.4._.and._.10." localSheetId="12" hidden="1">{"Total with 4 and 10",#N/A,FALSE,"Totals with 4 and 10";"Core Excl Logos 4 and 10",#N/A,FALSE,"Totals with 4 and 10";"Buy Deeper with 4 and 10",#N/A,FALSE,"Totals with 4 and 10"}</definedName>
    <definedName name="wrn.With._.Logos._.4._.and._.10." localSheetId="8" hidden="1">{"Total with 4 and 10",#N/A,FALSE,"Totals with 4 and 10";"Core Excl Logos 4 and 10",#N/A,FALSE,"Totals with 4 and 10";"Buy Deeper with 4 and 10",#N/A,FALSE,"Totals with 4 and 10"}</definedName>
    <definedName name="wrn.With._.Logos._.4._.and._.10." localSheetId="13" hidden="1">{"Total with 4 and 10",#N/A,FALSE,"Totals with 4 and 10";"Core Excl Logos 4 and 10",#N/A,FALSE,"Totals with 4 and 10";"Buy Deeper with 4 and 10",#N/A,FALSE,"Totals with 4 and 10"}</definedName>
    <definedName name="wrn.With._.Logos._.4._.and._.10." localSheetId="4" hidden="1">{"Total with 4 and 10",#N/A,FALSE,"Totals with 4 and 10";"Core Excl Logos 4 and 10",#N/A,FALSE,"Totals with 4 and 10";"Buy Deeper with 4 and 10",#N/A,FALSE,"Totals with 4 and 10"}</definedName>
    <definedName name="wrn.With._.Logos._.4._.and._.10." localSheetId="7" hidden="1">{"Total with 4 and 10",#N/A,FALSE,"Totals with 4 and 10";"Core Excl Logos 4 and 10",#N/A,FALSE,"Totals with 4 and 10";"Buy Deeper with 4 and 10",#N/A,FALSE,"Totals with 4 and 10"}</definedName>
    <definedName name="wrn.With._.Logos._.4._.and._.10." localSheetId="15" hidden="1">{"Total with 4 and 10",#N/A,FALSE,"Totals with 4 and 10";"Core Excl Logos 4 and 10",#N/A,FALSE,"Totals with 4 and 10";"Buy Deeper with 4 and 10",#N/A,FALSE,"Totals with 4 and 10"}</definedName>
    <definedName name="wrn.With._.Logos._.4._.and._.10." localSheetId="6" hidden="1">{"Total with 4 and 10",#N/A,FALSE,"Totals with 4 and 10";"Core Excl Logos 4 and 10",#N/A,FALSE,"Totals with 4 and 10";"Buy Deeper with 4 and 10",#N/A,FALSE,"Totals with 4 and 10"}</definedName>
    <definedName name="wrn.With._.Logos._.4._.and._.10." localSheetId="10" hidden="1">{"Total with 4 and 10",#N/A,FALSE,"Totals with 4 and 10";"Core Excl Logos 4 and 10",#N/A,FALSE,"Totals with 4 and 10";"Buy Deeper with 4 and 10",#N/A,FALSE,"Totals with 4 and 10"}</definedName>
    <definedName name="wrn.With._.Logos._.4._.and._.10." localSheetId="17" hidden="1">{"Total with 4 and 10",#N/A,FALSE,"Totals with 4 and 10";"Core Excl Logos 4 and 10",#N/A,FALSE,"Totals with 4 and 10";"Buy Deeper with 4 and 10",#N/A,FALSE,"Totals with 4 and 10"}</definedName>
    <definedName name="wrn.With._.Logos._.4._.and._.10." localSheetId="16" hidden="1">{"Total with 4 and 10",#N/A,FALSE,"Totals with 4 and 10";"Core Excl Logos 4 and 10",#N/A,FALSE,"Totals with 4 and 10";"Buy Deeper with 4 and 10",#N/A,FALSE,"Totals with 4 and 10"}</definedName>
    <definedName name="wrn.With._.Logos._.4._.and._.10." hidden="1">{"Total with 4 and 10",#N/A,FALSE,"Totals with 4 and 10";"Core Excl Logos 4 and 10",#N/A,FALSE,"Totals with 4 and 10";"Buy Deeper with 4 and 10",#N/A,FALSE,"Totals with 4 and 10"}</definedName>
    <definedName name="wrn.zolfo._.package." localSheetId="9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zolfo._.package." localSheetId="12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zolfo._.package." localSheetId="8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zolfo._.package." localSheetId="13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zolfo._.package." localSheetId="4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zolfo._.package." localSheetId="7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zolfo._.package." localSheetId="15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zolfo._.package." localSheetId="6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zolfo._.package." localSheetId="10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zolfo._.package." localSheetId="17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zolfo._.package." localSheetId="16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.zolfo._.package.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rnn" localSheetId="9" hidden="1">{"detail1999",#N/A,FALSE,"new_1999";"detail2000",#N/A,FALSE,"new_2000";"1999%ANA detail",#N/A,FALSE,"new_1999 % ANA";"2000%ANA detail",#N/A,FALSE,"new_2000%ANA"}</definedName>
    <definedName name="wrnn" localSheetId="12" hidden="1">{"detail1999",#N/A,FALSE,"new_1999";"detail2000",#N/A,FALSE,"new_2000";"1999%ANA detail",#N/A,FALSE,"new_1999 % ANA";"2000%ANA detail",#N/A,FALSE,"new_2000%ANA"}</definedName>
    <definedName name="wrnn" localSheetId="8" hidden="1">{"detail1999",#N/A,FALSE,"new_1999";"detail2000",#N/A,FALSE,"new_2000";"1999%ANA detail",#N/A,FALSE,"new_1999 % ANA";"2000%ANA detail",#N/A,FALSE,"new_2000%ANA"}</definedName>
    <definedName name="wrnn" localSheetId="13" hidden="1">{"detail1999",#N/A,FALSE,"new_1999";"detail2000",#N/A,FALSE,"new_2000";"1999%ANA detail",#N/A,FALSE,"new_1999 % ANA";"2000%ANA detail",#N/A,FALSE,"new_2000%ANA"}</definedName>
    <definedName name="wrnn" localSheetId="4" hidden="1">{"detail1999",#N/A,FALSE,"new_1999";"detail2000",#N/A,FALSE,"new_2000";"1999%ANA detail",#N/A,FALSE,"new_1999 % ANA";"2000%ANA detail",#N/A,FALSE,"new_2000%ANA"}</definedName>
    <definedName name="wrnn" localSheetId="7" hidden="1">{"detail1999",#N/A,FALSE,"new_1999";"detail2000",#N/A,FALSE,"new_2000";"1999%ANA detail",#N/A,FALSE,"new_1999 % ANA";"2000%ANA detail",#N/A,FALSE,"new_2000%ANA"}</definedName>
    <definedName name="wrnn" localSheetId="15" hidden="1">{"detail1999",#N/A,FALSE,"new_1999";"detail2000",#N/A,FALSE,"new_2000";"1999%ANA detail",#N/A,FALSE,"new_1999 % ANA";"2000%ANA detail",#N/A,FALSE,"new_2000%ANA"}</definedName>
    <definedName name="wrnn" localSheetId="6" hidden="1">{"detail1999",#N/A,FALSE,"new_1999";"detail2000",#N/A,FALSE,"new_2000";"1999%ANA detail",#N/A,FALSE,"new_1999 % ANA";"2000%ANA detail",#N/A,FALSE,"new_2000%ANA"}</definedName>
    <definedName name="wrnn" localSheetId="10" hidden="1">{"detail1999",#N/A,FALSE,"new_1999";"detail2000",#N/A,FALSE,"new_2000";"1999%ANA detail",#N/A,FALSE,"new_1999 % ANA";"2000%ANA detail",#N/A,FALSE,"new_2000%ANA"}</definedName>
    <definedName name="wrnn" localSheetId="17" hidden="1">{"detail1999",#N/A,FALSE,"new_1999";"detail2000",#N/A,FALSE,"new_2000";"1999%ANA detail",#N/A,FALSE,"new_1999 % ANA";"2000%ANA detail",#N/A,FALSE,"new_2000%ANA"}</definedName>
    <definedName name="wrnn" localSheetId="16" hidden="1">{"detail1999",#N/A,FALSE,"new_1999";"detail2000",#N/A,FALSE,"new_2000";"1999%ANA detail",#N/A,FALSE,"new_1999 % ANA";"2000%ANA detail",#N/A,FALSE,"new_2000%ANA"}</definedName>
    <definedName name="wrnn" hidden="1">{"detail1999",#N/A,FALSE,"new_1999";"detail2000",#N/A,FALSE,"new_2000";"1999%ANA detail",#N/A,FALSE,"new_1999 % ANA";"2000%ANA detail",#N/A,FALSE,"new_2000%ANA"}</definedName>
    <definedName name="wrnnn" localSheetId="9" hidden="1">{"sum1999",#N/A,FALSE,"new_1999";"sum2000",#N/A,FALSE,"new_2000";"1999%ANA Sum",#N/A,FALSE,"new_1999 % ANA";"2000%ANA Sum",#N/A,FALSE,"new_2000%ANA"}</definedName>
    <definedName name="wrnnn" localSheetId="12" hidden="1">{"sum1999",#N/A,FALSE,"new_1999";"sum2000",#N/A,FALSE,"new_2000";"1999%ANA Sum",#N/A,FALSE,"new_1999 % ANA";"2000%ANA Sum",#N/A,FALSE,"new_2000%ANA"}</definedName>
    <definedName name="wrnnn" localSheetId="8" hidden="1">{"sum1999",#N/A,FALSE,"new_1999";"sum2000",#N/A,FALSE,"new_2000";"1999%ANA Sum",#N/A,FALSE,"new_1999 % ANA";"2000%ANA Sum",#N/A,FALSE,"new_2000%ANA"}</definedName>
    <definedName name="wrnnn" localSheetId="13" hidden="1">{"sum1999",#N/A,FALSE,"new_1999";"sum2000",#N/A,FALSE,"new_2000";"1999%ANA Sum",#N/A,FALSE,"new_1999 % ANA";"2000%ANA Sum",#N/A,FALSE,"new_2000%ANA"}</definedName>
    <definedName name="wrnnn" localSheetId="4" hidden="1">{"sum1999",#N/A,FALSE,"new_1999";"sum2000",#N/A,FALSE,"new_2000";"1999%ANA Sum",#N/A,FALSE,"new_1999 % ANA";"2000%ANA Sum",#N/A,FALSE,"new_2000%ANA"}</definedName>
    <definedName name="wrnnn" localSheetId="7" hidden="1">{"sum1999",#N/A,FALSE,"new_1999";"sum2000",#N/A,FALSE,"new_2000";"1999%ANA Sum",#N/A,FALSE,"new_1999 % ANA";"2000%ANA Sum",#N/A,FALSE,"new_2000%ANA"}</definedName>
    <definedName name="wrnnn" localSheetId="15" hidden="1">{"sum1999",#N/A,FALSE,"new_1999";"sum2000",#N/A,FALSE,"new_2000";"1999%ANA Sum",#N/A,FALSE,"new_1999 % ANA";"2000%ANA Sum",#N/A,FALSE,"new_2000%ANA"}</definedName>
    <definedName name="wrnnn" localSheetId="6" hidden="1">{"sum1999",#N/A,FALSE,"new_1999";"sum2000",#N/A,FALSE,"new_2000";"1999%ANA Sum",#N/A,FALSE,"new_1999 % ANA";"2000%ANA Sum",#N/A,FALSE,"new_2000%ANA"}</definedName>
    <definedName name="wrnnn" localSheetId="10" hidden="1">{"sum1999",#N/A,FALSE,"new_1999";"sum2000",#N/A,FALSE,"new_2000";"1999%ANA Sum",#N/A,FALSE,"new_1999 % ANA";"2000%ANA Sum",#N/A,FALSE,"new_2000%ANA"}</definedName>
    <definedName name="wrnnn" localSheetId="17" hidden="1">{"sum1999",#N/A,FALSE,"new_1999";"sum2000",#N/A,FALSE,"new_2000";"1999%ANA Sum",#N/A,FALSE,"new_1999 % ANA";"2000%ANA Sum",#N/A,FALSE,"new_2000%ANA"}</definedName>
    <definedName name="wrnnn" localSheetId="16" hidden="1">{"sum1999",#N/A,FALSE,"new_1999";"sum2000",#N/A,FALSE,"new_2000";"1999%ANA Sum",#N/A,FALSE,"new_1999 % ANA";"2000%ANA Sum",#N/A,FALSE,"new_2000%ANA"}</definedName>
    <definedName name="wrnnn" hidden="1">{"sum1999",#N/A,FALSE,"new_1999";"sum2000",#N/A,FALSE,"new_2000";"1999%ANA Sum",#N/A,FALSE,"new_1999 % ANA";"2000%ANA Sum",#N/A,FALSE,"new_2000%ANA"}</definedName>
    <definedName name="wwwww" localSheetId="12" hidden="1">#REF!</definedName>
    <definedName name="wwwww" localSheetId="5" hidden="1">#REF!</definedName>
    <definedName name="wwwww" localSheetId="7" hidden="1">#REF!</definedName>
    <definedName name="wwwww" localSheetId="15" hidden="1">#REF!</definedName>
    <definedName name="wwwww" localSheetId="6" hidden="1">#REF!</definedName>
    <definedName name="wwwww" hidden="1">#REF!</definedName>
    <definedName name="XRe" localSheetId="12" hidden="1">#REF!</definedName>
    <definedName name="XRe" localSheetId="5" hidden="1">#REF!</definedName>
    <definedName name="XRe" localSheetId="7" hidden="1">#REF!</definedName>
    <definedName name="XRe" localSheetId="6" hidden="1">#REF!</definedName>
    <definedName name="XRe" hidden="1">#REF!</definedName>
    <definedName name="XRef" localSheetId="12" hidden="1">#REF!</definedName>
    <definedName name="XRef" localSheetId="5" hidden="1">#REF!</definedName>
    <definedName name="XRef" localSheetId="7" hidden="1">#REF!</definedName>
    <definedName name="XRef" localSheetId="6" hidden="1">#REF!</definedName>
    <definedName name="XRef" hidden="1">#REF!</definedName>
    <definedName name="XREF_COLUMN_1" localSheetId="12" hidden="1">#REF!</definedName>
    <definedName name="XREF_COLUMN_1" localSheetId="5" hidden="1">#REF!</definedName>
    <definedName name="XREF_COLUMN_1" localSheetId="13" hidden="1">#REF!</definedName>
    <definedName name="XREF_COLUMN_1" localSheetId="7" hidden="1">#REF!</definedName>
    <definedName name="XREF_COLUMN_1" localSheetId="6" hidden="1">#REF!</definedName>
    <definedName name="XREF_COLUMN_1" hidden="1">#REF!</definedName>
    <definedName name="XREF_COLUMN_10" localSheetId="12" hidden="1">#REF!</definedName>
    <definedName name="XREF_COLUMN_10" localSheetId="5" hidden="1">#REF!</definedName>
    <definedName name="XREF_COLUMN_10" localSheetId="7" hidden="1">#REF!</definedName>
    <definedName name="XREF_COLUMN_10" localSheetId="6" hidden="1">#REF!</definedName>
    <definedName name="XREF_COLUMN_10" hidden="1">#REF!</definedName>
    <definedName name="XREF_COLUMN_11" localSheetId="12" hidden="1">#REF!</definedName>
    <definedName name="XREF_COLUMN_11" localSheetId="5" hidden="1">#REF!</definedName>
    <definedName name="XREF_COLUMN_11" localSheetId="7" hidden="1">#REF!</definedName>
    <definedName name="XREF_COLUMN_11" localSheetId="6" hidden="1">#REF!</definedName>
    <definedName name="XREF_COLUMN_11" hidden="1">#REF!</definedName>
    <definedName name="XREF_COLUMN_12" localSheetId="12" hidden="1">#REF!</definedName>
    <definedName name="XREF_COLUMN_12" localSheetId="5" hidden="1">#REF!</definedName>
    <definedName name="XREF_COLUMN_12" localSheetId="7" hidden="1">#REF!</definedName>
    <definedName name="XREF_COLUMN_12" localSheetId="6" hidden="1">#REF!</definedName>
    <definedName name="XREF_COLUMN_12" hidden="1">#REF!</definedName>
    <definedName name="XREF_COLUMN_13" localSheetId="12" hidden="1">#REF!</definedName>
    <definedName name="XREF_COLUMN_13" localSheetId="5" hidden="1">#REF!</definedName>
    <definedName name="XREF_COLUMN_13" localSheetId="7" hidden="1">#REF!</definedName>
    <definedName name="XREF_COLUMN_13" localSheetId="6" hidden="1">#REF!</definedName>
    <definedName name="XREF_COLUMN_13" hidden="1">#REF!</definedName>
    <definedName name="XREF_COLUMN_14" localSheetId="12" hidden="1">#REF!</definedName>
    <definedName name="XREF_COLUMN_14" localSheetId="5" hidden="1">#REF!</definedName>
    <definedName name="XREF_COLUMN_14" localSheetId="7" hidden="1">#REF!</definedName>
    <definedName name="XREF_COLUMN_14" localSheetId="6" hidden="1">#REF!</definedName>
    <definedName name="XREF_COLUMN_14" hidden="1">#REF!</definedName>
    <definedName name="XREF_COLUMN_15" localSheetId="12" hidden="1">#REF!</definedName>
    <definedName name="XREF_COLUMN_15" localSheetId="5" hidden="1">#REF!</definedName>
    <definedName name="XREF_COLUMN_15" localSheetId="7" hidden="1">#REF!</definedName>
    <definedName name="XREF_COLUMN_15" localSheetId="6" hidden="1">#REF!</definedName>
    <definedName name="XREF_COLUMN_15" hidden="1">#REF!</definedName>
    <definedName name="XREF_COLUMN_16" localSheetId="12" hidden="1">#REF!</definedName>
    <definedName name="XREF_COLUMN_16" localSheetId="5" hidden="1">#REF!</definedName>
    <definedName name="XREF_COLUMN_16" localSheetId="7" hidden="1">#REF!</definedName>
    <definedName name="XREF_COLUMN_16" localSheetId="6" hidden="1">#REF!</definedName>
    <definedName name="XREF_COLUMN_16" hidden="1">#REF!</definedName>
    <definedName name="XREF_COLUMN_17" localSheetId="12" hidden="1">#REF!</definedName>
    <definedName name="XREF_COLUMN_17" localSheetId="5" hidden="1">#REF!</definedName>
    <definedName name="XREF_COLUMN_17" localSheetId="7" hidden="1">#REF!</definedName>
    <definedName name="XREF_COLUMN_17" localSheetId="6" hidden="1">#REF!</definedName>
    <definedName name="XREF_COLUMN_17" hidden="1">#REF!</definedName>
    <definedName name="XREF_COLUMN_18" localSheetId="12" hidden="1">#REF!</definedName>
    <definedName name="XREF_COLUMN_18" localSheetId="5" hidden="1">#REF!</definedName>
    <definedName name="XREF_COLUMN_18" localSheetId="7" hidden="1">#REF!</definedName>
    <definedName name="XREF_COLUMN_18" localSheetId="6" hidden="1">#REF!</definedName>
    <definedName name="XREF_COLUMN_18" hidden="1">#REF!</definedName>
    <definedName name="XREF_COLUMN_19" localSheetId="12" hidden="1">#REF!</definedName>
    <definedName name="XREF_COLUMN_19" localSheetId="5" hidden="1">#REF!</definedName>
    <definedName name="XREF_COLUMN_19" localSheetId="7" hidden="1">#REF!</definedName>
    <definedName name="XREF_COLUMN_19" localSheetId="6" hidden="1">#REF!</definedName>
    <definedName name="XREF_COLUMN_19" hidden="1">#REF!</definedName>
    <definedName name="XREF_COLUMN_2" localSheetId="12" hidden="1">#REF!</definedName>
    <definedName name="XREF_COLUMN_2" localSheetId="5" hidden="1">#REF!</definedName>
    <definedName name="XREF_COLUMN_2" localSheetId="7" hidden="1">#REF!</definedName>
    <definedName name="XREF_COLUMN_2" localSheetId="6" hidden="1">#REF!</definedName>
    <definedName name="XREF_COLUMN_2" hidden="1">#REF!</definedName>
    <definedName name="XREF_COLUMN_20" localSheetId="12" hidden="1">#REF!</definedName>
    <definedName name="XREF_COLUMN_20" localSheetId="5" hidden="1">#REF!</definedName>
    <definedName name="XREF_COLUMN_20" localSheetId="7" hidden="1">#REF!</definedName>
    <definedName name="XREF_COLUMN_20" localSheetId="6" hidden="1">#REF!</definedName>
    <definedName name="XREF_COLUMN_20" hidden="1">#REF!</definedName>
    <definedName name="XREF_COLUMN_21" localSheetId="12" hidden="1">#REF!</definedName>
    <definedName name="XREF_COLUMN_21" localSheetId="5" hidden="1">#REF!</definedName>
    <definedName name="XREF_COLUMN_21" localSheetId="7" hidden="1">#REF!</definedName>
    <definedName name="XREF_COLUMN_21" localSheetId="6" hidden="1">#REF!</definedName>
    <definedName name="XREF_COLUMN_21" hidden="1">#REF!</definedName>
    <definedName name="XREF_COLUMN_22" localSheetId="12" hidden="1">#REF!</definedName>
    <definedName name="XREF_COLUMN_22" localSheetId="5" hidden="1">#REF!</definedName>
    <definedName name="XREF_COLUMN_22" localSheetId="7" hidden="1">#REF!</definedName>
    <definedName name="XREF_COLUMN_22" localSheetId="6" hidden="1">#REF!</definedName>
    <definedName name="XREF_COLUMN_22" hidden="1">#REF!</definedName>
    <definedName name="XREF_COLUMN_23" localSheetId="12" hidden="1">[9]Conciliaciones!#REF!</definedName>
    <definedName name="XREF_COLUMN_23" localSheetId="5" hidden="1">[9]Conciliaciones!#REF!</definedName>
    <definedName name="XREF_COLUMN_23" localSheetId="7" hidden="1">[9]Conciliaciones!#REF!</definedName>
    <definedName name="XREF_COLUMN_23" localSheetId="6" hidden="1">[9]Conciliaciones!#REF!</definedName>
    <definedName name="XREF_COLUMN_23" hidden="1">[9]Conciliaciones!#REF!</definedName>
    <definedName name="XREF_COLUMN_24" localSheetId="12" hidden="1">#REF!</definedName>
    <definedName name="XREF_COLUMN_24" localSheetId="5" hidden="1">#REF!</definedName>
    <definedName name="XREF_COLUMN_24" localSheetId="7" hidden="1">#REF!</definedName>
    <definedName name="XREF_COLUMN_24" localSheetId="15" hidden="1">#REF!</definedName>
    <definedName name="XREF_COLUMN_24" localSheetId="6" hidden="1">#REF!</definedName>
    <definedName name="XREF_COLUMN_24" hidden="1">#REF!</definedName>
    <definedName name="XREF_COLUMN_25" localSheetId="12" hidden="1">#REF!</definedName>
    <definedName name="XREF_COLUMN_25" localSheetId="5" hidden="1">#REF!</definedName>
    <definedName name="XREF_COLUMN_25" localSheetId="7" hidden="1">#REF!</definedName>
    <definedName name="XREF_COLUMN_25" localSheetId="6" hidden="1">#REF!</definedName>
    <definedName name="XREF_COLUMN_25" hidden="1">#REF!</definedName>
    <definedName name="XREF_COLUMN_26" localSheetId="12" hidden="1">#REF!</definedName>
    <definedName name="XREF_COLUMN_26" localSheetId="5" hidden="1">#REF!</definedName>
    <definedName name="XREF_COLUMN_26" localSheetId="7" hidden="1">#REF!</definedName>
    <definedName name="XREF_COLUMN_26" localSheetId="6" hidden="1">#REF!</definedName>
    <definedName name="XREF_COLUMN_26" hidden="1">#REF!</definedName>
    <definedName name="XREF_COLUMN_27" localSheetId="12" hidden="1">#REF!</definedName>
    <definedName name="XREF_COLUMN_27" localSheetId="5" hidden="1">#REF!</definedName>
    <definedName name="XREF_COLUMN_27" localSheetId="7" hidden="1">#REF!</definedName>
    <definedName name="XREF_COLUMN_27" localSheetId="6" hidden="1">#REF!</definedName>
    <definedName name="XREF_COLUMN_27" hidden="1">#REF!</definedName>
    <definedName name="XREF_COLUMN_28" localSheetId="12" hidden="1">#REF!</definedName>
    <definedName name="XREF_COLUMN_28" localSheetId="5" hidden="1">#REF!</definedName>
    <definedName name="XREF_COLUMN_28" localSheetId="7" hidden="1">#REF!</definedName>
    <definedName name="XREF_COLUMN_28" localSheetId="6" hidden="1">#REF!</definedName>
    <definedName name="XREF_COLUMN_28" hidden="1">#REF!</definedName>
    <definedName name="XREF_COLUMN_29" localSheetId="12" hidden="1">#REF!</definedName>
    <definedName name="XREF_COLUMN_29" localSheetId="5" hidden="1">#REF!</definedName>
    <definedName name="XREF_COLUMN_29" localSheetId="7" hidden="1">#REF!</definedName>
    <definedName name="XREF_COLUMN_29" localSheetId="6" hidden="1">#REF!</definedName>
    <definedName name="XREF_COLUMN_29" hidden="1">#REF!</definedName>
    <definedName name="XREF_COLUMN_3" localSheetId="12" hidden="1">#REF!</definedName>
    <definedName name="XREF_COLUMN_3" localSheetId="5" hidden="1">#REF!</definedName>
    <definedName name="XREF_COLUMN_3" localSheetId="7" hidden="1">#REF!</definedName>
    <definedName name="XREF_COLUMN_3" localSheetId="6" hidden="1">#REF!</definedName>
    <definedName name="XREF_COLUMN_3" hidden="1">#REF!</definedName>
    <definedName name="XREF_COLUMN_30" localSheetId="12" hidden="1">#REF!</definedName>
    <definedName name="XREF_COLUMN_30" localSheetId="5" hidden="1">#REF!</definedName>
    <definedName name="XREF_COLUMN_30" localSheetId="7" hidden="1">#REF!</definedName>
    <definedName name="XREF_COLUMN_30" localSheetId="6" hidden="1">#REF!</definedName>
    <definedName name="XREF_COLUMN_30" hidden="1">#REF!</definedName>
    <definedName name="XREF_COLUMN_31" localSheetId="12" hidden="1">#REF!</definedName>
    <definedName name="XREF_COLUMN_31" localSheetId="5" hidden="1">#REF!</definedName>
    <definedName name="XREF_COLUMN_31" localSheetId="7" hidden="1">#REF!</definedName>
    <definedName name="XREF_COLUMN_31" localSheetId="6" hidden="1">#REF!</definedName>
    <definedName name="XREF_COLUMN_31" hidden="1">#REF!</definedName>
    <definedName name="XREF_COLUMN_32" localSheetId="12" hidden="1">#REF!</definedName>
    <definedName name="XREF_COLUMN_32" localSheetId="5" hidden="1">#REF!</definedName>
    <definedName name="XREF_COLUMN_32" localSheetId="7" hidden="1">#REF!</definedName>
    <definedName name="XREF_COLUMN_32" localSheetId="6" hidden="1">#REF!</definedName>
    <definedName name="XREF_COLUMN_32" hidden="1">#REF!</definedName>
    <definedName name="XREF_COLUMN_33" localSheetId="12" hidden="1">'[10]2. Libro Ley 20744'!#REF!</definedName>
    <definedName name="XREF_COLUMN_33" localSheetId="5" hidden="1">'[10]2. Libro Ley 20744'!#REF!</definedName>
    <definedName name="XREF_COLUMN_33" localSheetId="7" hidden="1">'[10]2. Libro Ley 20744'!#REF!</definedName>
    <definedName name="XREF_COLUMN_33" localSheetId="6" hidden="1">'[10]2. Libro Ley 20744'!#REF!</definedName>
    <definedName name="XREF_COLUMN_33" hidden="1">'[10]2. Libro Ley 20744'!#REF!</definedName>
    <definedName name="XREF_COLUMN_34" localSheetId="12" hidden="1">#REF!</definedName>
    <definedName name="XREF_COLUMN_34" localSheetId="5" hidden="1">#REF!</definedName>
    <definedName name="XREF_COLUMN_34" localSheetId="7" hidden="1">#REF!</definedName>
    <definedName name="XREF_COLUMN_34" localSheetId="15" hidden="1">#REF!</definedName>
    <definedName name="XREF_COLUMN_34" localSheetId="6" hidden="1">#REF!</definedName>
    <definedName name="XREF_COLUMN_34" hidden="1">#REF!</definedName>
    <definedName name="XREF_COLUMN_35" localSheetId="12" hidden="1">#REF!</definedName>
    <definedName name="XREF_COLUMN_35" localSheetId="5" hidden="1">#REF!</definedName>
    <definedName name="XREF_COLUMN_35" localSheetId="7" hidden="1">#REF!</definedName>
    <definedName name="XREF_COLUMN_35" localSheetId="6" hidden="1">#REF!</definedName>
    <definedName name="XREF_COLUMN_35" hidden="1">#REF!</definedName>
    <definedName name="XREF_COLUMN_36" localSheetId="12" hidden="1">#REF!</definedName>
    <definedName name="XREF_COLUMN_36" localSheetId="5" hidden="1">#REF!</definedName>
    <definedName name="XREF_COLUMN_36" localSheetId="7" hidden="1">#REF!</definedName>
    <definedName name="XREF_COLUMN_36" localSheetId="6" hidden="1">#REF!</definedName>
    <definedName name="XREF_COLUMN_36" hidden="1">#REF!</definedName>
    <definedName name="XREF_COLUMN_37" localSheetId="12" hidden="1">#REF!</definedName>
    <definedName name="XREF_COLUMN_37" localSheetId="5" hidden="1">#REF!</definedName>
    <definedName name="XREF_COLUMN_37" localSheetId="7" hidden="1">#REF!</definedName>
    <definedName name="XREF_COLUMN_37" localSheetId="6" hidden="1">#REF!</definedName>
    <definedName name="XREF_COLUMN_37" hidden="1">#REF!</definedName>
    <definedName name="XREF_COLUMN_38" localSheetId="12" hidden="1">'[10]4. Provisión Vacaciones'!#REF!</definedName>
    <definedName name="XREF_COLUMN_38" localSheetId="5" hidden="1">'[10]4. Provisión Vacaciones'!#REF!</definedName>
    <definedName name="XREF_COLUMN_38" localSheetId="7" hidden="1">'[10]4. Provisión Vacaciones'!#REF!</definedName>
    <definedName name="XREF_COLUMN_38" localSheetId="6" hidden="1">'[10]4. Provisión Vacaciones'!#REF!</definedName>
    <definedName name="XREF_COLUMN_38" hidden="1">'[10]4. Provisión Vacaciones'!#REF!</definedName>
    <definedName name="XREF_COLUMN_39" localSheetId="12" hidden="1">#REF!</definedName>
    <definedName name="XREF_COLUMN_39" localSheetId="5" hidden="1">#REF!</definedName>
    <definedName name="XREF_COLUMN_39" localSheetId="7" hidden="1">#REF!</definedName>
    <definedName name="XREF_COLUMN_39" localSheetId="15" hidden="1">#REF!</definedName>
    <definedName name="XREF_COLUMN_39" localSheetId="6" hidden="1">#REF!</definedName>
    <definedName name="XREF_COLUMN_39" hidden="1">#REF!</definedName>
    <definedName name="XREF_COLUMN_4" localSheetId="12" hidden="1">#REF!</definedName>
    <definedName name="XREF_COLUMN_4" localSheetId="5" hidden="1">#REF!</definedName>
    <definedName name="XREF_COLUMN_4" localSheetId="7" hidden="1">#REF!</definedName>
    <definedName name="XREF_COLUMN_4" localSheetId="6" hidden="1">#REF!</definedName>
    <definedName name="XREF_COLUMN_4" hidden="1">#REF!</definedName>
    <definedName name="XREF_COLUMN_40" localSheetId="12" hidden="1">#REF!</definedName>
    <definedName name="XREF_COLUMN_40" localSheetId="5" hidden="1">#REF!</definedName>
    <definedName name="XREF_COLUMN_40" localSheetId="7" hidden="1">#REF!</definedName>
    <definedName name="XREF_COLUMN_40" localSheetId="6" hidden="1">#REF!</definedName>
    <definedName name="XREF_COLUMN_40" hidden="1">#REF!</definedName>
    <definedName name="XREF_COLUMN_41" localSheetId="12" hidden="1">#REF!</definedName>
    <definedName name="XREF_COLUMN_41" localSheetId="5" hidden="1">#REF!</definedName>
    <definedName name="XREF_COLUMN_41" localSheetId="7" hidden="1">#REF!</definedName>
    <definedName name="XREF_COLUMN_41" localSheetId="6" hidden="1">#REF!</definedName>
    <definedName name="XREF_COLUMN_41" hidden="1">#REF!</definedName>
    <definedName name="XREF_COLUMN_42" localSheetId="12" hidden="1">#REF!</definedName>
    <definedName name="XREF_COLUMN_42" localSheetId="5" hidden="1">#REF!</definedName>
    <definedName name="XREF_COLUMN_42" localSheetId="7" hidden="1">#REF!</definedName>
    <definedName name="XREF_COLUMN_42" localSheetId="6" hidden="1">#REF!</definedName>
    <definedName name="XREF_COLUMN_42" hidden="1">#REF!</definedName>
    <definedName name="XREF_COLUMN_45" localSheetId="12" hidden="1">'[10]3. DDJJ SUSS'!#REF!</definedName>
    <definedName name="XREF_COLUMN_45" localSheetId="5" hidden="1">'[10]3. DDJJ SUSS'!#REF!</definedName>
    <definedName name="XREF_COLUMN_45" localSheetId="7" hidden="1">'[10]3. DDJJ SUSS'!#REF!</definedName>
    <definedName name="XREF_COLUMN_45" localSheetId="6" hidden="1">'[10]3. DDJJ SUSS'!#REF!</definedName>
    <definedName name="XREF_COLUMN_45" hidden="1">'[10]3. DDJJ SUSS'!#REF!</definedName>
    <definedName name="XREF_COLUMN_46" localSheetId="12" hidden="1">'[10]1. Pasivo y Rdos'!#REF!</definedName>
    <definedName name="XREF_COLUMN_46" localSheetId="5" hidden="1">'[10]1. Pasivo y Rdos'!#REF!</definedName>
    <definedName name="XREF_COLUMN_46" localSheetId="7" hidden="1">'[10]1. Pasivo y Rdos'!#REF!</definedName>
    <definedName name="XREF_COLUMN_46" localSheetId="6" hidden="1">'[10]1. Pasivo y Rdos'!#REF!</definedName>
    <definedName name="XREF_COLUMN_46" hidden="1">'[10]1. Pasivo y Rdos'!#REF!</definedName>
    <definedName name="XREF_COLUMN_48" localSheetId="12" hidden="1">'[10]3. DDJJ SUSS'!#REF!</definedName>
    <definedName name="XREF_COLUMN_48" localSheetId="5" hidden="1">'[10]3. DDJJ SUSS'!#REF!</definedName>
    <definedName name="XREF_COLUMN_48" localSheetId="7" hidden="1">'[10]3. DDJJ SUSS'!#REF!</definedName>
    <definedName name="XREF_COLUMN_48" localSheetId="6" hidden="1">'[10]3. DDJJ SUSS'!#REF!</definedName>
    <definedName name="XREF_COLUMN_48" hidden="1">'[10]3. DDJJ SUSS'!#REF!</definedName>
    <definedName name="XREF_COLUMN_5" localSheetId="12" hidden="1">#REF!</definedName>
    <definedName name="XREF_COLUMN_5" localSheetId="5" hidden="1">#REF!</definedName>
    <definedName name="XREF_COLUMN_5" localSheetId="7" hidden="1">#REF!</definedName>
    <definedName name="XREF_COLUMN_5" localSheetId="15" hidden="1">#REF!</definedName>
    <definedName name="XREF_COLUMN_5" localSheetId="6" hidden="1">#REF!</definedName>
    <definedName name="XREF_COLUMN_5" hidden="1">#REF!</definedName>
    <definedName name="XREF_COLUMN_50" localSheetId="12" hidden="1">#REF!</definedName>
    <definedName name="XREF_COLUMN_50" localSheetId="5" hidden="1">#REF!</definedName>
    <definedName name="XREF_COLUMN_50" localSheetId="7" hidden="1">#REF!</definedName>
    <definedName name="XREF_COLUMN_50" localSheetId="6" hidden="1">#REF!</definedName>
    <definedName name="XREF_COLUMN_50" hidden="1">#REF!</definedName>
    <definedName name="XREF_COLUMN_7" localSheetId="12" hidden="1">[11]Memo!#REF!</definedName>
    <definedName name="XREF_COLUMN_7" localSheetId="5" hidden="1">[11]Memo!#REF!</definedName>
    <definedName name="XREF_COLUMN_7" localSheetId="7" hidden="1">[11]Memo!#REF!</definedName>
    <definedName name="XREF_COLUMN_7" localSheetId="6" hidden="1">[11]Memo!#REF!</definedName>
    <definedName name="XREF_COLUMN_7" hidden="1">[11]Memo!#REF!</definedName>
    <definedName name="XREF_COLUMN_8" localSheetId="12" hidden="1">[11]Memo!#REF!</definedName>
    <definedName name="XREF_COLUMN_8" localSheetId="5" hidden="1">[11]Memo!#REF!</definedName>
    <definedName name="XREF_COLUMN_8" localSheetId="7" hidden="1">[11]Memo!#REF!</definedName>
    <definedName name="XREF_COLUMN_8" localSheetId="6" hidden="1">[11]Memo!#REF!</definedName>
    <definedName name="XREF_COLUMN_8" hidden="1">[11]Memo!#REF!</definedName>
    <definedName name="XREF_COLUMN_9" localSheetId="12" hidden="1">[11]Memo!#REF!</definedName>
    <definedName name="XREF_COLUMN_9" localSheetId="5" hidden="1">[11]Memo!#REF!</definedName>
    <definedName name="XREF_COLUMN_9" localSheetId="7" hidden="1">[11]Memo!#REF!</definedName>
    <definedName name="XREF_COLUMN_9" localSheetId="6" hidden="1">[11]Memo!#REF!</definedName>
    <definedName name="XREF_COLUMN_9" hidden="1">[11]Memo!#REF!</definedName>
    <definedName name="XRefActiveRow" localSheetId="12" hidden="1">#REF!</definedName>
    <definedName name="XRefActiveRow" localSheetId="5" hidden="1">#REF!</definedName>
    <definedName name="XRefActiveRow" localSheetId="13" hidden="1">#REF!</definedName>
    <definedName name="XRefActiveRow" localSheetId="7" hidden="1">#REF!</definedName>
    <definedName name="XRefActiveRow" localSheetId="15" hidden="1">#REF!</definedName>
    <definedName name="XRefActiveRow" localSheetId="6" hidden="1">#REF!</definedName>
    <definedName name="XRefActiveRow" hidden="1">#REF!</definedName>
    <definedName name="XRefColumnsCount" localSheetId="13" hidden="1">2</definedName>
    <definedName name="XRefColumnsCount" hidden="1">1</definedName>
    <definedName name="xrefcopy" localSheetId="12" hidden="1">#REF!</definedName>
    <definedName name="xrefcopy" localSheetId="5" hidden="1">#REF!</definedName>
    <definedName name="xrefcopy" localSheetId="7" hidden="1">#REF!</definedName>
    <definedName name="xrefcopy" localSheetId="15" hidden="1">#REF!</definedName>
    <definedName name="xrefcopy" localSheetId="6" hidden="1">#REF!</definedName>
    <definedName name="xrefcopy" hidden="1">#REF!</definedName>
    <definedName name="XRefCopy1" localSheetId="12" hidden="1">#REF!</definedName>
    <definedName name="XRefCopy1" localSheetId="5" hidden="1">#REF!</definedName>
    <definedName name="XRefCopy1" localSheetId="7" hidden="1">#REF!</definedName>
    <definedName name="XRefCopy1" localSheetId="6" hidden="1">#REF!</definedName>
    <definedName name="XRefCopy1" hidden="1">#REF!</definedName>
    <definedName name="XRefCopy10" localSheetId="12" hidden="1">#REF!</definedName>
    <definedName name="XRefCopy10" localSheetId="5" hidden="1">#REF!</definedName>
    <definedName name="XRefCopy10" localSheetId="7" hidden="1">#REF!</definedName>
    <definedName name="XRefCopy10" localSheetId="6" hidden="1">#REF!</definedName>
    <definedName name="XRefCopy10" hidden="1">#REF!</definedName>
    <definedName name="XRefCopy100" localSheetId="12" hidden="1">#REF!</definedName>
    <definedName name="XRefCopy100" localSheetId="5" hidden="1">#REF!</definedName>
    <definedName name="XRefCopy100" localSheetId="7" hidden="1">#REF!</definedName>
    <definedName name="XRefCopy100" localSheetId="6" hidden="1">#REF!</definedName>
    <definedName name="XRefCopy100" hidden="1">#REF!</definedName>
    <definedName name="XRefCopy100Row" localSheetId="12" hidden="1">#REF!</definedName>
    <definedName name="XRefCopy100Row" localSheetId="5" hidden="1">#REF!</definedName>
    <definedName name="XRefCopy100Row" localSheetId="7" hidden="1">#REF!</definedName>
    <definedName name="XRefCopy100Row" localSheetId="6" hidden="1">#REF!</definedName>
    <definedName name="XRefCopy100Row" hidden="1">#REF!</definedName>
    <definedName name="XRefCopy101" localSheetId="12" hidden="1">#REF!</definedName>
    <definedName name="XRefCopy101" localSheetId="5" hidden="1">#REF!</definedName>
    <definedName name="XRefCopy101" localSheetId="7" hidden="1">#REF!</definedName>
    <definedName name="XRefCopy101" localSheetId="6" hidden="1">#REF!</definedName>
    <definedName name="XRefCopy101" hidden="1">#REF!</definedName>
    <definedName name="XRefCopy101Row" localSheetId="12" hidden="1">#REF!</definedName>
    <definedName name="XRefCopy101Row" localSheetId="5" hidden="1">#REF!</definedName>
    <definedName name="XRefCopy101Row" localSheetId="7" hidden="1">#REF!</definedName>
    <definedName name="XRefCopy101Row" localSheetId="6" hidden="1">#REF!</definedName>
    <definedName name="XRefCopy101Row" hidden="1">#REF!</definedName>
    <definedName name="XRefCopy102" localSheetId="12" hidden="1">#REF!</definedName>
    <definedName name="XRefCopy102" localSheetId="5" hidden="1">#REF!</definedName>
    <definedName name="XRefCopy102" localSheetId="7" hidden="1">#REF!</definedName>
    <definedName name="XRefCopy102" localSheetId="6" hidden="1">#REF!</definedName>
    <definedName name="XRefCopy102" hidden="1">#REF!</definedName>
    <definedName name="XRefCopy102Row" localSheetId="12" hidden="1">#REF!</definedName>
    <definedName name="XRefCopy102Row" localSheetId="5" hidden="1">#REF!</definedName>
    <definedName name="XRefCopy102Row" localSheetId="7" hidden="1">#REF!</definedName>
    <definedName name="XRefCopy102Row" localSheetId="6" hidden="1">#REF!</definedName>
    <definedName name="XRefCopy102Row" hidden="1">#REF!</definedName>
    <definedName name="XRefCopy103Row" localSheetId="12" hidden="1">#REF!</definedName>
    <definedName name="XRefCopy103Row" localSheetId="5" hidden="1">#REF!</definedName>
    <definedName name="XRefCopy103Row" localSheetId="7" hidden="1">#REF!</definedName>
    <definedName name="XRefCopy103Row" localSheetId="6" hidden="1">#REF!</definedName>
    <definedName name="XRefCopy103Row" hidden="1">#REF!</definedName>
    <definedName name="XRefCopy105" localSheetId="12" hidden="1">[9]Conciliaciones!#REF!</definedName>
    <definedName name="XRefCopy105" localSheetId="5" hidden="1">[9]Conciliaciones!#REF!</definedName>
    <definedName name="XRefCopy105" localSheetId="7" hidden="1">[9]Conciliaciones!#REF!</definedName>
    <definedName name="XRefCopy105" localSheetId="6" hidden="1">[9]Conciliaciones!#REF!</definedName>
    <definedName name="XRefCopy105" hidden="1">[9]Conciliaciones!#REF!</definedName>
    <definedName name="XRefCopy105Row" localSheetId="12" hidden="1">#REF!</definedName>
    <definedName name="XRefCopy105Row" localSheetId="5" hidden="1">#REF!</definedName>
    <definedName name="XRefCopy105Row" localSheetId="7" hidden="1">#REF!</definedName>
    <definedName name="XRefCopy105Row" localSheetId="15" hidden="1">#REF!</definedName>
    <definedName name="XRefCopy105Row" localSheetId="6" hidden="1">#REF!</definedName>
    <definedName name="XRefCopy105Row" hidden="1">#REF!</definedName>
    <definedName name="XRefCopy106" localSheetId="12" hidden="1">[9]Conciliaciones!#REF!</definedName>
    <definedName name="XRefCopy106" localSheetId="5" hidden="1">[9]Conciliaciones!#REF!</definedName>
    <definedName name="XRefCopy106" localSheetId="7" hidden="1">[9]Conciliaciones!#REF!</definedName>
    <definedName name="XRefCopy106" localSheetId="15" hidden="1">[9]Conciliaciones!#REF!</definedName>
    <definedName name="XRefCopy106" localSheetId="6" hidden="1">[9]Conciliaciones!#REF!</definedName>
    <definedName name="XRefCopy106" hidden="1">[9]Conciliaciones!#REF!</definedName>
    <definedName name="XRefCopy106Row" localSheetId="12" hidden="1">#REF!</definedName>
    <definedName name="XRefCopy106Row" localSheetId="5" hidden="1">#REF!</definedName>
    <definedName name="XRefCopy106Row" localSheetId="7" hidden="1">#REF!</definedName>
    <definedName name="XRefCopy106Row" localSheetId="15" hidden="1">#REF!</definedName>
    <definedName name="XRefCopy106Row" localSheetId="6" hidden="1">#REF!</definedName>
    <definedName name="XRefCopy106Row" hidden="1">#REF!</definedName>
    <definedName name="XRefCopy107" localSheetId="12" hidden="1">[9]Conciliaciones!#REF!</definedName>
    <definedName name="XRefCopy107" localSheetId="5" hidden="1">[9]Conciliaciones!#REF!</definedName>
    <definedName name="XRefCopy107" localSheetId="7" hidden="1">[9]Conciliaciones!#REF!</definedName>
    <definedName name="XRefCopy107" localSheetId="15" hidden="1">[9]Conciliaciones!#REF!</definedName>
    <definedName name="XRefCopy107" localSheetId="6" hidden="1">[9]Conciliaciones!#REF!</definedName>
    <definedName name="XRefCopy107" hidden="1">[9]Conciliaciones!#REF!</definedName>
    <definedName name="XRefCopy107Row" localSheetId="12" hidden="1">#REF!</definedName>
    <definedName name="XRefCopy107Row" localSheetId="5" hidden="1">#REF!</definedName>
    <definedName name="XRefCopy107Row" localSheetId="7" hidden="1">#REF!</definedName>
    <definedName name="XRefCopy107Row" localSheetId="15" hidden="1">#REF!</definedName>
    <definedName name="XRefCopy107Row" localSheetId="6" hidden="1">#REF!</definedName>
    <definedName name="XRefCopy107Row" hidden="1">#REF!</definedName>
    <definedName name="XRefCopy109" localSheetId="12" hidden="1">[9]Conciliaciones!#REF!</definedName>
    <definedName name="XRefCopy109" localSheetId="5" hidden="1">[9]Conciliaciones!#REF!</definedName>
    <definedName name="XRefCopy109" localSheetId="7" hidden="1">[9]Conciliaciones!#REF!</definedName>
    <definedName name="XRefCopy109" localSheetId="15" hidden="1">[9]Conciliaciones!#REF!</definedName>
    <definedName name="XRefCopy109" localSheetId="6" hidden="1">[9]Conciliaciones!#REF!</definedName>
    <definedName name="XRefCopy109" hidden="1">[9]Conciliaciones!#REF!</definedName>
    <definedName name="XRefCopy109Row" localSheetId="12" hidden="1">#REF!</definedName>
    <definedName name="XRefCopy109Row" localSheetId="5" hidden="1">#REF!</definedName>
    <definedName name="XRefCopy109Row" localSheetId="7" hidden="1">#REF!</definedName>
    <definedName name="XRefCopy109Row" localSheetId="15" hidden="1">#REF!</definedName>
    <definedName name="XRefCopy109Row" localSheetId="6" hidden="1">#REF!</definedName>
    <definedName name="XRefCopy109Row" hidden="1">#REF!</definedName>
    <definedName name="XRefCopy10Row" localSheetId="12" hidden="1">#REF!</definedName>
    <definedName name="XRefCopy10Row" localSheetId="5" hidden="1">#REF!</definedName>
    <definedName name="XRefCopy10Row" localSheetId="7" hidden="1">#REF!</definedName>
    <definedName name="XRefCopy10Row" localSheetId="6" hidden="1">#REF!</definedName>
    <definedName name="XRefCopy10Row" hidden="1">#REF!</definedName>
    <definedName name="XRefCopy11" localSheetId="12" hidden="1">#REF!</definedName>
    <definedName name="XRefCopy11" localSheetId="5" hidden="1">#REF!</definedName>
    <definedName name="XRefCopy11" localSheetId="7" hidden="1">#REF!</definedName>
    <definedName name="XRefCopy11" localSheetId="6" hidden="1">#REF!</definedName>
    <definedName name="XRefCopy11" hidden="1">#REF!</definedName>
    <definedName name="XRefCopy110" localSheetId="12" hidden="1">#REF!</definedName>
    <definedName name="XRefCopy110" localSheetId="5" hidden="1">#REF!</definedName>
    <definedName name="XRefCopy110" localSheetId="7" hidden="1">#REF!</definedName>
    <definedName name="XRefCopy110" localSheetId="6" hidden="1">#REF!</definedName>
    <definedName name="XRefCopy110" hidden="1">#REF!</definedName>
    <definedName name="XRefCopy110Row" localSheetId="12" hidden="1">#REF!</definedName>
    <definedName name="XRefCopy110Row" localSheetId="5" hidden="1">#REF!</definedName>
    <definedName name="XRefCopy110Row" localSheetId="7" hidden="1">#REF!</definedName>
    <definedName name="XRefCopy110Row" localSheetId="6" hidden="1">#REF!</definedName>
    <definedName name="XRefCopy110Row" hidden="1">#REF!</definedName>
    <definedName name="XRefCopy111" localSheetId="12" hidden="1">#REF!</definedName>
    <definedName name="XRefCopy111" localSheetId="5" hidden="1">#REF!</definedName>
    <definedName name="XRefCopy111" localSheetId="7" hidden="1">#REF!</definedName>
    <definedName name="XRefCopy111" localSheetId="6" hidden="1">#REF!</definedName>
    <definedName name="XRefCopy111" hidden="1">#REF!</definedName>
    <definedName name="XRefCopy111Row" localSheetId="12" hidden="1">#REF!</definedName>
    <definedName name="XRefCopy111Row" localSheetId="5" hidden="1">#REF!</definedName>
    <definedName name="XRefCopy111Row" localSheetId="7" hidden="1">#REF!</definedName>
    <definedName name="XRefCopy111Row" localSheetId="6" hidden="1">#REF!</definedName>
    <definedName name="XRefCopy111Row" hidden="1">#REF!</definedName>
    <definedName name="XRefCopy112" localSheetId="12" hidden="1">#REF!</definedName>
    <definedName name="XRefCopy112" localSheetId="5" hidden="1">#REF!</definedName>
    <definedName name="XRefCopy112" localSheetId="7" hidden="1">#REF!</definedName>
    <definedName name="XRefCopy112" localSheetId="6" hidden="1">#REF!</definedName>
    <definedName name="XRefCopy112" hidden="1">#REF!</definedName>
    <definedName name="XRefCopy112Row" localSheetId="12" hidden="1">#REF!</definedName>
    <definedName name="XRefCopy112Row" localSheetId="5" hidden="1">#REF!</definedName>
    <definedName name="XRefCopy112Row" localSheetId="7" hidden="1">#REF!</definedName>
    <definedName name="XRefCopy112Row" localSheetId="6" hidden="1">#REF!</definedName>
    <definedName name="XRefCopy112Row" hidden="1">#REF!</definedName>
    <definedName name="XRefCopy113" localSheetId="12" hidden="1">#REF!</definedName>
    <definedName name="XRefCopy113" localSheetId="5" hidden="1">#REF!</definedName>
    <definedName name="XRefCopy113" localSheetId="7" hidden="1">#REF!</definedName>
    <definedName name="XRefCopy113" localSheetId="6" hidden="1">#REF!</definedName>
    <definedName name="XRefCopy113" hidden="1">#REF!</definedName>
    <definedName name="XRefCopy113Row" localSheetId="12" hidden="1">#REF!</definedName>
    <definedName name="XRefCopy113Row" localSheetId="5" hidden="1">#REF!</definedName>
    <definedName name="XRefCopy113Row" localSheetId="7" hidden="1">#REF!</definedName>
    <definedName name="XRefCopy113Row" localSheetId="6" hidden="1">#REF!</definedName>
    <definedName name="XRefCopy113Row" hidden="1">#REF!</definedName>
    <definedName name="XRefCopy114" localSheetId="12" hidden="1">#REF!</definedName>
    <definedName name="XRefCopy114" localSheetId="5" hidden="1">#REF!</definedName>
    <definedName name="XRefCopy114" localSheetId="7" hidden="1">#REF!</definedName>
    <definedName name="XRefCopy114" localSheetId="6" hidden="1">#REF!</definedName>
    <definedName name="XRefCopy114" hidden="1">#REF!</definedName>
    <definedName name="XRefCopy114Row" localSheetId="12" hidden="1">#REF!</definedName>
    <definedName name="XRefCopy114Row" localSheetId="5" hidden="1">#REF!</definedName>
    <definedName name="XRefCopy114Row" localSheetId="7" hidden="1">#REF!</definedName>
    <definedName name="XRefCopy114Row" localSheetId="6" hidden="1">#REF!</definedName>
    <definedName name="XRefCopy114Row" hidden="1">#REF!</definedName>
    <definedName name="XRefCopy115" localSheetId="12" hidden="1">#REF!</definedName>
    <definedName name="XRefCopy115" localSheetId="5" hidden="1">#REF!</definedName>
    <definedName name="XRefCopy115" localSheetId="7" hidden="1">#REF!</definedName>
    <definedName name="XRefCopy115" localSheetId="6" hidden="1">#REF!</definedName>
    <definedName name="XRefCopy115" hidden="1">#REF!</definedName>
    <definedName name="XRefCopy115Row" localSheetId="12" hidden="1">#REF!</definedName>
    <definedName name="XRefCopy115Row" localSheetId="5" hidden="1">#REF!</definedName>
    <definedName name="XRefCopy115Row" localSheetId="7" hidden="1">#REF!</definedName>
    <definedName name="XRefCopy115Row" localSheetId="6" hidden="1">#REF!</definedName>
    <definedName name="XRefCopy115Row" hidden="1">#REF!</definedName>
    <definedName name="XRefCopy116" localSheetId="12" hidden="1">#REF!</definedName>
    <definedName name="XRefCopy116" localSheetId="5" hidden="1">#REF!</definedName>
    <definedName name="XRefCopy116" localSheetId="7" hidden="1">#REF!</definedName>
    <definedName name="XRefCopy116" localSheetId="6" hidden="1">#REF!</definedName>
    <definedName name="XRefCopy116" hidden="1">#REF!</definedName>
    <definedName name="XRefCopy116Row" localSheetId="12" hidden="1">#REF!</definedName>
    <definedName name="XRefCopy116Row" localSheetId="5" hidden="1">#REF!</definedName>
    <definedName name="XRefCopy116Row" localSheetId="7" hidden="1">#REF!</definedName>
    <definedName name="XRefCopy116Row" localSheetId="6" hidden="1">#REF!</definedName>
    <definedName name="XRefCopy116Row" hidden="1">#REF!</definedName>
    <definedName name="XRefCopy117" localSheetId="12" hidden="1">#REF!</definedName>
    <definedName name="XRefCopy117" localSheetId="5" hidden="1">#REF!</definedName>
    <definedName name="XRefCopy117" localSheetId="7" hidden="1">#REF!</definedName>
    <definedName name="XRefCopy117" localSheetId="6" hidden="1">#REF!</definedName>
    <definedName name="XRefCopy117" hidden="1">#REF!</definedName>
    <definedName name="XRefCopy117Row" localSheetId="12" hidden="1">#REF!</definedName>
    <definedName name="XRefCopy117Row" localSheetId="5" hidden="1">#REF!</definedName>
    <definedName name="XRefCopy117Row" localSheetId="7" hidden="1">#REF!</definedName>
    <definedName name="XRefCopy117Row" localSheetId="6" hidden="1">#REF!</definedName>
    <definedName name="XRefCopy117Row" hidden="1">#REF!</definedName>
    <definedName name="XRefCopy118" localSheetId="12" hidden="1">#REF!</definedName>
    <definedName name="XRefCopy118" localSheetId="5" hidden="1">#REF!</definedName>
    <definedName name="XRefCopy118" localSheetId="7" hidden="1">#REF!</definedName>
    <definedName name="XRefCopy118" localSheetId="6" hidden="1">#REF!</definedName>
    <definedName name="XRefCopy118" hidden="1">#REF!</definedName>
    <definedName name="XRefCopy118Row" localSheetId="12" hidden="1">#REF!</definedName>
    <definedName name="XRefCopy118Row" localSheetId="5" hidden="1">#REF!</definedName>
    <definedName name="XRefCopy118Row" localSheetId="7" hidden="1">#REF!</definedName>
    <definedName name="XRefCopy118Row" localSheetId="6" hidden="1">#REF!</definedName>
    <definedName name="XRefCopy118Row" hidden="1">#REF!</definedName>
    <definedName name="XRefCopy119" localSheetId="12" hidden="1">#REF!</definedName>
    <definedName name="XRefCopy119" localSheetId="5" hidden="1">#REF!</definedName>
    <definedName name="XRefCopy119" localSheetId="7" hidden="1">#REF!</definedName>
    <definedName name="XRefCopy119" localSheetId="6" hidden="1">#REF!</definedName>
    <definedName name="XRefCopy119" hidden="1">#REF!</definedName>
    <definedName name="XRefCopy119Row" localSheetId="12" hidden="1">#REF!</definedName>
    <definedName name="XRefCopy119Row" localSheetId="5" hidden="1">#REF!</definedName>
    <definedName name="XRefCopy119Row" localSheetId="7" hidden="1">#REF!</definedName>
    <definedName name="XRefCopy119Row" localSheetId="6" hidden="1">#REF!</definedName>
    <definedName name="XRefCopy119Row" hidden="1">#REF!</definedName>
    <definedName name="XRefCopy11Row" localSheetId="12" hidden="1">#REF!</definedName>
    <definedName name="XRefCopy11Row" localSheetId="5" hidden="1">#REF!</definedName>
    <definedName name="XRefCopy11Row" localSheetId="7" hidden="1">#REF!</definedName>
    <definedName name="XRefCopy11Row" localSheetId="6" hidden="1">#REF!</definedName>
    <definedName name="XRefCopy11Row" hidden="1">#REF!</definedName>
    <definedName name="XRefCopy12" localSheetId="12" hidden="1">#REF!</definedName>
    <definedName name="XRefCopy12" localSheetId="5" hidden="1">#REF!</definedName>
    <definedName name="XRefCopy12" localSheetId="7" hidden="1">#REF!</definedName>
    <definedName name="XRefCopy12" localSheetId="6" hidden="1">#REF!</definedName>
    <definedName name="XRefCopy12" hidden="1">#REF!</definedName>
    <definedName name="XRefCopy120" localSheetId="12" hidden="1">#REF!</definedName>
    <definedName name="XRefCopy120" localSheetId="5" hidden="1">#REF!</definedName>
    <definedName name="XRefCopy120" localSheetId="7" hidden="1">#REF!</definedName>
    <definedName name="XRefCopy120" localSheetId="6" hidden="1">#REF!</definedName>
    <definedName name="XRefCopy120" hidden="1">#REF!</definedName>
    <definedName name="XRefCopy120Row" localSheetId="12" hidden="1">#REF!</definedName>
    <definedName name="XRefCopy120Row" localSheetId="5" hidden="1">#REF!</definedName>
    <definedName name="XRefCopy120Row" localSheetId="7" hidden="1">#REF!</definedName>
    <definedName name="XRefCopy120Row" localSheetId="6" hidden="1">#REF!</definedName>
    <definedName name="XRefCopy120Row" hidden="1">#REF!</definedName>
    <definedName name="XRefCopy121" localSheetId="12" hidden="1">#REF!</definedName>
    <definedName name="XRefCopy121" localSheetId="5" hidden="1">#REF!</definedName>
    <definedName name="XRefCopy121" localSheetId="7" hidden="1">#REF!</definedName>
    <definedName name="XRefCopy121" localSheetId="6" hidden="1">#REF!</definedName>
    <definedName name="XRefCopy121" hidden="1">#REF!</definedName>
    <definedName name="XRefCopy121Row" localSheetId="12" hidden="1">#REF!</definedName>
    <definedName name="XRefCopy121Row" localSheetId="5" hidden="1">#REF!</definedName>
    <definedName name="XRefCopy121Row" localSheetId="7" hidden="1">#REF!</definedName>
    <definedName name="XRefCopy121Row" localSheetId="6" hidden="1">#REF!</definedName>
    <definedName name="XRefCopy121Row" hidden="1">#REF!</definedName>
    <definedName name="XRefCopy122" localSheetId="12" hidden="1">#REF!</definedName>
    <definedName name="XRefCopy122" localSheetId="5" hidden="1">#REF!</definedName>
    <definedName name="XRefCopy122" localSheetId="7" hidden="1">#REF!</definedName>
    <definedName name="XRefCopy122" localSheetId="6" hidden="1">#REF!</definedName>
    <definedName name="XRefCopy122" hidden="1">#REF!</definedName>
    <definedName name="XRefCopy122Row" localSheetId="12" hidden="1">#REF!</definedName>
    <definedName name="XRefCopy122Row" localSheetId="5" hidden="1">#REF!</definedName>
    <definedName name="XRefCopy122Row" localSheetId="7" hidden="1">#REF!</definedName>
    <definedName name="XRefCopy122Row" localSheetId="6" hidden="1">#REF!</definedName>
    <definedName name="XRefCopy122Row" hidden="1">#REF!</definedName>
    <definedName name="XRefCopy123" localSheetId="12" hidden="1">#REF!</definedName>
    <definedName name="XRefCopy123" localSheetId="5" hidden="1">#REF!</definedName>
    <definedName name="XRefCopy123" localSheetId="7" hidden="1">#REF!</definedName>
    <definedName name="XRefCopy123" localSheetId="6" hidden="1">#REF!</definedName>
    <definedName name="XRefCopy123" hidden="1">#REF!</definedName>
    <definedName name="XRefCopy123Row" localSheetId="12" hidden="1">#REF!</definedName>
    <definedName name="XRefCopy123Row" localSheetId="5" hidden="1">#REF!</definedName>
    <definedName name="XRefCopy123Row" localSheetId="7" hidden="1">#REF!</definedName>
    <definedName name="XRefCopy123Row" localSheetId="6" hidden="1">#REF!</definedName>
    <definedName name="XRefCopy123Row" hidden="1">#REF!</definedName>
    <definedName name="XRefCopy124" localSheetId="12" hidden="1">#REF!</definedName>
    <definedName name="XRefCopy124" localSheetId="5" hidden="1">#REF!</definedName>
    <definedName name="XRefCopy124" localSheetId="7" hidden="1">#REF!</definedName>
    <definedName name="XRefCopy124" localSheetId="6" hidden="1">#REF!</definedName>
    <definedName name="XRefCopy124" hidden="1">#REF!</definedName>
    <definedName name="XRefCopy124Row" localSheetId="12" hidden="1">#REF!</definedName>
    <definedName name="XRefCopy124Row" localSheetId="5" hidden="1">#REF!</definedName>
    <definedName name="XRefCopy124Row" localSheetId="7" hidden="1">#REF!</definedName>
    <definedName name="XRefCopy124Row" localSheetId="6" hidden="1">#REF!</definedName>
    <definedName name="XRefCopy124Row" hidden="1">#REF!</definedName>
    <definedName name="XRefCopy125" localSheetId="12" hidden="1">#REF!</definedName>
    <definedName name="XRefCopy125" localSheetId="5" hidden="1">#REF!</definedName>
    <definedName name="XRefCopy125" localSheetId="7" hidden="1">#REF!</definedName>
    <definedName name="XRefCopy125" localSheetId="6" hidden="1">#REF!</definedName>
    <definedName name="XRefCopy125" hidden="1">#REF!</definedName>
    <definedName name="XRefCopy125Row" localSheetId="12" hidden="1">#REF!</definedName>
    <definedName name="XRefCopy125Row" localSheetId="5" hidden="1">#REF!</definedName>
    <definedName name="XRefCopy125Row" localSheetId="7" hidden="1">#REF!</definedName>
    <definedName name="XRefCopy125Row" localSheetId="6" hidden="1">#REF!</definedName>
    <definedName name="XRefCopy125Row" hidden="1">#REF!</definedName>
    <definedName name="XRefCopy126" localSheetId="12" hidden="1">'[12]DDJJ IIBB'!#REF!</definedName>
    <definedName name="XRefCopy126" localSheetId="5" hidden="1">'[12]DDJJ IIBB'!#REF!</definedName>
    <definedName name="XRefCopy126" localSheetId="7" hidden="1">'[12]DDJJ IIBB'!#REF!</definedName>
    <definedName name="XRefCopy126" localSheetId="6" hidden="1">'[12]DDJJ IIBB'!#REF!</definedName>
    <definedName name="XRefCopy126" hidden="1">'[12]DDJJ IIBB'!#REF!</definedName>
    <definedName name="XRefCopy126Row" localSheetId="12" hidden="1">#REF!</definedName>
    <definedName name="XRefCopy126Row" localSheetId="5" hidden="1">#REF!</definedName>
    <definedName name="XRefCopy126Row" localSheetId="7" hidden="1">#REF!</definedName>
    <definedName name="XRefCopy126Row" localSheetId="15" hidden="1">#REF!</definedName>
    <definedName name="XRefCopy126Row" localSheetId="6" hidden="1">#REF!</definedName>
    <definedName name="XRefCopy126Row" hidden="1">#REF!</definedName>
    <definedName name="XRefCopy127" localSheetId="12" hidden="1">#REF!</definedName>
    <definedName name="XRefCopy127" localSheetId="5" hidden="1">#REF!</definedName>
    <definedName name="XRefCopy127" localSheetId="7" hidden="1">#REF!</definedName>
    <definedName name="XRefCopy127" localSheetId="6" hidden="1">#REF!</definedName>
    <definedName name="XRefCopy127" hidden="1">#REF!</definedName>
    <definedName name="XRefCopy127Row" localSheetId="12" hidden="1">#REF!</definedName>
    <definedName name="XRefCopy127Row" localSheetId="5" hidden="1">#REF!</definedName>
    <definedName name="XRefCopy127Row" localSheetId="7" hidden="1">#REF!</definedName>
    <definedName name="XRefCopy127Row" localSheetId="6" hidden="1">#REF!</definedName>
    <definedName name="XRefCopy127Row" hidden="1">#REF!</definedName>
    <definedName name="XRefCopy128" localSheetId="12" hidden="1">#REF!</definedName>
    <definedName name="XRefCopy128" localSheetId="5" hidden="1">#REF!</definedName>
    <definedName name="XRefCopy128" localSheetId="7" hidden="1">#REF!</definedName>
    <definedName name="XRefCopy128" localSheetId="6" hidden="1">#REF!</definedName>
    <definedName name="XRefCopy128" hidden="1">#REF!</definedName>
    <definedName name="XRefCopy128Row" localSheetId="12" hidden="1">#REF!</definedName>
    <definedName name="XRefCopy128Row" localSheetId="5" hidden="1">#REF!</definedName>
    <definedName name="XRefCopy128Row" localSheetId="7" hidden="1">#REF!</definedName>
    <definedName name="XRefCopy128Row" localSheetId="6" hidden="1">#REF!</definedName>
    <definedName name="XRefCopy128Row" hidden="1">#REF!</definedName>
    <definedName name="XRefCopy129" localSheetId="12" hidden="1">#REF!</definedName>
    <definedName name="XRefCopy129" localSheetId="5" hidden="1">#REF!</definedName>
    <definedName name="XRefCopy129" localSheetId="7" hidden="1">#REF!</definedName>
    <definedName name="XRefCopy129" localSheetId="6" hidden="1">#REF!</definedName>
    <definedName name="XRefCopy129" hidden="1">#REF!</definedName>
    <definedName name="XRefCopy129Row" localSheetId="12" hidden="1">#REF!</definedName>
    <definedName name="XRefCopy129Row" localSheetId="5" hidden="1">#REF!</definedName>
    <definedName name="XRefCopy129Row" localSheetId="7" hidden="1">#REF!</definedName>
    <definedName name="XRefCopy129Row" localSheetId="6" hidden="1">#REF!</definedName>
    <definedName name="XRefCopy129Row" hidden="1">#REF!</definedName>
    <definedName name="XRefCopy12Row" localSheetId="12" hidden="1">#REF!</definedName>
    <definedName name="XRefCopy12Row" localSheetId="5" hidden="1">#REF!</definedName>
    <definedName name="XRefCopy12Row" localSheetId="7" hidden="1">#REF!</definedName>
    <definedName name="XRefCopy12Row" localSheetId="6" hidden="1">#REF!</definedName>
    <definedName name="XRefCopy12Row" hidden="1">#REF!</definedName>
    <definedName name="XRefCopy13" localSheetId="12" hidden="1">#REF!</definedName>
    <definedName name="XRefCopy13" localSheetId="5" hidden="1">#REF!</definedName>
    <definedName name="XRefCopy13" localSheetId="7" hidden="1">#REF!</definedName>
    <definedName name="XRefCopy13" localSheetId="6" hidden="1">#REF!</definedName>
    <definedName name="XRefCopy13" hidden="1">#REF!</definedName>
    <definedName name="XRefCopy130" localSheetId="12" hidden="1">#REF!</definedName>
    <definedName name="XRefCopy130" localSheetId="5" hidden="1">#REF!</definedName>
    <definedName name="XRefCopy130" localSheetId="7" hidden="1">#REF!</definedName>
    <definedName name="XRefCopy130" localSheetId="6" hidden="1">#REF!</definedName>
    <definedName name="XRefCopy130" hidden="1">#REF!</definedName>
    <definedName name="XRefCopy130Row" localSheetId="12" hidden="1">#REF!</definedName>
    <definedName name="XRefCopy130Row" localSheetId="5" hidden="1">#REF!</definedName>
    <definedName name="XRefCopy130Row" localSheetId="7" hidden="1">#REF!</definedName>
    <definedName name="XRefCopy130Row" localSheetId="6" hidden="1">#REF!</definedName>
    <definedName name="XRefCopy130Row" hidden="1">#REF!</definedName>
    <definedName name="XRefCopy131" localSheetId="12" hidden="1">#REF!</definedName>
    <definedName name="XRefCopy131" localSheetId="5" hidden="1">#REF!</definedName>
    <definedName name="XRefCopy131" localSheetId="7" hidden="1">#REF!</definedName>
    <definedName name="XRefCopy131" localSheetId="6" hidden="1">#REF!</definedName>
    <definedName name="XRefCopy131" hidden="1">#REF!</definedName>
    <definedName name="XRefCopy131Row" localSheetId="12" hidden="1">#REF!</definedName>
    <definedName name="XRefCopy131Row" localSheetId="5" hidden="1">#REF!</definedName>
    <definedName name="XRefCopy131Row" localSheetId="7" hidden="1">#REF!</definedName>
    <definedName name="XRefCopy131Row" localSheetId="6" hidden="1">#REF!</definedName>
    <definedName name="XRefCopy131Row" hidden="1">#REF!</definedName>
    <definedName name="XRefCopy132" localSheetId="12" hidden="1">#REF!</definedName>
    <definedName name="XRefCopy132" localSheetId="5" hidden="1">#REF!</definedName>
    <definedName name="XRefCopy132" localSheetId="7" hidden="1">#REF!</definedName>
    <definedName name="XRefCopy132" localSheetId="6" hidden="1">#REF!</definedName>
    <definedName name="XRefCopy132" hidden="1">#REF!</definedName>
    <definedName name="XRefCopy132Row" localSheetId="12" hidden="1">#REF!</definedName>
    <definedName name="XRefCopy132Row" localSheetId="5" hidden="1">#REF!</definedName>
    <definedName name="XRefCopy132Row" localSheetId="7" hidden="1">#REF!</definedName>
    <definedName name="XRefCopy132Row" localSheetId="6" hidden="1">#REF!</definedName>
    <definedName name="XRefCopy132Row" hidden="1">#REF!</definedName>
    <definedName name="XRefCopy133" localSheetId="12" hidden="1">#REF!</definedName>
    <definedName name="XRefCopy133" localSheetId="5" hidden="1">#REF!</definedName>
    <definedName name="XRefCopy133" localSheetId="7" hidden="1">#REF!</definedName>
    <definedName name="XRefCopy133" localSheetId="6" hidden="1">#REF!</definedName>
    <definedName name="XRefCopy133" hidden="1">#REF!</definedName>
    <definedName name="XRefCopy133Row" localSheetId="12" hidden="1">#REF!</definedName>
    <definedName name="XRefCopy133Row" localSheetId="5" hidden="1">#REF!</definedName>
    <definedName name="XRefCopy133Row" localSheetId="7" hidden="1">#REF!</definedName>
    <definedName name="XRefCopy133Row" localSheetId="6" hidden="1">#REF!</definedName>
    <definedName name="XRefCopy133Row" hidden="1">#REF!</definedName>
    <definedName name="XRefCopy134" localSheetId="12" hidden="1">#REF!</definedName>
    <definedName name="XRefCopy134" localSheetId="5" hidden="1">#REF!</definedName>
    <definedName name="XRefCopy134" localSheetId="7" hidden="1">#REF!</definedName>
    <definedName name="XRefCopy134" localSheetId="6" hidden="1">#REF!</definedName>
    <definedName name="XRefCopy134" hidden="1">#REF!</definedName>
    <definedName name="XRefCopy134Row" localSheetId="12" hidden="1">#REF!</definedName>
    <definedName name="XRefCopy134Row" localSheetId="5" hidden="1">#REF!</definedName>
    <definedName name="XRefCopy134Row" localSheetId="7" hidden="1">#REF!</definedName>
    <definedName name="XRefCopy134Row" localSheetId="6" hidden="1">#REF!</definedName>
    <definedName name="XRefCopy134Row" hidden="1">#REF!</definedName>
    <definedName name="XRefCopy135" localSheetId="12" hidden="1">#REF!</definedName>
    <definedName name="XRefCopy135" localSheetId="5" hidden="1">#REF!</definedName>
    <definedName name="XRefCopy135" localSheetId="7" hidden="1">#REF!</definedName>
    <definedName name="XRefCopy135" localSheetId="6" hidden="1">#REF!</definedName>
    <definedName name="XRefCopy135" hidden="1">#REF!</definedName>
    <definedName name="XRefCopy135Row" localSheetId="12" hidden="1">#REF!</definedName>
    <definedName name="XRefCopy135Row" localSheetId="5" hidden="1">#REF!</definedName>
    <definedName name="XRefCopy135Row" localSheetId="7" hidden="1">#REF!</definedName>
    <definedName name="XRefCopy135Row" localSheetId="6" hidden="1">#REF!</definedName>
    <definedName name="XRefCopy135Row" hidden="1">#REF!</definedName>
    <definedName name="XRefCopy136" localSheetId="12" hidden="1">#REF!</definedName>
    <definedName name="XRefCopy136" localSheetId="5" hidden="1">#REF!</definedName>
    <definedName name="XRefCopy136" localSheetId="7" hidden="1">#REF!</definedName>
    <definedName name="XRefCopy136" localSheetId="6" hidden="1">#REF!</definedName>
    <definedName name="XRefCopy136" hidden="1">#REF!</definedName>
    <definedName name="XRefCopy136Row" localSheetId="12" hidden="1">#REF!</definedName>
    <definedName name="XRefCopy136Row" localSheetId="5" hidden="1">#REF!</definedName>
    <definedName name="XRefCopy136Row" localSheetId="7" hidden="1">#REF!</definedName>
    <definedName name="XRefCopy136Row" localSheetId="6" hidden="1">#REF!</definedName>
    <definedName name="XRefCopy136Row" hidden="1">#REF!</definedName>
    <definedName name="XRefCopy137" localSheetId="12" hidden="1">#REF!</definedName>
    <definedName name="XRefCopy137" localSheetId="5" hidden="1">#REF!</definedName>
    <definedName name="XRefCopy137" localSheetId="7" hidden="1">#REF!</definedName>
    <definedName name="XRefCopy137" localSheetId="6" hidden="1">#REF!</definedName>
    <definedName name="XRefCopy137" hidden="1">#REF!</definedName>
    <definedName name="XRefCopy137Row" localSheetId="12" hidden="1">#REF!</definedName>
    <definedName name="XRefCopy137Row" localSheetId="5" hidden="1">#REF!</definedName>
    <definedName name="XRefCopy137Row" localSheetId="7" hidden="1">#REF!</definedName>
    <definedName name="XRefCopy137Row" localSheetId="6" hidden="1">#REF!</definedName>
    <definedName name="XRefCopy137Row" hidden="1">#REF!</definedName>
    <definedName name="XRefCopy138Row" localSheetId="12" hidden="1">#REF!</definedName>
    <definedName name="XRefCopy138Row" localSheetId="5" hidden="1">#REF!</definedName>
    <definedName name="XRefCopy138Row" localSheetId="7" hidden="1">#REF!</definedName>
    <definedName name="XRefCopy138Row" localSheetId="6" hidden="1">#REF!</definedName>
    <definedName name="XRefCopy138Row" hidden="1">#REF!</definedName>
    <definedName name="XRefCopy139" localSheetId="12" hidden="1">#REF!</definedName>
    <definedName name="XRefCopy139" localSheetId="5" hidden="1">#REF!</definedName>
    <definedName name="XRefCopy139" localSheetId="7" hidden="1">#REF!</definedName>
    <definedName name="XRefCopy139" localSheetId="6" hidden="1">#REF!</definedName>
    <definedName name="XRefCopy139" hidden="1">#REF!</definedName>
    <definedName name="XRefCopy139Row" localSheetId="12" hidden="1">#REF!</definedName>
    <definedName name="XRefCopy139Row" localSheetId="5" hidden="1">#REF!</definedName>
    <definedName name="XRefCopy139Row" localSheetId="7" hidden="1">#REF!</definedName>
    <definedName name="XRefCopy139Row" localSheetId="6" hidden="1">#REF!</definedName>
    <definedName name="XRefCopy139Row" hidden="1">#REF!</definedName>
    <definedName name="XRefCopy13Row" localSheetId="12" hidden="1">#REF!</definedName>
    <definedName name="XRefCopy13Row" localSheetId="5" hidden="1">#REF!</definedName>
    <definedName name="XRefCopy13Row" localSheetId="7" hidden="1">#REF!</definedName>
    <definedName name="XRefCopy13Row" localSheetId="6" hidden="1">#REF!</definedName>
    <definedName name="XRefCopy13Row" hidden="1">#REF!</definedName>
    <definedName name="XRefCopy14" localSheetId="12" hidden="1">#REF!</definedName>
    <definedName name="XRefCopy14" localSheetId="5" hidden="1">#REF!</definedName>
    <definedName name="XRefCopy14" localSheetId="7" hidden="1">#REF!</definedName>
    <definedName name="XRefCopy14" localSheetId="6" hidden="1">#REF!</definedName>
    <definedName name="XRefCopy14" hidden="1">#REF!</definedName>
    <definedName name="XRefCopy140" localSheetId="12" hidden="1">#REF!</definedName>
    <definedName name="XRefCopy140" localSheetId="5" hidden="1">#REF!</definedName>
    <definedName name="XRefCopy140" localSheetId="7" hidden="1">#REF!</definedName>
    <definedName name="XRefCopy140" localSheetId="6" hidden="1">#REF!</definedName>
    <definedName name="XRefCopy140" hidden="1">#REF!</definedName>
    <definedName name="XRefCopy140Row" localSheetId="12" hidden="1">#REF!</definedName>
    <definedName name="XRefCopy140Row" localSheetId="5" hidden="1">#REF!</definedName>
    <definedName name="XRefCopy140Row" localSheetId="7" hidden="1">#REF!</definedName>
    <definedName name="XRefCopy140Row" localSheetId="6" hidden="1">#REF!</definedName>
    <definedName name="XRefCopy140Row" hidden="1">#REF!</definedName>
    <definedName name="XRefCopy141" localSheetId="12" hidden="1">#REF!</definedName>
    <definedName name="XRefCopy141" localSheetId="5" hidden="1">#REF!</definedName>
    <definedName name="XRefCopy141" localSheetId="7" hidden="1">#REF!</definedName>
    <definedName name="XRefCopy141" localSheetId="6" hidden="1">#REF!</definedName>
    <definedName name="XRefCopy141" hidden="1">#REF!</definedName>
    <definedName name="XRefCopy141Row" localSheetId="12" hidden="1">#REF!</definedName>
    <definedName name="XRefCopy141Row" localSheetId="5" hidden="1">#REF!</definedName>
    <definedName name="XRefCopy141Row" localSheetId="7" hidden="1">#REF!</definedName>
    <definedName name="XRefCopy141Row" localSheetId="6" hidden="1">#REF!</definedName>
    <definedName name="XRefCopy141Row" hidden="1">#REF!</definedName>
    <definedName name="XRefCopy142" localSheetId="12" hidden="1">#REF!</definedName>
    <definedName name="XRefCopy142" localSheetId="5" hidden="1">#REF!</definedName>
    <definedName name="XRefCopy142" localSheetId="7" hidden="1">#REF!</definedName>
    <definedName name="XRefCopy142" localSheetId="6" hidden="1">#REF!</definedName>
    <definedName name="XRefCopy142" hidden="1">#REF!</definedName>
    <definedName name="XRefCopy142Row" localSheetId="12" hidden="1">#REF!</definedName>
    <definedName name="XRefCopy142Row" localSheetId="5" hidden="1">#REF!</definedName>
    <definedName name="XRefCopy142Row" localSheetId="7" hidden="1">#REF!</definedName>
    <definedName name="XRefCopy142Row" localSheetId="6" hidden="1">#REF!</definedName>
    <definedName name="XRefCopy142Row" hidden="1">#REF!</definedName>
    <definedName name="XRefCopy143" localSheetId="12" hidden="1">#REF!</definedName>
    <definedName name="XRefCopy143" localSheetId="5" hidden="1">#REF!</definedName>
    <definedName name="XRefCopy143" localSheetId="7" hidden="1">#REF!</definedName>
    <definedName name="XRefCopy143" localSheetId="6" hidden="1">#REF!</definedName>
    <definedName name="XRefCopy143" hidden="1">#REF!</definedName>
    <definedName name="XRefCopy143Row" localSheetId="12" hidden="1">#REF!</definedName>
    <definedName name="XRefCopy143Row" localSheetId="5" hidden="1">#REF!</definedName>
    <definedName name="XRefCopy143Row" localSheetId="7" hidden="1">#REF!</definedName>
    <definedName name="XRefCopy143Row" localSheetId="6" hidden="1">#REF!</definedName>
    <definedName name="XRefCopy143Row" hidden="1">#REF!</definedName>
    <definedName name="XRefCopy144" localSheetId="12" hidden="1">#REF!</definedName>
    <definedName name="XRefCopy144" localSheetId="5" hidden="1">#REF!</definedName>
    <definedName name="XRefCopy144" localSheetId="7" hidden="1">#REF!</definedName>
    <definedName name="XRefCopy144" localSheetId="6" hidden="1">#REF!</definedName>
    <definedName name="XRefCopy144" hidden="1">#REF!</definedName>
    <definedName name="XRefCopy144Row" localSheetId="12" hidden="1">#REF!</definedName>
    <definedName name="XRefCopy144Row" localSheetId="5" hidden="1">#REF!</definedName>
    <definedName name="XRefCopy144Row" localSheetId="7" hidden="1">#REF!</definedName>
    <definedName name="XRefCopy144Row" localSheetId="6" hidden="1">#REF!</definedName>
    <definedName name="XRefCopy144Row" hidden="1">#REF!</definedName>
    <definedName name="XRefCopy145" localSheetId="12" hidden="1">#REF!</definedName>
    <definedName name="XRefCopy145" localSheetId="5" hidden="1">#REF!</definedName>
    <definedName name="XRefCopy145" localSheetId="7" hidden="1">#REF!</definedName>
    <definedName name="XRefCopy145" localSheetId="6" hidden="1">#REF!</definedName>
    <definedName name="XRefCopy145" hidden="1">#REF!</definedName>
    <definedName name="XRefCopy145Row" localSheetId="12" hidden="1">#REF!</definedName>
    <definedName name="XRefCopy145Row" localSheetId="5" hidden="1">#REF!</definedName>
    <definedName name="XRefCopy145Row" localSheetId="7" hidden="1">#REF!</definedName>
    <definedName name="XRefCopy145Row" localSheetId="6" hidden="1">#REF!</definedName>
    <definedName name="XRefCopy145Row" hidden="1">#REF!</definedName>
    <definedName name="XRefCopy146" localSheetId="12" hidden="1">#REF!</definedName>
    <definedName name="XRefCopy146" localSheetId="5" hidden="1">#REF!</definedName>
    <definedName name="XRefCopy146" localSheetId="7" hidden="1">#REF!</definedName>
    <definedName name="XRefCopy146" localSheetId="6" hidden="1">#REF!</definedName>
    <definedName name="XRefCopy146" hidden="1">#REF!</definedName>
    <definedName name="XRefCopy146Row" localSheetId="12" hidden="1">#REF!</definedName>
    <definedName name="XRefCopy146Row" localSheetId="5" hidden="1">#REF!</definedName>
    <definedName name="XRefCopy146Row" localSheetId="7" hidden="1">#REF!</definedName>
    <definedName name="XRefCopy146Row" localSheetId="6" hidden="1">#REF!</definedName>
    <definedName name="XRefCopy146Row" hidden="1">#REF!</definedName>
    <definedName name="XRefCopy147" localSheetId="12" hidden="1">[9]Conciliaciones!#REF!</definedName>
    <definedName name="XRefCopy147" localSheetId="5" hidden="1">[9]Conciliaciones!#REF!</definedName>
    <definedName name="XRefCopy147" localSheetId="7" hidden="1">[9]Conciliaciones!#REF!</definedName>
    <definedName name="XRefCopy147" localSheetId="6" hidden="1">[9]Conciliaciones!#REF!</definedName>
    <definedName name="XRefCopy147" hidden="1">[9]Conciliaciones!#REF!</definedName>
    <definedName name="XRefCopy147Row" localSheetId="12" hidden="1">#REF!</definedName>
    <definedName name="XRefCopy147Row" localSheetId="5" hidden="1">#REF!</definedName>
    <definedName name="XRefCopy147Row" localSheetId="7" hidden="1">#REF!</definedName>
    <definedName name="XRefCopy147Row" localSheetId="15" hidden="1">#REF!</definedName>
    <definedName name="XRefCopy147Row" localSheetId="6" hidden="1">#REF!</definedName>
    <definedName name="XRefCopy147Row" hidden="1">#REF!</definedName>
    <definedName name="XRefCopy148" localSheetId="12" hidden="1">#REF!</definedName>
    <definedName name="XRefCopy148" localSheetId="5" hidden="1">#REF!</definedName>
    <definedName name="XRefCopy148" localSheetId="7" hidden="1">#REF!</definedName>
    <definedName name="XRefCopy148" localSheetId="6" hidden="1">#REF!</definedName>
    <definedName name="XRefCopy148" hidden="1">#REF!</definedName>
    <definedName name="XRefCopy148Row" localSheetId="12" hidden="1">#REF!</definedName>
    <definedName name="XRefCopy148Row" localSheetId="5" hidden="1">#REF!</definedName>
    <definedName name="XRefCopy148Row" localSheetId="7" hidden="1">#REF!</definedName>
    <definedName name="XRefCopy148Row" localSheetId="6" hidden="1">#REF!</definedName>
    <definedName name="XRefCopy148Row" hidden="1">#REF!</definedName>
    <definedName name="XRefCopy149" localSheetId="12" hidden="1">#REF!</definedName>
    <definedName name="XRefCopy149" localSheetId="5" hidden="1">#REF!</definedName>
    <definedName name="XRefCopy149" localSheetId="7" hidden="1">#REF!</definedName>
    <definedName name="XRefCopy149" localSheetId="6" hidden="1">#REF!</definedName>
    <definedName name="XRefCopy149" hidden="1">#REF!</definedName>
    <definedName name="XRefCopy149Row" localSheetId="12" hidden="1">#REF!</definedName>
    <definedName name="XRefCopy149Row" localSheetId="5" hidden="1">#REF!</definedName>
    <definedName name="XRefCopy149Row" localSheetId="7" hidden="1">#REF!</definedName>
    <definedName name="XRefCopy149Row" localSheetId="6" hidden="1">#REF!</definedName>
    <definedName name="XRefCopy149Row" hidden="1">#REF!</definedName>
    <definedName name="XRefCopy14Row" localSheetId="12" hidden="1">#REF!</definedName>
    <definedName name="XRefCopy14Row" localSheetId="5" hidden="1">#REF!</definedName>
    <definedName name="XRefCopy14Row" localSheetId="7" hidden="1">#REF!</definedName>
    <definedName name="XRefCopy14Row" localSheetId="6" hidden="1">#REF!</definedName>
    <definedName name="XRefCopy14Row" hidden="1">#REF!</definedName>
    <definedName name="XRefCopy15" localSheetId="12" hidden="1">#REF!</definedName>
    <definedName name="XRefCopy15" localSheetId="5" hidden="1">#REF!</definedName>
    <definedName name="XRefCopy15" localSheetId="7" hidden="1">#REF!</definedName>
    <definedName name="XRefCopy15" localSheetId="6" hidden="1">#REF!</definedName>
    <definedName name="XRefCopy15" hidden="1">#REF!</definedName>
    <definedName name="XRefCopy150" localSheetId="12" hidden="1">#REF!</definedName>
    <definedName name="XRefCopy150" localSheetId="5" hidden="1">#REF!</definedName>
    <definedName name="XRefCopy150" localSheetId="7" hidden="1">#REF!</definedName>
    <definedName name="XRefCopy150" localSheetId="6" hidden="1">#REF!</definedName>
    <definedName name="XRefCopy150" hidden="1">#REF!</definedName>
    <definedName name="XRefCopy150Row" localSheetId="12" hidden="1">#REF!</definedName>
    <definedName name="XRefCopy150Row" localSheetId="5" hidden="1">#REF!</definedName>
    <definedName name="XRefCopy150Row" localSheetId="7" hidden="1">#REF!</definedName>
    <definedName name="XRefCopy150Row" localSheetId="6" hidden="1">#REF!</definedName>
    <definedName name="XRefCopy150Row" hidden="1">#REF!</definedName>
    <definedName name="XRefCopy151" localSheetId="12" hidden="1">[9]Conciliaciones!#REF!</definedName>
    <definedName name="XRefCopy151" localSheetId="5" hidden="1">[9]Conciliaciones!#REF!</definedName>
    <definedName name="XRefCopy151" localSheetId="7" hidden="1">[9]Conciliaciones!#REF!</definedName>
    <definedName name="XRefCopy151" localSheetId="6" hidden="1">[9]Conciliaciones!#REF!</definedName>
    <definedName name="XRefCopy151" hidden="1">[9]Conciliaciones!#REF!</definedName>
    <definedName name="XRefCopy151Row" localSheetId="12" hidden="1">#REF!</definedName>
    <definedName name="XRefCopy151Row" localSheetId="5" hidden="1">#REF!</definedName>
    <definedName name="XRefCopy151Row" localSheetId="7" hidden="1">#REF!</definedName>
    <definedName name="XRefCopy151Row" localSheetId="15" hidden="1">#REF!</definedName>
    <definedName name="XRefCopy151Row" localSheetId="6" hidden="1">#REF!</definedName>
    <definedName name="XRefCopy151Row" hidden="1">#REF!</definedName>
    <definedName name="XRefCopy152" localSheetId="12" hidden="1">#REF!</definedName>
    <definedName name="XRefCopy152" localSheetId="5" hidden="1">#REF!</definedName>
    <definedName name="XRefCopy152" localSheetId="7" hidden="1">#REF!</definedName>
    <definedName name="XRefCopy152" localSheetId="6" hidden="1">#REF!</definedName>
    <definedName name="XRefCopy152" hidden="1">#REF!</definedName>
    <definedName name="XRefCopy152Row" localSheetId="12" hidden="1">#REF!</definedName>
    <definedName name="XRefCopy152Row" localSheetId="5" hidden="1">#REF!</definedName>
    <definedName name="XRefCopy152Row" localSheetId="7" hidden="1">#REF!</definedName>
    <definedName name="XRefCopy152Row" localSheetId="6" hidden="1">#REF!</definedName>
    <definedName name="XRefCopy152Row" hidden="1">#REF!</definedName>
    <definedName name="XRefCopy153" localSheetId="12" hidden="1">#REF!</definedName>
    <definedName name="XRefCopy153" localSheetId="5" hidden="1">#REF!</definedName>
    <definedName name="XRefCopy153" localSheetId="7" hidden="1">#REF!</definedName>
    <definedName name="XRefCopy153" localSheetId="6" hidden="1">#REF!</definedName>
    <definedName name="XRefCopy153" hidden="1">#REF!</definedName>
    <definedName name="XRefCopy153Row" localSheetId="12" hidden="1">#REF!</definedName>
    <definedName name="XRefCopy153Row" localSheetId="5" hidden="1">#REF!</definedName>
    <definedName name="XRefCopy153Row" localSheetId="7" hidden="1">#REF!</definedName>
    <definedName name="XRefCopy153Row" localSheetId="6" hidden="1">#REF!</definedName>
    <definedName name="XRefCopy153Row" hidden="1">#REF!</definedName>
    <definedName name="XRefCopy154" localSheetId="12" hidden="1">#REF!</definedName>
    <definedName name="XRefCopy154" localSheetId="5" hidden="1">#REF!</definedName>
    <definedName name="XRefCopy154" localSheetId="7" hidden="1">#REF!</definedName>
    <definedName name="XRefCopy154" localSheetId="6" hidden="1">#REF!</definedName>
    <definedName name="XRefCopy154" hidden="1">#REF!</definedName>
    <definedName name="XRefCopy154Row" localSheetId="12" hidden="1">#REF!</definedName>
    <definedName name="XRefCopy154Row" localSheetId="5" hidden="1">#REF!</definedName>
    <definedName name="XRefCopy154Row" localSheetId="7" hidden="1">#REF!</definedName>
    <definedName name="XRefCopy154Row" localSheetId="6" hidden="1">#REF!</definedName>
    <definedName name="XRefCopy154Row" hidden="1">#REF!</definedName>
    <definedName name="XRefCopy155" localSheetId="12" hidden="1">#REF!</definedName>
    <definedName name="XRefCopy155" localSheetId="5" hidden="1">#REF!</definedName>
    <definedName name="XRefCopy155" localSheetId="7" hidden="1">#REF!</definedName>
    <definedName name="XRefCopy155" localSheetId="6" hidden="1">#REF!</definedName>
    <definedName name="XRefCopy155" hidden="1">#REF!</definedName>
    <definedName name="XRefCopy155Row" localSheetId="12" hidden="1">#REF!</definedName>
    <definedName name="XRefCopy155Row" localSheetId="5" hidden="1">#REF!</definedName>
    <definedName name="XRefCopy155Row" localSheetId="7" hidden="1">#REF!</definedName>
    <definedName name="XRefCopy155Row" localSheetId="6" hidden="1">#REF!</definedName>
    <definedName name="XRefCopy155Row" hidden="1">#REF!</definedName>
    <definedName name="XRefCopy156" localSheetId="12" hidden="1">#REF!</definedName>
    <definedName name="XRefCopy156" localSheetId="5" hidden="1">#REF!</definedName>
    <definedName name="XRefCopy156" localSheetId="7" hidden="1">#REF!</definedName>
    <definedName name="XRefCopy156" localSheetId="6" hidden="1">#REF!</definedName>
    <definedName name="XRefCopy156" hidden="1">#REF!</definedName>
    <definedName name="XRefCopy156Row" localSheetId="12" hidden="1">#REF!</definedName>
    <definedName name="XRefCopy156Row" localSheetId="5" hidden="1">#REF!</definedName>
    <definedName name="XRefCopy156Row" localSheetId="7" hidden="1">#REF!</definedName>
    <definedName name="XRefCopy156Row" localSheetId="6" hidden="1">#REF!</definedName>
    <definedName name="XRefCopy156Row" hidden="1">#REF!</definedName>
    <definedName name="XRefCopy157" localSheetId="12" hidden="1">#REF!</definedName>
    <definedName name="XRefCopy157" localSheetId="5" hidden="1">#REF!</definedName>
    <definedName name="XRefCopy157" localSheetId="7" hidden="1">#REF!</definedName>
    <definedName name="XRefCopy157" localSheetId="6" hidden="1">#REF!</definedName>
    <definedName name="XRefCopy157" hidden="1">#REF!</definedName>
    <definedName name="XRefCopy157Row" localSheetId="12" hidden="1">#REF!</definedName>
    <definedName name="XRefCopy157Row" localSheetId="5" hidden="1">#REF!</definedName>
    <definedName name="XRefCopy157Row" localSheetId="7" hidden="1">#REF!</definedName>
    <definedName name="XRefCopy157Row" localSheetId="6" hidden="1">#REF!</definedName>
    <definedName name="XRefCopy157Row" hidden="1">#REF!</definedName>
    <definedName name="XRefCopy158" localSheetId="12" hidden="1">#REF!</definedName>
    <definedName name="XRefCopy158" localSheetId="5" hidden="1">#REF!</definedName>
    <definedName name="XRefCopy158" localSheetId="7" hidden="1">#REF!</definedName>
    <definedName name="XRefCopy158" localSheetId="6" hidden="1">#REF!</definedName>
    <definedName name="XRefCopy158" hidden="1">#REF!</definedName>
    <definedName name="XRefCopy158Row" localSheetId="12" hidden="1">#REF!</definedName>
    <definedName name="XRefCopy158Row" localSheetId="5" hidden="1">#REF!</definedName>
    <definedName name="XRefCopy158Row" localSheetId="7" hidden="1">#REF!</definedName>
    <definedName name="XRefCopy158Row" localSheetId="6" hidden="1">#REF!</definedName>
    <definedName name="XRefCopy158Row" hidden="1">#REF!</definedName>
    <definedName name="XRefCopy159" localSheetId="12" hidden="1">#REF!</definedName>
    <definedName name="XRefCopy159" localSheetId="5" hidden="1">#REF!</definedName>
    <definedName name="XRefCopy159" localSheetId="7" hidden="1">#REF!</definedName>
    <definedName name="XRefCopy159" localSheetId="6" hidden="1">#REF!</definedName>
    <definedName name="XRefCopy159" hidden="1">#REF!</definedName>
    <definedName name="XRefCopy159Row" localSheetId="12" hidden="1">#REF!</definedName>
    <definedName name="XRefCopy159Row" localSheetId="5" hidden="1">#REF!</definedName>
    <definedName name="XRefCopy159Row" localSheetId="7" hidden="1">#REF!</definedName>
    <definedName name="XRefCopy159Row" localSheetId="6" hidden="1">#REF!</definedName>
    <definedName name="XRefCopy159Row" hidden="1">#REF!</definedName>
    <definedName name="XRefCopy15Row" localSheetId="12" hidden="1">#REF!</definedName>
    <definedName name="XRefCopy15Row" localSheetId="5" hidden="1">#REF!</definedName>
    <definedName name="XRefCopy15Row" localSheetId="7" hidden="1">#REF!</definedName>
    <definedName name="XRefCopy15Row" localSheetId="6" hidden="1">#REF!</definedName>
    <definedName name="XRefCopy15Row" hidden="1">#REF!</definedName>
    <definedName name="XRefCopy16" localSheetId="12" hidden="1">#REF!</definedName>
    <definedName name="XRefCopy16" localSheetId="5" hidden="1">#REF!</definedName>
    <definedName name="XRefCopy16" localSheetId="7" hidden="1">#REF!</definedName>
    <definedName name="XRefCopy16" localSheetId="6" hidden="1">#REF!</definedName>
    <definedName name="XRefCopy16" hidden="1">#REF!</definedName>
    <definedName name="XRefCopy160" localSheetId="12" hidden="1">[9]Conciliaciones!#REF!</definedName>
    <definedName name="XRefCopy160" localSheetId="5" hidden="1">[9]Conciliaciones!#REF!</definedName>
    <definedName name="XRefCopy160" localSheetId="7" hidden="1">[9]Conciliaciones!#REF!</definedName>
    <definedName name="XRefCopy160" localSheetId="6" hidden="1">[9]Conciliaciones!#REF!</definedName>
    <definedName name="XRefCopy160" hidden="1">[9]Conciliaciones!#REF!</definedName>
    <definedName name="XRefCopy160Row" localSheetId="12" hidden="1">#REF!</definedName>
    <definedName name="XRefCopy160Row" localSheetId="5" hidden="1">#REF!</definedName>
    <definedName name="XRefCopy160Row" localSheetId="7" hidden="1">#REF!</definedName>
    <definedName name="XRefCopy160Row" localSheetId="15" hidden="1">#REF!</definedName>
    <definedName name="XRefCopy160Row" localSheetId="6" hidden="1">#REF!</definedName>
    <definedName name="XRefCopy160Row" hidden="1">#REF!</definedName>
    <definedName name="XRefCopy161" localSheetId="12" hidden="1">[9]Conciliaciones!#REF!</definedName>
    <definedName name="XRefCopy161" localSheetId="5" hidden="1">[9]Conciliaciones!#REF!</definedName>
    <definedName name="XRefCopy161" localSheetId="7" hidden="1">[9]Conciliaciones!#REF!</definedName>
    <definedName name="XRefCopy161" localSheetId="15" hidden="1">[9]Conciliaciones!#REF!</definedName>
    <definedName name="XRefCopy161" localSheetId="6" hidden="1">[9]Conciliaciones!#REF!</definedName>
    <definedName name="XRefCopy161" hidden="1">[9]Conciliaciones!#REF!</definedName>
    <definedName name="XRefCopy161Row" localSheetId="12" hidden="1">#REF!</definedName>
    <definedName name="XRefCopy161Row" localSheetId="5" hidden="1">#REF!</definedName>
    <definedName name="XRefCopy161Row" localSheetId="7" hidden="1">#REF!</definedName>
    <definedName name="XRefCopy161Row" localSheetId="15" hidden="1">#REF!</definedName>
    <definedName name="XRefCopy161Row" localSheetId="6" hidden="1">#REF!</definedName>
    <definedName name="XRefCopy161Row" hidden="1">#REF!</definedName>
    <definedName name="XRefCopy162" localSheetId="12" hidden="1">[9]Conciliaciones!#REF!</definedName>
    <definedName name="XRefCopy162" localSheetId="5" hidden="1">[9]Conciliaciones!#REF!</definedName>
    <definedName name="XRefCopy162" localSheetId="7" hidden="1">[9]Conciliaciones!#REF!</definedName>
    <definedName name="XRefCopy162" localSheetId="15" hidden="1">[9]Conciliaciones!#REF!</definedName>
    <definedName name="XRefCopy162" localSheetId="6" hidden="1">[9]Conciliaciones!#REF!</definedName>
    <definedName name="XRefCopy162" hidden="1">[9]Conciliaciones!#REF!</definedName>
    <definedName name="XRefCopy162Row" localSheetId="12" hidden="1">#REF!</definedName>
    <definedName name="XRefCopy162Row" localSheetId="5" hidden="1">#REF!</definedName>
    <definedName name="XRefCopy162Row" localSheetId="7" hidden="1">#REF!</definedName>
    <definedName name="XRefCopy162Row" localSheetId="15" hidden="1">#REF!</definedName>
    <definedName name="XRefCopy162Row" localSheetId="6" hidden="1">#REF!</definedName>
    <definedName name="XRefCopy162Row" hidden="1">#REF!</definedName>
    <definedName name="XRefCopy163" localSheetId="12" hidden="1">[9]Conciliaciones!#REF!</definedName>
    <definedName name="XRefCopy163" localSheetId="5" hidden="1">[9]Conciliaciones!#REF!</definedName>
    <definedName name="XRefCopy163" localSheetId="7" hidden="1">[9]Conciliaciones!#REF!</definedName>
    <definedName name="XRefCopy163" localSheetId="15" hidden="1">[9]Conciliaciones!#REF!</definedName>
    <definedName name="XRefCopy163" localSheetId="6" hidden="1">[9]Conciliaciones!#REF!</definedName>
    <definedName name="XRefCopy163" hidden="1">[9]Conciliaciones!#REF!</definedName>
    <definedName name="XRefCopy163Row" localSheetId="12" hidden="1">#REF!</definedName>
    <definedName name="XRefCopy163Row" localSheetId="5" hidden="1">#REF!</definedName>
    <definedName name="XRefCopy163Row" localSheetId="7" hidden="1">#REF!</definedName>
    <definedName name="XRefCopy163Row" localSheetId="15" hidden="1">#REF!</definedName>
    <definedName name="XRefCopy163Row" localSheetId="6" hidden="1">#REF!</definedName>
    <definedName name="XRefCopy163Row" hidden="1">#REF!</definedName>
    <definedName name="XRefCopy164" localSheetId="12" hidden="1">[9]Conciliaciones!#REF!</definedName>
    <definedName name="XRefCopy164" localSheetId="5" hidden="1">[9]Conciliaciones!#REF!</definedName>
    <definedName name="XRefCopy164" localSheetId="7" hidden="1">[9]Conciliaciones!#REF!</definedName>
    <definedName name="XRefCopy164" localSheetId="15" hidden="1">[9]Conciliaciones!#REF!</definedName>
    <definedName name="XRefCopy164" localSheetId="6" hidden="1">[9]Conciliaciones!#REF!</definedName>
    <definedName name="XRefCopy164" hidden="1">[9]Conciliaciones!#REF!</definedName>
    <definedName name="XRefCopy164Row" localSheetId="12" hidden="1">#REF!</definedName>
    <definedName name="XRefCopy164Row" localSheetId="5" hidden="1">#REF!</definedName>
    <definedName name="XRefCopy164Row" localSheetId="7" hidden="1">#REF!</definedName>
    <definedName name="XRefCopy164Row" localSheetId="15" hidden="1">#REF!</definedName>
    <definedName name="XRefCopy164Row" localSheetId="6" hidden="1">#REF!</definedName>
    <definedName name="XRefCopy164Row" hidden="1">#REF!</definedName>
    <definedName name="XRefCopy165" localSheetId="12" hidden="1">[9]Conciliaciones!#REF!</definedName>
    <definedName name="XRefCopy165" localSheetId="5" hidden="1">[9]Conciliaciones!#REF!</definedName>
    <definedName name="XRefCopy165" localSheetId="7" hidden="1">[9]Conciliaciones!#REF!</definedName>
    <definedName name="XRefCopy165" localSheetId="15" hidden="1">[9]Conciliaciones!#REF!</definedName>
    <definedName name="XRefCopy165" localSheetId="6" hidden="1">[9]Conciliaciones!#REF!</definedName>
    <definedName name="XRefCopy165" hidden="1">[9]Conciliaciones!#REF!</definedName>
    <definedName name="XRefCopy165Row" localSheetId="12" hidden="1">#REF!</definedName>
    <definedName name="XRefCopy165Row" localSheetId="5" hidden="1">#REF!</definedName>
    <definedName name="XRefCopy165Row" localSheetId="7" hidden="1">#REF!</definedName>
    <definedName name="XRefCopy165Row" localSheetId="15" hidden="1">#REF!</definedName>
    <definedName name="XRefCopy165Row" localSheetId="6" hidden="1">#REF!</definedName>
    <definedName name="XRefCopy165Row" hidden="1">#REF!</definedName>
    <definedName name="XRefCopy166" localSheetId="12" hidden="1">[9]Conciliaciones!#REF!</definedName>
    <definedName name="XRefCopy166" localSheetId="5" hidden="1">[9]Conciliaciones!#REF!</definedName>
    <definedName name="XRefCopy166" localSheetId="7" hidden="1">[9]Conciliaciones!#REF!</definedName>
    <definedName name="XRefCopy166" localSheetId="15" hidden="1">[9]Conciliaciones!#REF!</definedName>
    <definedName name="XRefCopy166" localSheetId="6" hidden="1">[9]Conciliaciones!#REF!</definedName>
    <definedName name="XRefCopy166" hidden="1">[9]Conciliaciones!#REF!</definedName>
    <definedName name="XRefCopy166Row" localSheetId="12" hidden="1">#REF!</definedName>
    <definedName name="XRefCopy166Row" localSheetId="5" hidden="1">#REF!</definedName>
    <definedName name="XRefCopy166Row" localSheetId="7" hidden="1">#REF!</definedName>
    <definedName name="XRefCopy166Row" localSheetId="15" hidden="1">#REF!</definedName>
    <definedName name="XRefCopy166Row" localSheetId="6" hidden="1">#REF!</definedName>
    <definedName name="XRefCopy166Row" hidden="1">#REF!</definedName>
    <definedName name="XRefCopy167" localSheetId="12" hidden="1">[9]Conciliaciones!#REF!</definedName>
    <definedName name="XRefCopy167" localSheetId="5" hidden="1">[9]Conciliaciones!#REF!</definedName>
    <definedName name="XRefCopy167" localSheetId="7" hidden="1">[9]Conciliaciones!#REF!</definedName>
    <definedName name="XRefCopy167" localSheetId="15" hidden="1">[9]Conciliaciones!#REF!</definedName>
    <definedName name="XRefCopy167" localSheetId="6" hidden="1">[9]Conciliaciones!#REF!</definedName>
    <definedName name="XRefCopy167" hidden="1">[9]Conciliaciones!#REF!</definedName>
    <definedName name="XRefCopy167Row" localSheetId="12" hidden="1">#REF!</definedName>
    <definedName name="XRefCopy167Row" localSheetId="5" hidden="1">#REF!</definedName>
    <definedName name="XRefCopy167Row" localSheetId="7" hidden="1">#REF!</definedName>
    <definedName name="XRefCopy167Row" localSheetId="15" hidden="1">#REF!</definedName>
    <definedName name="XRefCopy167Row" localSheetId="6" hidden="1">#REF!</definedName>
    <definedName name="XRefCopy167Row" hidden="1">#REF!</definedName>
    <definedName name="XRefCopy168" localSheetId="12" hidden="1">#REF!</definedName>
    <definedName name="XRefCopy168" localSheetId="5" hidden="1">#REF!</definedName>
    <definedName name="XRefCopy168" localSheetId="7" hidden="1">#REF!</definedName>
    <definedName name="XRefCopy168" localSheetId="6" hidden="1">#REF!</definedName>
    <definedName name="XRefCopy168" hidden="1">#REF!</definedName>
    <definedName name="XRefCopy168Row" localSheetId="12" hidden="1">#REF!</definedName>
    <definedName name="XRefCopy168Row" localSheetId="5" hidden="1">#REF!</definedName>
    <definedName name="XRefCopy168Row" localSheetId="7" hidden="1">#REF!</definedName>
    <definedName name="XRefCopy168Row" localSheetId="6" hidden="1">#REF!</definedName>
    <definedName name="XRefCopy168Row" hidden="1">#REF!</definedName>
    <definedName name="XRefCopy169" localSheetId="12" hidden="1">[9]Conciliaciones!#REF!</definedName>
    <definedName name="XRefCopy169" localSheetId="5" hidden="1">[9]Conciliaciones!#REF!</definedName>
    <definedName name="XRefCopy169" localSheetId="7" hidden="1">[9]Conciliaciones!#REF!</definedName>
    <definedName name="XRefCopy169" localSheetId="6" hidden="1">[9]Conciliaciones!#REF!</definedName>
    <definedName name="XRefCopy169" hidden="1">[9]Conciliaciones!#REF!</definedName>
    <definedName name="XRefCopy169Row" localSheetId="12" hidden="1">#REF!</definedName>
    <definedName name="XRefCopy169Row" localSheetId="5" hidden="1">#REF!</definedName>
    <definedName name="XRefCopy169Row" localSheetId="7" hidden="1">#REF!</definedName>
    <definedName name="XRefCopy169Row" localSheetId="15" hidden="1">#REF!</definedName>
    <definedName name="XRefCopy169Row" localSheetId="6" hidden="1">#REF!</definedName>
    <definedName name="XRefCopy169Row" hidden="1">#REF!</definedName>
    <definedName name="XRefCopy16Row" localSheetId="12" hidden="1">#REF!</definedName>
    <definedName name="XRefCopy16Row" localSheetId="5" hidden="1">#REF!</definedName>
    <definedName name="XRefCopy16Row" localSheetId="7" hidden="1">#REF!</definedName>
    <definedName name="XRefCopy16Row" localSheetId="6" hidden="1">#REF!</definedName>
    <definedName name="XRefCopy16Row" hidden="1">#REF!</definedName>
    <definedName name="XRefCopy17" localSheetId="12" hidden="1">[11]Memo!#REF!</definedName>
    <definedName name="XRefCopy17" localSheetId="5" hidden="1">[11]Memo!#REF!</definedName>
    <definedName name="XRefCopy17" localSheetId="7" hidden="1">[11]Memo!#REF!</definedName>
    <definedName name="XRefCopy17" localSheetId="6" hidden="1">[11]Memo!#REF!</definedName>
    <definedName name="XRefCopy17" hidden="1">[11]Memo!#REF!</definedName>
    <definedName name="XRefCopy170" localSheetId="12" hidden="1">[9]Conciliaciones!#REF!</definedName>
    <definedName name="XRefCopy170" localSheetId="5" hidden="1">[9]Conciliaciones!#REF!</definedName>
    <definedName name="XRefCopy170" localSheetId="7" hidden="1">[9]Conciliaciones!#REF!</definedName>
    <definedName name="XRefCopy170" localSheetId="6" hidden="1">[9]Conciliaciones!#REF!</definedName>
    <definedName name="XRefCopy170" hidden="1">[9]Conciliaciones!#REF!</definedName>
    <definedName name="XRefCopy170Row" localSheetId="12" hidden="1">#REF!</definedName>
    <definedName name="XRefCopy170Row" localSheetId="5" hidden="1">#REF!</definedName>
    <definedName name="XRefCopy170Row" localSheetId="7" hidden="1">#REF!</definedName>
    <definedName name="XRefCopy170Row" localSheetId="15" hidden="1">#REF!</definedName>
    <definedName name="XRefCopy170Row" localSheetId="6" hidden="1">#REF!</definedName>
    <definedName name="XRefCopy170Row" hidden="1">#REF!</definedName>
    <definedName name="XRefCopy171" localSheetId="12" hidden="1">[9]Conciliaciones!#REF!</definedName>
    <definedName name="XRefCopy171" localSheetId="5" hidden="1">[9]Conciliaciones!#REF!</definedName>
    <definedName name="XRefCopy171" localSheetId="7" hidden="1">[9]Conciliaciones!#REF!</definedName>
    <definedName name="XRefCopy171" localSheetId="15" hidden="1">[9]Conciliaciones!#REF!</definedName>
    <definedName name="XRefCopy171" localSheetId="6" hidden="1">[9]Conciliaciones!#REF!</definedName>
    <definedName name="XRefCopy171" hidden="1">[9]Conciliaciones!#REF!</definedName>
    <definedName name="XRefCopy171Row" localSheetId="12" hidden="1">#REF!</definedName>
    <definedName name="XRefCopy171Row" localSheetId="5" hidden="1">#REF!</definedName>
    <definedName name="XRefCopy171Row" localSheetId="7" hidden="1">#REF!</definedName>
    <definedName name="XRefCopy171Row" localSheetId="15" hidden="1">#REF!</definedName>
    <definedName name="XRefCopy171Row" localSheetId="6" hidden="1">#REF!</definedName>
    <definedName name="XRefCopy171Row" hidden="1">#REF!</definedName>
    <definedName name="XRefCopy172" localSheetId="12" hidden="1">[9]Conciliaciones!#REF!</definedName>
    <definedName name="XRefCopy172" localSheetId="5" hidden="1">[9]Conciliaciones!#REF!</definedName>
    <definedName name="XRefCopy172" localSheetId="7" hidden="1">[9]Conciliaciones!#REF!</definedName>
    <definedName name="XRefCopy172" localSheetId="15" hidden="1">[9]Conciliaciones!#REF!</definedName>
    <definedName name="XRefCopy172" localSheetId="6" hidden="1">[9]Conciliaciones!#REF!</definedName>
    <definedName name="XRefCopy172" hidden="1">[9]Conciliaciones!#REF!</definedName>
    <definedName name="XRefCopy172Row" localSheetId="12" hidden="1">#REF!</definedName>
    <definedName name="XRefCopy172Row" localSheetId="5" hidden="1">#REF!</definedName>
    <definedName name="XRefCopy172Row" localSheetId="7" hidden="1">#REF!</definedName>
    <definedName name="XRefCopy172Row" localSheetId="15" hidden="1">#REF!</definedName>
    <definedName name="XRefCopy172Row" localSheetId="6" hidden="1">#REF!</definedName>
    <definedName name="XRefCopy172Row" hidden="1">#REF!</definedName>
    <definedName name="XRefCopy173" localSheetId="12" hidden="1">[9]Conciliaciones!#REF!</definedName>
    <definedName name="XRefCopy173" localSheetId="5" hidden="1">[9]Conciliaciones!#REF!</definedName>
    <definedName name="XRefCopy173" localSheetId="7" hidden="1">[9]Conciliaciones!#REF!</definedName>
    <definedName name="XRefCopy173" localSheetId="15" hidden="1">[9]Conciliaciones!#REF!</definedName>
    <definedName name="XRefCopy173" localSheetId="6" hidden="1">[9]Conciliaciones!#REF!</definedName>
    <definedName name="XRefCopy173" hidden="1">[9]Conciliaciones!#REF!</definedName>
    <definedName name="XRefCopy173Row" localSheetId="12" hidden="1">#REF!</definedName>
    <definedName name="XRefCopy173Row" localSheetId="5" hidden="1">#REF!</definedName>
    <definedName name="XRefCopy173Row" localSheetId="7" hidden="1">#REF!</definedName>
    <definedName name="XRefCopy173Row" localSheetId="15" hidden="1">#REF!</definedName>
    <definedName name="XRefCopy173Row" localSheetId="6" hidden="1">#REF!</definedName>
    <definedName name="XRefCopy173Row" hidden="1">#REF!</definedName>
    <definedName name="XRefCopy174" localSheetId="12" hidden="1">#REF!</definedName>
    <definedName name="XRefCopy174" localSheetId="5" hidden="1">#REF!</definedName>
    <definedName name="XRefCopy174" localSheetId="7" hidden="1">#REF!</definedName>
    <definedName name="XRefCopy174" localSheetId="6" hidden="1">#REF!</definedName>
    <definedName name="XRefCopy174" hidden="1">#REF!</definedName>
    <definedName name="XRefCopy174Row" localSheetId="12" hidden="1">#REF!</definedName>
    <definedName name="XRefCopy174Row" localSheetId="5" hidden="1">#REF!</definedName>
    <definedName name="XRefCopy174Row" localSheetId="7" hidden="1">#REF!</definedName>
    <definedName name="XRefCopy174Row" localSheetId="6" hidden="1">#REF!</definedName>
    <definedName name="XRefCopy174Row" hidden="1">#REF!</definedName>
    <definedName name="XRefCopy175Row" localSheetId="12" hidden="1">#REF!</definedName>
    <definedName name="XRefCopy175Row" localSheetId="5" hidden="1">#REF!</definedName>
    <definedName name="XRefCopy175Row" localSheetId="7" hidden="1">#REF!</definedName>
    <definedName name="XRefCopy175Row" localSheetId="6" hidden="1">#REF!</definedName>
    <definedName name="XRefCopy175Row" hidden="1">#REF!</definedName>
    <definedName name="XRefCopy176" localSheetId="12" hidden="1">#REF!</definedName>
    <definedName name="XRefCopy176" localSheetId="5" hidden="1">#REF!</definedName>
    <definedName name="XRefCopy176" localSheetId="7" hidden="1">#REF!</definedName>
    <definedName name="XRefCopy176" localSheetId="6" hidden="1">#REF!</definedName>
    <definedName name="XRefCopy176" hidden="1">#REF!</definedName>
    <definedName name="XRefCopy176Row" localSheetId="12" hidden="1">#REF!</definedName>
    <definedName name="XRefCopy176Row" localSheetId="5" hidden="1">#REF!</definedName>
    <definedName name="XRefCopy176Row" localSheetId="7" hidden="1">#REF!</definedName>
    <definedName name="XRefCopy176Row" localSheetId="6" hidden="1">#REF!</definedName>
    <definedName name="XRefCopy176Row" hidden="1">#REF!</definedName>
    <definedName name="XRefCopy177" localSheetId="12" hidden="1">[9]Conciliaciones!#REF!</definedName>
    <definedName name="XRefCopy177" localSheetId="5" hidden="1">[9]Conciliaciones!#REF!</definedName>
    <definedName name="XRefCopy177" localSheetId="7" hidden="1">[9]Conciliaciones!#REF!</definedName>
    <definedName name="XRefCopy177" localSheetId="6" hidden="1">[9]Conciliaciones!#REF!</definedName>
    <definedName name="XRefCopy177" hidden="1">[9]Conciliaciones!#REF!</definedName>
    <definedName name="XRefCopy177Row" localSheetId="12" hidden="1">#REF!</definedName>
    <definedName name="XRefCopy177Row" localSheetId="5" hidden="1">#REF!</definedName>
    <definedName name="XRefCopy177Row" localSheetId="7" hidden="1">#REF!</definedName>
    <definedName name="XRefCopy177Row" localSheetId="15" hidden="1">#REF!</definedName>
    <definedName name="XRefCopy177Row" localSheetId="6" hidden="1">#REF!</definedName>
    <definedName name="XRefCopy177Row" hidden="1">#REF!</definedName>
    <definedName name="XRefCopy178" localSheetId="12" hidden="1">[9]Conciliaciones!#REF!</definedName>
    <definedName name="XRefCopy178" localSheetId="5" hidden="1">[9]Conciliaciones!#REF!</definedName>
    <definedName name="XRefCopy178" localSheetId="7" hidden="1">[9]Conciliaciones!#REF!</definedName>
    <definedName name="XRefCopy178" localSheetId="15" hidden="1">[9]Conciliaciones!#REF!</definedName>
    <definedName name="XRefCopy178" localSheetId="6" hidden="1">[9]Conciliaciones!#REF!</definedName>
    <definedName name="XRefCopy178" hidden="1">[9]Conciliaciones!#REF!</definedName>
    <definedName name="XRefCopy178Row" localSheetId="12" hidden="1">#REF!</definedName>
    <definedName name="XRefCopy178Row" localSheetId="5" hidden="1">#REF!</definedName>
    <definedName name="XRefCopy178Row" localSheetId="7" hidden="1">#REF!</definedName>
    <definedName name="XRefCopy178Row" localSheetId="15" hidden="1">#REF!</definedName>
    <definedName name="XRefCopy178Row" localSheetId="6" hidden="1">#REF!</definedName>
    <definedName name="XRefCopy178Row" hidden="1">#REF!</definedName>
    <definedName name="XRefCopy179" localSheetId="12" hidden="1">[9]Conciliaciones!#REF!</definedName>
    <definedName name="XRefCopy179" localSheetId="5" hidden="1">[9]Conciliaciones!#REF!</definedName>
    <definedName name="XRefCopy179" localSheetId="7" hidden="1">[9]Conciliaciones!#REF!</definedName>
    <definedName name="XRefCopy179" localSheetId="15" hidden="1">[9]Conciliaciones!#REF!</definedName>
    <definedName name="XRefCopy179" localSheetId="6" hidden="1">[9]Conciliaciones!#REF!</definedName>
    <definedName name="XRefCopy179" hidden="1">[9]Conciliaciones!#REF!</definedName>
    <definedName name="XRefCopy179Row" localSheetId="12" hidden="1">#REF!</definedName>
    <definedName name="XRefCopy179Row" localSheetId="5" hidden="1">#REF!</definedName>
    <definedName name="XRefCopy179Row" localSheetId="7" hidden="1">#REF!</definedName>
    <definedName name="XRefCopy179Row" localSheetId="15" hidden="1">#REF!</definedName>
    <definedName name="XRefCopy179Row" localSheetId="6" hidden="1">#REF!</definedName>
    <definedName name="XRefCopy179Row" hidden="1">#REF!</definedName>
    <definedName name="XRefCopy17Row" localSheetId="12" hidden="1">#REF!</definedName>
    <definedName name="XRefCopy17Row" localSheetId="5" hidden="1">#REF!</definedName>
    <definedName name="XRefCopy17Row" localSheetId="7" hidden="1">#REF!</definedName>
    <definedName name="XRefCopy17Row" localSheetId="6" hidden="1">#REF!</definedName>
    <definedName name="XRefCopy17Row" hidden="1">#REF!</definedName>
    <definedName name="XRefCopy18" localSheetId="12" hidden="1">#REF!</definedName>
    <definedName name="XRefCopy18" localSheetId="5" hidden="1">#REF!</definedName>
    <definedName name="XRefCopy18" localSheetId="7" hidden="1">#REF!</definedName>
    <definedName name="XRefCopy18" localSheetId="6" hidden="1">#REF!</definedName>
    <definedName name="XRefCopy18" hidden="1">#REF!</definedName>
    <definedName name="XRefCopy180" localSheetId="12" hidden="1">[9]Conciliaciones!#REF!</definedName>
    <definedName name="XRefCopy180" localSheetId="5" hidden="1">[9]Conciliaciones!#REF!</definedName>
    <definedName name="XRefCopy180" localSheetId="7" hidden="1">[9]Conciliaciones!#REF!</definedName>
    <definedName name="XRefCopy180" localSheetId="6" hidden="1">[9]Conciliaciones!#REF!</definedName>
    <definedName name="XRefCopy180" hidden="1">[9]Conciliaciones!#REF!</definedName>
    <definedName name="XRefCopy180Row" localSheetId="12" hidden="1">#REF!</definedName>
    <definedName name="XRefCopy180Row" localSheetId="5" hidden="1">#REF!</definedName>
    <definedName name="XRefCopy180Row" localSheetId="7" hidden="1">#REF!</definedName>
    <definedName name="XRefCopy180Row" localSheetId="15" hidden="1">#REF!</definedName>
    <definedName name="XRefCopy180Row" localSheetId="6" hidden="1">#REF!</definedName>
    <definedName name="XRefCopy180Row" hidden="1">#REF!</definedName>
    <definedName name="XRefCopy181" localSheetId="12" hidden="1">[9]Conciliaciones!#REF!</definedName>
    <definedName name="XRefCopy181" localSheetId="5" hidden="1">[9]Conciliaciones!#REF!</definedName>
    <definedName name="XRefCopy181" localSheetId="7" hidden="1">[9]Conciliaciones!#REF!</definedName>
    <definedName name="XRefCopy181" localSheetId="15" hidden="1">[9]Conciliaciones!#REF!</definedName>
    <definedName name="XRefCopy181" localSheetId="6" hidden="1">[9]Conciliaciones!#REF!</definedName>
    <definedName name="XRefCopy181" hidden="1">[9]Conciliaciones!#REF!</definedName>
    <definedName name="XRefCopy181Row" localSheetId="12" hidden="1">#REF!</definedName>
    <definedName name="XRefCopy181Row" localSheetId="5" hidden="1">#REF!</definedName>
    <definedName name="XRefCopy181Row" localSheetId="7" hidden="1">#REF!</definedName>
    <definedName name="XRefCopy181Row" localSheetId="15" hidden="1">#REF!</definedName>
    <definedName name="XRefCopy181Row" localSheetId="6" hidden="1">#REF!</definedName>
    <definedName name="XRefCopy181Row" hidden="1">#REF!</definedName>
    <definedName name="XRefCopy182" localSheetId="12" hidden="1">[9]Conciliaciones!#REF!</definedName>
    <definedName name="XRefCopy182" localSheetId="5" hidden="1">[9]Conciliaciones!#REF!</definedName>
    <definedName name="XRefCopy182" localSheetId="7" hidden="1">[9]Conciliaciones!#REF!</definedName>
    <definedName name="XRefCopy182" localSheetId="15" hidden="1">[9]Conciliaciones!#REF!</definedName>
    <definedName name="XRefCopy182" localSheetId="6" hidden="1">[9]Conciliaciones!#REF!</definedName>
    <definedName name="XRefCopy182" hidden="1">[9]Conciliaciones!#REF!</definedName>
    <definedName name="XRefCopy182Row" localSheetId="12" hidden="1">#REF!</definedName>
    <definedName name="XRefCopy182Row" localSheetId="5" hidden="1">#REF!</definedName>
    <definedName name="XRefCopy182Row" localSheetId="7" hidden="1">#REF!</definedName>
    <definedName name="XRefCopy182Row" localSheetId="15" hidden="1">#REF!</definedName>
    <definedName name="XRefCopy182Row" localSheetId="6" hidden="1">#REF!</definedName>
    <definedName name="XRefCopy182Row" hidden="1">#REF!</definedName>
    <definedName name="XRefCopy183" localSheetId="12" hidden="1">[9]Conciliaciones!#REF!</definedName>
    <definedName name="XRefCopy183" localSheetId="5" hidden="1">[9]Conciliaciones!#REF!</definedName>
    <definedName name="XRefCopy183" localSheetId="7" hidden="1">[9]Conciliaciones!#REF!</definedName>
    <definedName name="XRefCopy183" localSheetId="15" hidden="1">[9]Conciliaciones!#REF!</definedName>
    <definedName name="XRefCopy183" localSheetId="6" hidden="1">[9]Conciliaciones!#REF!</definedName>
    <definedName name="XRefCopy183" hidden="1">[9]Conciliaciones!#REF!</definedName>
    <definedName name="XRefCopy183Row" localSheetId="12" hidden="1">#REF!</definedName>
    <definedName name="XRefCopy183Row" localSheetId="5" hidden="1">#REF!</definedName>
    <definedName name="XRefCopy183Row" localSheetId="7" hidden="1">#REF!</definedName>
    <definedName name="XRefCopy183Row" localSheetId="15" hidden="1">#REF!</definedName>
    <definedName name="XRefCopy183Row" localSheetId="6" hidden="1">#REF!</definedName>
    <definedName name="XRefCopy183Row" hidden="1">#REF!</definedName>
    <definedName name="XRefCopy184" localSheetId="12" hidden="1">#REF!</definedName>
    <definedName name="XRefCopy184" localSheetId="5" hidden="1">#REF!</definedName>
    <definedName name="XRefCopy184" localSheetId="7" hidden="1">#REF!</definedName>
    <definedName name="XRefCopy184" localSheetId="6" hidden="1">#REF!</definedName>
    <definedName name="XRefCopy184" hidden="1">#REF!</definedName>
    <definedName name="XRefCopy184Row" localSheetId="12" hidden="1">#REF!</definedName>
    <definedName name="XRefCopy184Row" localSheetId="5" hidden="1">#REF!</definedName>
    <definedName name="XRefCopy184Row" localSheetId="7" hidden="1">#REF!</definedName>
    <definedName name="XRefCopy184Row" localSheetId="6" hidden="1">#REF!</definedName>
    <definedName name="XRefCopy184Row" hidden="1">#REF!</definedName>
    <definedName name="XRefCopy185" localSheetId="12" hidden="1">[9]Conciliaciones!#REF!</definedName>
    <definedName name="XRefCopy185" localSheetId="5" hidden="1">[9]Conciliaciones!#REF!</definedName>
    <definedName name="XRefCopy185" localSheetId="7" hidden="1">[9]Conciliaciones!#REF!</definedName>
    <definedName name="XRefCopy185" localSheetId="6" hidden="1">[9]Conciliaciones!#REF!</definedName>
    <definedName name="XRefCopy185" hidden="1">[9]Conciliaciones!#REF!</definedName>
    <definedName name="XRefCopy185Row" localSheetId="12" hidden="1">#REF!</definedName>
    <definedName name="XRefCopy185Row" localSheetId="5" hidden="1">#REF!</definedName>
    <definedName name="XRefCopy185Row" localSheetId="7" hidden="1">#REF!</definedName>
    <definedName name="XRefCopy185Row" localSheetId="15" hidden="1">#REF!</definedName>
    <definedName name="XRefCopy185Row" localSheetId="6" hidden="1">#REF!</definedName>
    <definedName name="XRefCopy185Row" hidden="1">#REF!</definedName>
    <definedName name="XRefCopy186" localSheetId="12" hidden="1">[9]Conciliaciones!#REF!</definedName>
    <definedName name="XRefCopy186" localSheetId="5" hidden="1">[9]Conciliaciones!#REF!</definedName>
    <definedName name="XRefCopy186" localSheetId="7" hidden="1">[9]Conciliaciones!#REF!</definedName>
    <definedName name="XRefCopy186" localSheetId="15" hidden="1">[9]Conciliaciones!#REF!</definedName>
    <definedName name="XRefCopy186" localSheetId="6" hidden="1">[9]Conciliaciones!#REF!</definedName>
    <definedName name="XRefCopy186" hidden="1">[9]Conciliaciones!#REF!</definedName>
    <definedName name="XRefCopy186Row" localSheetId="12" hidden="1">#REF!</definedName>
    <definedName name="XRefCopy186Row" localSheetId="5" hidden="1">#REF!</definedName>
    <definedName name="XRefCopy186Row" localSheetId="7" hidden="1">#REF!</definedName>
    <definedName name="XRefCopy186Row" localSheetId="15" hidden="1">#REF!</definedName>
    <definedName name="XRefCopy186Row" localSheetId="6" hidden="1">#REF!</definedName>
    <definedName name="XRefCopy186Row" hidden="1">#REF!</definedName>
    <definedName name="XRefCopy187" localSheetId="12" hidden="1">[9]Conciliaciones!#REF!</definedName>
    <definedName name="XRefCopy187" localSheetId="5" hidden="1">[9]Conciliaciones!#REF!</definedName>
    <definedName name="XRefCopy187" localSheetId="7" hidden="1">[9]Conciliaciones!#REF!</definedName>
    <definedName name="XRefCopy187" localSheetId="15" hidden="1">[9]Conciliaciones!#REF!</definedName>
    <definedName name="XRefCopy187" localSheetId="6" hidden="1">[9]Conciliaciones!#REF!</definedName>
    <definedName name="XRefCopy187" hidden="1">[9]Conciliaciones!#REF!</definedName>
    <definedName name="XRefCopy187Row" localSheetId="12" hidden="1">#REF!</definedName>
    <definedName name="XRefCopy187Row" localSheetId="5" hidden="1">#REF!</definedName>
    <definedName name="XRefCopy187Row" localSheetId="7" hidden="1">#REF!</definedName>
    <definedName name="XRefCopy187Row" localSheetId="15" hidden="1">#REF!</definedName>
    <definedName name="XRefCopy187Row" localSheetId="6" hidden="1">#REF!</definedName>
    <definedName name="XRefCopy187Row" hidden="1">#REF!</definedName>
    <definedName name="XRefCopy188" localSheetId="12" hidden="1">[9]Conciliaciones!#REF!</definedName>
    <definedName name="XRefCopy188" localSheetId="5" hidden="1">[9]Conciliaciones!#REF!</definedName>
    <definedName name="XRefCopy188" localSheetId="7" hidden="1">[9]Conciliaciones!#REF!</definedName>
    <definedName name="XRefCopy188" localSheetId="15" hidden="1">[9]Conciliaciones!#REF!</definedName>
    <definedName name="XRefCopy188" localSheetId="6" hidden="1">[9]Conciliaciones!#REF!</definedName>
    <definedName name="XRefCopy188" hidden="1">[9]Conciliaciones!#REF!</definedName>
    <definedName name="XRefCopy188Row" localSheetId="12" hidden="1">#REF!</definedName>
    <definedName name="XRefCopy188Row" localSheetId="5" hidden="1">#REF!</definedName>
    <definedName name="XRefCopy188Row" localSheetId="7" hidden="1">#REF!</definedName>
    <definedName name="XRefCopy188Row" localSheetId="15" hidden="1">#REF!</definedName>
    <definedName name="XRefCopy188Row" localSheetId="6" hidden="1">#REF!</definedName>
    <definedName name="XRefCopy188Row" hidden="1">#REF!</definedName>
    <definedName name="XRefCopy189" localSheetId="12" hidden="1">[9]Conciliaciones!#REF!</definedName>
    <definedName name="XRefCopy189" localSheetId="5" hidden="1">[9]Conciliaciones!#REF!</definedName>
    <definedName name="XRefCopy189" localSheetId="7" hidden="1">[9]Conciliaciones!#REF!</definedName>
    <definedName name="XRefCopy189" localSheetId="15" hidden="1">[9]Conciliaciones!#REF!</definedName>
    <definedName name="XRefCopy189" localSheetId="6" hidden="1">[9]Conciliaciones!#REF!</definedName>
    <definedName name="XRefCopy189" hidden="1">[9]Conciliaciones!#REF!</definedName>
    <definedName name="XRefCopy189Row" localSheetId="12" hidden="1">#REF!</definedName>
    <definedName name="XRefCopy189Row" localSheetId="5" hidden="1">#REF!</definedName>
    <definedName name="XRefCopy189Row" localSheetId="7" hidden="1">#REF!</definedName>
    <definedName name="XRefCopy189Row" localSheetId="15" hidden="1">#REF!</definedName>
    <definedName name="XRefCopy189Row" localSheetId="6" hidden="1">#REF!</definedName>
    <definedName name="XRefCopy189Row" hidden="1">#REF!</definedName>
    <definedName name="XRefCopy18Row" localSheetId="12" hidden="1">#REF!</definedName>
    <definedName name="XRefCopy18Row" localSheetId="5" hidden="1">#REF!</definedName>
    <definedName name="XRefCopy18Row" localSheetId="7" hidden="1">#REF!</definedName>
    <definedName name="XRefCopy18Row" localSheetId="6" hidden="1">#REF!</definedName>
    <definedName name="XRefCopy18Row" hidden="1">#REF!</definedName>
    <definedName name="XRefCopy19" localSheetId="12" hidden="1">#REF!</definedName>
    <definedName name="XRefCopy19" localSheetId="5" hidden="1">#REF!</definedName>
    <definedName name="XRefCopy19" localSheetId="7" hidden="1">#REF!</definedName>
    <definedName name="XRefCopy19" localSheetId="6" hidden="1">#REF!</definedName>
    <definedName name="XRefCopy19" hidden="1">#REF!</definedName>
    <definedName name="XRefCopy190" localSheetId="12" hidden="1">[9]Conciliaciones!#REF!</definedName>
    <definedName name="XRefCopy190" localSheetId="5" hidden="1">[9]Conciliaciones!#REF!</definedName>
    <definedName name="XRefCopy190" localSheetId="7" hidden="1">[9]Conciliaciones!#REF!</definedName>
    <definedName name="XRefCopy190" localSheetId="6" hidden="1">[9]Conciliaciones!#REF!</definedName>
    <definedName name="XRefCopy190" hidden="1">[9]Conciliaciones!#REF!</definedName>
    <definedName name="XRefCopy190Row" localSheetId="12" hidden="1">#REF!</definedName>
    <definedName name="XRefCopy190Row" localSheetId="5" hidden="1">#REF!</definedName>
    <definedName name="XRefCopy190Row" localSheetId="7" hidden="1">#REF!</definedName>
    <definedName name="XRefCopy190Row" localSheetId="15" hidden="1">#REF!</definedName>
    <definedName name="XRefCopy190Row" localSheetId="6" hidden="1">#REF!</definedName>
    <definedName name="XRefCopy190Row" hidden="1">#REF!</definedName>
    <definedName name="XRefCopy191" localSheetId="12" hidden="1">[9]Conciliaciones!#REF!</definedName>
    <definedName name="XRefCopy191" localSheetId="5" hidden="1">[9]Conciliaciones!#REF!</definedName>
    <definedName name="XRefCopy191" localSheetId="7" hidden="1">[9]Conciliaciones!#REF!</definedName>
    <definedName name="XRefCopy191" localSheetId="15" hidden="1">[9]Conciliaciones!#REF!</definedName>
    <definedName name="XRefCopy191" localSheetId="6" hidden="1">[9]Conciliaciones!#REF!</definedName>
    <definedName name="XRefCopy191" hidden="1">[9]Conciliaciones!#REF!</definedName>
    <definedName name="XRefCopy191Row" localSheetId="12" hidden="1">#REF!</definedName>
    <definedName name="XRefCopy191Row" localSheetId="5" hidden="1">#REF!</definedName>
    <definedName name="XRefCopy191Row" localSheetId="7" hidden="1">#REF!</definedName>
    <definedName name="XRefCopy191Row" localSheetId="15" hidden="1">#REF!</definedName>
    <definedName name="XRefCopy191Row" localSheetId="6" hidden="1">#REF!</definedName>
    <definedName name="XRefCopy191Row" hidden="1">#REF!</definedName>
    <definedName name="XRefCopy192" localSheetId="12" hidden="1">[9]Conciliaciones!#REF!</definedName>
    <definedName name="XRefCopy192" localSheetId="5" hidden="1">[9]Conciliaciones!#REF!</definedName>
    <definedName name="XRefCopy192" localSheetId="7" hidden="1">[9]Conciliaciones!#REF!</definedName>
    <definedName name="XRefCopy192" localSheetId="15" hidden="1">[9]Conciliaciones!#REF!</definedName>
    <definedName name="XRefCopy192" localSheetId="6" hidden="1">[9]Conciliaciones!#REF!</definedName>
    <definedName name="XRefCopy192" hidden="1">[9]Conciliaciones!#REF!</definedName>
    <definedName name="XRefCopy192Row" localSheetId="12" hidden="1">#REF!</definedName>
    <definedName name="XRefCopy192Row" localSheetId="5" hidden="1">#REF!</definedName>
    <definedName name="XRefCopy192Row" localSheetId="7" hidden="1">#REF!</definedName>
    <definedName name="XRefCopy192Row" localSheetId="15" hidden="1">#REF!</definedName>
    <definedName name="XRefCopy192Row" localSheetId="6" hidden="1">#REF!</definedName>
    <definedName name="XRefCopy192Row" hidden="1">#REF!</definedName>
    <definedName name="XRefCopy193" localSheetId="12" hidden="1">[9]Conciliaciones!#REF!</definedName>
    <definedName name="XRefCopy193" localSheetId="5" hidden="1">[9]Conciliaciones!#REF!</definedName>
    <definedName name="XRefCopy193" localSheetId="7" hidden="1">[9]Conciliaciones!#REF!</definedName>
    <definedName name="XRefCopy193" localSheetId="15" hidden="1">[9]Conciliaciones!#REF!</definedName>
    <definedName name="XRefCopy193" localSheetId="6" hidden="1">[9]Conciliaciones!#REF!</definedName>
    <definedName name="XRefCopy193" hidden="1">[9]Conciliaciones!#REF!</definedName>
    <definedName name="XRefCopy193Row" localSheetId="12" hidden="1">#REF!</definedName>
    <definedName name="XRefCopy193Row" localSheetId="5" hidden="1">#REF!</definedName>
    <definedName name="XRefCopy193Row" localSheetId="7" hidden="1">#REF!</definedName>
    <definedName name="XRefCopy193Row" localSheetId="15" hidden="1">#REF!</definedName>
    <definedName name="XRefCopy193Row" localSheetId="6" hidden="1">#REF!</definedName>
    <definedName name="XRefCopy193Row" hidden="1">#REF!</definedName>
    <definedName name="XRefCopy194" localSheetId="12" hidden="1">[9]Conciliaciones!#REF!</definedName>
    <definedName name="XRefCopy194" localSheetId="5" hidden="1">[9]Conciliaciones!#REF!</definedName>
    <definedName name="XRefCopy194" localSheetId="7" hidden="1">[9]Conciliaciones!#REF!</definedName>
    <definedName name="XRefCopy194" localSheetId="15" hidden="1">[9]Conciliaciones!#REF!</definedName>
    <definedName name="XRefCopy194" localSheetId="6" hidden="1">[9]Conciliaciones!#REF!</definedName>
    <definedName name="XRefCopy194" hidden="1">[9]Conciliaciones!#REF!</definedName>
    <definedName name="XRefCopy194Row" localSheetId="12" hidden="1">#REF!</definedName>
    <definedName name="XRefCopy194Row" localSheetId="5" hidden="1">#REF!</definedName>
    <definedName name="XRefCopy194Row" localSheetId="7" hidden="1">#REF!</definedName>
    <definedName name="XRefCopy194Row" localSheetId="15" hidden="1">#REF!</definedName>
    <definedName name="XRefCopy194Row" localSheetId="6" hidden="1">#REF!</definedName>
    <definedName name="XRefCopy194Row" hidden="1">#REF!</definedName>
    <definedName name="XRefCopy195" localSheetId="12" hidden="1">#REF!</definedName>
    <definedName name="XRefCopy195" localSheetId="5" hidden="1">#REF!</definedName>
    <definedName name="XRefCopy195" localSheetId="7" hidden="1">#REF!</definedName>
    <definedName name="XRefCopy195" localSheetId="6" hidden="1">#REF!</definedName>
    <definedName name="XRefCopy195" hidden="1">#REF!</definedName>
    <definedName name="XRefCopy195Row" localSheetId="12" hidden="1">#REF!</definedName>
    <definedName name="XRefCopy195Row" localSheetId="5" hidden="1">#REF!</definedName>
    <definedName name="XRefCopy195Row" localSheetId="7" hidden="1">#REF!</definedName>
    <definedName name="XRefCopy195Row" localSheetId="6" hidden="1">#REF!</definedName>
    <definedName name="XRefCopy195Row" hidden="1">#REF!</definedName>
    <definedName name="XRefCopy196" localSheetId="12" hidden="1">#REF!</definedName>
    <definedName name="XRefCopy196" localSheetId="5" hidden="1">#REF!</definedName>
    <definedName name="XRefCopy196" localSheetId="7" hidden="1">#REF!</definedName>
    <definedName name="XRefCopy196" localSheetId="6" hidden="1">#REF!</definedName>
    <definedName name="XRefCopy196" hidden="1">#REF!</definedName>
    <definedName name="XRefCopy196Row" localSheetId="12" hidden="1">#REF!</definedName>
    <definedName name="XRefCopy196Row" localSheetId="5" hidden="1">#REF!</definedName>
    <definedName name="XRefCopy196Row" localSheetId="7" hidden="1">#REF!</definedName>
    <definedName name="XRefCopy196Row" localSheetId="6" hidden="1">#REF!</definedName>
    <definedName name="XRefCopy196Row" hidden="1">#REF!</definedName>
    <definedName name="XRefCopy197" localSheetId="12" hidden="1">[9]Conciliaciones!#REF!</definedName>
    <definedName name="XRefCopy197" localSheetId="5" hidden="1">[9]Conciliaciones!#REF!</definedName>
    <definedName name="XRefCopy197" localSheetId="7" hidden="1">[9]Conciliaciones!#REF!</definedName>
    <definedName name="XRefCopy197" localSheetId="6" hidden="1">[9]Conciliaciones!#REF!</definedName>
    <definedName name="XRefCopy197" hidden="1">[9]Conciliaciones!#REF!</definedName>
    <definedName name="XRefCopy197Row" localSheetId="12" hidden="1">#REF!</definedName>
    <definedName name="XRefCopy197Row" localSheetId="5" hidden="1">#REF!</definedName>
    <definedName name="XRefCopy197Row" localSheetId="7" hidden="1">#REF!</definedName>
    <definedName name="XRefCopy197Row" localSheetId="15" hidden="1">#REF!</definedName>
    <definedName name="XRefCopy197Row" localSheetId="6" hidden="1">#REF!</definedName>
    <definedName name="XRefCopy197Row" hidden="1">#REF!</definedName>
    <definedName name="XRefCopy198Row" localSheetId="12" hidden="1">#REF!</definedName>
    <definedName name="XRefCopy198Row" localSheetId="5" hidden="1">#REF!</definedName>
    <definedName name="XRefCopy198Row" localSheetId="7" hidden="1">#REF!</definedName>
    <definedName name="XRefCopy198Row" localSheetId="6" hidden="1">#REF!</definedName>
    <definedName name="XRefCopy198Row" hidden="1">#REF!</definedName>
    <definedName name="XRefCopy199" localSheetId="12" hidden="1">'[10]2. Libro Ley 20744'!#REF!</definedName>
    <definedName name="XRefCopy199" localSheetId="5" hidden="1">'[10]2. Libro Ley 20744'!#REF!</definedName>
    <definedName name="XRefCopy199" localSheetId="7" hidden="1">'[10]2. Libro Ley 20744'!#REF!</definedName>
    <definedName name="XRefCopy199" localSheetId="6" hidden="1">'[10]2. Libro Ley 20744'!#REF!</definedName>
    <definedName name="XRefCopy199" hidden="1">'[10]2. Libro Ley 20744'!#REF!</definedName>
    <definedName name="XRefCopy199Row" localSheetId="12" hidden="1">#REF!</definedName>
    <definedName name="XRefCopy199Row" localSheetId="5" hidden="1">#REF!</definedName>
    <definedName name="XRefCopy199Row" localSheetId="7" hidden="1">#REF!</definedName>
    <definedName name="XRefCopy199Row" localSheetId="15" hidden="1">#REF!</definedName>
    <definedName name="XRefCopy199Row" localSheetId="6" hidden="1">#REF!</definedName>
    <definedName name="XRefCopy199Row" hidden="1">#REF!</definedName>
    <definedName name="XRefCopy19Row" localSheetId="12" hidden="1">#REF!</definedName>
    <definedName name="XRefCopy19Row" localSheetId="5" hidden="1">#REF!</definedName>
    <definedName name="XRefCopy19Row" localSheetId="7" hidden="1">#REF!</definedName>
    <definedName name="XRefCopy19Row" localSheetId="6" hidden="1">#REF!</definedName>
    <definedName name="XRefCopy19Row" hidden="1">#REF!</definedName>
    <definedName name="XRefCopy1Row" localSheetId="12" hidden="1">#REF!</definedName>
    <definedName name="XRefCopy1Row" localSheetId="5" hidden="1">#REF!</definedName>
    <definedName name="XRefCopy1Row" localSheetId="7" hidden="1">#REF!</definedName>
    <definedName name="XRefCopy1Row" localSheetId="6" hidden="1">#REF!</definedName>
    <definedName name="XRefCopy1Row" hidden="1">#REF!</definedName>
    <definedName name="XRefCopy2" localSheetId="12" hidden="1">#REF!</definedName>
    <definedName name="XRefCopy2" localSheetId="5" hidden="1">#REF!</definedName>
    <definedName name="XRefCopy2" localSheetId="7" hidden="1">#REF!</definedName>
    <definedName name="XRefCopy2" localSheetId="6" hidden="1">#REF!</definedName>
    <definedName name="XRefCopy2" hidden="1">#REF!</definedName>
    <definedName name="XRefCopy20" localSheetId="12" hidden="1">#REF!</definedName>
    <definedName name="XRefCopy20" localSheetId="5" hidden="1">#REF!</definedName>
    <definedName name="XRefCopy20" localSheetId="7" hidden="1">#REF!</definedName>
    <definedName name="XRefCopy20" localSheetId="6" hidden="1">#REF!</definedName>
    <definedName name="XRefCopy20" hidden="1">#REF!</definedName>
    <definedName name="XRefCopy200" localSheetId="12" hidden="1">[9]Conciliaciones!#REF!</definedName>
    <definedName name="XRefCopy200" localSheetId="5" hidden="1">[9]Conciliaciones!#REF!</definedName>
    <definedName name="XRefCopy200" localSheetId="7" hidden="1">[9]Conciliaciones!#REF!</definedName>
    <definedName name="XRefCopy200" localSheetId="6" hidden="1">[9]Conciliaciones!#REF!</definedName>
    <definedName name="XRefCopy200" hidden="1">[9]Conciliaciones!#REF!</definedName>
    <definedName name="XRefCopy200Row" localSheetId="12" hidden="1">#REF!</definedName>
    <definedName name="XRefCopy200Row" localSheetId="5" hidden="1">#REF!</definedName>
    <definedName name="XRefCopy200Row" localSheetId="7" hidden="1">#REF!</definedName>
    <definedName name="XRefCopy200Row" localSheetId="15" hidden="1">#REF!</definedName>
    <definedName name="XRefCopy200Row" localSheetId="6" hidden="1">#REF!</definedName>
    <definedName name="XRefCopy200Row" hidden="1">#REF!</definedName>
    <definedName name="XRefCopy201" localSheetId="12" hidden="1">[9]Conciliaciones!#REF!</definedName>
    <definedName name="XRefCopy201" localSheetId="5" hidden="1">[9]Conciliaciones!#REF!</definedName>
    <definedName name="XRefCopy201" localSheetId="7" hidden="1">[9]Conciliaciones!#REF!</definedName>
    <definedName name="XRefCopy201" localSheetId="15" hidden="1">[9]Conciliaciones!#REF!</definedName>
    <definedName name="XRefCopy201" localSheetId="6" hidden="1">[9]Conciliaciones!#REF!</definedName>
    <definedName name="XRefCopy201" hidden="1">[9]Conciliaciones!#REF!</definedName>
    <definedName name="XRefCopy201Row" localSheetId="12" hidden="1">#REF!</definedName>
    <definedName name="XRefCopy201Row" localSheetId="5" hidden="1">#REF!</definedName>
    <definedName name="XRefCopy201Row" localSheetId="7" hidden="1">#REF!</definedName>
    <definedName name="XRefCopy201Row" localSheetId="15" hidden="1">#REF!</definedName>
    <definedName name="XRefCopy201Row" localSheetId="6" hidden="1">#REF!</definedName>
    <definedName name="XRefCopy201Row" hidden="1">#REF!</definedName>
    <definedName name="XRefCopy202" localSheetId="12" hidden="1">[9]Conciliaciones!#REF!</definedName>
    <definedName name="XRefCopy202" localSheetId="5" hidden="1">[9]Conciliaciones!#REF!</definedName>
    <definedName name="XRefCopy202" localSheetId="7" hidden="1">[9]Conciliaciones!#REF!</definedName>
    <definedName name="XRefCopy202" localSheetId="15" hidden="1">[9]Conciliaciones!#REF!</definedName>
    <definedName name="XRefCopy202" localSheetId="6" hidden="1">[9]Conciliaciones!#REF!</definedName>
    <definedName name="XRefCopy202" hidden="1">[9]Conciliaciones!#REF!</definedName>
    <definedName name="XRefCopy202Row" localSheetId="12" hidden="1">#REF!</definedName>
    <definedName name="XRefCopy202Row" localSheetId="5" hidden="1">#REF!</definedName>
    <definedName name="XRefCopy202Row" localSheetId="7" hidden="1">#REF!</definedName>
    <definedName name="XRefCopy202Row" localSheetId="15" hidden="1">#REF!</definedName>
    <definedName name="XRefCopy202Row" localSheetId="6" hidden="1">#REF!</definedName>
    <definedName name="XRefCopy202Row" hidden="1">#REF!</definedName>
    <definedName name="XRefCopy203" localSheetId="12" hidden="1">[9]Conciliaciones!#REF!</definedName>
    <definedName name="XRefCopy203" localSheetId="5" hidden="1">[9]Conciliaciones!#REF!</definedName>
    <definedName name="XRefCopy203" localSheetId="7" hidden="1">[9]Conciliaciones!#REF!</definedName>
    <definedName name="XRefCopy203" localSheetId="15" hidden="1">[9]Conciliaciones!#REF!</definedName>
    <definedName name="XRefCopy203" localSheetId="6" hidden="1">[9]Conciliaciones!#REF!</definedName>
    <definedName name="XRefCopy203" hidden="1">[9]Conciliaciones!#REF!</definedName>
    <definedName name="XRefCopy203Row" localSheetId="12" hidden="1">#REF!</definedName>
    <definedName name="XRefCopy203Row" localSheetId="5" hidden="1">#REF!</definedName>
    <definedName name="XRefCopy203Row" localSheetId="7" hidden="1">#REF!</definedName>
    <definedName name="XRefCopy203Row" localSheetId="15" hidden="1">#REF!</definedName>
    <definedName name="XRefCopy203Row" localSheetId="6" hidden="1">#REF!</definedName>
    <definedName name="XRefCopy203Row" hidden="1">#REF!</definedName>
    <definedName name="XRefCopy204Row" localSheetId="12" hidden="1">#REF!</definedName>
    <definedName name="XRefCopy204Row" localSheetId="5" hidden="1">#REF!</definedName>
    <definedName name="XRefCopy204Row" localSheetId="7" hidden="1">#REF!</definedName>
    <definedName name="XRefCopy204Row" localSheetId="6" hidden="1">#REF!</definedName>
    <definedName name="XRefCopy204Row" hidden="1">#REF!</definedName>
    <definedName name="XRefCopy205Row" localSheetId="12" hidden="1">#REF!</definedName>
    <definedName name="XRefCopy205Row" localSheetId="5" hidden="1">#REF!</definedName>
    <definedName name="XRefCopy205Row" localSheetId="7" hidden="1">#REF!</definedName>
    <definedName name="XRefCopy205Row" localSheetId="6" hidden="1">#REF!</definedName>
    <definedName name="XRefCopy205Row" hidden="1">#REF!</definedName>
    <definedName name="XRefCopy206Row" localSheetId="12" hidden="1">#REF!</definedName>
    <definedName name="XRefCopy206Row" localSheetId="5" hidden="1">#REF!</definedName>
    <definedName name="XRefCopy206Row" localSheetId="7" hidden="1">#REF!</definedName>
    <definedName name="XRefCopy206Row" localSheetId="6" hidden="1">#REF!</definedName>
    <definedName name="XRefCopy206Row" hidden="1">#REF!</definedName>
    <definedName name="XRefCopy207Row" localSheetId="12" hidden="1">#REF!</definedName>
    <definedName name="XRefCopy207Row" localSheetId="5" hidden="1">#REF!</definedName>
    <definedName name="XRefCopy207Row" localSheetId="7" hidden="1">#REF!</definedName>
    <definedName name="XRefCopy207Row" localSheetId="6" hidden="1">#REF!</definedName>
    <definedName name="XRefCopy207Row" hidden="1">#REF!</definedName>
    <definedName name="XRefCopy208Row" localSheetId="12" hidden="1">#REF!</definedName>
    <definedName name="XRefCopy208Row" localSheetId="5" hidden="1">#REF!</definedName>
    <definedName name="XRefCopy208Row" localSheetId="7" hidden="1">#REF!</definedName>
    <definedName name="XRefCopy208Row" localSheetId="6" hidden="1">#REF!</definedName>
    <definedName name="XRefCopy208Row" hidden="1">#REF!</definedName>
    <definedName name="XRefCopy209Row" localSheetId="12" hidden="1">#REF!</definedName>
    <definedName name="XRefCopy209Row" localSheetId="5" hidden="1">#REF!</definedName>
    <definedName name="XRefCopy209Row" localSheetId="7" hidden="1">#REF!</definedName>
    <definedName name="XRefCopy209Row" localSheetId="6" hidden="1">#REF!</definedName>
    <definedName name="XRefCopy209Row" hidden="1">#REF!</definedName>
    <definedName name="XRefCopy20Row" localSheetId="12" hidden="1">[13]XREF!#REF!</definedName>
    <definedName name="XRefCopy20Row" localSheetId="5" hidden="1">[13]XREF!#REF!</definedName>
    <definedName name="XRefCopy20Row" localSheetId="7" hidden="1">[13]XREF!#REF!</definedName>
    <definedName name="XRefCopy20Row" localSheetId="6" hidden="1">[13]XREF!#REF!</definedName>
    <definedName name="XRefCopy20Row" hidden="1">[13]XREF!#REF!</definedName>
    <definedName name="XRefCopy21" localSheetId="12" hidden="1">#REF!</definedName>
    <definedName name="XRefCopy21" localSheetId="5" hidden="1">#REF!</definedName>
    <definedName name="XRefCopy21" localSheetId="7" hidden="1">#REF!</definedName>
    <definedName name="XRefCopy21" localSheetId="15" hidden="1">#REF!</definedName>
    <definedName name="XRefCopy21" localSheetId="6" hidden="1">#REF!</definedName>
    <definedName name="XRefCopy21" hidden="1">#REF!</definedName>
    <definedName name="XRefCopy210Row" localSheetId="12" hidden="1">#REF!</definedName>
    <definedName name="XRefCopy210Row" localSheetId="5" hidden="1">#REF!</definedName>
    <definedName name="XRefCopy210Row" localSheetId="7" hidden="1">#REF!</definedName>
    <definedName name="XRefCopy210Row" localSheetId="6" hidden="1">#REF!</definedName>
    <definedName name="XRefCopy210Row" hidden="1">#REF!</definedName>
    <definedName name="XRefCopy211Row" localSheetId="12" hidden="1">#REF!</definedName>
    <definedName name="XRefCopy211Row" localSheetId="5" hidden="1">#REF!</definedName>
    <definedName name="XRefCopy211Row" localSheetId="7" hidden="1">#REF!</definedName>
    <definedName name="XRefCopy211Row" localSheetId="6" hidden="1">#REF!</definedName>
    <definedName name="XRefCopy211Row" hidden="1">#REF!</definedName>
    <definedName name="XRefCopy212Row" localSheetId="12" hidden="1">#REF!</definedName>
    <definedName name="XRefCopy212Row" localSheetId="5" hidden="1">#REF!</definedName>
    <definedName name="XRefCopy212Row" localSheetId="7" hidden="1">#REF!</definedName>
    <definedName name="XRefCopy212Row" localSheetId="6" hidden="1">#REF!</definedName>
    <definedName name="XRefCopy212Row" hidden="1">#REF!</definedName>
    <definedName name="XRefCopy213" localSheetId="12" hidden="1">'[12]DDJJ IIBB'!#REF!</definedName>
    <definedName name="XRefCopy213" localSheetId="5" hidden="1">'[12]DDJJ IIBB'!#REF!</definedName>
    <definedName name="XRefCopy213" localSheetId="7" hidden="1">'[12]DDJJ IIBB'!#REF!</definedName>
    <definedName name="XRefCopy213" localSheetId="6" hidden="1">'[12]DDJJ IIBB'!#REF!</definedName>
    <definedName name="XRefCopy213" hidden="1">'[12]DDJJ IIBB'!#REF!</definedName>
    <definedName name="XRefCopy213Row" localSheetId="12" hidden="1">#REF!</definedName>
    <definedName name="XRefCopy213Row" localSheetId="5" hidden="1">#REF!</definedName>
    <definedName name="XRefCopy213Row" localSheetId="7" hidden="1">#REF!</definedName>
    <definedName name="XRefCopy213Row" localSheetId="15" hidden="1">#REF!</definedName>
    <definedName name="XRefCopy213Row" localSheetId="6" hidden="1">#REF!</definedName>
    <definedName name="XRefCopy213Row" hidden="1">#REF!</definedName>
    <definedName name="XRefCopy214Row" localSheetId="12" hidden="1">#REF!</definedName>
    <definedName name="XRefCopy214Row" localSheetId="5" hidden="1">#REF!</definedName>
    <definedName name="XRefCopy214Row" localSheetId="7" hidden="1">#REF!</definedName>
    <definedName name="XRefCopy214Row" localSheetId="6" hidden="1">#REF!</definedName>
    <definedName name="XRefCopy214Row" hidden="1">#REF!</definedName>
    <definedName name="XRefCopy215" localSheetId="12" hidden="1">'[10]2. Libro Ley 20744'!#REF!</definedName>
    <definedName name="XRefCopy215" localSheetId="5" hidden="1">'[10]2. Libro Ley 20744'!#REF!</definedName>
    <definedName name="XRefCopy215" localSheetId="7" hidden="1">'[10]2. Libro Ley 20744'!#REF!</definedName>
    <definedName name="XRefCopy215" localSheetId="6" hidden="1">'[10]2. Libro Ley 20744'!#REF!</definedName>
    <definedName name="XRefCopy215" hidden="1">'[10]2. Libro Ley 20744'!#REF!</definedName>
    <definedName name="XRefCopy215Row" localSheetId="12" hidden="1">#REF!</definedName>
    <definedName name="XRefCopy215Row" localSheetId="5" hidden="1">#REF!</definedName>
    <definedName name="XRefCopy215Row" localSheetId="7" hidden="1">#REF!</definedName>
    <definedName name="XRefCopy215Row" localSheetId="15" hidden="1">#REF!</definedName>
    <definedName name="XRefCopy215Row" localSheetId="6" hidden="1">#REF!</definedName>
    <definedName name="XRefCopy215Row" hidden="1">#REF!</definedName>
    <definedName name="XRefCopy216" localSheetId="12" hidden="1">'[12]DDJJ IIBB'!#REF!</definedName>
    <definedName name="XRefCopy216" localSheetId="5" hidden="1">'[12]DDJJ IIBB'!#REF!</definedName>
    <definedName name="XRefCopy216" localSheetId="7" hidden="1">'[12]DDJJ IIBB'!#REF!</definedName>
    <definedName name="XRefCopy216" localSheetId="15" hidden="1">'[12]DDJJ IIBB'!#REF!</definedName>
    <definedName name="XRefCopy216" localSheetId="6" hidden="1">'[12]DDJJ IIBB'!#REF!</definedName>
    <definedName name="XRefCopy216" hidden="1">'[12]DDJJ IIBB'!#REF!</definedName>
    <definedName name="XRefCopy217" localSheetId="12" hidden="1">'[12]DDJJ IIBB'!#REF!</definedName>
    <definedName name="XRefCopy217" localSheetId="5" hidden="1">'[12]DDJJ IIBB'!#REF!</definedName>
    <definedName name="XRefCopy217" localSheetId="7" hidden="1">'[12]DDJJ IIBB'!#REF!</definedName>
    <definedName name="XRefCopy217" localSheetId="6" hidden="1">'[12]DDJJ IIBB'!#REF!</definedName>
    <definedName name="XRefCopy217" hidden="1">'[12]DDJJ IIBB'!#REF!</definedName>
    <definedName name="XRefCopy218" localSheetId="12" hidden="1">'[10]2. Libro Ley 20744'!#REF!</definedName>
    <definedName name="XRefCopy218" localSheetId="5" hidden="1">'[10]2. Libro Ley 20744'!#REF!</definedName>
    <definedName name="XRefCopy218" localSheetId="7" hidden="1">'[10]2. Libro Ley 20744'!#REF!</definedName>
    <definedName name="XRefCopy218" localSheetId="6" hidden="1">'[10]2. Libro Ley 20744'!#REF!</definedName>
    <definedName name="XRefCopy218" hidden="1">'[10]2. Libro Ley 20744'!#REF!</definedName>
    <definedName name="XRefCopy219" localSheetId="12" hidden="1">'[10]2. Libro Ley 20744'!#REF!</definedName>
    <definedName name="XRefCopy219" localSheetId="5" hidden="1">'[10]2. Libro Ley 20744'!#REF!</definedName>
    <definedName name="XRefCopy219" localSheetId="7" hidden="1">'[10]2. Libro Ley 20744'!#REF!</definedName>
    <definedName name="XRefCopy219" localSheetId="6" hidden="1">'[10]2. Libro Ley 20744'!#REF!</definedName>
    <definedName name="XRefCopy219" hidden="1">'[10]2. Libro Ley 20744'!#REF!</definedName>
    <definedName name="XRefCopy21Row" localSheetId="12" hidden="1">#REF!</definedName>
    <definedName name="XRefCopy21Row" localSheetId="5" hidden="1">#REF!</definedName>
    <definedName name="XRefCopy21Row" localSheetId="7" hidden="1">#REF!</definedName>
    <definedName name="XRefCopy21Row" localSheetId="15" hidden="1">#REF!</definedName>
    <definedName name="XRefCopy21Row" localSheetId="6" hidden="1">#REF!</definedName>
    <definedName name="XRefCopy21Row" hidden="1">#REF!</definedName>
    <definedName name="XRefCopy22" localSheetId="12" hidden="1">#REF!</definedName>
    <definedName name="XRefCopy22" localSheetId="5" hidden="1">#REF!</definedName>
    <definedName name="XRefCopy22" localSheetId="7" hidden="1">#REF!</definedName>
    <definedName name="XRefCopy22" localSheetId="6" hidden="1">#REF!</definedName>
    <definedName name="XRefCopy22" hidden="1">#REF!</definedName>
    <definedName name="XRefCopy229Row" localSheetId="12" hidden="1">#REF!</definedName>
    <definedName name="XRefCopy229Row" localSheetId="5" hidden="1">#REF!</definedName>
    <definedName name="XRefCopy229Row" localSheetId="7" hidden="1">#REF!</definedName>
    <definedName name="XRefCopy229Row" localSheetId="6" hidden="1">#REF!</definedName>
    <definedName name="XRefCopy229Row" hidden="1">#REF!</definedName>
    <definedName name="XRefCopy22Row" localSheetId="12" hidden="1">[14]XREF!#REF!</definedName>
    <definedName name="XRefCopy22Row" localSheetId="5" hidden="1">[14]XREF!#REF!</definedName>
    <definedName name="XRefCopy22Row" localSheetId="7" hidden="1">[14]XREF!#REF!</definedName>
    <definedName name="XRefCopy22Row" localSheetId="6" hidden="1">[14]XREF!#REF!</definedName>
    <definedName name="XRefCopy22Row" hidden="1">[14]XREF!#REF!</definedName>
    <definedName name="XRefCopy23" localSheetId="12" hidden="1">#REF!</definedName>
    <definedName name="XRefCopy23" localSheetId="5" hidden="1">#REF!</definedName>
    <definedName name="XRefCopy23" localSheetId="7" hidden="1">#REF!</definedName>
    <definedName name="XRefCopy23" localSheetId="15" hidden="1">#REF!</definedName>
    <definedName name="XRefCopy23" localSheetId="6" hidden="1">#REF!</definedName>
    <definedName name="XRefCopy23" hidden="1">#REF!</definedName>
    <definedName name="XRefCopy232" localSheetId="12" hidden="1">'[10]1. Pasivo y Rdos'!#REF!</definedName>
    <definedName name="XRefCopy232" localSheetId="5" hidden="1">'[10]1. Pasivo y Rdos'!#REF!</definedName>
    <definedName name="XRefCopy232" localSheetId="7" hidden="1">'[10]1. Pasivo y Rdos'!#REF!</definedName>
    <definedName name="XRefCopy232" localSheetId="15" hidden="1">'[10]1. Pasivo y Rdos'!#REF!</definedName>
    <definedName name="XRefCopy232" localSheetId="6" hidden="1">'[10]1. Pasivo y Rdos'!#REF!</definedName>
    <definedName name="XRefCopy232" hidden="1">'[10]1. Pasivo y Rdos'!#REF!</definedName>
    <definedName name="XRefCopy234" localSheetId="12" hidden="1">'[10]1. Pasivo y Rdos'!#REF!</definedName>
    <definedName name="XRefCopy234" localSheetId="5" hidden="1">'[10]1. Pasivo y Rdos'!#REF!</definedName>
    <definedName name="XRefCopy234" localSheetId="7" hidden="1">'[10]1. Pasivo y Rdos'!#REF!</definedName>
    <definedName name="XRefCopy234" localSheetId="6" hidden="1">'[10]1. Pasivo y Rdos'!#REF!</definedName>
    <definedName name="XRefCopy234" hidden="1">'[10]1. Pasivo y Rdos'!#REF!</definedName>
    <definedName name="XRefCopy235" localSheetId="12" hidden="1">'[10]1. Pasivo y Rdos'!#REF!</definedName>
    <definedName name="XRefCopy235" localSheetId="5" hidden="1">'[10]1. Pasivo y Rdos'!#REF!</definedName>
    <definedName name="XRefCopy235" localSheetId="7" hidden="1">'[10]1. Pasivo y Rdos'!#REF!</definedName>
    <definedName name="XRefCopy235" localSheetId="6" hidden="1">'[10]1. Pasivo y Rdos'!#REF!</definedName>
    <definedName name="XRefCopy235" hidden="1">'[10]1. Pasivo y Rdos'!#REF!</definedName>
    <definedName name="XRefCopy235Row" localSheetId="12" hidden="1">#REF!</definedName>
    <definedName name="XRefCopy235Row" localSheetId="5" hidden="1">#REF!</definedName>
    <definedName name="XRefCopy235Row" localSheetId="7" hidden="1">#REF!</definedName>
    <definedName name="XRefCopy235Row" localSheetId="15" hidden="1">#REF!</definedName>
    <definedName name="XRefCopy235Row" localSheetId="6" hidden="1">#REF!</definedName>
    <definedName name="XRefCopy235Row" hidden="1">#REF!</definedName>
    <definedName name="XRefCopy237Row" localSheetId="12" hidden="1">#REF!</definedName>
    <definedName name="XRefCopy237Row" localSheetId="5" hidden="1">#REF!</definedName>
    <definedName name="XRefCopy237Row" localSheetId="7" hidden="1">#REF!</definedName>
    <definedName name="XRefCopy237Row" localSheetId="6" hidden="1">#REF!</definedName>
    <definedName name="XRefCopy237Row" hidden="1">#REF!</definedName>
    <definedName name="XRefCopy239Row" localSheetId="12" hidden="1">#REF!</definedName>
    <definedName name="XRefCopy239Row" localSheetId="5" hidden="1">#REF!</definedName>
    <definedName name="XRefCopy239Row" localSheetId="7" hidden="1">#REF!</definedName>
    <definedName name="XRefCopy239Row" localSheetId="6" hidden="1">#REF!</definedName>
    <definedName name="XRefCopy239Row" hidden="1">#REF!</definedName>
    <definedName name="XRefCopy23Row" localSheetId="12" hidden="1">#REF!</definedName>
    <definedName name="XRefCopy23Row" localSheetId="5" hidden="1">#REF!</definedName>
    <definedName name="XRefCopy23Row" localSheetId="7" hidden="1">#REF!</definedName>
    <definedName name="XRefCopy23Row" localSheetId="6" hidden="1">#REF!</definedName>
    <definedName name="XRefCopy23Row" hidden="1">#REF!</definedName>
    <definedName name="XRefCopy24" localSheetId="12" hidden="1">#REF!</definedName>
    <definedName name="XRefCopy24" localSheetId="5" hidden="1">#REF!</definedName>
    <definedName name="XRefCopy24" localSheetId="7" hidden="1">#REF!</definedName>
    <definedName name="XRefCopy24" localSheetId="6" hidden="1">#REF!</definedName>
    <definedName name="XRefCopy24" hidden="1">#REF!</definedName>
    <definedName name="XRefCopy242" localSheetId="12" hidden="1">'[10]1. Pasivo y Rdos'!#REF!</definedName>
    <definedName name="XRefCopy242" localSheetId="5" hidden="1">'[10]1. Pasivo y Rdos'!#REF!</definedName>
    <definedName name="XRefCopy242" localSheetId="7" hidden="1">'[10]1. Pasivo y Rdos'!#REF!</definedName>
    <definedName name="XRefCopy242" localSheetId="6" hidden="1">'[10]1. Pasivo y Rdos'!#REF!</definedName>
    <definedName name="XRefCopy242" hidden="1">'[10]1. Pasivo y Rdos'!#REF!</definedName>
    <definedName name="XRefCopy242Row" localSheetId="12" hidden="1">#REF!</definedName>
    <definedName name="XRefCopy242Row" localSheetId="5" hidden="1">#REF!</definedName>
    <definedName name="XRefCopy242Row" localSheetId="7" hidden="1">#REF!</definedName>
    <definedName name="XRefCopy242Row" localSheetId="15" hidden="1">#REF!</definedName>
    <definedName name="XRefCopy242Row" localSheetId="6" hidden="1">#REF!</definedName>
    <definedName name="XRefCopy242Row" hidden="1">#REF!</definedName>
    <definedName name="XRefCopy243" localSheetId="12" hidden="1">'[10]1. Pasivo y Rdos'!#REF!</definedName>
    <definedName name="XRefCopy243" localSheetId="5" hidden="1">'[10]1. Pasivo y Rdos'!#REF!</definedName>
    <definedName name="XRefCopy243" localSheetId="7" hidden="1">'[10]1. Pasivo y Rdos'!#REF!</definedName>
    <definedName name="XRefCopy243" localSheetId="15" hidden="1">'[10]1. Pasivo y Rdos'!#REF!</definedName>
    <definedName name="XRefCopy243" localSheetId="6" hidden="1">'[10]1. Pasivo y Rdos'!#REF!</definedName>
    <definedName name="XRefCopy243" hidden="1">'[10]1. Pasivo y Rdos'!#REF!</definedName>
    <definedName name="XRefCopy244" localSheetId="12" hidden="1">'[10]1. Pasivo y Rdos'!#REF!</definedName>
    <definedName name="XRefCopy244" localSheetId="5" hidden="1">'[10]1. Pasivo y Rdos'!#REF!</definedName>
    <definedName name="XRefCopy244" localSheetId="7" hidden="1">'[10]1. Pasivo y Rdos'!#REF!</definedName>
    <definedName name="XRefCopy244" localSheetId="6" hidden="1">'[10]1. Pasivo y Rdos'!#REF!</definedName>
    <definedName name="XRefCopy244" hidden="1">'[10]1. Pasivo y Rdos'!#REF!</definedName>
    <definedName name="XRefCopy244Row" localSheetId="12" hidden="1">#REF!</definedName>
    <definedName name="XRefCopy244Row" localSheetId="5" hidden="1">#REF!</definedName>
    <definedName name="XRefCopy244Row" localSheetId="7" hidden="1">#REF!</definedName>
    <definedName name="XRefCopy244Row" localSheetId="15" hidden="1">#REF!</definedName>
    <definedName name="XRefCopy244Row" localSheetId="6" hidden="1">#REF!</definedName>
    <definedName name="XRefCopy244Row" hidden="1">#REF!</definedName>
    <definedName name="XRefCopy245Row" localSheetId="12" hidden="1">#REF!</definedName>
    <definedName name="XRefCopy245Row" localSheetId="5" hidden="1">#REF!</definedName>
    <definedName name="XRefCopy245Row" localSheetId="7" hidden="1">#REF!</definedName>
    <definedName name="XRefCopy245Row" localSheetId="6" hidden="1">#REF!</definedName>
    <definedName name="XRefCopy245Row" hidden="1">#REF!</definedName>
    <definedName name="XRefCopy247Row" localSheetId="12" hidden="1">#REF!</definedName>
    <definedName name="XRefCopy247Row" localSheetId="5" hidden="1">#REF!</definedName>
    <definedName name="XRefCopy247Row" localSheetId="7" hidden="1">#REF!</definedName>
    <definedName name="XRefCopy247Row" localSheetId="6" hidden="1">#REF!</definedName>
    <definedName name="XRefCopy247Row" hidden="1">#REF!</definedName>
    <definedName name="XRefCopy248Row" localSheetId="12" hidden="1">#REF!</definedName>
    <definedName name="XRefCopy248Row" localSheetId="5" hidden="1">#REF!</definedName>
    <definedName name="XRefCopy248Row" localSheetId="7" hidden="1">#REF!</definedName>
    <definedName name="XRefCopy248Row" localSheetId="6" hidden="1">#REF!</definedName>
    <definedName name="XRefCopy248Row" hidden="1">#REF!</definedName>
    <definedName name="XRefCopy24Row" localSheetId="12" hidden="1">[13]XREF!#REF!</definedName>
    <definedName name="XRefCopy24Row" localSheetId="5" hidden="1">[13]XREF!#REF!</definedName>
    <definedName name="XRefCopy24Row" localSheetId="7" hidden="1">[13]XREF!#REF!</definedName>
    <definedName name="XRefCopy24Row" localSheetId="6" hidden="1">[13]XREF!#REF!</definedName>
    <definedName name="XRefCopy24Row" hidden="1">[13]XREF!#REF!</definedName>
    <definedName name="XRefCopy25" localSheetId="12" hidden="1">#REF!</definedName>
    <definedName name="XRefCopy25" localSheetId="5" hidden="1">#REF!</definedName>
    <definedName name="XRefCopy25" localSheetId="7" hidden="1">#REF!</definedName>
    <definedName name="XRefCopy25" localSheetId="15" hidden="1">#REF!</definedName>
    <definedName name="XRefCopy25" localSheetId="6" hidden="1">#REF!</definedName>
    <definedName name="XRefCopy25" hidden="1">#REF!</definedName>
    <definedName name="XRefCopy250Row" localSheetId="12" hidden="1">#REF!</definedName>
    <definedName name="XRefCopy250Row" localSheetId="5" hidden="1">#REF!</definedName>
    <definedName name="XRefCopy250Row" localSheetId="7" hidden="1">#REF!</definedName>
    <definedName name="XRefCopy250Row" localSheetId="6" hidden="1">#REF!</definedName>
    <definedName name="XRefCopy250Row" hidden="1">#REF!</definedName>
    <definedName name="XRefCopy258" localSheetId="12" hidden="1">'[10]1. Pasivo y Rdos'!#REF!</definedName>
    <definedName name="XRefCopy258" localSheetId="5" hidden="1">'[10]1. Pasivo y Rdos'!#REF!</definedName>
    <definedName name="XRefCopy258" localSheetId="7" hidden="1">'[10]1. Pasivo y Rdos'!#REF!</definedName>
    <definedName name="XRefCopy258" localSheetId="6" hidden="1">'[10]1. Pasivo y Rdos'!#REF!</definedName>
    <definedName name="XRefCopy258" hidden="1">'[10]1. Pasivo y Rdos'!#REF!</definedName>
    <definedName name="XRefCopy258Row" localSheetId="12" hidden="1">#REF!</definedName>
    <definedName name="XRefCopy258Row" localSheetId="5" hidden="1">#REF!</definedName>
    <definedName name="XRefCopy258Row" localSheetId="7" hidden="1">#REF!</definedName>
    <definedName name="XRefCopy258Row" localSheetId="15" hidden="1">#REF!</definedName>
    <definedName name="XRefCopy258Row" localSheetId="6" hidden="1">#REF!</definedName>
    <definedName name="XRefCopy258Row" hidden="1">#REF!</definedName>
    <definedName name="XRefCopy259" localSheetId="12" hidden="1">'[10]1. Pasivo y Rdos'!#REF!</definedName>
    <definedName name="XRefCopy259" localSheetId="5" hidden="1">'[10]1. Pasivo y Rdos'!#REF!</definedName>
    <definedName name="XRefCopy259" localSheetId="7" hidden="1">'[10]1. Pasivo y Rdos'!#REF!</definedName>
    <definedName name="XRefCopy259" localSheetId="15" hidden="1">'[10]1. Pasivo y Rdos'!#REF!</definedName>
    <definedName name="XRefCopy259" localSheetId="6" hidden="1">'[10]1. Pasivo y Rdos'!#REF!</definedName>
    <definedName name="XRefCopy259" hidden="1">'[10]1. Pasivo y Rdos'!#REF!</definedName>
    <definedName name="XRefCopy259Row" localSheetId="12" hidden="1">#REF!</definedName>
    <definedName name="XRefCopy259Row" localSheetId="5" hidden="1">#REF!</definedName>
    <definedName name="XRefCopy259Row" localSheetId="7" hidden="1">#REF!</definedName>
    <definedName name="XRefCopy259Row" localSheetId="15" hidden="1">#REF!</definedName>
    <definedName name="XRefCopy259Row" localSheetId="6" hidden="1">#REF!</definedName>
    <definedName name="XRefCopy259Row" hidden="1">#REF!</definedName>
    <definedName name="XRefCopy25Row" localSheetId="12" hidden="1">#REF!</definedName>
    <definedName name="XRefCopy25Row" localSheetId="5" hidden="1">#REF!</definedName>
    <definedName name="XRefCopy25Row" localSheetId="7" hidden="1">#REF!</definedName>
    <definedName name="XRefCopy25Row" localSheetId="6" hidden="1">#REF!</definedName>
    <definedName name="XRefCopy25Row" hidden="1">#REF!</definedName>
    <definedName name="XRefCopy26" localSheetId="12" hidden="1">#REF!</definedName>
    <definedName name="XRefCopy26" localSheetId="5" hidden="1">#REF!</definedName>
    <definedName name="XRefCopy26" localSheetId="7" hidden="1">#REF!</definedName>
    <definedName name="XRefCopy26" localSheetId="6" hidden="1">#REF!</definedName>
    <definedName name="XRefCopy26" hidden="1">#REF!</definedName>
    <definedName name="XRefCopy260" localSheetId="12" hidden="1">'[10]1. Pasivo y Rdos'!#REF!</definedName>
    <definedName name="XRefCopy260" localSheetId="5" hidden="1">'[10]1. Pasivo y Rdos'!#REF!</definedName>
    <definedName name="XRefCopy260" localSheetId="7" hidden="1">'[10]1. Pasivo y Rdos'!#REF!</definedName>
    <definedName name="XRefCopy260" localSheetId="6" hidden="1">'[10]1. Pasivo y Rdos'!#REF!</definedName>
    <definedName name="XRefCopy260" hidden="1">'[10]1. Pasivo y Rdos'!#REF!</definedName>
    <definedName name="XRefCopy260Row" localSheetId="12" hidden="1">#REF!</definedName>
    <definedName name="XRefCopy260Row" localSheetId="5" hidden="1">#REF!</definedName>
    <definedName name="XRefCopy260Row" localSheetId="7" hidden="1">#REF!</definedName>
    <definedName name="XRefCopy260Row" localSheetId="15" hidden="1">#REF!</definedName>
    <definedName name="XRefCopy260Row" localSheetId="6" hidden="1">#REF!</definedName>
    <definedName name="XRefCopy260Row" hidden="1">#REF!</definedName>
    <definedName name="XRefCopy261Row" localSheetId="12" hidden="1">#REF!</definedName>
    <definedName name="XRefCopy261Row" localSheetId="5" hidden="1">#REF!</definedName>
    <definedName name="XRefCopy261Row" localSheetId="7" hidden="1">#REF!</definedName>
    <definedName name="XRefCopy261Row" localSheetId="6" hidden="1">#REF!</definedName>
    <definedName name="XRefCopy261Row" hidden="1">#REF!</definedName>
    <definedName name="XRefCopy262Row" localSheetId="12" hidden="1">#REF!</definedName>
    <definedName name="XRefCopy262Row" localSheetId="5" hidden="1">#REF!</definedName>
    <definedName name="XRefCopy262Row" localSheetId="7" hidden="1">#REF!</definedName>
    <definedName name="XRefCopy262Row" localSheetId="6" hidden="1">#REF!</definedName>
    <definedName name="XRefCopy262Row" hidden="1">#REF!</definedName>
    <definedName name="XRefCopy263Row" localSheetId="12" hidden="1">#REF!</definedName>
    <definedName name="XRefCopy263Row" localSheetId="5" hidden="1">#REF!</definedName>
    <definedName name="XRefCopy263Row" localSheetId="7" hidden="1">#REF!</definedName>
    <definedName name="XRefCopy263Row" localSheetId="6" hidden="1">#REF!</definedName>
    <definedName name="XRefCopy263Row" hidden="1">#REF!</definedName>
    <definedName name="XRefCopy264Row" localSheetId="12" hidden="1">#REF!</definedName>
    <definedName name="XRefCopy264Row" localSheetId="5" hidden="1">#REF!</definedName>
    <definedName name="XRefCopy264Row" localSheetId="7" hidden="1">#REF!</definedName>
    <definedName name="XRefCopy264Row" localSheetId="6" hidden="1">#REF!</definedName>
    <definedName name="XRefCopy264Row" hidden="1">#REF!</definedName>
    <definedName name="XRefCopy265Row" localSheetId="12" hidden="1">#REF!</definedName>
    <definedName name="XRefCopy265Row" localSheetId="5" hidden="1">#REF!</definedName>
    <definedName name="XRefCopy265Row" localSheetId="7" hidden="1">#REF!</definedName>
    <definedName name="XRefCopy265Row" localSheetId="6" hidden="1">#REF!</definedName>
    <definedName name="XRefCopy265Row" hidden="1">#REF!</definedName>
    <definedName name="XRefCopy267Row" localSheetId="12" hidden="1">#REF!</definedName>
    <definedName name="XRefCopy267Row" localSheetId="5" hidden="1">#REF!</definedName>
    <definedName name="XRefCopy267Row" localSheetId="7" hidden="1">#REF!</definedName>
    <definedName name="XRefCopy267Row" localSheetId="6" hidden="1">#REF!</definedName>
    <definedName name="XRefCopy267Row" hidden="1">#REF!</definedName>
    <definedName name="XRefCopy268Row" localSheetId="12" hidden="1">#REF!</definedName>
    <definedName name="XRefCopy268Row" localSheetId="5" hidden="1">#REF!</definedName>
    <definedName name="XRefCopy268Row" localSheetId="7" hidden="1">#REF!</definedName>
    <definedName name="XRefCopy268Row" localSheetId="6" hidden="1">#REF!</definedName>
    <definedName name="XRefCopy268Row" hidden="1">#REF!</definedName>
    <definedName name="XRefCopy26Row" localSheetId="12" hidden="1">#REF!</definedName>
    <definedName name="XRefCopy26Row" localSheetId="5" hidden="1">#REF!</definedName>
    <definedName name="XRefCopy26Row" localSheetId="7" hidden="1">#REF!</definedName>
    <definedName name="XRefCopy26Row" localSheetId="6" hidden="1">#REF!</definedName>
    <definedName name="XRefCopy26Row" hidden="1">#REF!</definedName>
    <definedName name="XRefCopy27" localSheetId="12" hidden="1">#REF!</definedName>
    <definedName name="XRefCopy27" localSheetId="5" hidden="1">#REF!</definedName>
    <definedName name="XRefCopy27" localSheetId="7" hidden="1">#REF!</definedName>
    <definedName name="XRefCopy27" localSheetId="6" hidden="1">#REF!</definedName>
    <definedName name="XRefCopy27" hidden="1">#REF!</definedName>
    <definedName name="XRefCopy270Row" localSheetId="12" hidden="1">#REF!</definedName>
    <definedName name="XRefCopy270Row" localSheetId="5" hidden="1">#REF!</definedName>
    <definedName name="XRefCopy270Row" localSheetId="7" hidden="1">#REF!</definedName>
    <definedName name="XRefCopy270Row" localSheetId="6" hidden="1">#REF!</definedName>
    <definedName name="XRefCopy270Row" hidden="1">#REF!</definedName>
    <definedName name="XRefCopy271" localSheetId="12" hidden="1">#REF!</definedName>
    <definedName name="XRefCopy271" localSheetId="5" hidden="1">#REF!</definedName>
    <definedName name="XRefCopy271" localSheetId="7" hidden="1">#REF!</definedName>
    <definedName name="XRefCopy271" localSheetId="6" hidden="1">#REF!</definedName>
    <definedName name="XRefCopy271" hidden="1">#REF!</definedName>
    <definedName name="XRefCopy271Row" localSheetId="12" hidden="1">#REF!</definedName>
    <definedName name="XRefCopy271Row" localSheetId="5" hidden="1">#REF!</definedName>
    <definedName name="XRefCopy271Row" localSheetId="7" hidden="1">#REF!</definedName>
    <definedName name="XRefCopy271Row" localSheetId="6" hidden="1">#REF!</definedName>
    <definedName name="XRefCopy271Row" hidden="1">#REF!</definedName>
    <definedName name="XRefCopy27Row" localSheetId="12" hidden="1">#REF!</definedName>
    <definedName name="XRefCopy27Row" localSheetId="5" hidden="1">#REF!</definedName>
    <definedName name="XRefCopy27Row" localSheetId="7" hidden="1">#REF!</definedName>
    <definedName name="XRefCopy27Row" localSheetId="6" hidden="1">#REF!</definedName>
    <definedName name="XRefCopy27Row" hidden="1">#REF!</definedName>
    <definedName name="XRefCopy28" localSheetId="12" hidden="1">#REF!</definedName>
    <definedName name="XRefCopy28" localSheetId="5" hidden="1">#REF!</definedName>
    <definedName name="XRefCopy28" localSheetId="7" hidden="1">#REF!</definedName>
    <definedName name="XRefCopy28" localSheetId="6" hidden="1">#REF!</definedName>
    <definedName name="XRefCopy28" hidden="1">#REF!</definedName>
    <definedName name="XRefCopy28Row" localSheetId="12" hidden="1">[13]XREF!#REF!</definedName>
    <definedName name="XRefCopy28Row" localSheetId="5" hidden="1">[13]XREF!#REF!</definedName>
    <definedName name="XRefCopy28Row" localSheetId="7" hidden="1">[13]XREF!#REF!</definedName>
    <definedName name="XRefCopy28Row" localSheetId="6" hidden="1">[13]XREF!#REF!</definedName>
    <definedName name="XRefCopy28Row" hidden="1">[13]XREF!#REF!</definedName>
    <definedName name="XRefCopy29" localSheetId="12" hidden="1">#REF!</definedName>
    <definedName name="XRefCopy29" localSheetId="5" hidden="1">#REF!</definedName>
    <definedName name="XRefCopy29" localSheetId="7" hidden="1">#REF!</definedName>
    <definedName name="XRefCopy29" localSheetId="15" hidden="1">#REF!</definedName>
    <definedName name="XRefCopy29" localSheetId="6" hidden="1">#REF!</definedName>
    <definedName name="XRefCopy29" hidden="1">#REF!</definedName>
    <definedName name="XRefCopy29Row" localSheetId="12" hidden="1">[13]XREF!#REF!</definedName>
    <definedName name="XRefCopy29Row" localSheetId="5" hidden="1">[13]XREF!#REF!</definedName>
    <definedName name="XRefCopy29Row" localSheetId="7" hidden="1">[13]XREF!#REF!</definedName>
    <definedName name="XRefCopy29Row" localSheetId="15" hidden="1">[13]XREF!#REF!</definedName>
    <definedName name="XRefCopy29Row" localSheetId="6" hidden="1">[13]XREF!#REF!</definedName>
    <definedName name="XRefCopy29Row" hidden="1">[13]XREF!#REF!</definedName>
    <definedName name="XRefCopy2Row" localSheetId="12" hidden="1">#REF!</definedName>
    <definedName name="XRefCopy2Row" localSheetId="5" hidden="1">#REF!</definedName>
    <definedName name="XRefCopy2Row" localSheetId="7" hidden="1">#REF!</definedName>
    <definedName name="XRefCopy2Row" localSheetId="15" hidden="1">#REF!</definedName>
    <definedName name="XRefCopy2Row" localSheetId="6" hidden="1">#REF!</definedName>
    <definedName name="XRefCopy2Row" hidden="1">#REF!</definedName>
    <definedName name="XRefCopy3" localSheetId="12" hidden="1">#REF!</definedName>
    <definedName name="XRefCopy3" localSheetId="5" hidden="1">#REF!</definedName>
    <definedName name="XRefCopy3" localSheetId="7" hidden="1">#REF!</definedName>
    <definedName name="XRefCopy3" localSheetId="6" hidden="1">#REF!</definedName>
    <definedName name="XRefCopy3" hidden="1">#REF!</definedName>
    <definedName name="XRefCopy30" localSheetId="12" hidden="1">#REF!</definedName>
    <definedName name="XRefCopy30" localSheetId="5" hidden="1">#REF!</definedName>
    <definedName name="XRefCopy30" localSheetId="7" hidden="1">#REF!</definedName>
    <definedName name="XRefCopy30" localSheetId="6" hidden="1">#REF!</definedName>
    <definedName name="XRefCopy30" hidden="1">#REF!</definedName>
    <definedName name="XRefCopy30Row" localSheetId="12" hidden="1">#REF!</definedName>
    <definedName name="XRefCopy30Row" localSheetId="5" hidden="1">#REF!</definedName>
    <definedName name="XRefCopy30Row" localSheetId="7" hidden="1">#REF!</definedName>
    <definedName name="XRefCopy30Row" localSheetId="6" hidden="1">#REF!</definedName>
    <definedName name="XRefCopy30Row" hidden="1">#REF!</definedName>
    <definedName name="XRefCopy31" localSheetId="12" hidden="1">#REF!</definedName>
    <definedName name="XRefCopy31" localSheetId="5" hidden="1">#REF!</definedName>
    <definedName name="XRefCopy31" localSheetId="7" hidden="1">#REF!</definedName>
    <definedName name="XRefCopy31" localSheetId="6" hidden="1">#REF!</definedName>
    <definedName name="XRefCopy31" hidden="1">#REF!</definedName>
    <definedName name="XRefCopy31Row" localSheetId="12" hidden="1">#REF!</definedName>
    <definedName name="XRefCopy31Row" localSheetId="5" hidden="1">#REF!</definedName>
    <definedName name="XRefCopy31Row" localSheetId="7" hidden="1">#REF!</definedName>
    <definedName name="XRefCopy31Row" localSheetId="6" hidden="1">#REF!</definedName>
    <definedName name="XRefCopy31Row" hidden="1">#REF!</definedName>
    <definedName name="XRefCopy32" localSheetId="12" hidden="1">#REF!</definedName>
    <definedName name="XRefCopy32" localSheetId="5" hidden="1">#REF!</definedName>
    <definedName name="XRefCopy32" localSheetId="7" hidden="1">#REF!</definedName>
    <definedName name="XRefCopy32" localSheetId="6" hidden="1">#REF!</definedName>
    <definedName name="XRefCopy32" hidden="1">#REF!</definedName>
    <definedName name="XRefCopy32Row" localSheetId="12" hidden="1">#REF!</definedName>
    <definedName name="XRefCopy32Row" localSheetId="5" hidden="1">#REF!</definedName>
    <definedName name="XRefCopy32Row" localSheetId="7" hidden="1">#REF!</definedName>
    <definedName name="XRefCopy32Row" localSheetId="6" hidden="1">#REF!</definedName>
    <definedName name="XRefCopy32Row" hidden="1">#REF!</definedName>
    <definedName name="XRefCopy33" localSheetId="12" hidden="1">#REF!</definedName>
    <definedName name="XRefCopy33" localSheetId="5" hidden="1">#REF!</definedName>
    <definedName name="XRefCopy33" localSheetId="7" hidden="1">#REF!</definedName>
    <definedName name="XRefCopy33" localSheetId="6" hidden="1">#REF!</definedName>
    <definedName name="XRefCopy33" hidden="1">#REF!</definedName>
    <definedName name="XRefCopy33Row" localSheetId="12" hidden="1">#REF!</definedName>
    <definedName name="XRefCopy33Row" localSheetId="5" hidden="1">#REF!</definedName>
    <definedName name="XRefCopy33Row" localSheetId="7" hidden="1">#REF!</definedName>
    <definedName name="XRefCopy33Row" localSheetId="6" hidden="1">#REF!</definedName>
    <definedName name="XRefCopy33Row" hidden="1">#REF!</definedName>
    <definedName name="XRefCopy34" localSheetId="12" hidden="1">#REF!</definedName>
    <definedName name="XRefCopy34" localSheetId="5" hidden="1">#REF!</definedName>
    <definedName name="XRefCopy34" localSheetId="7" hidden="1">#REF!</definedName>
    <definedName name="XRefCopy34" localSheetId="6" hidden="1">#REF!</definedName>
    <definedName name="XRefCopy34" hidden="1">#REF!</definedName>
    <definedName name="XRefCopy34Row" localSheetId="12" hidden="1">#REF!</definedName>
    <definedName name="XRefCopy34Row" localSheetId="5" hidden="1">#REF!</definedName>
    <definedName name="XRefCopy34Row" localSheetId="7" hidden="1">#REF!</definedName>
    <definedName name="XRefCopy34Row" localSheetId="6" hidden="1">#REF!</definedName>
    <definedName name="XRefCopy34Row" hidden="1">#REF!</definedName>
    <definedName name="XRefCopy35" localSheetId="12" hidden="1">#REF!</definedName>
    <definedName name="XRefCopy35" localSheetId="5" hidden="1">#REF!</definedName>
    <definedName name="XRefCopy35" localSheetId="7" hidden="1">#REF!</definedName>
    <definedName name="XRefCopy35" localSheetId="6" hidden="1">#REF!</definedName>
    <definedName name="XRefCopy35" hidden="1">#REF!</definedName>
    <definedName name="XRefCopy35Row" localSheetId="12" hidden="1">#REF!</definedName>
    <definedName name="XRefCopy35Row" localSheetId="5" hidden="1">#REF!</definedName>
    <definedName name="XRefCopy35Row" localSheetId="7" hidden="1">#REF!</definedName>
    <definedName name="XRefCopy35Row" localSheetId="6" hidden="1">#REF!</definedName>
    <definedName name="XRefCopy35Row" hidden="1">#REF!</definedName>
    <definedName name="XRefCopy36" localSheetId="12" hidden="1">#REF!</definedName>
    <definedName name="XRefCopy36" localSheetId="5" hidden="1">#REF!</definedName>
    <definedName name="XRefCopy36" localSheetId="7" hidden="1">#REF!</definedName>
    <definedName name="XRefCopy36" localSheetId="6" hidden="1">#REF!</definedName>
    <definedName name="XRefCopy36" hidden="1">#REF!</definedName>
    <definedName name="XRefCopy36Row" localSheetId="12" hidden="1">#REF!</definedName>
    <definedName name="XRefCopy36Row" localSheetId="5" hidden="1">#REF!</definedName>
    <definedName name="XRefCopy36Row" localSheetId="7" hidden="1">#REF!</definedName>
    <definedName name="XRefCopy36Row" localSheetId="6" hidden="1">#REF!</definedName>
    <definedName name="XRefCopy36Row" hidden="1">#REF!</definedName>
    <definedName name="XRefCopy37" localSheetId="12" hidden="1">#REF!</definedName>
    <definedName name="XRefCopy37" localSheetId="5" hidden="1">#REF!</definedName>
    <definedName name="XRefCopy37" localSheetId="7" hidden="1">#REF!</definedName>
    <definedName name="XRefCopy37" localSheetId="6" hidden="1">#REF!</definedName>
    <definedName name="XRefCopy37" hidden="1">#REF!</definedName>
    <definedName name="XRefCopy37Row" localSheetId="12" hidden="1">#REF!</definedName>
    <definedName name="XRefCopy37Row" localSheetId="5" hidden="1">#REF!</definedName>
    <definedName name="XRefCopy37Row" localSheetId="7" hidden="1">#REF!</definedName>
    <definedName name="XRefCopy37Row" localSheetId="6" hidden="1">#REF!</definedName>
    <definedName name="XRefCopy37Row" hidden="1">#REF!</definedName>
    <definedName name="XRefCopy38" localSheetId="12" hidden="1">#REF!</definedName>
    <definedName name="XRefCopy38" localSheetId="5" hidden="1">#REF!</definedName>
    <definedName name="XRefCopy38" localSheetId="7" hidden="1">#REF!</definedName>
    <definedName name="XRefCopy38" localSheetId="6" hidden="1">#REF!</definedName>
    <definedName name="XRefCopy38" hidden="1">#REF!</definedName>
    <definedName name="XRefCopy38Row" localSheetId="12" hidden="1">#REF!</definedName>
    <definedName name="XRefCopy38Row" localSheetId="5" hidden="1">#REF!</definedName>
    <definedName name="XRefCopy38Row" localSheetId="7" hidden="1">#REF!</definedName>
    <definedName name="XRefCopy38Row" localSheetId="6" hidden="1">#REF!</definedName>
    <definedName name="XRefCopy38Row" hidden="1">#REF!</definedName>
    <definedName name="XRefCopy39" localSheetId="12" hidden="1">#REF!</definedName>
    <definedName name="XRefCopy39" localSheetId="5" hidden="1">#REF!</definedName>
    <definedName name="XRefCopy39" localSheetId="7" hidden="1">#REF!</definedName>
    <definedName name="XRefCopy39" localSheetId="6" hidden="1">#REF!</definedName>
    <definedName name="XRefCopy39" hidden="1">#REF!</definedName>
    <definedName name="XRefCopy39Row" localSheetId="12" hidden="1">#REF!</definedName>
    <definedName name="XRefCopy39Row" localSheetId="5" hidden="1">#REF!</definedName>
    <definedName name="XRefCopy39Row" localSheetId="7" hidden="1">#REF!</definedName>
    <definedName name="XRefCopy39Row" localSheetId="6" hidden="1">#REF!</definedName>
    <definedName name="XRefCopy39Row" hidden="1">#REF!</definedName>
    <definedName name="XRefCopy3Row" localSheetId="12" hidden="1">#REF!</definedName>
    <definedName name="XRefCopy3Row" localSheetId="5" hidden="1">#REF!</definedName>
    <definedName name="XRefCopy3Row" localSheetId="7" hidden="1">#REF!</definedName>
    <definedName name="XRefCopy3Row" localSheetId="6" hidden="1">#REF!</definedName>
    <definedName name="XRefCopy3Row" hidden="1">#REF!</definedName>
    <definedName name="XRefCopy4" localSheetId="12" hidden="1">#REF!</definedName>
    <definedName name="XRefCopy4" localSheetId="5" hidden="1">#REF!</definedName>
    <definedName name="XRefCopy4" localSheetId="7" hidden="1">#REF!</definedName>
    <definedName name="XRefCopy4" localSheetId="6" hidden="1">#REF!</definedName>
    <definedName name="XRefCopy4" hidden="1">#REF!</definedName>
    <definedName name="XRefCopy40" localSheetId="12" hidden="1">#REF!</definedName>
    <definedName name="XRefCopy40" localSheetId="5" hidden="1">#REF!</definedName>
    <definedName name="XRefCopy40" localSheetId="7" hidden="1">#REF!</definedName>
    <definedName name="XRefCopy40" localSheetId="6" hidden="1">#REF!</definedName>
    <definedName name="XRefCopy40" hidden="1">#REF!</definedName>
    <definedName name="XRefCopy40Row" localSheetId="12" hidden="1">#REF!</definedName>
    <definedName name="XRefCopy40Row" localSheetId="5" hidden="1">#REF!</definedName>
    <definedName name="XRefCopy40Row" localSheetId="7" hidden="1">#REF!</definedName>
    <definedName name="XRefCopy40Row" localSheetId="6" hidden="1">#REF!</definedName>
    <definedName name="XRefCopy40Row" hidden="1">#REF!</definedName>
    <definedName name="XRefCopy41" localSheetId="12" hidden="1">[11]Memo!#REF!</definedName>
    <definedName name="XRefCopy41" localSheetId="5" hidden="1">[11]Memo!#REF!</definedName>
    <definedName name="XRefCopy41" localSheetId="7" hidden="1">[11]Memo!#REF!</definedName>
    <definedName name="XRefCopy41" localSheetId="6" hidden="1">[11]Memo!#REF!</definedName>
    <definedName name="XRefCopy41" hidden="1">[11]Memo!#REF!</definedName>
    <definedName name="XRefCopy41Row" localSheetId="12" hidden="1">#REF!</definedName>
    <definedName name="XRefCopy41Row" localSheetId="5" hidden="1">#REF!</definedName>
    <definedName name="XRefCopy41Row" localSheetId="7" hidden="1">#REF!</definedName>
    <definedName name="XRefCopy41Row" localSheetId="15" hidden="1">#REF!</definedName>
    <definedName name="XRefCopy41Row" localSheetId="6" hidden="1">#REF!</definedName>
    <definedName name="XRefCopy41Row" hidden="1">#REF!</definedName>
    <definedName name="XRefCopy42" localSheetId="12" hidden="1">#REF!</definedName>
    <definedName name="XRefCopy42" localSheetId="5" hidden="1">#REF!</definedName>
    <definedName name="XRefCopy42" localSheetId="7" hidden="1">#REF!</definedName>
    <definedName name="XRefCopy42" localSheetId="6" hidden="1">#REF!</definedName>
    <definedName name="XRefCopy42" hidden="1">#REF!</definedName>
    <definedName name="XRefCopy42Row" localSheetId="12" hidden="1">#REF!</definedName>
    <definedName name="XRefCopy42Row" localSheetId="5" hidden="1">#REF!</definedName>
    <definedName name="XRefCopy42Row" localSheetId="7" hidden="1">#REF!</definedName>
    <definedName name="XRefCopy42Row" localSheetId="6" hidden="1">#REF!</definedName>
    <definedName name="XRefCopy42Row" hidden="1">#REF!</definedName>
    <definedName name="XRefCopy43" localSheetId="12" hidden="1">#REF!</definedName>
    <definedName name="XRefCopy43" localSheetId="5" hidden="1">#REF!</definedName>
    <definedName name="XRefCopy43" localSheetId="7" hidden="1">#REF!</definedName>
    <definedName name="XRefCopy43" localSheetId="6" hidden="1">#REF!</definedName>
    <definedName name="XRefCopy43" hidden="1">#REF!</definedName>
    <definedName name="XRefCopy43Row" localSheetId="12" hidden="1">#REF!</definedName>
    <definedName name="XRefCopy43Row" localSheetId="5" hidden="1">#REF!</definedName>
    <definedName name="XRefCopy43Row" localSheetId="7" hidden="1">#REF!</definedName>
    <definedName name="XRefCopy43Row" localSheetId="6" hidden="1">#REF!</definedName>
    <definedName name="XRefCopy43Row" hidden="1">#REF!</definedName>
    <definedName name="XRefCopy44" localSheetId="12" hidden="1">#REF!</definedName>
    <definedName name="XRefCopy44" localSheetId="5" hidden="1">#REF!</definedName>
    <definedName name="XRefCopy44" localSheetId="7" hidden="1">#REF!</definedName>
    <definedName name="XRefCopy44" localSheetId="6" hidden="1">#REF!</definedName>
    <definedName name="XRefCopy44" hidden="1">#REF!</definedName>
    <definedName name="XRefCopy44Row" localSheetId="12" hidden="1">#REF!</definedName>
    <definedName name="XRefCopy44Row" localSheetId="5" hidden="1">#REF!</definedName>
    <definedName name="XRefCopy44Row" localSheetId="7" hidden="1">#REF!</definedName>
    <definedName name="XRefCopy44Row" localSheetId="6" hidden="1">#REF!</definedName>
    <definedName name="XRefCopy44Row" hidden="1">#REF!</definedName>
    <definedName name="XRefCopy45" localSheetId="12" hidden="1">#REF!</definedName>
    <definedName name="XRefCopy45" localSheetId="5" hidden="1">#REF!</definedName>
    <definedName name="XRefCopy45" localSheetId="7" hidden="1">#REF!</definedName>
    <definedName name="XRefCopy45" localSheetId="6" hidden="1">#REF!</definedName>
    <definedName name="XRefCopy45" hidden="1">#REF!</definedName>
    <definedName name="XRefCopy45Row" localSheetId="12" hidden="1">#REF!</definedName>
    <definedName name="XRefCopy45Row" localSheetId="5" hidden="1">#REF!</definedName>
    <definedName name="XRefCopy45Row" localSheetId="7" hidden="1">#REF!</definedName>
    <definedName name="XRefCopy45Row" localSheetId="6" hidden="1">#REF!</definedName>
    <definedName name="XRefCopy45Row" hidden="1">#REF!</definedName>
    <definedName name="XRefCopy46" localSheetId="12" hidden="1">#REF!</definedName>
    <definedName name="XRefCopy46" localSheetId="5" hidden="1">#REF!</definedName>
    <definedName name="XRefCopy46" localSheetId="7" hidden="1">#REF!</definedName>
    <definedName name="XRefCopy46" localSheetId="6" hidden="1">#REF!</definedName>
    <definedName name="XRefCopy46" hidden="1">#REF!</definedName>
    <definedName name="XRefCopy46Row" localSheetId="12" hidden="1">#REF!</definedName>
    <definedName name="XRefCopy46Row" localSheetId="5" hidden="1">#REF!</definedName>
    <definedName name="XRefCopy46Row" localSheetId="7" hidden="1">#REF!</definedName>
    <definedName name="XRefCopy46Row" localSheetId="6" hidden="1">#REF!</definedName>
    <definedName name="XRefCopy46Row" hidden="1">#REF!</definedName>
    <definedName name="XRefCopy47" localSheetId="12" hidden="1">#REF!</definedName>
    <definedName name="XRefCopy47" localSheetId="5" hidden="1">#REF!</definedName>
    <definedName name="XRefCopy47" localSheetId="7" hidden="1">#REF!</definedName>
    <definedName name="XRefCopy47" localSheetId="6" hidden="1">#REF!</definedName>
    <definedName name="XRefCopy47" hidden="1">#REF!</definedName>
    <definedName name="XRefCopy47Row" localSheetId="12" hidden="1">#REF!</definedName>
    <definedName name="XRefCopy47Row" localSheetId="5" hidden="1">#REF!</definedName>
    <definedName name="XRefCopy47Row" localSheetId="7" hidden="1">#REF!</definedName>
    <definedName name="XRefCopy47Row" localSheetId="6" hidden="1">#REF!</definedName>
    <definedName name="XRefCopy47Row" hidden="1">#REF!</definedName>
    <definedName name="XRefCopy48" localSheetId="12" hidden="1">#REF!</definedName>
    <definedName name="XRefCopy48" localSheetId="5" hidden="1">#REF!</definedName>
    <definedName name="XRefCopy48" localSheetId="7" hidden="1">#REF!</definedName>
    <definedName name="XRefCopy48" localSheetId="6" hidden="1">#REF!</definedName>
    <definedName name="XRefCopy48" hidden="1">#REF!</definedName>
    <definedName name="XRefCopy48Row" localSheetId="12" hidden="1">#REF!</definedName>
    <definedName name="XRefCopy48Row" localSheetId="5" hidden="1">#REF!</definedName>
    <definedName name="XRefCopy48Row" localSheetId="7" hidden="1">#REF!</definedName>
    <definedName name="XRefCopy48Row" localSheetId="6" hidden="1">#REF!</definedName>
    <definedName name="XRefCopy48Row" hidden="1">#REF!</definedName>
    <definedName name="XRefCopy49" localSheetId="12" hidden="1">#REF!</definedName>
    <definedName name="XRefCopy49" localSheetId="5" hidden="1">#REF!</definedName>
    <definedName name="XRefCopy49" localSheetId="7" hidden="1">#REF!</definedName>
    <definedName name="XRefCopy49" localSheetId="6" hidden="1">#REF!</definedName>
    <definedName name="XRefCopy49" hidden="1">#REF!</definedName>
    <definedName name="XRefCopy49Row" localSheetId="12" hidden="1">#REF!</definedName>
    <definedName name="XRefCopy49Row" localSheetId="5" hidden="1">#REF!</definedName>
    <definedName name="XRefCopy49Row" localSheetId="7" hidden="1">#REF!</definedName>
    <definedName name="XRefCopy49Row" localSheetId="6" hidden="1">#REF!</definedName>
    <definedName name="XRefCopy49Row" hidden="1">#REF!</definedName>
    <definedName name="XRefCopy4Row" localSheetId="12" hidden="1">#REF!</definedName>
    <definedName name="XRefCopy4Row" localSheetId="5" hidden="1">#REF!</definedName>
    <definedName name="XRefCopy4Row" localSheetId="7" hidden="1">#REF!</definedName>
    <definedName name="XRefCopy4Row" localSheetId="6" hidden="1">#REF!</definedName>
    <definedName name="XRefCopy4Row" hidden="1">#REF!</definedName>
    <definedName name="XRefCopy5" localSheetId="12" hidden="1">#REF!</definedName>
    <definedName name="XRefCopy5" localSheetId="5" hidden="1">#REF!</definedName>
    <definedName name="XRefCopy5" localSheetId="7" hidden="1">#REF!</definedName>
    <definedName name="XRefCopy5" localSheetId="6" hidden="1">#REF!</definedName>
    <definedName name="XRefCopy5" hidden="1">#REF!</definedName>
    <definedName name="XRefCopy50" localSheetId="12" hidden="1">#REF!</definedName>
    <definedName name="XRefCopy50" localSheetId="5" hidden="1">#REF!</definedName>
    <definedName name="XRefCopy50" localSheetId="7" hidden="1">#REF!</definedName>
    <definedName name="XRefCopy50" localSheetId="6" hidden="1">#REF!</definedName>
    <definedName name="XRefCopy50" hidden="1">#REF!</definedName>
    <definedName name="XRefCopy50Row" localSheetId="12" hidden="1">#REF!</definedName>
    <definedName name="XRefCopy50Row" localSheetId="5" hidden="1">#REF!</definedName>
    <definedName name="XRefCopy50Row" localSheetId="7" hidden="1">#REF!</definedName>
    <definedName name="XRefCopy50Row" localSheetId="6" hidden="1">#REF!</definedName>
    <definedName name="XRefCopy50Row" hidden="1">#REF!</definedName>
    <definedName name="XRefCopy51" localSheetId="12" hidden="1">#REF!</definedName>
    <definedName name="XRefCopy51" localSheetId="5" hidden="1">#REF!</definedName>
    <definedName name="XRefCopy51" localSheetId="7" hidden="1">#REF!</definedName>
    <definedName name="XRefCopy51" localSheetId="6" hidden="1">#REF!</definedName>
    <definedName name="XRefCopy51" hidden="1">#REF!</definedName>
    <definedName name="XRefCopy51Row" localSheetId="12" hidden="1">#REF!</definedName>
    <definedName name="XRefCopy51Row" localSheetId="5" hidden="1">#REF!</definedName>
    <definedName name="XRefCopy51Row" localSheetId="7" hidden="1">#REF!</definedName>
    <definedName name="XRefCopy51Row" localSheetId="6" hidden="1">#REF!</definedName>
    <definedName name="XRefCopy51Row" hidden="1">#REF!</definedName>
    <definedName name="XRefCopy52" localSheetId="12" hidden="1">#REF!</definedName>
    <definedName name="XRefCopy52" localSheetId="5" hidden="1">#REF!</definedName>
    <definedName name="XRefCopy52" localSheetId="7" hidden="1">#REF!</definedName>
    <definedName name="XRefCopy52" localSheetId="6" hidden="1">#REF!</definedName>
    <definedName name="XRefCopy52" hidden="1">#REF!</definedName>
    <definedName name="XRefCopy52Row" localSheetId="12" hidden="1">#REF!</definedName>
    <definedName name="XRefCopy52Row" localSheetId="5" hidden="1">#REF!</definedName>
    <definedName name="XRefCopy52Row" localSheetId="7" hidden="1">#REF!</definedName>
    <definedName name="XRefCopy52Row" localSheetId="6" hidden="1">#REF!</definedName>
    <definedName name="XRefCopy52Row" hidden="1">#REF!</definedName>
    <definedName name="XRefCopy53" localSheetId="12" hidden="1">#REF!</definedName>
    <definedName name="XRefCopy53" localSheetId="5" hidden="1">#REF!</definedName>
    <definedName name="XRefCopy53" localSheetId="7" hidden="1">#REF!</definedName>
    <definedName name="XRefCopy53" localSheetId="6" hidden="1">#REF!</definedName>
    <definedName name="XRefCopy53" hidden="1">#REF!</definedName>
    <definedName name="XRefCopy53Row" localSheetId="12" hidden="1">#REF!</definedName>
    <definedName name="XRefCopy53Row" localSheetId="5" hidden="1">#REF!</definedName>
    <definedName name="XRefCopy53Row" localSheetId="7" hidden="1">#REF!</definedName>
    <definedName name="XRefCopy53Row" localSheetId="6" hidden="1">#REF!</definedName>
    <definedName name="XRefCopy53Row" hidden="1">#REF!</definedName>
    <definedName name="XRefCopy54" localSheetId="12" hidden="1">#REF!</definedName>
    <definedName name="XRefCopy54" localSheetId="5" hidden="1">#REF!</definedName>
    <definedName name="XRefCopy54" localSheetId="7" hidden="1">#REF!</definedName>
    <definedName name="XRefCopy54" localSheetId="6" hidden="1">#REF!</definedName>
    <definedName name="XRefCopy54" hidden="1">#REF!</definedName>
    <definedName name="XRefCopy54Row" localSheetId="12" hidden="1">#REF!</definedName>
    <definedName name="XRefCopy54Row" localSheetId="5" hidden="1">#REF!</definedName>
    <definedName name="XRefCopy54Row" localSheetId="7" hidden="1">#REF!</definedName>
    <definedName name="XRefCopy54Row" localSheetId="6" hidden="1">#REF!</definedName>
    <definedName name="XRefCopy54Row" hidden="1">#REF!</definedName>
    <definedName name="XRefCopy55" localSheetId="12" hidden="1">#REF!</definedName>
    <definedName name="XRefCopy55" localSheetId="5" hidden="1">#REF!</definedName>
    <definedName name="XRefCopy55" localSheetId="7" hidden="1">#REF!</definedName>
    <definedName name="XRefCopy55" localSheetId="6" hidden="1">#REF!</definedName>
    <definedName name="XRefCopy55" hidden="1">#REF!</definedName>
    <definedName name="XRefCopy55Row" localSheetId="12" hidden="1">#REF!</definedName>
    <definedName name="XRefCopy55Row" localSheetId="5" hidden="1">#REF!</definedName>
    <definedName name="XRefCopy55Row" localSheetId="7" hidden="1">#REF!</definedName>
    <definedName name="XRefCopy55Row" localSheetId="6" hidden="1">#REF!</definedName>
    <definedName name="XRefCopy55Row" hidden="1">#REF!</definedName>
    <definedName name="XRefCopy56" localSheetId="12" hidden="1">#REF!</definedName>
    <definedName name="XRefCopy56" localSheetId="5" hidden="1">#REF!</definedName>
    <definedName name="XRefCopy56" localSheetId="7" hidden="1">#REF!</definedName>
    <definedName name="XRefCopy56" localSheetId="6" hidden="1">#REF!</definedName>
    <definedName name="XRefCopy56" hidden="1">#REF!</definedName>
    <definedName name="XRefCopy56Row" localSheetId="12" hidden="1">#REF!</definedName>
    <definedName name="XRefCopy56Row" localSheetId="5" hidden="1">#REF!</definedName>
    <definedName name="XRefCopy56Row" localSheetId="7" hidden="1">#REF!</definedName>
    <definedName name="XRefCopy56Row" localSheetId="6" hidden="1">#REF!</definedName>
    <definedName name="XRefCopy56Row" hidden="1">#REF!</definedName>
    <definedName name="XRefCopy57" localSheetId="12" hidden="1">#REF!</definedName>
    <definedName name="XRefCopy57" localSheetId="5" hidden="1">#REF!</definedName>
    <definedName name="XRefCopy57" localSheetId="7" hidden="1">#REF!</definedName>
    <definedName name="XRefCopy57" localSheetId="6" hidden="1">#REF!</definedName>
    <definedName name="XRefCopy57" hidden="1">#REF!</definedName>
    <definedName name="XRefCopy57Row" localSheetId="12" hidden="1">#REF!</definedName>
    <definedName name="XRefCopy57Row" localSheetId="5" hidden="1">#REF!</definedName>
    <definedName name="XRefCopy57Row" localSheetId="7" hidden="1">#REF!</definedName>
    <definedName name="XRefCopy57Row" localSheetId="6" hidden="1">#REF!</definedName>
    <definedName name="XRefCopy57Row" hidden="1">#REF!</definedName>
    <definedName name="XRefCopy58" localSheetId="12" hidden="1">#REF!</definedName>
    <definedName name="XRefCopy58" localSheetId="5" hidden="1">#REF!</definedName>
    <definedName name="XRefCopy58" localSheetId="7" hidden="1">#REF!</definedName>
    <definedName name="XRefCopy58" localSheetId="6" hidden="1">#REF!</definedName>
    <definedName name="XRefCopy58" hidden="1">#REF!</definedName>
    <definedName name="XRefCopy58Row" localSheetId="12" hidden="1">#REF!</definedName>
    <definedName name="XRefCopy58Row" localSheetId="5" hidden="1">#REF!</definedName>
    <definedName name="XRefCopy58Row" localSheetId="7" hidden="1">#REF!</definedName>
    <definedName name="XRefCopy58Row" localSheetId="6" hidden="1">#REF!</definedName>
    <definedName name="XRefCopy58Row" hidden="1">#REF!</definedName>
    <definedName name="XRefCopy59" localSheetId="12" hidden="1">#REF!</definedName>
    <definedName name="XRefCopy59" localSheetId="5" hidden="1">#REF!</definedName>
    <definedName name="XRefCopy59" localSheetId="7" hidden="1">#REF!</definedName>
    <definedName name="XRefCopy59" localSheetId="6" hidden="1">#REF!</definedName>
    <definedName name="XRefCopy59" hidden="1">#REF!</definedName>
    <definedName name="XRefCopy59Row" localSheetId="12" hidden="1">#REF!</definedName>
    <definedName name="XRefCopy59Row" localSheetId="5" hidden="1">#REF!</definedName>
    <definedName name="XRefCopy59Row" localSheetId="7" hidden="1">#REF!</definedName>
    <definedName name="XRefCopy59Row" localSheetId="6" hidden="1">#REF!</definedName>
    <definedName name="XRefCopy59Row" hidden="1">#REF!</definedName>
    <definedName name="XRefCopy5Row" localSheetId="12" hidden="1">#REF!</definedName>
    <definedName name="XRefCopy5Row" localSheetId="5" hidden="1">#REF!</definedName>
    <definedName name="XRefCopy5Row" localSheetId="13" hidden="1">#REF!</definedName>
    <definedName name="XRefCopy5Row" localSheetId="7" hidden="1">#REF!</definedName>
    <definedName name="XRefCopy5Row" localSheetId="6" hidden="1">#REF!</definedName>
    <definedName name="XRefCopy5Row" hidden="1">#REF!</definedName>
    <definedName name="XRefCopy6" localSheetId="12" hidden="1">#REF!</definedName>
    <definedName name="XRefCopy6" localSheetId="5" hidden="1">#REF!</definedName>
    <definedName name="XRefCopy6" localSheetId="7" hidden="1">#REF!</definedName>
    <definedName name="XRefCopy6" localSheetId="6" hidden="1">#REF!</definedName>
    <definedName name="XRefCopy6" hidden="1">#REF!</definedName>
    <definedName name="XRefCopy60" localSheetId="12" hidden="1">#REF!</definedName>
    <definedName name="XRefCopy60" localSheetId="5" hidden="1">#REF!</definedName>
    <definedName name="XRefCopy60" localSheetId="7" hidden="1">#REF!</definedName>
    <definedName name="XRefCopy60" localSheetId="6" hidden="1">#REF!</definedName>
    <definedName name="XRefCopy60" hidden="1">#REF!</definedName>
    <definedName name="XRefCopy60Row" localSheetId="12" hidden="1">#REF!</definedName>
    <definedName name="XRefCopy60Row" localSheetId="5" hidden="1">#REF!</definedName>
    <definedName name="XRefCopy60Row" localSheetId="7" hidden="1">#REF!</definedName>
    <definedName name="XRefCopy60Row" localSheetId="6" hidden="1">#REF!</definedName>
    <definedName name="XRefCopy60Row" hidden="1">#REF!</definedName>
    <definedName name="XRefCopy61" localSheetId="12" hidden="1">#REF!</definedName>
    <definedName name="XRefCopy61" localSheetId="5" hidden="1">#REF!</definedName>
    <definedName name="XRefCopy61" localSheetId="7" hidden="1">#REF!</definedName>
    <definedName name="XRefCopy61" localSheetId="6" hidden="1">#REF!</definedName>
    <definedName name="XRefCopy61" hidden="1">#REF!</definedName>
    <definedName name="XRefCopy61Row" localSheetId="12" hidden="1">#REF!</definedName>
    <definedName name="XRefCopy61Row" localSheetId="5" hidden="1">#REF!</definedName>
    <definedName name="XRefCopy61Row" localSheetId="7" hidden="1">#REF!</definedName>
    <definedName name="XRefCopy61Row" localSheetId="6" hidden="1">#REF!</definedName>
    <definedName name="XRefCopy61Row" hidden="1">#REF!</definedName>
    <definedName name="XRefCopy62" localSheetId="12" hidden="1">#REF!</definedName>
    <definedName name="XRefCopy62" localSheetId="5" hidden="1">#REF!</definedName>
    <definedName name="XRefCopy62" localSheetId="7" hidden="1">#REF!</definedName>
    <definedName name="XRefCopy62" localSheetId="6" hidden="1">#REF!</definedName>
    <definedName name="XRefCopy62" hidden="1">#REF!</definedName>
    <definedName name="XRefCopy62Row" localSheetId="12" hidden="1">#REF!</definedName>
    <definedName name="XRefCopy62Row" localSheetId="5" hidden="1">#REF!</definedName>
    <definedName name="XRefCopy62Row" localSheetId="7" hidden="1">#REF!</definedName>
    <definedName name="XRefCopy62Row" localSheetId="6" hidden="1">#REF!</definedName>
    <definedName name="XRefCopy62Row" hidden="1">#REF!</definedName>
    <definedName name="XRefCopy63" localSheetId="12" hidden="1">#REF!</definedName>
    <definedName name="XRefCopy63" localSheetId="5" hidden="1">#REF!</definedName>
    <definedName name="XRefCopy63" localSheetId="7" hidden="1">#REF!</definedName>
    <definedName name="XRefCopy63" localSheetId="6" hidden="1">#REF!</definedName>
    <definedName name="XRefCopy63" hidden="1">#REF!</definedName>
    <definedName name="XRefCopy63Row" localSheetId="12" hidden="1">#REF!</definedName>
    <definedName name="XRefCopy63Row" localSheetId="5" hidden="1">#REF!</definedName>
    <definedName name="XRefCopy63Row" localSheetId="7" hidden="1">#REF!</definedName>
    <definedName name="XRefCopy63Row" localSheetId="6" hidden="1">#REF!</definedName>
    <definedName name="XRefCopy63Row" hidden="1">#REF!</definedName>
    <definedName name="XRefCopy64" localSheetId="12" hidden="1">'[15]Cont.Vs.Kardex'!#REF!</definedName>
    <definedName name="XRefCopy64" localSheetId="5" hidden="1">'[15]Cont.Vs.Kardex'!#REF!</definedName>
    <definedName name="XRefCopy64" localSheetId="7" hidden="1">'[15]Cont.Vs.Kardex'!#REF!</definedName>
    <definedName name="XRefCopy64" localSheetId="6" hidden="1">'[15]Cont.Vs.Kardex'!#REF!</definedName>
    <definedName name="XRefCopy64" hidden="1">'[15]Cont.Vs.Kardex'!#REF!</definedName>
    <definedName name="XRefCopy64Row" localSheetId="12" hidden="1">#REF!</definedName>
    <definedName name="XRefCopy64Row" localSheetId="5" hidden="1">#REF!</definedName>
    <definedName name="XRefCopy64Row" localSheetId="7" hidden="1">#REF!</definedName>
    <definedName name="XRefCopy64Row" localSheetId="15" hidden="1">#REF!</definedName>
    <definedName name="XRefCopy64Row" localSheetId="6" hidden="1">#REF!</definedName>
    <definedName name="XRefCopy64Row" hidden="1">#REF!</definedName>
    <definedName name="XRefCopy65Row" localSheetId="12" hidden="1">[16]XREF!#REF!</definedName>
    <definedName name="XRefCopy65Row" localSheetId="5" hidden="1">[16]XREF!#REF!</definedName>
    <definedName name="XRefCopy65Row" localSheetId="7" hidden="1">[16]XREF!#REF!</definedName>
    <definedName name="XRefCopy65Row" localSheetId="15" hidden="1">[16]XREF!#REF!</definedName>
    <definedName name="XRefCopy65Row" localSheetId="6" hidden="1">[16]XREF!#REF!</definedName>
    <definedName name="XRefCopy65Row" hidden="1">[16]XREF!#REF!</definedName>
    <definedName name="XRefCopy66" localSheetId="12" hidden="1">#REF!</definedName>
    <definedName name="XRefCopy66" localSheetId="5" hidden="1">#REF!</definedName>
    <definedName name="XRefCopy66" localSheetId="7" hidden="1">#REF!</definedName>
    <definedName name="XRefCopy66" localSheetId="15" hidden="1">#REF!</definedName>
    <definedName name="XRefCopy66" localSheetId="6" hidden="1">#REF!</definedName>
    <definedName name="XRefCopy66" hidden="1">#REF!</definedName>
    <definedName name="XRefCopy66Row" localSheetId="12" hidden="1">#REF!</definedName>
    <definedName name="XRefCopy66Row" localSheetId="5" hidden="1">#REF!</definedName>
    <definedName name="XRefCopy66Row" localSheetId="7" hidden="1">#REF!</definedName>
    <definedName name="XRefCopy66Row" localSheetId="6" hidden="1">#REF!</definedName>
    <definedName name="XRefCopy66Row" hidden="1">#REF!</definedName>
    <definedName name="XRefCopy67" localSheetId="12" hidden="1">#REF!</definedName>
    <definedName name="XRefCopy67" localSheetId="5" hidden="1">#REF!</definedName>
    <definedName name="XRefCopy67" localSheetId="7" hidden="1">#REF!</definedName>
    <definedName name="XRefCopy67" localSheetId="6" hidden="1">#REF!</definedName>
    <definedName name="XRefCopy67" hidden="1">#REF!</definedName>
    <definedName name="XRefCopy67Row" localSheetId="12" hidden="1">#REF!</definedName>
    <definedName name="XRefCopy67Row" localSheetId="5" hidden="1">#REF!</definedName>
    <definedName name="XRefCopy67Row" localSheetId="7" hidden="1">#REF!</definedName>
    <definedName name="XRefCopy67Row" localSheetId="6" hidden="1">#REF!</definedName>
    <definedName name="XRefCopy67Row" hidden="1">#REF!</definedName>
    <definedName name="XRefCopy68" localSheetId="12" hidden="1">#REF!</definedName>
    <definedName name="XRefCopy68" localSheetId="5" hidden="1">#REF!</definedName>
    <definedName name="XRefCopy68" localSheetId="7" hidden="1">#REF!</definedName>
    <definedName name="XRefCopy68" localSheetId="6" hidden="1">#REF!</definedName>
    <definedName name="XRefCopy68" hidden="1">#REF!</definedName>
    <definedName name="XRefCopy68Row" localSheetId="12" hidden="1">#REF!</definedName>
    <definedName name="XRefCopy68Row" localSheetId="5" hidden="1">#REF!</definedName>
    <definedName name="XRefCopy68Row" localSheetId="7" hidden="1">#REF!</definedName>
    <definedName name="XRefCopy68Row" localSheetId="6" hidden="1">#REF!</definedName>
    <definedName name="XRefCopy68Row" hidden="1">#REF!</definedName>
    <definedName name="XRefCopy69" localSheetId="12" hidden="1">#REF!</definedName>
    <definedName name="XRefCopy69" localSheetId="5" hidden="1">#REF!</definedName>
    <definedName name="XRefCopy69" localSheetId="7" hidden="1">#REF!</definedName>
    <definedName name="XRefCopy69" localSheetId="6" hidden="1">#REF!</definedName>
    <definedName name="XRefCopy69" hidden="1">#REF!</definedName>
    <definedName name="XRefCopy69Row" localSheetId="12" hidden="1">#REF!</definedName>
    <definedName name="XRefCopy69Row" localSheetId="5" hidden="1">#REF!</definedName>
    <definedName name="XRefCopy69Row" localSheetId="7" hidden="1">#REF!</definedName>
    <definedName name="XRefCopy69Row" localSheetId="6" hidden="1">#REF!</definedName>
    <definedName name="XRefCopy69Row" hidden="1">#REF!</definedName>
    <definedName name="XRefCopy6Row" localSheetId="12" hidden="1">#REF!</definedName>
    <definedName name="XRefCopy6Row" localSheetId="5" hidden="1">#REF!</definedName>
    <definedName name="XRefCopy6Row" localSheetId="13" hidden="1">#REF!</definedName>
    <definedName name="XRefCopy6Row" localSheetId="7" hidden="1">#REF!</definedName>
    <definedName name="XRefCopy6Row" localSheetId="6" hidden="1">#REF!</definedName>
    <definedName name="XRefCopy6Row" hidden="1">#REF!</definedName>
    <definedName name="XRefCopy7" localSheetId="12" hidden="1">#REF!</definedName>
    <definedName name="XRefCopy7" localSheetId="5" hidden="1">#REF!</definedName>
    <definedName name="XRefCopy7" localSheetId="7" hidden="1">#REF!</definedName>
    <definedName name="XRefCopy7" localSheetId="6" hidden="1">#REF!</definedName>
    <definedName name="XRefCopy7" hidden="1">#REF!</definedName>
    <definedName name="XRefCopy70" localSheetId="12" hidden="1">#REF!</definedName>
    <definedName name="XRefCopy70" localSheetId="5" hidden="1">#REF!</definedName>
    <definedName name="XRefCopy70" localSheetId="7" hidden="1">#REF!</definedName>
    <definedName name="XRefCopy70" localSheetId="6" hidden="1">#REF!</definedName>
    <definedName name="XRefCopy70" hidden="1">#REF!</definedName>
    <definedName name="XRefCopy70Row" localSheetId="12" hidden="1">#REF!</definedName>
    <definedName name="XRefCopy70Row" localSheetId="5" hidden="1">#REF!</definedName>
    <definedName name="XRefCopy70Row" localSheetId="7" hidden="1">#REF!</definedName>
    <definedName name="XRefCopy70Row" localSheetId="6" hidden="1">#REF!</definedName>
    <definedName name="XRefCopy70Row" hidden="1">#REF!</definedName>
    <definedName name="XRefCopy71" localSheetId="12" hidden="1">#REF!</definedName>
    <definedName name="XRefCopy71" localSheetId="5" hidden="1">#REF!</definedName>
    <definedName name="XRefCopy71" localSheetId="7" hidden="1">#REF!</definedName>
    <definedName name="XRefCopy71" localSheetId="6" hidden="1">#REF!</definedName>
    <definedName name="XRefCopy71" hidden="1">#REF!</definedName>
    <definedName name="XRefCopy71Row" localSheetId="12" hidden="1">[15]XREF!#REF!</definedName>
    <definedName name="XRefCopy71Row" localSheetId="5" hidden="1">[15]XREF!#REF!</definedName>
    <definedName name="XRefCopy71Row" localSheetId="7" hidden="1">[15]XREF!#REF!</definedName>
    <definedName name="XRefCopy71Row" localSheetId="6" hidden="1">[15]XREF!#REF!</definedName>
    <definedName name="XRefCopy71Row" hidden="1">[15]XREF!#REF!</definedName>
    <definedName name="XRefCopy72" localSheetId="12" hidden="1">#REF!</definedName>
    <definedName name="XRefCopy72" localSheetId="5" hidden="1">#REF!</definedName>
    <definedName name="XRefCopy72" localSheetId="7" hidden="1">#REF!</definedName>
    <definedName name="XRefCopy72" localSheetId="15" hidden="1">#REF!</definedName>
    <definedName name="XRefCopy72" localSheetId="6" hidden="1">#REF!</definedName>
    <definedName name="XRefCopy72" hidden="1">#REF!</definedName>
    <definedName name="XRefCopy72Row" localSheetId="12" hidden="1">[15]XREF!#REF!</definedName>
    <definedName name="XRefCopy72Row" localSheetId="5" hidden="1">[15]XREF!#REF!</definedName>
    <definedName name="XRefCopy72Row" localSheetId="7" hidden="1">[15]XREF!#REF!</definedName>
    <definedName name="XRefCopy72Row" localSheetId="15" hidden="1">[15]XREF!#REF!</definedName>
    <definedName name="XRefCopy72Row" localSheetId="6" hidden="1">[15]XREF!#REF!</definedName>
    <definedName name="XRefCopy72Row" hidden="1">[15]XREF!#REF!</definedName>
    <definedName name="XRefCopy73" localSheetId="12" hidden="1">#REF!</definedName>
    <definedName name="XRefCopy73" localSheetId="5" hidden="1">#REF!</definedName>
    <definedName name="XRefCopy73" localSheetId="7" hidden="1">#REF!</definedName>
    <definedName name="XRefCopy73" localSheetId="15" hidden="1">#REF!</definedName>
    <definedName name="XRefCopy73" localSheetId="6" hidden="1">#REF!</definedName>
    <definedName name="XRefCopy73" hidden="1">#REF!</definedName>
    <definedName name="XRefCopy73Row" localSheetId="12" hidden="1">#REF!</definedName>
    <definedName name="XRefCopy73Row" localSheetId="5" hidden="1">#REF!</definedName>
    <definedName name="XRefCopy73Row" localSheetId="7" hidden="1">#REF!</definedName>
    <definedName name="XRefCopy73Row" localSheetId="6" hidden="1">#REF!</definedName>
    <definedName name="XRefCopy73Row" hidden="1">#REF!</definedName>
    <definedName name="XRefCopy74" localSheetId="12" hidden="1">#REF!</definedName>
    <definedName name="XRefCopy74" localSheetId="5" hidden="1">#REF!</definedName>
    <definedName name="XRefCopy74" localSheetId="7" hidden="1">#REF!</definedName>
    <definedName name="XRefCopy74" localSheetId="6" hidden="1">#REF!</definedName>
    <definedName name="XRefCopy74" hidden="1">#REF!</definedName>
    <definedName name="XRefCopy74Row" localSheetId="12" hidden="1">#REF!</definedName>
    <definedName name="XRefCopy74Row" localSheetId="5" hidden="1">#REF!</definedName>
    <definedName name="XRefCopy74Row" localSheetId="7" hidden="1">#REF!</definedName>
    <definedName name="XRefCopy74Row" localSheetId="6" hidden="1">#REF!</definedName>
    <definedName name="XRefCopy74Row" hidden="1">#REF!</definedName>
    <definedName name="XRefCopy75" localSheetId="12" hidden="1">#REF!</definedName>
    <definedName name="XRefCopy75" localSheetId="5" hidden="1">#REF!</definedName>
    <definedName name="XRefCopy75" localSheetId="7" hidden="1">#REF!</definedName>
    <definedName name="XRefCopy75" localSheetId="6" hidden="1">#REF!</definedName>
    <definedName name="XRefCopy75" hidden="1">#REF!</definedName>
    <definedName name="XRefCopy75Row" localSheetId="12" hidden="1">#REF!</definedName>
    <definedName name="XRefCopy75Row" localSheetId="5" hidden="1">#REF!</definedName>
    <definedName name="XRefCopy75Row" localSheetId="7" hidden="1">#REF!</definedName>
    <definedName name="XRefCopy75Row" localSheetId="6" hidden="1">#REF!</definedName>
    <definedName name="XRefCopy75Row" hidden="1">#REF!</definedName>
    <definedName name="XRefCopy76" localSheetId="12" hidden="1">#REF!</definedName>
    <definedName name="XRefCopy76" localSheetId="5" hidden="1">#REF!</definedName>
    <definedName name="XRefCopy76" localSheetId="7" hidden="1">#REF!</definedName>
    <definedName name="XRefCopy76" localSheetId="6" hidden="1">#REF!</definedName>
    <definedName name="XRefCopy76" hidden="1">#REF!</definedName>
    <definedName name="XRefCopy76Row" localSheetId="12" hidden="1">#REF!</definedName>
    <definedName name="XRefCopy76Row" localSheetId="5" hidden="1">#REF!</definedName>
    <definedName name="XRefCopy76Row" localSheetId="7" hidden="1">#REF!</definedName>
    <definedName name="XRefCopy76Row" localSheetId="6" hidden="1">#REF!</definedName>
    <definedName name="XRefCopy76Row" hidden="1">#REF!</definedName>
    <definedName name="XRefCopy77" localSheetId="12" hidden="1">#REF!</definedName>
    <definedName name="XRefCopy77" localSheetId="5" hidden="1">#REF!</definedName>
    <definedName name="XRefCopy77" localSheetId="7" hidden="1">#REF!</definedName>
    <definedName name="XRefCopy77" localSheetId="6" hidden="1">#REF!</definedName>
    <definedName name="XRefCopy77" hidden="1">#REF!</definedName>
    <definedName name="XRefCopy77Row" localSheetId="12" hidden="1">#REF!</definedName>
    <definedName name="XRefCopy77Row" localSheetId="5" hidden="1">#REF!</definedName>
    <definedName name="XRefCopy77Row" localSheetId="7" hidden="1">#REF!</definedName>
    <definedName name="XRefCopy77Row" localSheetId="6" hidden="1">#REF!</definedName>
    <definedName name="XRefCopy77Row" hidden="1">#REF!</definedName>
    <definedName name="XRefCopy78" localSheetId="12" hidden="1">#REF!</definedName>
    <definedName name="XRefCopy78" localSheetId="5" hidden="1">#REF!</definedName>
    <definedName name="XRefCopy78" localSheetId="7" hidden="1">#REF!</definedName>
    <definedName name="XRefCopy78" localSheetId="6" hidden="1">#REF!</definedName>
    <definedName name="XRefCopy78" hidden="1">#REF!</definedName>
    <definedName name="XRefCopy78Row" localSheetId="12" hidden="1">#REF!</definedName>
    <definedName name="XRefCopy78Row" localSheetId="5" hidden="1">#REF!</definedName>
    <definedName name="XRefCopy78Row" localSheetId="7" hidden="1">#REF!</definedName>
    <definedName name="XRefCopy78Row" localSheetId="6" hidden="1">#REF!</definedName>
    <definedName name="XRefCopy78Row" hidden="1">#REF!</definedName>
    <definedName name="XRefCopy79" localSheetId="12" hidden="1">#REF!</definedName>
    <definedName name="XRefCopy79" localSheetId="5" hidden="1">#REF!</definedName>
    <definedName name="XRefCopy79" localSheetId="7" hidden="1">#REF!</definedName>
    <definedName name="XRefCopy79" localSheetId="6" hidden="1">#REF!</definedName>
    <definedName name="XRefCopy79" hidden="1">#REF!</definedName>
    <definedName name="XRefCopy79Row" localSheetId="12" hidden="1">#REF!</definedName>
    <definedName name="XRefCopy79Row" localSheetId="5" hidden="1">#REF!</definedName>
    <definedName name="XRefCopy79Row" localSheetId="7" hidden="1">#REF!</definedName>
    <definedName name="XRefCopy79Row" localSheetId="6" hidden="1">#REF!</definedName>
    <definedName name="XRefCopy79Row" hidden="1">#REF!</definedName>
    <definedName name="XRefCopy7Row" localSheetId="12" hidden="1">#REF!</definedName>
    <definedName name="XRefCopy7Row" localSheetId="5" hidden="1">#REF!</definedName>
    <definedName name="XRefCopy7Row" localSheetId="7" hidden="1">#REF!</definedName>
    <definedName name="XRefCopy7Row" localSheetId="6" hidden="1">#REF!</definedName>
    <definedName name="XRefCopy7Row" hidden="1">#REF!</definedName>
    <definedName name="XRefCopy8" localSheetId="12" hidden="1">#REF!</definedName>
    <definedName name="XRefCopy8" localSheetId="5" hidden="1">#REF!</definedName>
    <definedName name="XRefCopy8" localSheetId="7" hidden="1">#REF!</definedName>
    <definedName name="XRefCopy8" localSheetId="6" hidden="1">#REF!</definedName>
    <definedName name="XRefCopy8" hidden="1">#REF!</definedName>
    <definedName name="XRefCopy80" localSheetId="12" hidden="1">#REF!</definedName>
    <definedName name="XRefCopy80" localSheetId="5" hidden="1">#REF!</definedName>
    <definedName name="XRefCopy80" localSheetId="7" hidden="1">#REF!</definedName>
    <definedName name="XRefCopy80" localSheetId="6" hidden="1">#REF!</definedName>
    <definedName name="XRefCopy80" hidden="1">#REF!</definedName>
    <definedName name="XRefCopy80Row" localSheetId="12" hidden="1">#REF!</definedName>
    <definedName name="XRefCopy80Row" localSheetId="5" hidden="1">#REF!</definedName>
    <definedName name="XRefCopy80Row" localSheetId="7" hidden="1">#REF!</definedName>
    <definedName name="XRefCopy80Row" localSheetId="6" hidden="1">#REF!</definedName>
    <definedName name="XRefCopy80Row" hidden="1">#REF!</definedName>
    <definedName name="XRefCopy81" localSheetId="12" hidden="1">#REF!</definedName>
    <definedName name="XRefCopy81" localSheetId="5" hidden="1">#REF!</definedName>
    <definedName name="XRefCopy81" localSheetId="7" hidden="1">#REF!</definedName>
    <definedName name="XRefCopy81" localSheetId="6" hidden="1">#REF!</definedName>
    <definedName name="XRefCopy81" hidden="1">#REF!</definedName>
    <definedName name="XRefCopy81Row" localSheetId="12" hidden="1">#REF!</definedName>
    <definedName name="XRefCopy81Row" localSheetId="5" hidden="1">#REF!</definedName>
    <definedName name="XRefCopy81Row" localSheetId="7" hidden="1">#REF!</definedName>
    <definedName name="XRefCopy81Row" localSheetId="6" hidden="1">#REF!</definedName>
    <definedName name="XRefCopy81Row" hidden="1">#REF!</definedName>
    <definedName name="XRefCopy82" localSheetId="12" hidden="1">#REF!</definedName>
    <definedName name="XRefCopy82" localSheetId="5" hidden="1">#REF!</definedName>
    <definedName name="XRefCopy82" localSheetId="7" hidden="1">#REF!</definedName>
    <definedName name="XRefCopy82" localSheetId="6" hidden="1">#REF!</definedName>
    <definedName name="XRefCopy82" hidden="1">#REF!</definedName>
    <definedName name="XRefCopy82Row" localSheetId="12" hidden="1">[15]XREF!#REF!</definedName>
    <definedName name="XRefCopy82Row" localSheetId="5" hidden="1">[15]XREF!#REF!</definedName>
    <definedName name="XRefCopy82Row" localSheetId="7" hidden="1">[15]XREF!#REF!</definedName>
    <definedName name="XRefCopy82Row" localSheetId="6" hidden="1">[15]XREF!#REF!</definedName>
    <definedName name="XRefCopy82Row" hidden="1">[15]XREF!#REF!</definedName>
    <definedName name="XRefCopy83" localSheetId="12" hidden="1">'[12]DDJJ IIBB'!#REF!</definedName>
    <definedName name="XRefCopy83" localSheetId="5" hidden="1">'[12]DDJJ IIBB'!#REF!</definedName>
    <definedName name="XRefCopy83" localSheetId="7" hidden="1">'[12]DDJJ IIBB'!#REF!</definedName>
    <definedName name="XRefCopy83" localSheetId="6" hidden="1">'[12]DDJJ IIBB'!#REF!</definedName>
    <definedName name="XRefCopy83" hidden="1">'[12]DDJJ IIBB'!#REF!</definedName>
    <definedName name="XRefCopy83Row" localSheetId="12" hidden="1">#REF!</definedName>
    <definedName name="XRefCopy83Row" localSheetId="5" hidden="1">#REF!</definedName>
    <definedName name="XRefCopy83Row" localSheetId="7" hidden="1">#REF!</definedName>
    <definedName name="XRefCopy83Row" localSheetId="15" hidden="1">#REF!</definedName>
    <definedName name="XRefCopy83Row" localSheetId="6" hidden="1">#REF!</definedName>
    <definedName name="XRefCopy83Row" hidden="1">#REF!</definedName>
    <definedName name="XRefCopy84" localSheetId="12" hidden="1">#REF!</definedName>
    <definedName name="XRefCopy84" localSheetId="5" hidden="1">#REF!</definedName>
    <definedName name="XRefCopy84" localSheetId="7" hidden="1">#REF!</definedName>
    <definedName name="XRefCopy84" localSheetId="6" hidden="1">#REF!</definedName>
    <definedName name="XRefCopy84" hidden="1">#REF!</definedName>
    <definedName name="XRefCopy84Row" localSheetId="12" hidden="1">#REF!</definedName>
    <definedName name="XRefCopy84Row" localSheetId="5" hidden="1">#REF!</definedName>
    <definedName name="XRefCopy84Row" localSheetId="7" hidden="1">#REF!</definedName>
    <definedName name="XRefCopy84Row" localSheetId="6" hidden="1">#REF!</definedName>
    <definedName name="XRefCopy84Row" hidden="1">#REF!</definedName>
    <definedName name="XRefCopy85" localSheetId="12" hidden="1">'[12]DDJJ IIBB'!#REF!</definedName>
    <definedName name="XRefCopy85" localSheetId="5" hidden="1">'[12]DDJJ IIBB'!#REF!</definedName>
    <definedName name="XRefCopy85" localSheetId="7" hidden="1">'[12]DDJJ IIBB'!#REF!</definedName>
    <definedName name="XRefCopy85" localSheetId="6" hidden="1">'[12]DDJJ IIBB'!#REF!</definedName>
    <definedName name="XRefCopy85" hidden="1">'[12]DDJJ IIBB'!#REF!</definedName>
    <definedName name="XRefCopy85Row" localSheetId="12" hidden="1">#REF!</definedName>
    <definedName name="XRefCopy85Row" localSheetId="5" hidden="1">#REF!</definedName>
    <definedName name="XRefCopy85Row" localSheetId="7" hidden="1">#REF!</definedName>
    <definedName name="XRefCopy85Row" localSheetId="15" hidden="1">#REF!</definedName>
    <definedName name="XRefCopy85Row" localSheetId="6" hidden="1">#REF!</definedName>
    <definedName name="XRefCopy85Row" hidden="1">#REF!</definedName>
    <definedName name="XRefCopy86" localSheetId="12" hidden="1">#REF!</definedName>
    <definedName name="XRefCopy86" localSheetId="5" hidden="1">#REF!</definedName>
    <definedName name="XRefCopy86" localSheetId="7" hidden="1">#REF!</definedName>
    <definedName name="XRefCopy86" localSheetId="6" hidden="1">#REF!</definedName>
    <definedName name="XRefCopy86" hidden="1">#REF!</definedName>
    <definedName name="XRefCopy86Row" localSheetId="12" hidden="1">[17]XREF!#REF!</definedName>
    <definedName name="XRefCopy86Row" localSheetId="5" hidden="1">[17]XREF!#REF!</definedName>
    <definedName name="XRefCopy86Row" localSheetId="7" hidden="1">[17]XREF!#REF!</definedName>
    <definedName name="XRefCopy86Row" localSheetId="6" hidden="1">[17]XREF!#REF!</definedName>
    <definedName name="XRefCopy86Row" hidden="1">[17]XREF!#REF!</definedName>
    <definedName name="XRefCopy87" localSheetId="12" hidden="1">#REF!</definedName>
    <definedName name="XRefCopy87" localSheetId="5" hidden="1">#REF!</definedName>
    <definedName name="XRefCopy87" localSheetId="7" hidden="1">#REF!</definedName>
    <definedName name="XRefCopy87" localSheetId="15" hidden="1">#REF!</definedName>
    <definedName name="XRefCopy87" localSheetId="6" hidden="1">#REF!</definedName>
    <definedName name="XRefCopy87" hidden="1">#REF!</definedName>
    <definedName name="XRefCopy87Row" localSheetId="12" hidden="1">[17]XREF!#REF!</definedName>
    <definedName name="XRefCopy87Row" localSheetId="5" hidden="1">[17]XREF!#REF!</definedName>
    <definedName name="XRefCopy87Row" localSheetId="7" hidden="1">[17]XREF!#REF!</definedName>
    <definedName name="XRefCopy87Row" localSheetId="15" hidden="1">[17]XREF!#REF!</definedName>
    <definedName name="XRefCopy87Row" localSheetId="6" hidden="1">[17]XREF!#REF!</definedName>
    <definedName name="XRefCopy87Row" hidden="1">[17]XREF!#REF!</definedName>
    <definedName name="XRefCopy88" localSheetId="12" hidden="1">[18]IIBB!#REF!</definedName>
    <definedName name="XRefCopy88" localSheetId="5" hidden="1">[18]IIBB!#REF!</definedName>
    <definedName name="XRefCopy88" localSheetId="7" hidden="1">[18]IIBB!#REF!</definedName>
    <definedName name="XRefCopy88" localSheetId="6" hidden="1">[18]IIBB!#REF!</definedName>
    <definedName name="XRefCopy88" hidden="1">[18]IIBB!#REF!</definedName>
    <definedName name="XRefCopy88Row" localSheetId="12" hidden="1">[17]XREF!#REF!</definedName>
    <definedName name="XRefCopy88Row" localSheetId="5" hidden="1">[17]XREF!#REF!</definedName>
    <definedName name="XRefCopy88Row" localSheetId="7" hidden="1">[17]XREF!#REF!</definedName>
    <definedName name="XRefCopy88Row" localSheetId="6" hidden="1">[17]XREF!#REF!</definedName>
    <definedName name="XRefCopy88Row" hidden="1">[17]XREF!#REF!</definedName>
    <definedName name="XRefCopy89" localSheetId="12" hidden="1">[17]Amort.!#REF!</definedName>
    <definedName name="XRefCopy89" localSheetId="5" hidden="1">[17]Amort.!#REF!</definedName>
    <definedName name="XRefCopy89" localSheetId="7" hidden="1">[17]Amort.!#REF!</definedName>
    <definedName name="XRefCopy89" localSheetId="6" hidden="1">[17]Amort.!#REF!</definedName>
    <definedName name="XRefCopy89" hidden="1">[17]Amort.!#REF!</definedName>
    <definedName name="XRefCopy89Row" localSheetId="12" hidden="1">[17]XREF!#REF!</definedName>
    <definedName name="XRefCopy89Row" localSheetId="5" hidden="1">[17]XREF!#REF!</definedName>
    <definedName name="XRefCopy89Row" localSheetId="7" hidden="1">[17]XREF!#REF!</definedName>
    <definedName name="XRefCopy89Row" localSheetId="6" hidden="1">[17]XREF!#REF!</definedName>
    <definedName name="XRefCopy89Row" hidden="1">[17]XREF!#REF!</definedName>
    <definedName name="XRefCopy8Row" localSheetId="12" hidden="1">#REF!</definedName>
    <definedName name="XRefCopy8Row" localSheetId="5" hidden="1">#REF!</definedName>
    <definedName name="XRefCopy8Row" localSheetId="7" hidden="1">#REF!</definedName>
    <definedName name="XRefCopy8Row" localSheetId="15" hidden="1">#REF!</definedName>
    <definedName name="XRefCopy8Row" localSheetId="6" hidden="1">#REF!</definedName>
    <definedName name="XRefCopy8Row" hidden="1">#REF!</definedName>
    <definedName name="XRefCopy9" localSheetId="12" hidden="1">#REF!</definedName>
    <definedName name="XRefCopy9" localSheetId="5" hidden="1">#REF!</definedName>
    <definedName name="XRefCopy9" localSheetId="7" hidden="1">#REF!</definedName>
    <definedName name="XRefCopy9" localSheetId="6" hidden="1">#REF!</definedName>
    <definedName name="XRefCopy9" hidden="1">#REF!</definedName>
    <definedName name="XRefCopy90" localSheetId="12" hidden="1">[17]Amort.!#REF!</definedName>
    <definedName name="XRefCopy90" localSheetId="5" hidden="1">[17]Amort.!#REF!</definedName>
    <definedName name="XRefCopy90" localSheetId="7" hidden="1">[17]Amort.!#REF!</definedName>
    <definedName name="XRefCopy90" localSheetId="6" hidden="1">[17]Amort.!#REF!</definedName>
    <definedName name="XRefCopy90" hidden="1">[17]Amort.!#REF!</definedName>
    <definedName name="XRefCopy90Row" localSheetId="12" hidden="1">[17]XREF!#REF!</definedName>
    <definedName name="XRefCopy90Row" localSheetId="5" hidden="1">[17]XREF!#REF!</definedName>
    <definedName name="XRefCopy90Row" localSheetId="7" hidden="1">[17]XREF!#REF!</definedName>
    <definedName name="XRefCopy90Row" localSheetId="6" hidden="1">[17]XREF!#REF!</definedName>
    <definedName name="XRefCopy90Row" hidden="1">[17]XREF!#REF!</definedName>
    <definedName name="XRefCopy91" localSheetId="12" hidden="1">[17]Amort.!#REF!</definedName>
    <definedName name="XRefCopy91" localSheetId="5" hidden="1">[17]Amort.!#REF!</definedName>
    <definedName name="XRefCopy91" localSheetId="7" hidden="1">[17]Amort.!#REF!</definedName>
    <definedName name="XRefCopy91" localSheetId="6" hidden="1">[17]Amort.!#REF!</definedName>
    <definedName name="XRefCopy91" hidden="1">[17]Amort.!#REF!</definedName>
    <definedName name="XRefCopy91Row" localSheetId="12" hidden="1">[17]XREF!#REF!</definedName>
    <definedName name="XRefCopy91Row" localSheetId="5" hidden="1">[17]XREF!#REF!</definedName>
    <definedName name="XRefCopy91Row" localSheetId="7" hidden="1">[17]XREF!#REF!</definedName>
    <definedName name="XRefCopy91Row" localSheetId="6" hidden="1">[17]XREF!#REF!</definedName>
    <definedName name="XRefCopy91Row" hidden="1">[17]XREF!#REF!</definedName>
    <definedName name="XRefCopy92" localSheetId="12" hidden="1">#REF!</definedName>
    <definedName name="XRefCopy92" localSheetId="5" hidden="1">#REF!</definedName>
    <definedName name="XRefCopy92" localSheetId="7" hidden="1">#REF!</definedName>
    <definedName name="XRefCopy92" localSheetId="15" hidden="1">#REF!</definedName>
    <definedName name="XRefCopy92" localSheetId="6" hidden="1">#REF!</definedName>
    <definedName name="XRefCopy92" hidden="1">#REF!</definedName>
    <definedName name="XRefCopy92Row" localSheetId="12" hidden="1">[18]XREF!#REF!</definedName>
    <definedName name="XRefCopy92Row" localSheetId="5" hidden="1">[18]XREF!#REF!</definedName>
    <definedName name="XRefCopy92Row" localSheetId="7" hidden="1">[18]XREF!#REF!</definedName>
    <definedName name="XRefCopy92Row" localSheetId="15" hidden="1">[18]XREF!#REF!</definedName>
    <definedName name="XRefCopy92Row" localSheetId="6" hidden="1">[18]XREF!#REF!</definedName>
    <definedName name="XRefCopy92Row" hidden="1">[18]XREF!#REF!</definedName>
    <definedName name="XRefCopy93" localSheetId="12" hidden="1">#REF!</definedName>
    <definedName name="XRefCopy93" localSheetId="5" hidden="1">#REF!</definedName>
    <definedName name="XRefCopy93" localSheetId="7" hidden="1">#REF!</definedName>
    <definedName name="XRefCopy93" localSheetId="15" hidden="1">#REF!</definedName>
    <definedName name="XRefCopy93" localSheetId="6" hidden="1">#REF!</definedName>
    <definedName name="XRefCopy93" hidden="1">#REF!</definedName>
    <definedName name="XRefCopy93Row" localSheetId="12" hidden="1">#REF!</definedName>
    <definedName name="XRefCopy93Row" localSheetId="5" hidden="1">#REF!</definedName>
    <definedName name="XRefCopy93Row" localSheetId="7" hidden="1">#REF!</definedName>
    <definedName name="XRefCopy93Row" localSheetId="6" hidden="1">#REF!</definedName>
    <definedName name="XRefCopy93Row" hidden="1">#REF!</definedName>
    <definedName name="XRefCopy94" localSheetId="12" hidden="1">#REF!</definedName>
    <definedName name="XRefCopy94" localSheetId="5" hidden="1">#REF!</definedName>
    <definedName name="XRefCopy94" localSheetId="7" hidden="1">#REF!</definedName>
    <definedName name="XRefCopy94" localSheetId="6" hidden="1">#REF!</definedName>
    <definedName name="XRefCopy94" hidden="1">#REF!</definedName>
    <definedName name="XRefCopy94Row" localSheetId="12" hidden="1">#REF!</definedName>
    <definedName name="XRefCopy94Row" localSheetId="5" hidden="1">#REF!</definedName>
    <definedName name="XRefCopy94Row" localSheetId="7" hidden="1">#REF!</definedName>
    <definedName name="XRefCopy94Row" localSheetId="6" hidden="1">#REF!</definedName>
    <definedName name="XRefCopy94Row" hidden="1">#REF!</definedName>
    <definedName name="XRefCopy95" localSheetId="12" hidden="1">#REF!</definedName>
    <definedName name="XRefCopy95" localSheetId="5" hidden="1">#REF!</definedName>
    <definedName name="XRefCopy95" localSheetId="7" hidden="1">#REF!</definedName>
    <definedName name="XRefCopy95" localSheetId="6" hidden="1">#REF!</definedName>
    <definedName name="XRefCopy95" hidden="1">#REF!</definedName>
    <definedName name="XRefCopy95Row" localSheetId="12" hidden="1">#REF!</definedName>
    <definedName name="XRefCopy95Row" localSheetId="5" hidden="1">#REF!</definedName>
    <definedName name="XRefCopy95Row" localSheetId="7" hidden="1">#REF!</definedName>
    <definedName name="XRefCopy95Row" localSheetId="6" hidden="1">#REF!</definedName>
    <definedName name="XRefCopy95Row" hidden="1">#REF!</definedName>
    <definedName name="XRefCopy96" localSheetId="12" hidden="1">#REF!</definedName>
    <definedName name="XRefCopy96" localSheetId="5" hidden="1">#REF!</definedName>
    <definedName name="XRefCopy96" localSheetId="7" hidden="1">#REF!</definedName>
    <definedName name="XRefCopy96" localSheetId="6" hidden="1">#REF!</definedName>
    <definedName name="XRefCopy96" hidden="1">#REF!</definedName>
    <definedName name="XRefCopy96Row" localSheetId="12" hidden="1">#REF!</definedName>
    <definedName name="XRefCopy96Row" localSheetId="5" hidden="1">#REF!</definedName>
    <definedName name="XRefCopy96Row" localSheetId="7" hidden="1">#REF!</definedName>
    <definedName name="XRefCopy96Row" localSheetId="6" hidden="1">#REF!</definedName>
    <definedName name="XRefCopy96Row" hidden="1">#REF!</definedName>
    <definedName name="XRefCopy97" localSheetId="12" hidden="1">#REF!</definedName>
    <definedName name="XRefCopy97" localSheetId="5" hidden="1">#REF!</definedName>
    <definedName name="XRefCopy97" localSheetId="7" hidden="1">#REF!</definedName>
    <definedName name="XRefCopy97" localSheetId="6" hidden="1">#REF!</definedName>
    <definedName name="XRefCopy97" hidden="1">#REF!</definedName>
    <definedName name="XRefCopy97Row" localSheetId="12" hidden="1">#REF!</definedName>
    <definedName name="XRefCopy97Row" localSheetId="5" hidden="1">#REF!</definedName>
    <definedName name="XRefCopy97Row" localSheetId="7" hidden="1">#REF!</definedName>
    <definedName name="XRefCopy97Row" localSheetId="6" hidden="1">#REF!</definedName>
    <definedName name="XRefCopy97Row" hidden="1">#REF!</definedName>
    <definedName name="XRefCopy98" localSheetId="12" hidden="1">#REF!</definedName>
    <definedName name="XRefCopy98" localSheetId="5" hidden="1">#REF!</definedName>
    <definedName name="XRefCopy98" localSheetId="7" hidden="1">#REF!</definedName>
    <definedName name="XRefCopy98" localSheetId="6" hidden="1">#REF!</definedName>
    <definedName name="XRefCopy98" hidden="1">#REF!</definedName>
    <definedName name="XRefCopy98Row" localSheetId="12" hidden="1">#REF!</definedName>
    <definedName name="XRefCopy98Row" localSheetId="5" hidden="1">#REF!</definedName>
    <definedName name="XRefCopy98Row" localSheetId="7" hidden="1">#REF!</definedName>
    <definedName name="XRefCopy98Row" localSheetId="6" hidden="1">#REF!</definedName>
    <definedName name="XRefCopy98Row" hidden="1">#REF!</definedName>
    <definedName name="XRefCopy99" localSheetId="12" hidden="1">#REF!</definedName>
    <definedName name="XRefCopy99" localSheetId="5" hidden="1">#REF!</definedName>
    <definedName name="XRefCopy99" localSheetId="7" hidden="1">#REF!</definedName>
    <definedName name="XRefCopy99" localSheetId="6" hidden="1">#REF!</definedName>
    <definedName name="XRefCopy99" hidden="1">#REF!</definedName>
    <definedName name="XRefCopy99Row" localSheetId="12" hidden="1">#REF!</definedName>
    <definedName name="XRefCopy99Row" localSheetId="5" hidden="1">#REF!</definedName>
    <definedName name="XRefCopy99Row" localSheetId="7" hidden="1">#REF!</definedName>
    <definedName name="XRefCopy99Row" localSheetId="6" hidden="1">#REF!</definedName>
    <definedName name="XRefCopy99Row" hidden="1">#REF!</definedName>
    <definedName name="XRefCopy9Row" localSheetId="12" hidden="1">#REF!</definedName>
    <definedName name="XRefCopy9Row" localSheetId="5" hidden="1">#REF!</definedName>
    <definedName name="XRefCopy9Row" localSheetId="7" hidden="1">#REF!</definedName>
    <definedName name="XRefCopy9Row" localSheetId="6" hidden="1">#REF!</definedName>
    <definedName name="XRefCopy9Row" hidden="1">#REF!</definedName>
    <definedName name="XRefCopyRangeCount" localSheetId="13" hidden="1">6</definedName>
    <definedName name="XRefCopyRangeCount" hidden="1">7</definedName>
    <definedName name="XRefPaste1" localSheetId="12" hidden="1">#REF!</definedName>
    <definedName name="XRefPaste1" localSheetId="5" hidden="1">#REF!</definedName>
    <definedName name="XRefPaste1" localSheetId="7" hidden="1">#REF!</definedName>
    <definedName name="XRefPaste1" localSheetId="15" hidden="1">#REF!</definedName>
    <definedName name="XRefPaste1" localSheetId="6" hidden="1">#REF!</definedName>
    <definedName name="XRefPaste1" hidden="1">#REF!</definedName>
    <definedName name="XRefPaste10" localSheetId="12" hidden="1">#REF!</definedName>
    <definedName name="XRefPaste10" localSheetId="5" hidden="1">#REF!</definedName>
    <definedName name="XRefPaste10" localSheetId="7" hidden="1">#REF!</definedName>
    <definedName name="XRefPaste10" localSheetId="6" hidden="1">#REF!</definedName>
    <definedName name="XRefPaste10" hidden="1">#REF!</definedName>
    <definedName name="XRefPaste104Row" localSheetId="12" hidden="1">#REF!</definedName>
    <definedName name="XRefPaste104Row" localSheetId="5" hidden="1">#REF!</definedName>
    <definedName name="XRefPaste104Row" localSheetId="7" hidden="1">#REF!</definedName>
    <definedName name="XRefPaste104Row" localSheetId="6" hidden="1">#REF!</definedName>
    <definedName name="XRefPaste104Row" hidden="1">#REF!</definedName>
    <definedName name="XRefPaste108" localSheetId="12" hidden="1">'[10]1. Pasivo y Rdos'!#REF!</definedName>
    <definedName name="XRefPaste108" localSheetId="5" hidden="1">'[10]1. Pasivo y Rdos'!#REF!</definedName>
    <definedName name="XRefPaste108" localSheetId="7" hidden="1">'[10]1. Pasivo y Rdos'!#REF!</definedName>
    <definedName name="XRefPaste108" localSheetId="6" hidden="1">'[10]1. Pasivo y Rdos'!#REF!</definedName>
    <definedName name="XRefPaste108" hidden="1">'[10]1. Pasivo y Rdos'!#REF!</definedName>
    <definedName name="XRefPaste108Row" localSheetId="12" hidden="1">#REF!</definedName>
    <definedName name="XRefPaste108Row" localSheetId="5" hidden="1">#REF!</definedName>
    <definedName name="XRefPaste108Row" localSheetId="7" hidden="1">#REF!</definedName>
    <definedName name="XRefPaste108Row" localSheetId="15" hidden="1">#REF!</definedName>
    <definedName name="XRefPaste108Row" localSheetId="6" hidden="1">#REF!</definedName>
    <definedName name="XRefPaste108Row" hidden="1">#REF!</definedName>
    <definedName name="XRefPaste10Row" localSheetId="12" hidden="1">#REF!</definedName>
    <definedName name="XRefPaste10Row" localSheetId="5" hidden="1">#REF!</definedName>
    <definedName name="XRefPaste10Row" localSheetId="7" hidden="1">#REF!</definedName>
    <definedName name="XRefPaste10Row" localSheetId="6" hidden="1">#REF!</definedName>
    <definedName name="XRefPaste10Row" hidden="1">#REF!</definedName>
    <definedName name="XRefPaste11" localSheetId="12" hidden="1">#REF!</definedName>
    <definedName name="XRefPaste11" localSheetId="5" hidden="1">#REF!</definedName>
    <definedName name="XRefPaste11" localSheetId="7" hidden="1">#REF!</definedName>
    <definedName name="XRefPaste11" localSheetId="6" hidden="1">#REF!</definedName>
    <definedName name="XRefPaste11" hidden="1">#REF!</definedName>
    <definedName name="XRefPaste113" localSheetId="12" hidden="1">'[10]3. DDJJ SUSS'!#REF!</definedName>
    <definedName name="XRefPaste113" localSheetId="5" hidden="1">'[10]3. DDJJ SUSS'!#REF!</definedName>
    <definedName name="XRefPaste113" localSheetId="7" hidden="1">'[10]3. DDJJ SUSS'!#REF!</definedName>
    <definedName name="XRefPaste113" localSheetId="6" hidden="1">'[10]3. DDJJ SUSS'!#REF!</definedName>
    <definedName name="XRefPaste113" hidden="1">'[10]3. DDJJ SUSS'!#REF!</definedName>
    <definedName name="XRefPaste113Row" localSheetId="12" hidden="1">#REF!</definedName>
    <definedName name="XRefPaste113Row" localSheetId="5" hidden="1">#REF!</definedName>
    <definedName name="XRefPaste113Row" localSheetId="7" hidden="1">#REF!</definedName>
    <definedName name="XRefPaste113Row" localSheetId="15" hidden="1">#REF!</definedName>
    <definedName name="XRefPaste113Row" localSheetId="6" hidden="1">#REF!</definedName>
    <definedName name="XRefPaste113Row" hidden="1">#REF!</definedName>
    <definedName name="XRefPaste114" localSheetId="12" hidden="1">[9]Conciliaciones!#REF!</definedName>
    <definedName name="XRefPaste114" localSheetId="5" hidden="1">[9]Conciliaciones!#REF!</definedName>
    <definedName name="XRefPaste114" localSheetId="7" hidden="1">[9]Conciliaciones!#REF!</definedName>
    <definedName name="XRefPaste114" localSheetId="15" hidden="1">[9]Conciliaciones!#REF!</definedName>
    <definedName name="XRefPaste114" localSheetId="6" hidden="1">[9]Conciliaciones!#REF!</definedName>
    <definedName name="XRefPaste114" hidden="1">[9]Conciliaciones!#REF!</definedName>
    <definedName name="XRefPaste114Row" localSheetId="12" hidden="1">#REF!</definedName>
    <definedName name="XRefPaste114Row" localSheetId="5" hidden="1">#REF!</definedName>
    <definedName name="XRefPaste114Row" localSheetId="7" hidden="1">#REF!</definedName>
    <definedName name="XRefPaste114Row" localSheetId="15" hidden="1">#REF!</definedName>
    <definedName name="XRefPaste114Row" localSheetId="6" hidden="1">#REF!</definedName>
    <definedName name="XRefPaste114Row" hidden="1">#REF!</definedName>
    <definedName name="XRefPaste115" localSheetId="12" hidden="1">[9]Conciliaciones!#REF!</definedName>
    <definedName name="XRefPaste115" localSheetId="5" hidden="1">[9]Conciliaciones!#REF!</definedName>
    <definedName name="XRefPaste115" localSheetId="7" hidden="1">[9]Conciliaciones!#REF!</definedName>
    <definedName name="XRefPaste115" localSheetId="15" hidden="1">[9]Conciliaciones!#REF!</definedName>
    <definedName name="XRefPaste115" localSheetId="6" hidden="1">[9]Conciliaciones!#REF!</definedName>
    <definedName name="XRefPaste115" hidden="1">[9]Conciliaciones!#REF!</definedName>
    <definedName name="XRefPaste115Row" localSheetId="12" hidden="1">#REF!</definedName>
    <definedName name="XRefPaste115Row" localSheetId="5" hidden="1">#REF!</definedName>
    <definedName name="XRefPaste115Row" localSheetId="7" hidden="1">#REF!</definedName>
    <definedName name="XRefPaste115Row" localSheetId="15" hidden="1">#REF!</definedName>
    <definedName name="XRefPaste115Row" localSheetId="6" hidden="1">#REF!</definedName>
    <definedName name="XRefPaste115Row" hidden="1">#REF!</definedName>
    <definedName name="XRefPaste116" localSheetId="12" hidden="1">[9]Conciliaciones!#REF!</definedName>
    <definedName name="XRefPaste116" localSheetId="5" hidden="1">[9]Conciliaciones!#REF!</definedName>
    <definedName name="XRefPaste116" localSheetId="7" hidden="1">[9]Conciliaciones!#REF!</definedName>
    <definedName name="XRefPaste116" localSheetId="15" hidden="1">[9]Conciliaciones!#REF!</definedName>
    <definedName name="XRefPaste116" localSheetId="6" hidden="1">[9]Conciliaciones!#REF!</definedName>
    <definedName name="XRefPaste116" hidden="1">[9]Conciliaciones!#REF!</definedName>
    <definedName name="XRefPaste116Row" localSheetId="12" hidden="1">#REF!</definedName>
    <definedName name="XRefPaste116Row" localSheetId="5" hidden="1">#REF!</definedName>
    <definedName name="XRefPaste116Row" localSheetId="7" hidden="1">#REF!</definedName>
    <definedName name="XRefPaste116Row" localSheetId="15" hidden="1">#REF!</definedName>
    <definedName name="XRefPaste116Row" localSheetId="6" hidden="1">#REF!</definedName>
    <definedName name="XRefPaste116Row" hidden="1">#REF!</definedName>
    <definedName name="XRefPaste117" localSheetId="12" hidden="1">[9]Conciliaciones!#REF!</definedName>
    <definedName name="XRefPaste117" localSheetId="5" hidden="1">[9]Conciliaciones!#REF!</definedName>
    <definedName name="XRefPaste117" localSheetId="7" hidden="1">[9]Conciliaciones!#REF!</definedName>
    <definedName name="XRefPaste117" localSheetId="15" hidden="1">[9]Conciliaciones!#REF!</definedName>
    <definedName name="XRefPaste117" localSheetId="6" hidden="1">[9]Conciliaciones!#REF!</definedName>
    <definedName name="XRefPaste117" hidden="1">[9]Conciliaciones!#REF!</definedName>
    <definedName name="XRefPaste117Row" localSheetId="12" hidden="1">#REF!</definedName>
    <definedName name="XRefPaste117Row" localSheetId="5" hidden="1">#REF!</definedName>
    <definedName name="XRefPaste117Row" localSheetId="7" hidden="1">#REF!</definedName>
    <definedName name="XRefPaste117Row" localSheetId="15" hidden="1">#REF!</definedName>
    <definedName name="XRefPaste117Row" localSheetId="6" hidden="1">#REF!</definedName>
    <definedName name="XRefPaste117Row" hidden="1">#REF!</definedName>
    <definedName name="XRefPaste118" localSheetId="12" hidden="1">[9]Conciliaciones!#REF!</definedName>
    <definedName name="XRefPaste118" localSheetId="5" hidden="1">[9]Conciliaciones!#REF!</definedName>
    <definedName name="XRefPaste118" localSheetId="7" hidden="1">[9]Conciliaciones!#REF!</definedName>
    <definedName name="XRefPaste118" localSheetId="15" hidden="1">[9]Conciliaciones!#REF!</definedName>
    <definedName name="XRefPaste118" localSheetId="6" hidden="1">[9]Conciliaciones!#REF!</definedName>
    <definedName name="XRefPaste118" hidden="1">[9]Conciliaciones!#REF!</definedName>
    <definedName name="XRefPaste118Row" localSheetId="12" hidden="1">#REF!</definedName>
    <definedName name="XRefPaste118Row" localSheetId="5" hidden="1">#REF!</definedName>
    <definedName name="XRefPaste118Row" localSheetId="7" hidden="1">#REF!</definedName>
    <definedName name="XRefPaste118Row" localSheetId="15" hidden="1">#REF!</definedName>
    <definedName name="XRefPaste118Row" localSheetId="6" hidden="1">#REF!</definedName>
    <definedName name="XRefPaste118Row" hidden="1">#REF!</definedName>
    <definedName name="XRefPaste119" localSheetId="12" hidden="1">[9]Conciliaciones!#REF!</definedName>
    <definedName name="XRefPaste119" localSheetId="5" hidden="1">[9]Conciliaciones!#REF!</definedName>
    <definedName name="XRefPaste119" localSheetId="7" hidden="1">[9]Conciliaciones!#REF!</definedName>
    <definedName name="XRefPaste119" localSheetId="15" hidden="1">[9]Conciliaciones!#REF!</definedName>
    <definedName name="XRefPaste119" localSheetId="6" hidden="1">[9]Conciliaciones!#REF!</definedName>
    <definedName name="XRefPaste119" hidden="1">[9]Conciliaciones!#REF!</definedName>
    <definedName name="XRefPaste119Row" localSheetId="12" hidden="1">#REF!</definedName>
    <definedName name="XRefPaste119Row" localSheetId="5" hidden="1">#REF!</definedName>
    <definedName name="XRefPaste119Row" localSheetId="7" hidden="1">#REF!</definedName>
    <definedName name="XRefPaste119Row" localSheetId="15" hidden="1">#REF!</definedName>
    <definedName name="XRefPaste119Row" localSheetId="6" hidden="1">#REF!</definedName>
    <definedName name="XRefPaste119Row" hidden="1">#REF!</definedName>
    <definedName name="XRefPaste11Row" localSheetId="12" hidden="1">#REF!</definedName>
    <definedName name="XRefPaste11Row" localSheetId="5" hidden="1">#REF!</definedName>
    <definedName name="XRefPaste11Row" localSheetId="7" hidden="1">#REF!</definedName>
    <definedName name="XRefPaste11Row" localSheetId="6" hidden="1">#REF!</definedName>
    <definedName name="XRefPaste11Row" hidden="1">#REF!</definedName>
    <definedName name="XRefPaste12" localSheetId="12" hidden="1">#REF!</definedName>
    <definedName name="XRefPaste12" localSheetId="5" hidden="1">#REF!</definedName>
    <definedName name="XRefPaste12" localSheetId="7" hidden="1">#REF!</definedName>
    <definedName name="XRefPaste12" localSheetId="6" hidden="1">#REF!</definedName>
    <definedName name="XRefPaste12" hidden="1">#REF!</definedName>
    <definedName name="XRefPaste120" localSheetId="12" hidden="1">[9]Conciliaciones!#REF!</definedName>
    <definedName name="XRefPaste120" localSheetId="5" hidden="1">[9]Conciliaciones!#REF!</definedName>
    <definedName name="XRefPaste120" localSheetId="7" hidden="1">[9]Conciliaciones!#REF!</definedName>
    <definedName name="XRefPaste120" localSheetId="6" hidden="1">[9]Conciliaciones!#REF!</definedName>
    <definedName name="XRefPaste120" hidden="1">[9]Conciliaciones!#REF!</definedName>
    <definedName name="XRefPaste120Row" localSheetId="12" hidden="1">#REF!</definedName>
    <definedName name="XRefPaste120Row" localSheetId="5" hidden="1">#REF!</definedName>
    <definedName name="XRefPaste120Row" localSheetId="7" hidden="1">#REF!</definedName>
    <definedName name="XRefPaste120Row" localSheetId="15" hidden="1">#REF!</definedName>
    <definedName name="XRefPaste120Row" localSheetId="6" hidden="1">#REF!</definedName>
    <definedName name="XRefPaste120Row" hidden="1">#REF!</definedName>
    <definedName name="XRefPaste121" localSheetId="12" hidden="1">[9]Conciliaciones!#REF!</definedName>
    <definedName name="XRefPaste121" localSheetId="5" hidden="1">[9]Conciliaciones!#REF!</definedName>
    <definedName name="XRefPaste121" localSheetId="7" hidden="1">[9]Conciliaciones!#REF!</definedName>
    <definedName name="XRefPaste121" localSheetId="15" hidden="1">[9]Conciliaciones!#REF!</definedName>
    <definedName name="XRefPaste121" localSheetId="6" hidden="1">[9]Conciliaciones!#REF!</definedName>
    <definedName name="XRefPaste121" hidden="1">[9]Conciliaciones!#REF!</definedName>
    <definedName name="XRefPaste121Row" localSheetId="12" hidden="1">#REF!</definedName>
    <definedName name="XRefPaste121Row" localSheetId="5" hidden="1">#REF!</definedName>
    <definedName name="XRefPaste121Row" localSheetId="7" hidden="1">#REF!</definedName>
    <definedName name="XRefPaste121Row" localSheetId="15" hidden="1">#REF!</definedName>
    <definedName name="XRefPaste121Row" localSheetId="6" hidden="1">#REF!</definedName>
    <definedName name="XRefPaste121Row" hidden="1">#REF!</definedName>
    <definedName name="XRefPaste122" localSheetId="12" hidden="1">#REF!</definedName>
    <definedName name="XRefPaste122" localSheetId="5" hidden="1">#REF!</definedName>
    <definedName name="XRefPaste122" localSheetId="7" hidden="1">#REF!</definedName>
    <definedName name="XRefPaste122" localSheetId="6" hidden="1">#REF!</definedName>
    <definedName name="XRefPaste122" hidden="1">#REF!</definedName>
    <definedName name="XRefPaste122Row" localSheetId="12" hidden="1">#REF!</definedName>
    <definedName name="XRefPaste122Row" localSheetId="5" hidden="1">#REF!</definedName>
    <definedName name="XRefPaste122Row" localSheetId="7" hidden="1">#REF!</definedName>
    <definedName name="XRefPaste122Row" localSheetId="6" hidden="1">#REF!</definedName>
    <definedName name="XRefPaste122Row" hidden="1">#REF!</definedName>
    <definedName name="XRefPaste123" localSheetId="12" hidden="1">[9]Conciliaciones!#REF!</definedName>
    <definedName name="XRefPaste123" localSheetId="5" hidden="1">[9]Conciliaciones!#REF!</definedName>
    <definedName name="XRefPaste123" localSheetId="7" hidden="1">[9]Conciliaciones!#REF!</definedName>
    <definedName name="XRefPaste123" localSheetId="6" hidden="1">[9]Conciliaciones!#REF!</definedName>
    <definedName name="XRefPaste123" hidden="1">[9]Conciliaciones!#REF!</definedName>
    <definedName name="XRefPaste123Row" localSheetId="12" hidden="1">#REF!</definedName>
    <definedName name="XRefPaste123Row" localSheetId="5" hidden="1">#REF!</definedName>
    <definedName name="XRefPaste123Row" localSheetId="7" hidden="1">#REF!</definedName>
    <definedName name="XRefPaste123Row" localSheetId="15" hidden="1">#REF!</definedName>
    <definedName name="XRefPaste123Row" localSheetId="6" hidden="1">#REF!</definedName>
    <definedName name="XRefPaste123Row" hidden="1">#REF!</definedName>
    <definedName name="XRefPaste124" localSheetId="12" hidden="1">[9]Conciliaciones!#REF!</definedName>
    <definedName name="XRefPaste124" localSheetId="5" hidden="1">[9]Conciliaciones!#REF!</definedName>
    <definedName name="XRefPaste124" localSheetId="7" hidden="1">[9]Conciliaciones!#REF!</definedName>
    <definedName name="XRefPaste124" localSheetId="15" hidden="1">[9]Conciliaciones!#REF!</definedName>
    <definedName name="XRefPaste124" localSheetId="6" hidden="1">[9]Conciliaciones!#REF!</definedName>
    <definedName name="XRefPaste124" hidden="1">[9]Conciliaciones!#REF!</definedName>
    <definedName name="XRefPaste124Row" localSheetId="12" hidden="1">#REF!</definedName>
    <definedName name="XRefPaste124Row" localSheetId="5" hidden="1">#REF!</definedName>
    <definedName name="XRefPaste124Row" localSheetId="7" hidden="1">#REF!</definedName>
    <definedName name="XRefPaste124Row" localSheetId="15" hidden="1">#REF!</definedName>
    <definedName name="XRefPaste124Row" localSheetId="6" hidden="1">#REF!</definedName>
    <definedName name="XRefPaste124Row" hidden="1">#REF!</definedName>
    <definedName name="XRefPaste125" localSheetId="12" hidden="1">[9]Conciliaciones!#REF!</definedName>
    <definedName name="XRefPaste125" localSheetId="5" hidden="1">[9]Conciliaciones!#REF!</definedName>
    <definedName name="XRefPaste125" localSheetId="7" hidden="1">[9]Conciliaciones!#REF!</definedName>
    <definedName name="XRefPaste125" localSheetId="15" hidden="1">[9]Conciliaciones!#REF!</definedName>
    <definedName name="XRefPaste125" localSheetId="6" hidden="1">[9]Conciliaciones!#REF!</definedName>
    <definedName name="XRefPaste125" hidden="1">[9]Conciliaciones!#REF!</definedName>
    <definedName name="XRefPaste125Row" localSheetId="12" hidden="1">#REF!</definedName>
    <definedName name="XRefPaste125Row" localSheetId="5" hidden="1">#REF!</definedName>
    <definedName name="XRefPaste125Row" localSheetId="7" hidden="1">#REF!</definedName>
    <definedName name="XRefPaste125Row" localSheetId="15" hidden="1">#REF!</definedName>
    <definedName name="XRefPaste125Row" localSheetId="6" hidden="1">#REF!</definedName>
    <definedName name="XRefPaste125Row" hidden="1">#REF!</definedName>
    <definedName name="XRefPaste126" localSheetId="12" hidden="1">[9]Conciliaciones!#REF!</definedName>
    <definedName name="XRefPaste126" localSheetId="5" hidden="1">[9]Conciliaciones!#REF!</definedName>
    <definedName name="XRefPaste126" localSheetId="7" hidden="1">[9]Conciliaciones!#REF!</definedName>
    <definedName name="XRefPaste126" localSheetId="15" hidden="1">[9]Conciliaciones!#REF!</definedName>
    <definedName name="XRefPaste126" localSheetId="6" hidden="1">[9]Conciliaciones!#REF!</definedName>
    <definedName name="XRefPaste126" hidden="1">[9]Conciliaciones!#REF!</definedName>
    <definedName name="XRefPaste126Row" localSheetId="12" hidden="1">#REF!</definedName>
    <definedName name="XRefPaste126Row" localSheetId="5" hidden="1">#REF!</definedName>
    <definedName name="XRefPaste126Row" localSheetId="7" hidden="1">#REF!</definedName>
    <definedName name="XRefPaste126Row" localSheetId="15" hidden="1">#REF!</definedName>
    <definedName name="XRefPaste126Row" localSheetId="6" hidden="1">#REF!</definedName>
    <definedName name="XRefPaste126Row" hidden="1">#REF!</definedName>
    <definedName name="XRefPaste127" localSheetId="12" hidden="1">'[10]2. Libro Ley 20744'!#REF!</definedName>
    <definedName name="XRefPaste127" localSheetId="5" hidden="1">'[10]2. Libro Ley 20744'!#REF!</definedName>
    <definedName name="XRefPaste127" localSheetId="7" hidden="1">'[10]2. Libro Ley 20744'!#REF!</definedName>
    <definedName name="XRefPaste127" localSheetId="15" hidden="1">'[10]2. Libro Ley 20744'!#REF!</definedName>
    <definedName name="XRefPaste127" localSheetId="6" hidden="1">'[10]2. Libro Ley 20744'!#REF!</definedName>
    <definedName name="XRefPaste127" hidden="1">'[10]2. Libro Ley 20744'!#REF!</definedName>
    <definedName name="XRefPaste127Row" localSheetId="12" hidden="1">#REF!</definedName>
    <definedName name="XRefPaste127Row" localSheetId="5" hidden="1">#REF!</definedName>
    <definedName name="XRefPaste127Row" localSheetId="7" hidden="1">#REF!</definedName>
    <definedName name="XRefPaste127Row" localSheetId="15" hidden="1">#REF!</definedName>
    <definedName name="XRefPaste127Row" localSheetId="6" hidden="1">#REF!</definedName>
    <definedName name="XRefPaste127Row" hidden="1">#REF!</definedName>
    <definedName name="XRefPaste128" localSheetId="12" hidden="1">[9]Conciliaciones!#REF!</definedName>
    <definedName name="XRefPaste128" localSheetId="5" hidden="1">[9]Conciliaciones!#REF!</definedName>
    <definedName name="XRefPaste128" localSheetId="7" hidden="1">[9]Conciliaciones!#REF!</definedName>
    <definedName name="XRefPaste128" localSheetId="15" hidden="1">[9]Conciliaciones!#REF!</definedName>
    <definedName name="XRefPaste128" localSheetId="6" hidden="1">[9]Conciliaciones!#REF!</definedName>
    <definedName name="XRefPaste128" hidden="1">[9]Conciliaciones!#REF!</definedName>
    <definedName name="XRefPaste128Row" localSheetId="12" hidden="1">#REF!</definedName>
    <definedName name="XRefPaste128Row" localSheetId="5" hidden="1">#REF!</definedName>
    <definedName name="XRefPaste128Row" localSheetId="7" hidden="1">#REF!</definedName>
    <definedName name="XRefPaste128Row" localSheetId="15" hidden="1">#REF!</definedName>
    <definedName name="XRefPaste128Row" localSheetId="6" hidden="1">#REF!</definedName>
    <definedName name="XRefPaste128Row" hidden="1">#REF!</definedName>
    <definedName name="XRefPaste129" localSheetId="12" hidden="1">'[10]1. Pasivo y Rdos'!#REF!</definedName>
    <definedName name="XRefPaste129" localSheetId="5" hidden="1">'[10]1. Pasivo y Rdos'!#REF!</definedName>
    <definedName name="XRefPaste129" localSheetId="7" hidden="1">'[10]1. Pasivo y Rdos'!#REF!</definedName>
    <definedName name="XRefPaste129" localSheetId="15" hidden="1">'[10]1. Pasivo y Rdos'!#REF!</definedName>
    <definedName name="XRefPaste129" localSheetId="6" hidden="1">'[10]1. Pasivo y Rdos'!#REF!</definedName>
    <definedName name="XRefPaste129" hidden="1">'[10]1. Pasivo y Rdos'!#REF!</definedName>
    <definedName name="XRefPaste129Row" localSheetId="12" hidden="1">#REF!</definedName>
    <definedName name="XRefPaste129Row" localSheetId="5" hidden="1">#REF!</definedName>
    <definedName name="XRefPaste129Row" localSheetId="7" hidden="1">#REF!</definedName>
    <definedName name="XRefPaste129Row" localSheetId="15" hidden="1">#REF!</definedName>
    <definedName name="XRefPaste129Row" localSheetId="6" hidden="1">#REF!</definedName>
    <definedName name="XRefPaste129Row" hidden="1">#REF!</definedName>
    <definedName name="XRefPaste12Row" localSheetId="12" hidden="1">#REF!</definedName>
    <definedName name="XRefPaste12Row" localSheetId="5" hidden="1">#REF!</definedName>
    <definedName name="XRefPaste12Row" localSheetId="7" hidden="1">#REF!</definedName>
    <definedName name="XRefPaste12Row" localSheetId="6" hidden="1">#REF!</definedName>
    <definedName name="XRefPaste12Row" hidden="1">#REF!</definedName>
    <definedName name="XRefPaste13" localSheetId="12" hidden="1">#REF!</definedName>
    <definedName name="XRefPaste13" localSheetId="5" hidden="1">#REF!</definedName>
    <definedName name="XRefPaste13" localSheetId="7" hidden="1">#REF!</definedName>
    <definedName name="XRefPaste13" localSheetId="6" hidden="1">#REF!</definedName>
    <definedName name="XRefPaste13" hidden="1">#REF!</definedName>
    <definedName name="XRefPaste130" localSheetId="12" hidden="1">'[10]1. Pasivo y Rdos'!#REF!</definedName>
    <definedName name="XRefPaste130" localSheetId="5" hidden="1">'[10]1. Pasivo y Rdos'!#REF!</definedName>
    <definedName name="XRefPaste130" localSheetId="7" hidden="1">'[10]1. Pasivo y Rdos'!#REF!</definedName>
    <definedName name="XRefPaste130" localSheetId="6" hidden="1">'[10]1. Pasivo y Rdos'!#REF!</definedName>
    <definedName name="XRefPaste130" hidden="1">'[10]1. Pasivo y Rdos'!#REF!</definedName>
    <definedName name="XRefPaste130Row" localSheetId="12" hidden="1">#REF!</definedName>
    <definedName name="XRefPaste130Row" localSheetId="5" hidden="1">#REF!</definedName>
    <definedName name="XRefPaste130Row" localSheetId="7" hidden="1">#REF!</definedName>
    <definedName name="XRefPaste130Row" localSheetId="15" hidden="1">#REF!</definedName>
    <definedName name="XRefPaste130Row" localSheetId="6" hidden="1">#REF!</definedName>
    <definedName name="XRefPaste130Row" hidden="1">#REF!</definedName>
    <definedName name="XRefPaste131" localSheetId="12" hidden="1">[9]Conciliaciones!#REF!</definedName>
    <definedName name="XRefPaste131" localSheetId="5" hidden="1">[9]Conciliaciones!#REF!</definedName>
    <definedName name="XRefPaste131" localSheetId="7" hidden="1">[9]Conciliaciones!#REF!</definedName>
    <definedName name="XRefPaste131" localSheetId="15" hidden="1">[9]Conciliaciones!#REF!</definedName>
    <definedName name="XRefPaste131" localSheetId="6" hidden="1">[9]Conciliaciones!#REF!</definedName>
    <definedName name="XRefPaste131" hidden="1">[9]Conciliaciones!#REF!</definedName>
    <definedName name="XRefPaste131Row" localSheetId="12" hidden="1">#REF!</definedName>
    <definedName name="XRefPaste131Row" localSheetId="5" hidden="1">#REF!</definedName>
    <definedName name="XRefPaste131Row" localSheetId="7" hidden="1">#REF!</definedName>
    <definedName name="XRefPaste131Row" localSheetId="15" hidden="1">#REF!</definedName>
    <definedName name="XRefPaste131Row" localSheetId="6" hidden="1">#REF!</definedName>
    <definedName name="XRefPaste131Row" hidden="1">#REF!</definedName>
    <definedName name="XRefPaste132" localSheetId="12" hidden="1">[9]Conciliaciones!#REF!</definedName>
    <definedName name="XRefPaste132" localSheetId="5" hidden="1">[9]Conciliaciones!#REF!</definedName>
    <definedName name="XRefPaste132" localSheetId="7" hidden="1">[9]Conciliaciones!#REF!</definedName>
    <definedName name="XRefPaste132" localSheetId="15" hidden="1">[9]Conciliaciones!#REF!</definedName>
    <definedName name="XRefPaste132" localSheetId="6" hidden="1">[9]Conciliaciones!#REF!</definedName>
    <definedName name="XRefPaste132" hidden="1">[9]Conciliaciones!#REF!</definedName>
    <definedName name="XRefPaste132Row" localSheetId="12" hidden="1">#REF!</definedName>
    <definedName name="XRefPaste132Row" localSheetId="5" hidden="1">#REF!</definedName>
    <definedName name="XRefPaste132Row" localSheetId="7" hidden="1">#REF!</definedName>
    <definedName name="XRefPaste132Row" localSheetId="15" hidden="1">#REF!</definedName>
    <definedName name="XRefPaste132Row" localSheetId="6" hidden="1">#REF!</definedName>
    <definedName name="XRefPaste132Row" hidden="1">#REF!</definedName>
    <definedName name="XRefPaste133" localSheetId="12" hidden="1">[9]Conciliaciones!#REF!</definedName>
    <definedName name="XRefPaste133" localSheetId="5" hidden="1">[9]Conciliaciones!#REF!</definedName>
    <definedName name="XRefPaste133" localSheetId="7" hidden="1">[9]Conciliaciones!#REF!</definedName>
    <definedName name="XRefPaste133" localSheetId="15" hidden="1">[9]Conciliaciones!#REF!</definedName>
    <definedName name="XRefPaste133" localSheetId="6" hidden="1">[9]Conciliaciones!#REF!</definedName>
    <definedName name="XRefPaste133" hidden="1">[9]Conciliaciones!#REF!</definedName>
    <definedName name="XRefPaste133Row" localSheetId="12" hidden="1">#REF!</definedName>
    <definedName name="XRefPaste133Row" localSheetId="5" hidden="1">#REF!</definedName>
    <definedName name="XRefPaste133Row" localSheetId="7" hidden="1">#REF!</definedName>
    <definedName name="XRefPaste133Row" localSheetId="15" hidden="1">#REF!</definedName>
    <definedName name="XRefPaste133Row" localSheetId="6" hidden="1">#REF!</definedName>
    <definedName name="XRefPaste133Row" hidden="1">#REF!</definedName>
    <definedName name="XRefPaste134" localSheetId="12" hidden="1">[9]Conciliaciones!#REF!</definedName>
    <definedName name="XRefPaste134" localSheetId="5" hidden="1">[9]Conciliaciones!#REF!</definedName>
    <definedName name="XRefPaste134" localSheetId="7" hidden="1">[9]Conciliaciones!#REF!</definedName>
    <definedName name="XRefPaste134" localSheetId="15" hidden="1">[9]Conciliaciones!#REF!</definedName>
    <definedName name="XRefPaste134" localSheetId="6" hidden="1">[9]Conciliaciones!#REF!</definedName>
    <definedName name="XRefPaste134" hidden="1">[9]Conciliaciones!#REF!</definedName>
    <definedName name="XRefPaste134Row" localSheetId="12" hidden="1">#REF!</definedName>
    <definedName name="XRefPaste134Row" localSheetId="5" hidden="1">#REF!</definedName>
    <definedName name="XRefPaste134Row" localSheetId="7" hidden="1">#REF!</definedName>
    <definedName name="XRefPaste134Row" localSheetId="15" hidden="1">#REF!</definedName>
    <definedName name="XRefPaste134Row" localSheetId="6" hidden="1">#REF!</definedName>
    <definedName name="XRefPaste134Row" hidden="1">#REF!</definedName>
    <definedName name="XRefPaste135Row" localSheetId="12" hidden="1">#REF!</definedName>
    <definedName name="XRefPaste135Row" localSheetId="5" hidden="1">#REF!</definedName>
    <definedName name="XRefPaste135Row" localSheetId="7" hidden="1">#REF!</definedName>
    <definedName name="XRefPaste135Row" localSheetId="6" hidden="1">#REF!</definedName>
    <definedName name="XRefPaste135Row" hidden="1">#REF!</definedName>
    <definedName name="XRefPaste136Row" localSheetId="12" hidden="1">#REF!</definedName>
    <definedName name="XRefPaste136Row" localSheetId="5" hidden="1">#REF!</definedName>
    <definedName name="XRefPaste136Row" localSheetId="7" hidden="1">#REF!</definedName>
    <definedName name="XRefPaste136Row" localSheetId="6" hidden="1">#REF!</definedName>
    <definedName name="XRefPaste136Row" hidden="1">#REF!</definedName>
    <definedName name="XRefPaste137Row" localSheetId="12" hidden="1">#REF!</definedName>
    <definedName name="XRefPaste137Row" localSheetId="5" hidden="1">#REF!</definedName>
    <definedName name="XRefPaste137Row" localSheetId="7" hidden="1">#REF!</definedName>
    <definedName name="XRefPaste137Row" localSheetId="6" hidden="1">#REF!</definedName>
    <definedName name="XRefPaste137Row" hidden="1">#REF!</definedName>
    <definedName name="XRefPaste138Row" localSheetId="12" hidden="1">#REF!</definedName>
    <definedName name="XRefPaste138Row" localSheetId="5" hidden="1">#REF!</definedName>
    <definedName name="XRefPaste138Row" localSheetId="7" hidden="1">#REF!</definedName>
    <definedName name="XRefPaste138Row" localSheetId="6" hidden="1">#REF!</definedName>
    <definedName name="XRefPaste138Row" hidden="1">#REF!</definedName>
    <definedName name="XRefPaste139" localSheetId="12" hidden="1">'[10]2. Libro Ley 20744'!#REF!</definedName>
    <definedName name="XRefPaste139" localSheetId="5" hidden="1">'[10]2. Libro Ley 20744'!#REF!</definedName>
    <definedName name="XRefPaste139" localSheetId="7" hidden="1">'[10]2. Libro Ley 20744'!#REF!</definedName>
    <definedName name="XRefPaste139" localSheetId="6" hidden="1">'[10]2. Libro Ley 20744'!#REF!</definedName>
    <definedName name="XRefPaste139" hidden="1">'[10]2. Libro Ley 20744'!#REF!</definedName>
    <definedName name="XRefPaste139Row" localSheetId="12" hidden="1">#REF!</definedName>
    <definedName name="XRefPaste139Row" localSheetId="5" hidden="1">#REF!</definedName>
    <definedName name="XRefPaste139Row" localSheetId="7" hidden="1">#REF!</definedName>
    <definedName name="XRefPaste139Row" localSheetId="15" hidden="1">#REF!</definedName>
    <definedName name="XRefPaste139Row" localSheetId="6" hidden="1">#REF!</definedName>
    <definedName name="XRefPaste139Row" hidden="1">#REF!</definedName>
    <definedName name="XRefPaste13Row" localSheetId="12" hidden="1">#REF!</definedName>
    <definedName name="XRefPaste13Row" localSheetId="5" hidden="1">#REF!</definedName>
    <definedName name="XRefPaste13Row" localSheetId="7" hidden="1">#REF!</definedName>
    <definedName name="XRefPaste13Row" localSheetId="6" hidden="1">#REF!</definedName>
    <definedName name="XRefPaste13Row" hidden="1">#REF!</definedName>
    <definedName name="XRefPaste14" localSheetId="12" hidden="1">#REF!</definedName>
    <definedName name="XRefPaste14" localSheetId="5" hidden="1">#REF!</definedName>
    <definedName name="XRefPaste14" localSheetId="7" hidden="1">#REF!</definedName>
    <definedName name="XRefPaste14" localSheetId="6" hidden="1">#REF!</definedName>
    <definedName name="XRefPaste14" hidden="1">#REF!</definedName>
    <definedName name="XRefPaste140Row" localSheetId="12" hidden="1">#REF!</definedName>
    <definedName name="XRefPaste140Row" localSheetId="5" hidden="1">#REF!</definedName>
    <definedName name="XRefPaste140Row" localSheetId="7" hidden="1">#REF!</definedName>
    <definedName name="XRefPaste140Row" localSheetId="6" hidden="1">#REF!</definedName>
    <definedName name="XRefPaste140Row" hidden="1">#REF!</definedName>
    <definedName name="XRefPaste143" localSheetId="12" hidden="1">'[19]Provisión SAC'!#REF!</definedName>
    <definedName name="XRefPaste143" localSheetId="5" hidden="1">'[19]Provisión SAC'!#REF!</definedName>
    <definedName name="XRefPaste143" localSheetId="7" hidden="1">'[19]Provisión SAC'!#REF!</definedName>
    <definedName name="XRefPaste143" localSheetId="6" hidden="1">'[19]Provisión SAC'!#REF!</definedName>
    <definedName name="XRefPaste143" hidden="1">'[19]Provisión SAC'!#REF!</definedName>
    <definedName name="XRefPaste143Row" localSheetId="12" hidden="1">[19]XREF!#REF!</definedName>
    <definedName name="XRefPaste143Row" localSheetId="5" hidden="1">[19]XREF!#REF!</definedName>
    <definedName name="XRefPaste143Row" localSheetId="7" hidden="1">[19]XREF!#REF!</definedName>
    <definedName name="XRefPaste143Row" localSheetId="6" hidden="1">[19]XREF!#REF!</definedName>
    <definedName name="XRefPaste143Row" hidden="1">[19]XREF!#REF!</definedName>
    <definedName name="XRefPaste14Row" localSheetId="12" hidden="1">#REF!</definedName>
    <definedName name="XRefPaste14Row" localSheetId="5" hidden="1">#REF!</definedName>
    <definedName name="XRefPaste14Row" localSheetId="7" hidden="1">#REF!</definedName>
    <definedName name="XRefPaste14Row" localSheetId="15" hidden="1">#REF!</definedName>
    <definedName name="XRefPaste14Row" localSheetId="6" hidden="1">#REF!</definedName>
    <definedName name="XRefPaste14Row" hidden="1">#REF!</definedName>
    <definedName name="XRefPaste15" localSheetId="12" hidden="1">#REF!</definedName>
    <definedName name="XRefPaste15" localSheetId="5" hidden="1">#REF!</definedName>
    <definedName name="XRefPaste15" localSheetId="7" hidden="1">#REF!</definedName>
    <definedName name="XRefPaste15" localSheetId="6" hidden="1">#REF!</definedName>
    <definedName name="XRefPaste15" hidden="1">#REF!</definedName>
    <definedName name="XRefPaste15Row" localSheetId="12" hidden="1">#REF!</definedName>
    <definedName name="XRefPaste15Row" localSheetId="5" hidden="1">#REF!</definedName>
    <definedName name="XRefPaste15Row" localSheetId="7" hidden="1">#REF!</definedName>
    <definedName name="XRefPaste15Row" localSheetId="6" hidden="1">#REF!</definedName>
    <definedName name="XRefPaste15Row" hidden="1">#REF!</definedName>
    <definedName name="XRefPaste16" localSheetId="12" hidden="1">#REF!</definedName>
    <definedName name="XRefPaste16" localSheetId="5" hidden="1">#REF!</definedName>
    <definedName name="XRefPaste16" localSheetId="7" hidden="1">#REF!</definedName>
    <definedName name="XRefPaste16" localSheetId="6" hidden="1">#REF!</definedName>
    <definedName name="XRefPaste16" hidden="1">#REF!</definedName>
    <definedName name="XRefPaste16Row" localSheetId="12" hidden="1">#REF!</definedName>
    <definedName name="XRefPaste16Row" localSheetId="5" hidden="1">#REF!</definedName>
    <definedName name="XRefPaste16Row" localSheetId="7" hidden="1">#REF!</definedName>
    <definedName name="XRefPaste16Row" localSheetId="6" hidden="1">#REF!</definedName>
    <definedName name="XRefPaste16Row" hidden="1">#REF!</definedName>
    <definedName name="XRefPaste17" localSheetId="12" hidden="1">#REF!</definedName>
    <definedName name="XRefPaste17" localSheetId="5" hidden="1">#REF!</definedName>
    <definedName name="XRefPaste17" localSheetId="7" hidden="1">#REF!</definedName>
    <definedName name="XRefPaste17" localSheetId="6" hidden="1">#REF!</definedName>
    <definedName name="XRefPaste17" hidden="1">#REF!</definedName>
    <definedName name="XRefPaste17Row" localSheetId="12" hidden="1">#REF!</definedName>
    <definedName name="XRefPaste17Row" localSheetId="5" hidden="1">#REF!</definedName>
    <definedName name="XRefPaste17Row" localSheetId="7" hidden="1">#REF!</definedName>
    <definedName name="XRefPaste17Row" localSheetId="6" hidden="1">#REF!</definedName>
    <definedName name="XRefPaste17Row" hidden="1">#REF!</definedName>
    <definedName name="XRefPaste18" localSheetId="12" hidden="1">#REF!</definedName>
    <definedName name="XRefPaste18" localSheetId="5" hidden="1">#REF!</definedName>
    <definedName name="XRefPaste18" localSheetId="7" hidden="1">#REF!</definedName>
    <definedName name="XRefPaste18" localSheetId="6" hidden="1">#REF!</definedName>
    <definedName name="XRefPaste18" hidden="1">#REF!</definedName>
    <definedName name="XRefPaste18Row" localSheetId="12" hidden="1">#REF!</definedName>
    <definedName name="XRefPaste18Row" localSheetId="5" hidden="1">#REF!</definedName>
    <definedName name="XRefPaste18Row" localSheetId="7" hidden="1">#REF!</definedName>
    <definedName name="XRefPaste18Row" localSheetId="6" hidden="1">#REF!</definedName>
    <definedName name="XRefPaste18Row" hidden="1">#REF!</definedName>
    <definedName name="XRefPaste19" localSheetId="12" hidden="1">#REF!</definedName>
    <definedName name="XRefPaste19" localSheetId="5" hidden="1">#REF!</definedName>
    <definedName name="XRefPaste19" localSheetId="7" hidden="1">#REF!</definedName>
    <definedName name="XRefPaste19" localSheetId="6" hidden="1">#REF!</definedName>
    <definedName name="XRefPaste19" hidden="1">#REF!</definedName>
    <definedName name="XRefPaste19Row" localSheetId="12" hidden="1">#REF!</definedName>
    <definedName name="XRefPaste19Row" localSheetId="5" hidden="1">#REF!</definedName>
    <definedName name="XRefPaste19Row" localSheetId="7" hidden="1">#REF!</definedName>
    <definedName name="XRefPaste19Row" localSheetId="6" hidden="1">#REF!</definedName>
    <definedName name="XRefPaste19Row" hidden="1">#REF!</definedName>
    <definedName name="XRefPaste1Row" localSheetId="12" hidden="1">#REF!</definedName>
    <definedName name="XRefPaste1Row" localSheetId="5" hidden="1">#REF!</definedName>
    <definedName name="XRefPaste1Row" localSheetId="7" hidden="1">#REF!</definedName>
    <definedName name="XRefPaste1Row" localSheetId="6" hidden="1">#REF!</definedName>
    <definedName name="XRefPaste1Row" hidden="1">#REF!</definedName>
    <definedName name="XRefPaste2" localSheetId="12" hidden="1">#REF!</definedName>
    <definedName name="XRefPaste2" localSheetId="5" hidden="1">#REF!</definedName>
    <definedName name="XRefPaste2" localSheetId="7" hidden="1">#REF!</definedName>
    <definedName name="XRefPaste2" localSheetId="6" hidden="1">#REF!</definedName>
    <definedName name="XRefPaste2" hidden="1">#REF!</definedName>
    <definedName name="XRefPaste20" localSheetId="12" hidden="1">#REF!</definedName>
    <definedName name="XRefPaste20" localSheetId="5" hidden="1">#REF!</definedName>
    <definedName name="XRefPaste20" localSheetId="7" hidden="1">#REF!</definedName>
    <definedName name="XRefPaste20" localSheetId="6" hidden="1">#REF!</definedName>
    <definedName name="XRefPaste20" hidden="1">#REF!</definedName>
    <definedName name="XRefPaste20Row" localSheetId="12" hidden="1">#REF!</definedName>
    <definedName name="XRefPaste20Row" localSheetId="5" hidden="1">#REF!</definedName>
    <definedName name="XRefPaste20Row" localSheetId="7" hidden="1">#REF!</definedName>
    <definedName name="XRefPaste20Row" localSheetId="6" hidden="1">#REF!</definedName>
    <definedName name="XRefPaste20Row" hidden="1">#REF!</definedName>
    <definedName name="XRefPaste21" localSheetId="12" hidden="1">#REF!</definedName>
    <definedName name="XRefPaste21" localSheetId="5" hidden="1">#REF!</definedName>
    <definedName name="XRefPaste21" localSheetId="7" hidden="1">#REF!</definedName>
    <definedName name="XRefPaste21" localSheetId="6" hidden="1">#REF!</definedName>
    <definedName name="XRefPaste21" hidden="1">#REF!</definedName>
    <definedName name="XRefPaste21Row" localSheetId="12" hidden="1">#REF!</definedName>
    <definedName name="XRefPaste21Row" localSheetId="5" hidden="1">#REF!</definedName>
    <definedName name="XRefPaste21Row" localSheetId="7" hidden="1">#REF!</definedName>
    <definedName name="XRefPaste21Row" localSheetId="6" hidden="1">#REF!</definedName>
    <definedName name="XRefPaste21Row" hidden="1">#REF!</definedName>
    <definedName name="XRefPaste22" localSheetId="12" hidden="1">#REF!</definedName>
    <definedName name="XRefPaste22" localSheetId="5" hidden="1">#REF!</definedName>
    <definedName name="XRefPaste22" localSheetId="7" hidden="1">#REF!</definedName>
    <definedName name="XRefPaste22" localSheetId="6" hidden="1">#REF!</definedName>
    <definedName name="XRefPaste22" hidden="1">#REF!</definedName>
    <definedName name="XRefPaste22Row" localSheetId="12" hidden="1">#REF!</definedName>
    <definedName name="XRefPaste22Row" localSheetId="5" hidden="1">#REF!</definedName>
    <definedName name="XRefPaste22Row" localSheetId="7" hidden="1">#REF!</definedName>
    <definedName name="XRefPaste22Row" localSheetId="6" hidden="1">#REF!</definedName>
    <definedName name="XRefPaste22Row" hidden="1">#REF!</definedName>
    <definedName name="XRefPaste23" localSheetId="12" hidden="1">#REF!</definedName>
    <definedName name="XRefPaste23" localSheetId="5" hidden="1">#REF!</definedName>
    <definedName name="XRefPaste23" localSheetId="7" hidden="1">#REF!</definedName>
    <definedName name="XRefPaste23" localSheetId="6" hidden="1">#REF!</definedName>
    <definedName name="XRefPaste23" hidden="1">#REF!</definedName>
    <definedName name="XRefPaste23Row" localSheetId="12" hidden="1">#REF!</definedName>
    <definedName name="XRefPaste23Row" localSheetId="5" hidden="1">#REF!</definedName>
    <definedName name="XRefPaste23Row" localSheetId="7" hidden="1">#REF!</definedName>
    <definedName name="XRefPaste23Row" localSheetId="6" hidden="1">#REF!</definedName>
    <definedName name="XRefPaste23Row" hidden="1">#REF!</definedName>
    <definedName name="XRefPaste24" localSheetId="12" hidden="1">[11]Memo!#REF!</definedName>
    <definedName name="XRefPaste24" localSheetId="5" hidden="1">[11]Memo!#REF!</definedName>
    <definedName name="XRefPaste24" localSheetId="7" hidden="1">[11]Memo!#REF!</definedName>
    <definedName name="XRefPaste24" localSheetId="6" hidden="1">[11]Memo!#REF!</definedName>
    <definedName name="XRefPaste24" hidden="1">[11]Memo!#REF!</definedName>
    <definedName name="XRefPaste24Row" localSheetId="12" hidden="1">#REF!</definedName>
    <definedName name="XRefPaste24Row" localSheetId="5" hidden="1">#REF!</definedName>
    <definedName name="XRefPaste24Row" localSheetId="7" hidden="1">#REF!</definedName>
    <definedName name="XRefPaste24Row" localSheetId="15" hidden="1">#REF!</definedName>
    <definedName name="XRefPaste24Row" localSheetId="6" hidden="1">#REF!</definedName>
    <definedName name="XRefPaste24Row" hidden="1">#REF!</definedName>
    <definedName name="XRefPaste25" localSheetId="12" hidden="1">#REF!</definedName>
    <definedName name="XRefPaste25" localSheetId="5" hidden="1">#REF!</definedName>
    <definedName name="XRefPaste25" localSheetId="7" hidden="1">#REF!</definedName>
    <definedName name="XRefPaste25" localSheetId="6" hidden="1">#REF!</definedName>
    <definedName name="XRefPaste25" hidden="1">#REF!</definedName>
    <definedName name="XRefPaste25Row" localSheetId="12" hidden="1">#REF!</definedName>
    <definedName name="XRefPaste25Row" localSheetId="5" hidden="1">#REF!</definedName>
    <definedName name="XRefPaste25Row" localSheetId="7" hidden="1">#REF!</definedName>
    <definedName name="XRefPaste25Row" localSheetId="6" hidden="1">#REF!</definedName>
    <definedName name="XRefPaste25Row" hidden="1">#REF!</definedName>
    <definedName name="XRefPaste26" localSheetId="12" hidden="1">[11]Memo!#REF!</definedName>
    <definedName name="XRefPaste26" localSheetId="5" hidden="1">[11]Memo!#REF!</definedName>
    <definedName name="XRefPaste26" localSheetId="7" hidden="1">[11]Memo!#REF!</definedName>
    <definedName name="XRefPaste26" localSheetId="6" hidden="1">[11]Memo!#REF!</definedName>
    <definedName name="XRefPaste26" hidden="1">[11]Memo!#REF!</definedName>
    <definedName name="XRefPaste26Row" localSheetId="12" hidden="1">#REF!</definedName>
    <definedName name="XRefPaste26Row" localSheetId="5" hidden="1">#REF!</definedName>
    <definedName name="XRefPaste26Row" localSheetId="7" hidden="1">#REF!</definedName>
    <definedName name="XRefPaste26Row" localSheetId="15" hidden="1">#REF!</definedName>
    <definedName name="XRefPaste26Row" localSheetId="6" hidden="1">#REF!</definedName>
    <definedName name="XRefPaste26Row" hidden="1">#REF!</definedName>
    <definedName name="XRefPaste27" localSheetId="12" hidden="1">#REF!</definedName>
    <definedName name="XRefPaste27" localSheetId="5" hidden="1">#REF!</definedName>
    <definedName name="XRefPaste27" localSheetId="7" hidden="1">#REF!</definedName>
    <definedName name="XRefPaste27" localSheetId="6" hidden="1">#REF!</definedName>
    <definedName name="XRefPaste27" hidden="1">#REF!</definedName>
    <definedName name="XRefPaste27Row" localSheetId="12" hidden="1">#REF!</definedName>
    <definedName name="XRefPaste27Row" localSheetId="5" hidden="1">#REF!</definedName>
    <definedName name="XRefPaste27Row" localSheetId="7" hidden="1">#REF!</definedName>
    <definedName name="XRefPaste27Row" localSheetId="6" hidden="1">#REF!</definedName>
    <definedName name="XRefPaste27Row" hidden="1">#REF!</definedName>
    <definedName name="XRefPaste28" localSheetId="12" hidden="1">#REF!</definedName>
    <definedName name="XRefPaste28" localSheetId="5" hidden="1">#REF!</definedName>
    <definedName name="XRefPaste28" localSheetId="7" hidden="1">#REF!</definedName>
    <definedName name="XRefPaste28" localSheetId="6" hidden="1">#REF!</definedName>
    <definedName name="XRefPaste28" hidden="1">#REF!</definedName>
    <definedName name="XRefPaste28Row" localSheetId="12" hidden="1">#REF!</definedName>
    <definedName name="XRefPaste28Row" localSheetId="5" hidden="1">#REF!</definedName>
    <definedName name="XRefPaste28Row" localSheetId="7" hidden="1">#REF!</definedName>
    <definedName name="XRefPaste28Row" localSheetId="6" hidden="1">#REF!</definedName>
    <definedName name="XRefPaste28Row" hidden="1">#REF!</definedName>
    <definedName name="XRefPaste29" localSheetId="12" hidden="1">#REF!</definedName>
    <definedName name="XRefPaste29" localSheetId="5" hidden="1">#REF!</definedName>
    <definedName name="XRefPaste29" localSheetId="7" hidden="1">#REF!</definedName>
    <definedName name="XRefPaste29" localSheetId="6" hidden="1">#REF!</definedName>
    <definedName name="XRefPaste29" hidden="1">#REF!</definedName>
    <definedName name="XRefPaste29Row" localSheetId="12" hidden="1">#REF!</definedName>
    <definedName name="XRefPaste29Row" localSheetId="5" hidden="1">#REF!</definedName>
    <definedName name="XRefPaste29Row" localSheetId="7" hidden="1">#REF!</definedName>
    <definedName name="XRefPaste29Row" localSheetId="6" hidden="1">#REF!</definedName>
    <definedName name="XRefPaste29Row" hidden="1">#REF!</definedName>
    <definedName name="XRefPaste2Row" localSheetId="12" hidden="1">#REF!</definedName>
    <definedName name="XRefPaste2Row" localSheetId="5" hidden="1">#REF!</definedName>
    <definedName name="XRefPaste2Row" localSheetId="7" hidden="1">#REF!</definedName>
    <definedName name="XRefPaste2Row" localSheetId="6" hidden="1">#REF!</definedName>
    <definedName name="XRefPaste2Row" hidden="1">#REF!</definedName>
    <definedName name="XRefPaste3" localSheetId="12" hidden="1">#REF!</definedName>
    <definedName name="XRefPaste3" localSheetId="5" hidden="1">#REF!</definedName>
    <definedName name="XRefPaste3" localSheetId="7" hidden="1">#REF!</definedName>
    <definedName name="XRefPaste3" localSheetId="6" hidden="1">#REF!</definedName>
    <definedName name="XRefPaste3" hidden="1">#REF!</definedName>
    <definedName name="XRefPaste30Row" localSheetId="12" hidden="1">#REF!</definedName>
    <definedName name="XRefPaste30Row" localSheetId="5" hidden="1">#REF!</definedName>
    <definedName name="XRefPaste30Row" localSheetId="7" hidden="1">#REF!</definedName>
    <definedName name="XRefPaste30Row" localSheetId="6" hidden="1">#REF!</definedName>
    <definedName name="XRefPaste30Row" hidden="1">#REF!</definedName>
    <definedName name="XRefPaste31" localSheetId="12" hidden="1">#REF!</definedName>
    <definedName name="XRefPaste31" localSheetId="5" hidden="1">#REF!</definedName>
    <definedName name="XRefPaste31" localSheetId="7" hidden="1">#REF!</definedName>
    <definedName name="XRefPaste31" localSheetId="6" hidden="1">#REF!</definedName>
    <definedName name="XRefPaste31" hidden="1">#REF!</definedName>
    <definedName name="XRefPaste31Row" localSheetId="12" hidden="1">#REF!</definedName>
    <definedName name="XRefPaste31Row" localSheetId="5" hidden="1">#REF!</definedName>
    <definedName name="XRefPaste31Row" localSheetId="7" hidden="1">#REF!</definedName>
    <definedName name="XRefPaste31Row" localSheetId="6" hidden="1">#REF!</definedName>
    <definedName name="XRefPaste31Row" hidden="1">#REF!</definedName>
    <definedName name="XRefPaste32" localSheetId="12" hidden="1">#REF!</definedName>
    <definedName name="XRefPaste32" localSheetId="5" hidden="1">#REF!</definedName>
    <definedName name="XRefPaste32" localSheetId="7" hidden="1">#REF!</definedName>
    <definedName name="XRefPaste32" localSheetId="6" hidden="1">#REF!</definedName>
    <definedName name="XRefPaste32" hidden="1">#REF!</definedName>
    <definedName name="XRefPaste32Row" localSheetId="12" hidden="1">#REF!</definedName>
    <definedName name="XRefPaste32Row" localSheetId="5" hidden="1">#REF!</definedName>
    <definedName name="XRefPaste32Row" localSheetId="7" hidden="1">#REF!</definedName>
    <definedName name="XRefPaste32Row" localSheetId="6" hidden="1">#REF!</definedName>
    <definedName name="XRefPaste32Row" hidden="1">#REF!</definedName>
    <definedName name="XRefPaste34Row" localSheetId="12" hidden="1">#REF!</definedName>
    <definedName name="XRefPaste34Row" localSheetId="5" hidden="1">#REF!</definedName>
    <definedName name="XRefPaste34Row" localSheetId="7" hidden="1">#REF!</definedName>
    <definedName name="XRefPaste34Row" localSheetId="6" hidden="1">#REF!</definedName>
    <definedName name="XRefPaste34Row" hidden="1">#REF!</definedName>
    <definedName name="XRefPaste35Row" localSheetId="12" hidden="1">#REF!</definedName>
    <definedName name="XRefPaste35Row" localSheetId="5" hidden="1">#REF!</definedName>
    <definedName name="XRefPaste35Row" localSheetId="7" hidden="1">#REF!</definedName>
    <definedName name="XRefPaste35Row" localSheetId="6" hidden="1">#REF!</definedName>
    <definedName name="XRefPaste35Row" hidden="1">#REF!</definedName>
    <definedName name="XRefPaste36Row" localSheetId="12" hidden="1">#REF!</definedName>
    <definedName name="XRefPaste36Row" localSheetId="5" hidden="1">#REF!</definedName>
    <definedName name="XRefPaste36Row" localSheetId="7" hidden="1">#REF!</definedName>
    <definedName name="XRefPaste36Row" localSheetId="6" hidden="1">#REF!</definedName>
    <definedName name="XRefPaste36Row" hidden="1">#REF!</definedName>
    <definedName name="XRefPaste37Row" localSheetId="12" hidden="1">#REF!</definedName>
    <definedName name="XRefPaste37Row" localSheetId="5" hidden="1">#REF!</definedName>
    <definedName name="XRefPaste37Row" localSheetId="7" hidden="1">#REF!</definedName>
    <definedName name="XRefPaste37Row" localSheetId="6" hidden="1">#REF!</definedName>
    <definedName name="XRefPaste37Row" hidden="1">#REF!</definedName>
    <definedName name="XRefPaste38Row" localSheetId="12" hidden="1">#REF!</definedName>
    <definedName name="XRefPaste38Row" localSheetId="5" hidden="1">#REF!</definedName>
    <definedName name="XRefPaste38Row" localSheetId="7" hidden="1">#REF!</definedName>
    <definedName name="XRefPaste38Row" localSheetId="6" hidden="1">#REF!</definedName>
    <definedName name="XRefPaste38Row" hidden="1">#REF!</definedName>
    <definedName name="XRefPaste39" localSheetId="12" hidden="1">#REF!</definedName>
    <definedName name="XRefPaste39" localSheetId="5" hidden="1">#REF!</definedName>
    <definedName name="XRefPaste39" localSheetId="7" hidden="1">#REF!</definedName>
    <definedName name="XRefPaste39" localSheetId="6" hidden="1">#REF!</definedName>
    <definedName name="XRefPaste39" hidden="1">#REF!</definedName>
    <definedName name="XRefPaste39Row" localSheetId="12" hidden="1">#REF!</definedName>
    <definedName name="XRefPaste39Row" localSheetId="5" hidden="1">#REF!</definedName>
    <definedName name="XRefPaste39Row" localSheetId="7" hidden="1">#REF!</definedName>
    <definedName name="XRefPaste39Row" localSheetId="6" hidden="1">#REF!</definedName>
    <definedName name="XRefPaste39Row" hidden="1">#REF!</definedName>
    <definedName name="XRefPaste3Row" localSheetId="12" hidden="1">#REF!</definedName>
    <definedName name="XRefPaste3Row" localSheetId="5" hidden="1">#REF!</definedName>
    <definedName name="XRefPaste3Row" localSheetId="7" hidden="1">#REF!</definedName>
    <definedName name="XRefPaste3Row" localSheetId="6" hidden="1">#REF!</definedName>
    <definedName name="XRefPaste3Row" hidden="1">#REF!</definedName>
    <definedName name="XRefPaste4" localSheetId="12" hidden="1">#REF!</definedName>
    <definedName name="XRefPaste4" localSheetId="5" hidden="1">#REF!</definedName>
    <definedName name="XRefPaste4" localSheetId="7" hidden="1">#REF!</definedName>
    <definedName name="XRefPaste4" localSheetId="6" hidden="1">#REF!</definedName>
    <definedName name="XRefPaste4" hidden="1">#REF!</definedName>
    <definedName name="XRefPaste40" localSheetId="12" hidden="1">#REF!</definedName>
    <definedName name="XRefPaste40" localSheetId="5" hidden="1">#REF!</definedName>
    <definedName name="XRefPaste40" localSheetId="7" hidden="1">#REF!</definedName>
    <definedName name="XRefPaste40" localSheetId="6" hidden="1">#REF!</definedName>
    <definedName name="XRefPaste40" hidden="1">#REF!</definedName>
    <definedName name="XRefPaste40Row" localSheetId="12" hidden="1">#REF!</definedName>
    <definedName name="XRefPaste40Row" localSheetId="5" hidden="1">#REF!</definedName>
    <definedName name="XRefPaste40Row" localSheetId="7" hidden="1">#REF!</definedName>
    <definedName name="XRefPaste40Row" localSheetId="6" hidden="1">#REF!</definedName>
    <definedName name="XRefPaste40Row" hidden="1">#REF!</definedName>
    <definedName name="XRefPaste41" localSheetId="12" hidden="1">'[11]PG VR'!#REF!</definedName>
    <definedName name="XRefPaste41" localSheetId="5" hidden="1">'[11]PG VR'!#REF!</definedName>
    <definedName name="XRefPaste41" localSheetId="7" hidden="1">'[11]PG VR'!#REF!</definedName>
    <definedName name="XRefPaste41" localSheetId="6" hidden="1">'[11]PG VR'!#REF!</definedName>
    <definedName name="XRefPaste41" hidden="1">'[11]PG VR'!#REF!</definedName>
    <definedName name="XRefPaste41Row" localSheetId="12" hidden="1">#REF!</definedName>
    <definedName name="XRefPaste41Row" localSheetId="5" hidden="1">#REF!</definedName>
    <definedName name="XRefPaste41Row" localSheetId="7" hidden="1">#REF!</definedName>
    <definedName name="XRefPaste41Row" localSheetId="15" hidden="1">#REF!</definedName>
    <definedName name="XRefPaste41Row" localSheetId="6" hidden="1">#REF!</definedName>
    <definedName name="XRefPaste41Row" hidden="1">#REF!</definedName>
    <definedName name="XRefPaste42" localSheetId="12" hidden="1">'[11]PG VR'!#REF!</definedName>
    <definedName name="XRefPaste42" localSheetId="5" hidden="1">'[11]PG VR'!#REF!</definedName>
    <definedName name="XRefPaste42" localSheetId="7" hidden="1">'[11]PG VR'!#REF!</definedName>
    <definedName name="XRefPaste42" localSheetId="15" hidden="1">'[11]PG VR'!#REF!</definedName>
    <definedName name="XRefPaste42" localSheetId="6" hidden="1">'[11]PG VR'!#REF!</definedName>
    <definedName name="XRefPaste42" hidden="1">'[11]PG VR'!#REF!</definedName>
    <definedName name="XRefPaste42Row" localSheetId="12" hidden="1">#REF!</definedName>
    <definedName name="XRefPaste42Row" localSheetId="5" hidden="1">#REF!</definedName>
    <definedName name="XRefPaste42Row" localSheetId="7" hidden="1">#REF!</definedName>
    <definedName name="XRefPaste42Row" localSheetId="15" hidden="1">#REF!</definedName>
    <definedName name="XRefPaste42Row" localSheetId="6" hidden="1">#REF!</definedName>
    <definedName name="XRefPaste42Row" hidden="1">#REF!</definedName>
    <definedName name="XRefPaste43Row" localSheetId="12" hidden="1">#REF!</definedName>
    <definedName name="XRefPaste43Row" localSheetId="5" hidden="1">#REF!</definedName>
    <definedName name="XRefPaste43Row" localSheetId="7" hidden="1">#REF!</definedName>
    <definedName name="XRefPaste43Row" localSheetId="6" hidden="1">#REF!</definedName>
    <definedName name="XRefPaste43Row" hidden="1">#REF!</definedName>
    <definedName name="XRefPaste44Row" localSheetId="12" hidden="1">#REF!</definedName>
    <definedName name="XRefPaste44Row" localSheetId="5" hidden="1">#REF!</definedName>
    <definedName name="XRefPaste44Row" localSheetId="7" hidden="1">#REF!</definedName>
    <definedName name="XRefPaste44Row" localSheetId="6" hidden="1">#REF!</definedName>
    <definedName name="XRefPaste44Row" hidden="1">#REF!</definedName>
    <definedName name="XRefPaste45" localSheetId="12" hidden="1">#REF!</definedName>
    <definedName name="XRefPaste45" localSheetId="5" hidden="1">#REF!</definedName>
    <definedName name="XRefPaste45" localSheetId="7" hidden="1">#REF!</definedName>
    <definedName name="XRefPaste45" localSheetId="6" hidden="1">#REF!</definedName>
    <definedName name="XRefPaste45" hidden="1">#REF!</definedName>
    <definedName name="XRefPaste45Row" localSheetId="12" hidden="1">[20]XREF!#REF!</definedName>
    <definedName name="XRefPaste45Row" localSheetId="5" hidden="1">[20]XREF!#REF!</definedName>
    <definedName name="XRefPaste45Row" localSheetId="7" hidden="1">[20]XREF!#REF!</definedName>
    <definedName name="XRefPaste45Row" localSheetId="6" hidden="1">[20]XREF!#REF!</definedName>
    <definedName name="XRefPaste45Row" hidden="1">[20]XREF!#REF!</definedName>
    <definedName name="XRefPaste46" localSheetId="12" hidden="1">#REF!</definedName>
    <definedName name="XRefPaste46" localSheetId="5" hidden="1">#REF!</definedName>
    <definedName name="XRefPaste46" localSheetId="7" hidden="1">#REF!</definedName>
    <definedName name="XRefPaste46" localSheetId="15" hidden="1">#REF!</definedName>
    <definedName name="XRefPaste46" localSheetId="6" hidden="1">#REF!</definedName>
    <definedName name="XRefPaste46" hidden="1">#REF!</definedName>
    <definedName name="XRefPaste46Row" localSheetId="12" hidden="1">[20]XREF!#REF!</definedName>
    <definedName name="XRefPaste46Row" localSheetId="5" hidden="1">[20]XREF!#REF!</definedName>
    <definedName name="XRefPaste46Row" localSheetId="7" hidden="1">[20]XREF!#REF!</definedName>
    <definedName name="XRefPaste46Row" localSheetId="15" hidden="1">[20]XREF!#REF!</definedName>
    <definedName name="XRefPaste46Row" localSheetId="6" hidden="1">[20]XREF!#REF!</definedName>
    <definedName name="XRefPaste46Row" hidden="1">[20]XREF!#REF!</definedName>
    <definedName name="XRefPaste47" localSheetId="12" hidden="1">#REF!</definedName>
    <definedName name="XRefPaste47" localSheetId="5" hidden="1">#REF!</definedName>
    <definedName name="XRefPaste47" localSheetId="7" hidden="1">#REF!</definedName>
    <definedName name="XRefPaste47" localSheetId="15" hidden="1">#REF!</definedName>
    <definedName name="XRefPaste47" localSheetId="6" hidden="1">#REF!</definedName>
    <definedName name="XRefPaste47" hidden="1">#REF!</definedName>
    <definedName name="XRefPaste47Row" localSheetId="12" hidden="1">#REF!</definedName>
    <definedName name="XRefPaste47Row" localSheetId="5" hidden="1">#REF!</definedName>
    <definedName name="XRefPaste47Row" localSheetId="7" hidden="1">#REF!</definedName>
    <definedName name="XRefPaste47Row" localSheetId="6" hidden="1">#REF!</definedName>
    <definedName name="XRefPaste47Row" hidden="1">#REF!</definedName>
    <definedName name="XRefPaste48" localSheetId="12" hidden="1">#REF!</definedName>
    <definedName name="XRefPaste48" localSheetId="5" hidden="1">#REF!</definedName>
    <definedName name="XRefPaste48" localSheetId="7" hidden="1">#REF!</definedName>
    <definedName name="XRefPaste48" localSheetId="6" hidden="1">#REF!</definedName>
    <definedName name="XRefPaste48" hidden="1">#REF!</definedName>
    <definedName name="XRefPaste48Row" localSheetId="12" hidden="1">#REF!</definedName>
    <definedName name="XRefPaste48Row" localSheetId="5" hidden="1">#REF!</definedName>
    <definedName name="XRefPaste48Row" localSheetId="7" hidden="1">#REF!</definedName>
    <definedName name="XRefPaste48Row" localSheetId="6" hidden="1">#REF!</definedName>
    <definedName name="XRefPaste48Row" hidden="1">#REF!</definedName>
    <definedName name="XRefPaste49" localSheetId="12" hidden="1">#REF!</definedName>
    <definedName name="XRefPaste49" localSheetId="5" hidden="1">#REF!</definedName>
    <definedName name="XRefPaste49" localSheetId="7" hidden="1">#REF!</definedName>
    <definedName name="XRefPaste49" localSheetId="6" hidden="1">#REF!</definedName>
    <definedName name="XRefPaste49" hidden="1">#REF!</definedName>
    <definedName name="XRefPaste49Row" localSheetId="12" hidden="1">#REF!</definedName>
    <definedName name="XRefPaste49Row" localSheetId="5" hidden="1">#REF!</definedName>
    <definedName name="XRefPaste49Row" localSheetId="7" hidden="1">#REF!</definedName>
    <definedName name="XRefPaste49Row" localSheetId="6" hidden="1">#REF!</definedName>
    <definedName name="XRefPaste49Row" hidden="1">#REF!</definedName>
    <definedName name="XRefPaste4Row" localSheetId="12" hidden="1">#REF!</definedName>
    <definedName name="XRefPaste4Row" localSheetId="5" hidden="1">#REF!</definedName>
    <definedName name="XRefPaste4Row" localSheetId="7" hidden="1">#REF!</definedName>
    <definedName name="XRefPaste4Row" localSheetId="6" hidden="1">#REF!</definedName>
    <definedName name="XRefPaste4Row" hidden="1">#REF!</definedName>
    <definedName name="XRefPaste5" localSheetId="12" hidden="1">#REF!</definedName>
    <definedName name="XRefPaste5" localSheetId="5" hidden="1">#REF!</definedName>
    <definedName name="XRefPaste5" localSheetId="7" hidden="1">#REF!</definedName>
    <definedName name="XRefPaste5" localSheetId="6" hidden="1">#REF!</definedName>
    <definedName name="XRefPaste5" hidden="1">#REF!</definedName>
    <definedName name="XRefPaste50" localSheetId="12" hidden="1">#REF!</definedName>
    <definedName name="XRefPaste50" localSheetId="5" hidden="1">#REF!</definedName>
    <definedName name="XRefPaste50" localSheetId="7" hidden="1">#REF!</definedName>
    <definedName name="XRefPaste50" localSheetId="6" hidden="1">#REF!</definedName>
    <definedName name="XRefPaste50" hidden="1">#REF!</definedName>
    <definedName name="XRefPaste50Row" localSheetId="12" hidden="1">#REF!</definedName>
    <definedName name="XRefPaste50Row" localSheetId="5" hidden="1">#REF!</definedName>
    <definedName name="XRefPaste50Row" localSheetId="7" hidden="1">#REF!</definedName>
    <definedName name="XRefPaste50Row" localSheetId="6" hidden="1">#REF!</definedName>
    <definedName name="XRefPaste50Row" hidden="1">#REF!</definedName>
    <definedName name="XRefPaste51" localSheetId="12" hidden="1">#REF!</definedName>
    <definedName name="XRefPaste51" localSheetId="5" hidden="1">#REF!</definedName>
    <definedName name="XRefPaste51" localSheetId="7" hidden="1">#REF!</definedName>
    <definedName name="XRefPaste51" localSheetId="6" hidden="1">#REF!</definedName>
    <definedName name="XRefPaste51" hidden="1">#REF!</definedName>
    <definedName name="XRefPaste51Row" localSheetId="12" hidden="1">#REF!</definedName>
    <definedName name="XRefPaste51Row" localSheetId="5" hidden="1">#REF!</definedName>
    <definedName name="XRefPaste51Row" localSheetId="7" hidden="1">#REF!</definedName>
    <definedName name="XRefPaste51Row" localSheetId="6" hidden="1">#REF!</definedName>
    <definedName name="XRefPaste51Row" hidden="1">#REF!</definedName>
    <definedName name="XRefPaste52" localSheetId="12" hidden="1">#REF!</definedName>
    <definedName name="XRefPaste52" localSheetId="5" hidden="1">#REF!</definedName>
    <definedName name="XRefPaste52" localSheetId="7" hidden="1">#REF!</definedName>
    <definedName name="XRefPaste52" localSheetId="6" hidden="1">#REF!</definedName>
    <definedName name="XRefPaste52" hidden="1">#REF!</definedName>
    <definedName name="XRefPaste52Row" localSheetId="12" hidden="1">#REF!</definedName>
    <definedName name="XRefPaste52Row" localSheetId="5" hidden="1">#REF!</definedName>
    <definedName name="XRefPaste52Row" localSheetId="7" hidden="1">#REF!</definedName>
    <definedName name="XRefPaste52Row" localSheetId="6" hidden="1">#REF!</definedName>
    <definedName name="XRefPaste52Row" hidden="1">#REF!</definedName>
    <definedName name="XRefPaste53" localSheetId="12" hidden="1">#REF!</definedName>
    <definedName name="XRefPaste53" localSheetId="5" hidden="1">#REF!</definedName>
    <definedName name="XRefPaste53" localSheetId="7" hidden="1">#REF!</definedName>
    <definedName name="XRefPaste53" localSheetId="6" hidden="1">#REF!</definedName>
    <definedName name="XRefPaste53" hidden="1">#REF!</definedName>
    <definedName name="XRefPaste53Row" localSheetId="12" hidden="1">#REF!</definedName>
    <definedName name="XRefPaste53Row" localSheetId="5" hidden="1">#REF!</definedName>
    <definedName name="XRefPaste53Row" localSheetId="7" hidden="1">#REF!</definedName>
    <definedName name="XRefPaste53Row" localSheetId="6" hidden="1">#REF!</definedName>
    <definedName name="XRefPaste53Row" hidden="1">#REF!</definedName>
    <definedName name="XRefPaste54" localSheetId="12" hidden="1">#REF!</definedName>
    <definedName name="XRefPaste54" localSheetId="5" hidden="1">#REF!</definedName>
    <definedName name="XRefPaste54" localSheetId="7" hidden="1">#REF!</definedName>
    <definedName name="XRefPaste54" localSheetId="6" hidden="1">#REF!</definedName>
    <definedName name="XRefPaste54" hidden="1">#REF!</definedName>
    <definedName name="XRefPaste54Row" localSheetId="12" hidden="1">#REF!</definedName>
    <definedName name="XRefPaste54Row" localSheetId="5" hidden="1">#REF!</definedName>
    <definedName name="XRefPaste54Row" localSheetId="7" hidden="1">#REF!</definedName>
    <definedName name="XRefPaste54Row" localSheetId="6" hidden="1">#REF!</definedName>
    <definedName name="XRefPaste54Row" hidden="1">#REF!</definedName>
    <definedName name="XRefPaste55" localSheetId="12" hidden="1">#REF!</definedName>
    <definedName name="XRefPaste55" localSheetId="5" hidden="1">#REF!</definedName>
    <definedName name="XRefPaste55" localSheetId="7" hidden="1">#REF!</definedName>
    <definedName name="XRefPaste55" localSheetId="6" hidden="1">#REF!</definedName>
    <definedName name="XRefPaste55" hidden="1">#REF!</definedName>
    <definedName name="XRefPaste55Row" localSheetId="12" hidden="1">#REF!</definedName>
    <definedName name="XRefPaste55Row" localSheetId="5" hidden="1">#REF!</definedName>
    <definedName name="XRefPaste55Row" localSheetId="7" hidden="1">#REF!</definedName>
    <definedName name="XRefPaste55Row" localSheetId="6" hidden="1">#REF!</definedName>
    <definedName name="XRefPaste55Row" hidden="1">#REF!</definedName>
    <definedName name="XRefPaste56" localSheetId="12" hidden="1">#REF!</definedName>
    <definedName name="XRefPaste56" localSheetId="5" hidden="1">#REF!</definedName>
    <definedName name="XRefPaste56" localSheetId="7" hidden="1">#REF!</definedName>
    <definedName name="XRefPaste56" localSheetId="6" hidden="1">#REF!</definedName>
    <definedName name="XRefPaste56" hidden="1">#REF!</definedName>
    <definedName name="XRefPaste56Row" localSheetId="12" hidden="1">#REF!</definedName>
    <definedName name="XRefPaste56Row" localSheetId="5" hidden="1">#REF!</definedName>
    <definedName name="XRefPaste56Row" localSheetId="7" hidden="1">#REF!</definedName>
    <definedName name="XRefPaste56Row" localSheetId="6" hidden="1">#REF!</definedName>
    <definedName name="XRefPaste56Row" hidden="1">#REF!</definedName>
    <definedName name="XRefPaste57" localSheetId="12" hidden="1">#REF!</definedName>
    <definedName name="XRefPaste57" localSheetId="5" hidden="1">#REF!</definedName>
    <definedName name="XRefPaste57" localSheetId="7" hidden="1">#REF!</definedName>
    <definedName name="XRefPaste57" localSheetId="6" hidden="1">#REF!</definedName>
    <definedName name="XRefPaste57" hidden="1">#REF!</definedName>
    <definedName name="XRefPaste57Row" localSheetId="12" hidden="1">#REF!</definedName>
    <definedName name="XRefPaste57Row" localSheetId="5" hidden="1">#REF!</definedName>
    <definedName name="XRefPaste57Row" localSheetId="7" hidden="1">#REF!</definedName>
    <definedName name="XRefPaste57Row" localSheetId="6" hidden="1">#REF!</definedName>
    <definedName name="XRefPaste57Row" hidden="1">#REF!</definedName>
    <definedName name="XRefPaste58" localSheetId="12" hidden="1">#REF!</definedName>
    <definedName name="XRefPaste58" localSheetId="5" hidden="1">#REF!</definedName>
    <definedName name="XRefPaste58" localSheetId="7" hidden="1">#REF!</definedName>
    <definedName name="XRefPaste58" localSheetId="6" hidden="1">#REF!</definedName>
    <definedName name="XRefPaste58" hidden="1">#REF!</definedName>
    <definedName name="XRefPaste58Row" localSheetId="12" hidden="1">#REF!</definedName>
    <definedName name="XRefPaste58Row" localSheetId="5" hidden="1">#REF!</definedName>
    <definedName name="XRefPaste58Row" localSheetId="7" hidden="1">#REF!</definedName>
    <definedName name="XRefPaste58Row" localSheetId="6" hidden="1">#REF!</definedName>
    <definedName name="XRefPaste58Row" hidden="1">#REF!</definedName>
    <definedName name="XRefPaste59" localSheetId="12" hidden="1">#REF!</definedName>
    <definedName name="XRefPaste59" localSheetId="5" hidden="1">#REF!</definedName>
    <definedName name="XRefPaste59" localSheetId="7" hidden="1">#REF!</definedName>
    <definedName name="XRefPaste59" localSheetId="6" hidden="1">#REF!</definedName>
    <definedName name="XRefPaste59" hidden="1">#REF!</definedName>
    <definedName name="XRefPaste59Row" localSheetId="12" hidden="1">#REF!</definedName>
    <definedName name="XRefPaste59Row" localSheetId="5" hidden="1">#REF!</definedName>
    <definedName name="XRefPaste59Row" localSheetId="7" hidden="1">#REF!</definedName>
    <definedName name="XRefPaste59Row" localSheetId="6" hidden="1">#REF!</definedName>
    <definedName name="XRefPaste59Row" hidden="1">#REF!</definedName>
    <definedName name="XRefPaste5Row" localSheetId="12" hidden="1">#REF!</definedName>
    <definedName name="XRefPaste5Row" localSheetId="5" hidden="1">#REF!</definedName>
    <definedName name="XRefPaste5Row" localSheetId="7" hidden="1">#REF!</definedName>
    <definedName name="XRefPaste5Row" localSheetId="6" hidden="1">#REF!</definedName>
    <definedName name="XRefPaste5Row" hidden="1">#REF!</definedName>
    <definedName name="XRefPaste6" localSheetId="12" hidden="1">#REF!</definedName>
    <definedName name="XRefPaste6" localSheetId="5" hidden="1">#REF!</definedName>
    <definedName name="XRefPaste6" localSheetId="7" hidden="1">#REF!</definedName>
    <definedName name="XRefPaste6" localSheetId="6" hidden="1">#REF!</definedName>
    <definedName name="XRefPaste6" hidden="1">#REF!</definedName>
    <definedName name="XRefPaste60" localSheetId="12" hidden="1">#REF!</definedName>
    <definedName name="XRefPaste60" localSheetId="5" hidden="1">#REF!</definedName>
    <definedName name="XRefPaste60" localSheetId="7" hidden="1">#REF!</definedName>
    <definedName name="XRefPaste60" localSheetId="6" hidden="1">#REF!</definedName>
    <definedName name="XRefPaste60" hidden="1">#REF!</definedName>
    <definedName name="XRefPaste60Row" localSheetId="12" hidden="1">#REF!</definedName>
    <definedName name="XRefPaste60Row" localSheetId="5" hidden="1">#REF!</definedName>
    <definedName name="XRefPaste60Row" localSheetId="7" hidden="1">#REF!</definedName>
    <definedName name="XRefPaste60Row" localSheetId="6" hidden="1">#REF!</definedName>
    <definedName name="XRefPaste60Row" hidden="1">#REF!</definedName>
    <definedName name="XRefPaste61" localSheetId="12" hidden="1">#REF!</definedName>
    <definedName name="XRefPaste61" localSheetId="5" hidden="1">#REF!</definedName>
    <definedName name="XRefPaste61" localSheetId="7" hidden="1">#REF!</definedName>
    <definedName name="XRefPaste61" localSheetId="6" hidden="1">#REF!</definedName>
    <definedName name="XRefPaste61" hidden="1">#REF!</definedName>
    <definedName name="XRefPaste61Row" localSheetId="12" hidden="1">#REF!</definedName>
    <definedName name="XRefPaste61Row" localSheetId="5" hidden="1">#REF!</definedName>
    <definedName name="XRefPaste61Row" localSheetId="7" hidden="1">#REF!</definedName>
    <definedName name="XRefPaste61Row" localSheetId="6" hidden="1">#REF!</definedName>
    <definedName name="XRefPaste61Row" hidden="1">#REF!</definedName>
    <definedName name="XRefPaste62" localSheetId="12" hidden="1">#REF!</definedName>
    <definedName name="XRefPaste62" localSheetId="5" hidden="1">#REF!</definedName>
    <definedName name="XRefPaste62" localSheetId="7" hidden="1">#REF!</definedName>
    <definedName name="XRefPaste62" localSheetId="6" hidden="1">#REF!</definedName>
    <definedName name="XRefPaste62" hidden="1">#REF!</definedName>
    <definedName name="XRefPaste62Row" localSheetId="12" hidden="1">#REF!</definedName>
    <definedName name="XRefPaste62Row" localSheetId="5" hidden="1">#REF!</definedName>
    <definedName name="XRefPaste62Row" localSheetId="7" hidden="1">#REF!</definedName>
    <definedName name="XRefPaste62Row" localSheetId="6" hidden="1">#REF!</definedName>
    <definedName name="XRefPaste62Row" hidden="1">#REF!</definedName>
    <definedName name="XRefPaste63" localSheetId="12" hidden="1">#REF!</definedName>
    <definedName name="XRefPaste63" localSheetId="5" hidden="1">#REF!</definedName>
    <definedName name="XRefPaste63" localSheetId="7" hidden="1">#REF!</definedName>
    <definedName name="XRefPaste63" localSheetId="6" hidden="1">#REF!</definedName>
    <definedName name="XRefPaste63" hidden="1">#REF!</definedName>
    <definedName name="XRefPaste63Row" localSheetId="12" hidden="1">#REF!</definedName>
    <definedName name="XRefPaste63Row" localSheetId="5" hidden="1">#REF!</definedName>
    <definedName name="XRefPaste63Row" localSheetId="7" hidden="1">#REF!</definedName>
    <definedName name="XRefPaste63Row" localSheetId="6" hidden="1">#REF!</definedName>
    <definedName name="XRefPaste63Row" hidden="1">#REF!</definedName>
    <definedName name="XRefPaste64" localSheetId="12" hidden="1">#REF!</definedName>
    <definedName name="XRefPaste64" localSheetId="5" hidden="1">#REF!</definedName>
    <definedName name="XRefPaste64" localSheetId="7" hidden="1">#REF!</definedName>
    <definedName name="XRefPaste64" localSheetId="6" hidden="1">#REF!</definedName>
    <definedName name="XRefPaste64" hidden="1">#REF!</definedName>
    <definedName name="XRefPaste64Row" localSheetId="12" hidden="1">#REF!</definedName>
    <definedName name="XRefPaste64Row" localSheetId="5" hidden="1">#REF!</definedName>
    <definedName name="XRefPaste64Row" localSheetId="7" hidden="1">#REF!</definedName>
    <definedName name="XRefPaste64Row" localSheetId="6" hidden="1">#REF!</definedName>
    <definedName name="XRefPaste64Row" hidden="1">#REF!</definedName>
    <definedName name="XRefPaste65" localSheetId="12" hidden="1">#REF!</definedName>
    <definedName name="XRefPaste65" localSheetId="5" hidden="1">#REF!</definedName>
    <definedName name="XRefPaste65" localSheetId="7" hidden="1">#REF!</definedName>
    <definedName name="XRefPaste65" localSheetId="6" hidden="1">#REF!</definedName>
    <definedName name="XRefPaste65" hidden="1">#REF!</definedName>
    <definedName name="XRefPaste65Row" localSheetId="12" hidden="1">#REF!</definedName>
    <definedName name="XRefPaste65Row" localSheetId="5" hidden="1">#REF!</definedName>
    <definedName name="XRefPaste65Row" localSheetId="7" hidden="1">#REF!</definedName>
    <definedName name="XRefPaste65Row" localSheetId="6" hidden="1">#REF!</definedName>
    <definedName name="XRefPaste65Row" hidden="1">#REF!</definedName>
    <definedName name="XRefPaste66" localSheetId="12" hidden="1">#REF!</definedName>
    <definedName name="XRefPaste66" localSheetId="5" hidden="1">#REF!</definedName>
    <definedName name="XRefPaste66" localSheetId="7" hidden="1">#REF!</definedName>
    <definedName name="XRefPaste66" localSheetId="6" hidden="1">#REF!</definedName>
    <definedName name="XRefPaste66" hidden="1">#REF!</definedName>
    <definedName name="XRefPaste66Row" localSheetId="12" hidden="1">#REF!</definedName>
    <definedName name="XRefPaste66Row" localSheetId="5" hidden="1">#REF!</definedName>
    <definedName name="XRefPaste66Row" localSheetId="7" hidden="1">#REF!</definedName>
    <definedName name="XRefPaste66Row" localSheetId="6" hidden="1">#REF!</definedName>
    <definedName name="XRefPaste66Row" hidden="1">#REF!</definedName>
    <definedName name="XRefPaste67" localSheetId="12" hidden="1">#REF!</definedName>
    <definedName name="XRefPaste67" localSheetId="5" hidden="1">#REF!</definedName>
    <definedName name="XRefPaste67" localSheetId="7" hidden="1">#REF!</definedName>
    <definedName name="XRefPaste67" localSheetId="6" hidden="1">#REF!</definedName>
    <definedName name="XRefPaste67" hidden="1">#REF!</definedName>
    <definedName name="XRefPaste67Row" localSheetId="12" hidden="1">#REF!</definedName>
    <definedName name="XRefPaste67Row" localSheetId="5" hidden="1">#REF!</definedName>
    <definedName name="XRefPaste67Row" localSheetId="7" hidden="1">#REF!</definedName>
    <definedName name="XRefPaste67Row" localSheetId="6" hidden="1">#REF!</definedName>
    <definedName name="XRefPaste67Row" hidden="1">#REF!</definedName>
    <definedName name="XRefPaste68" localSheetId="12" hidden="1">#REF!</definedName>
    <definedName name="XRefPaste68" localSheetId="5" hidden="1">#REF!</definedName>
    <definedName name="XRefPaste68" localSheetId="7" hidden="1">#REF!</definedName>
    <definedName name="XRefPaste68" localSheetId="6" hidden="1">#REF!</definedName>
    <definedName name="XRefPaste68" hidden="1">#REF!</definedName>
    <definedName name="XRefPaste68Row" localSheetId="12" hidden="1">#REF!</definedName>
    <definedName name="XRefPaste68Row" localSheetId="5" hidden="1">#REF!</definedName>
    <definedName name="XRefPaste68Row" localSheetId="7" hidden="1">#REF!</definedName>
    <definedName name="XRefPaste68Row" localSheetId="6" hidden="1">#REF!</definedName>
    <definedName name="XRefPaste68Row" hidden="1">#REF!</definedName>
    <definedName name="XRefPaste69" localSheetId="12" hidden="1">#REF!</definedName>
    <definedName name="XRefPaste69" localSheetId="5" hidden="1">#REF!</definedName>
    <definedName name="XRefPaste69" localSheetId="7" hidden="1">#REF!</definedName>
    <definedName name="XRefPaste69" localSheetId="6" hidden="1">#REF!</definedName>
    <definedName name="XRefPaste69" hidden="1">#REF!</definedName>
    <definedName name="XRefPaste69Row" localSheetId="12" hidden="1">#REF!</definedName>
    <definedName name="XRefPaste69Row" localSheetId="5" hidden="1">#REF!</definedName>
    <definedName name="XRefPaste69Row" localSheetId="7" hidden="1">#REF!</definedName>
    <definedName name="XRefPaste69Row" localSheetId="6" hidden="1">#REF!</definedName>
    <definedName name="XRefPaste69Row" hidden="1">#REF!</definedName>
    <definedName name="XRefPaste6Row" localSheetId="12" hidden="1">#REF!</definedName>
    <definedName name="XRefPaste6Row" localSheetId="5" hidden="1">#REF!</definedName>
    <definedName name="XRefPaste6Row" localSheetId="7" hidden="1">#REF!</definedName>
    <definedName name="XRefPaste6Row" localSheetId="6" hidden="1">#REF!</definedName>
    <definedName name="XRefPaste6Row" hidden="1">#REF!</definedName>
    <definedName name="XRefPaste7" localSheetId="12" hidden="1">#REF!</definedName>
    <definedName name="XRefPaste7" localSheetId="5" hidden="1">#REF!</definedName>
    <definedName name="XRefPaste7" localSheetId="7" hidden="1">#REF!</definedName>
    <definedName name="XRefPaste7" localSheetId="6" hidden="1">#REF!</definedName>
    <definedName name="XRefPaste7" hidden="1">#REF!</definedName>
    <definedName name="XRefPaste70" localSheetId="12" hidden="1">#REF!</definedName>
    <definedName name="XRefPaste70" localSheetId="5" hidden="1">#REF!</definedName>
    <definedName name="XRefPaste70" localSheetId="7" hidden="1">#REF!</definedName>
    <definedName name="XRefPaste70" localSheetId="6" hidden="1">#REF!</definedName>
    <definedName name="XRefPaste70" hidden="1">#REF!</definedName>
    <definedName name="XRefPaste70Row" localSheetId="12" hidden="1">#REF!</definedName>
    <definedName name="XRefPaste70Row" localSheetId="5" hidden="1">#REF!</definedName>
    <definedName name="XRefPaste70Row" localSheetId="7" hidden="1">#REF!</definedName>
    <definedName name="XRefPaste70Row" localSheetId="6" hidden="1">#REF!</definedName>
    <definedName name="XRefPaste70Row" hidden="1">#REF!</definedName>
    <definedName name="XRefPaste71" localSheetId="12" hidden="1">#REF!</definedName>
    <definedName name="XRefPaste71" localSheetId="5" hidden="1">#REF!</definedName>
    <definedName name="XRefPaste71" localSheetId="7" hidden="1">#REF!</definedName>
    <definedName name="XRefPaste71" localSheetId="6" hidden="1">#REF!</definedName>
    <definedName name="XRefPaste71" hidden="1">#REF!</definedName>
    <definedName name="XRefPaste71Row" localSheetId="12" hidden="1">#REF!</definedName>
    <definedName name="XRefPaste71Row" localSheetId="5" hidden="1">#REF!</definedName>
    <definedName name="XRefPaste71Row" localSheetId="7" hidden="1">#REF!</definedName>
    <definedName name="XRefPaste71Row" localSheetId="6" hidden="1">#REF!</definedName>
    <definedName name="XRefPaste71Row" hidden="1">#REF!</definedName>
    <definedName name="XRefPaste72" localSheetId="12" hidden="1">#REF!</definedName>
    <definedName name="XRefPaste72" localSheetId="5" hidden="1">#REF!</definedName>
    <definedName name="XRefPaste72" localSheetId="7" hidden="1">#REF!</definedName>
    <definedName name="XRefPaste72" localSheetId="6" hidden="1">#REF!</definedName>
    <definedName name="XRefPaste72" hidden="1">#REF!</definedName>
    <definedName name="XRefPaste72Row" localSheetId="12" hidden="1">#REF!</definedName>
    <definedName name="XRefPaste72Row" localSheetId="5" hidden="1">#REF!</definedName>
    <definedName name="XRefPaste72Row" localSheetId="7" hidden="1">#REF!</definedName>
    <definedName name="XRefPaste72Row" localSheetId="6" hidden="1">#REF!</definedName>
    <definedName name="XRefPaste72Row" hidden="1">#REF!</definedName>
    <definedName name="XRefPaste73" localSheetId="12" hidden="1">#REF!</definedName>
    <definedName name="XRefPaste73" localSheetId="5" hidden="1">#REF!</definedName>
    <definedName name="XRefPaste73" localSheetId="7" hidden="1">#REF!</definedName>
    <definedName name="XRefPaste73" localSheetId="6" hidden="1">#REF!</definedName>
    <definedName name="XRefPaste73" hidden="1">#REF!</definedName>
    <definedName name="XRefPaste73Row" localSheetId="12" hidden="1">#REF!</definedName>
    <definedName name="XRefPaste73Row" localSheetId="5" hidden="1">#REF!</definedName>
    <definedName name="XRefPaste73Row" localSheetId="7" hidden="1">#REF!</definedName>
    <definedName name="XRefPaste73Row" localSheetId="6" hidden="1">#REF!</definedName>
    <definedName name="XRefPaste73Row" hidden="1">#REF!</definedName>
    <definedName name="XRefPaste74" localSheetId="12" hidden="1">#REF!</definedName>
    <definedName name="XRefPaste74" localSheetId="5" hidden="1">#REF!</definedName>
    <definedName name="XRefPaste74" localSheetId="7" hidden="1">#REF!</definedName>
    <definedName name="XRefPaste74" localSheetId="6" hidden="1">#REF!</definedName>
    <definedName name="XRefPaste74" hidden="1">#REF!</definedName>
    <definedName name="XRefPaste74Row" localSheetId="12" hidden="1">#REF!</definedName>
    <definedName name="XRefPaste74Row" localSheetId="5" hidden="1">#REF!</definedName>
    <definedName name="XRefPaste74Row" localSheetId="7" hidden="1">#REF!</definedName>
    <definedName name="XRefPaste74Row" localSheetId="6" hidden="1">#REF!</definedName>
    <definedName name="XRefPaste74Row" hidden="1">#REF!</definedName>
    <definedName name="XRefPaste75" localSheetId="12" hidden="1">#REF!</definedName>
    <definedName name="XRefPaste75" localSheetId="5" hidden="1">#REF!</definedName>
    <definedName name="XRefPaste75" localSheetId="7" hidden="1">#REF!</definedName>
    <definedName name="XRefPaste75" localSheetId="6" hidden="1">#REF!</definedName>
    <definedName name="XRefPaste75" hidden="1">#REF!</definedName>
    <definedName name="XRefPaste75Row" localSheetId="12" hidden="1">#REF!</definedName>
    <definedName name="XRefPaste75Row" localSheetId="5" hidden="1">#REF!</definedName>
    <definedName name="XRefPaste75Row" localSheetId="7" hidden="1">#REF!</definedName>
    <definedName name="XRefPaste75Row" localSheetId="6" hidden="1">#REF!</definedName>
    <definedName name="XRefPaste75Row" hidden="1">#REF!</definedName>
    <definedName name="XRefPaste76" localSheetId="12" hidden="1">#REF!</definedName>
    <definedName name="XRefPaste76" localSheetId="5" hidden="1">#REF!</definedName>
    <definedName name="XRefPaste76" localSheetId="7" hidden="1">#REF!</definedName>
    <definedName name="XRefPaste76" localSheetId="6" hidden="1">#REF!</definedName>
    <definedName name="XRefPaste76" hidden="1">#REF!</definedName>
    <definedName name="XRefPaste76Row" localSheetId="12" hidden="1">#REF!</definedName>
    <definedName name="XRefPaste76Row" localSheetId="5" hidden="1">#REF!</definedName>
    <definedName name="XRefPaste76Row" localSheetId="7" hidden="1">#REF!</definedName>
    <definedName name="XRefPaste76Row" localSheetId="6" hidden="1">#REF!</definedName>
    <definedName name="XRefPaste76Row" hidden="1">#REF!</definedName>
    <definedName name="XRefPaste77" localSheetId="12" hidden="1">'[12]DDJJ IIBB'!#REF!</definedName>
    <definedName name="XRefPaste77" localSheetId="5" hidden="1">'[12]DDJJ IIBB'!#REF!</definedName>
    <definedName name="XRefPaste77" localSheetId="7" hidden="1">'[12]DDJJ IIBB'!#REF!</definedName>
    <definedName name="XRefPaste77" localSheetId="6" hidden="1">'[12]DDJJ IIBB'!#REF!</definedName>
    <definedName name="XRefPaste77" hidden="1">'[12]DDJJ IIBB'!#REF!</definedName>
    <definedName name="XRefPaste77Row" localSheetId="12" hidden="1">#REF!</definedName>
    <definedName name="XRefPaste77Row" localSheetId="5" hidden="1">#REF!</definedName>
    <definedName name="XRefPaste77Row" localSheetId="7" hidden="1">#REF!</definedName>
    <definedName name="XRefPaste77Row" localSheetId="15" hidden="1">#REF!</definedName>
    <definedName name="XRefPaste77Row" localSheetId="6" hidden="1">#REF!</definedName>
    <definedName name="XRefPaste77Row" hidden="1">#REF!</definedName>
    <definedName name="XRefPaste78" localSheetId="12" hidden="1">[9]Conciliaciones!#REF!</definedName>
    <definedName name="XRefPaste78" localSheetId="5" hidden="1">[9]Conciliaciones!#REF!</definedName>
    <definedName name="XRefPaste78" localSheetId="7" hidden="1">[9]Conciliaciones!#REF!</definedName>
    <definedName name="XRefPaste78" localSheetId="15" hidden="1">[9]Conciliaciones!#REF!</definedName>
    <definedName name="XRefPaste78" localSheetId="6" hidden="1">[9]Conciliaciones!#REF!</definedName>
    <definedName name="XRefPaste78" hidden="1">[9]Conciliaciones!#REF!</definedName>
    <definedName name="XRefPaste78Row" localSheetId="12" hidden="1">#REF!</definedName>
    <definedName name="XRefPaste78Row" localSheetId="5" hidden="1">#REF!</definedName>
    <definedName name="XRefPaste78Row" localSheetId="7" hidden="1">#REF!</definedName>
    <definedName name="XRefPaste78Row" localSheetId="15" hidden="1">#REF!</definedName>
    <definedName name="XRefPaste78Row" localSheetId="6" hidden="1">#REF!</definedName>
    <definedName name="XRefPaste78Row" hidden="1">#REF!</definedName>
    <definedName name="XRefPaste79" localSheetId="12" hidden="1">[9]Conciliaciones!#REF!</definedName>
    <definedName name="XRefPaste79" localSheetId="5" hidden="1">[9]Conciliaciones!#REF!</definedName>
    <definedName name="XRefPaste79" localSheetId="7" hidden="1">[9]Conciliaciones!#REF!</definedName>
    <definedName name="XRefPaste79" localSheetId="15" hidden="1">[9]Conciliaciones!#REF!</definedName>
    <definedName name="XRefPaste79" localSheetId="6" hidden="1">[9]Conciliaciones!#REF!</definedName>
    <definedName name="XRefPaste79" hidden="1">[9]Conciliaciones!#REF!</definedName>
    <definedName name="XRefPaste79Row" localSheetId="12" hidden="1">#REF!</definedName>
    <definedName name="XRefPaste79Row" localSheetId="5" hidden="1">#REF!</definedName>
    <definedName name="XRefPaste79Row" localSheetId="7" hidden="1">#REF!</definedName>
    <definedName name="XRefPaste79Row" localSheetId="15" hidden="1">#REF!</definedName>
    <definedName name="XRefPaste79Row" localSheetId="6" hidden="1">#REF!</definedName>
    <definedName name="XRefPaste79Row" hidden="1">#REF!</definedName>
    <definedName name="XRefPaste7Row" localSheetId="12" hidden="1">#REF!</definedName>
    <definedName name="XRefPaste7Row" localSheetId="5" hidden="1">#REF!</definedName>
    <definedName name="XRefPaste7Row" localSheetId="7" hidden="1">#REF!</definedName>
    <definedName name="XRefPaste7Row" localSheetId="6" hidden="1">#REF!</definedName>
    <definedName name="XRefPaste7Row" hidden="1">#REF!</definedName>
    <definedName name="XRefPaste8" localSheetId="12" hidden="1">#REF!</definedName>
    <definedName name="XRefPaste8" localSheetId="5" hidden="1">#REF!</definedName>
    <definedName name="XRefPaste8" localSheetId="7" hidden="1">#REF!</definedName>
    <definedName name="XRefPaste8" localSheetId="6" hidden="1">#REF!</definedName>
    <definedName name="XRefPaste8" hidden="1">#REF!</definedName>
    <definedName name="XRefPaste80" localSheetId="12" hidden="1">#REF!</definedName>
    <definedName name="XRefPaste80" localSheetId="5" hidden="1">#REF!</definedName>
    <definedName name="XRefPaste80" localSheetId="7" hidden="1">#REF!</definedName>
    <definedName name="XRefPaste80" localSheetId="6" hidden="1">#REF!</definedName>
    <definedName name="XRefPaste80" hidden="1">#REF!</definedName>
    <definedName name="XRefPaste80Row" localSheetId="12" hidden="1">#REF!</definedName>
    <definedName name="XRefPaste80Row" localSheetId="5" hidden="1">#REF!</definedName>
    <definedName name="XRefPaste80Row" localSheetId="7" hidden="1">#REF!</definedName>
    <definedName name="XRefPaste80Row" localSheetId="6" hidden="1">#REF!</definedName>
    <definedName name="XRefPaste80Row" hidden="1">#REF!</definedName>
    <definedName name="XRefPaste81" localSheetId="12" hidden="1">#REF!</definedName>
    <definedName name="XRefPaste81" localSheetId="5" hidden="1">#REF!</definedName>
    <definedName name="XRefPaste81" localSheetId="7" hidden="1">#REF!</definedName>
    <definedName name="XRefPaste81" localSheetId="6" hidden="1">#REF!</definedName>
    <definedName name="XRefPaste81" hidden="1">#REF!</definedName>
    <definedName name="XRefPaste81Row" localSheetId="12" hidden="1">#REF!</definedName>
    <definedName name="XRefPaste81Row" localSheetId="5" hidden="1">#REF!</definedName>
    <definedName name="XRefPaste81Row" localSheetId="7" hidden="1">#REF!</definedName>
    <definedName name="XRefPaste81Row" localSheetId="6" hidden="1">#REF!</definedName>
    <definedName name="XRefPaste81Row" hidden="1">#REF!</definedName>
    <definedName name="XRefPaste82" localSheetId="12" hidden="1">#REF!</definedName>
    <definedName name="XRefPaste82" localSheetId="5" hidden="1">#REF!</definedName>
    <definedName name="XRefPaste82" localSheetId="7" hidden="1">#REF!</definedName>
    <definedName name="XRefPaste82" localSheetId="6" hidden="1">#REF!</definedName>
    <definedName name="XRefPaste82" hidden="1">#REF!</definedName>
    <definedName name="XRefPaste82Row" localSheetId="12" hidden="1">#REF!</definedName>
    <definedName name="XRefPaste82Row" localSheetId="5" hidden="1">#REF!</definedName>
    <definedName name="XRefPaste82Row" localSheetId="7" hidden="1">#REF!</definedName>
    <definedName name="XRefPaste82Row" localSheetId="6" hidden="1">#REF!</definedName>
    <definedName name="XRefPaste82Row" hidden="1">#REF!</definedName>
    <definedName name="XRefPaste83" localSheetId="12" hidden="1">#REF!</definedName>
    <definedName name="XRefPaste83" localSheetId="5" hidden="1">#REF!</definedName>
    <definedName name="XRefPaste83" localSheetId="7" hidden="1">#REF!</definedName>
    <definedName name="XRefPaste83" localSheetId="6" hidden="1">#REF!</definedName>
    <definedName name="XRefPaste83" hidden="1">#REF!</definedName>
    <definedName name="XRefPaste83Row" localSheetId="12" hidden="1">#REF!</definedName>
    <definedName name="XRefPaste83Row" localSheetId="5" hidden="1">#REF!</definedName>
    <definedName name="XRefPaste83Row" localSheetId="7" hidden="1">#REF!</definedName>
    <definedName name="XRefPaste83Row" localSheetId="6" hidden="1">#REF!</definedName>
    <definedName name="XRefPaste83Row" hidden="1">#REF!</definedName>
    <definedName name="XRefPaste84" localSheetId="12" hidden="1">#REF!</definedName>
    <definedName name="XRefPaste84" localSheetId="5" hidden="1">#REF!</definedName>
    <definedName name="XRefPaste84" localSheetId="7" hidden="1">#REF!</definedName>
    <definedName name="XRefPaste84" localSheetId="6" hidden="1">#REF!</definedName>
    <definedName name="XRefPaste84" hidden="1">#REF!</definedName>
    <definedName name="XRefPaste84Row" localSheetId="12" hidden="1">#REF!</definedName>
    <definedName name="XRefPaste84Row" localSheetId="5" hidden="1">#REF!</definedName>
    <definedName name="XRefPaste84Row" localSheetId="7" hidden="1">#REF!</definedName>
    <definedName name="XRefPaste84Row" localSheetId="6" hidden="1">#REF!</definedName>
    <definedName name="XRefPaste84Row" hidden="1">#REF!</definedName>
    <definedName name="XRefPaste85" localSheetId="12" hidden="1">#REF!</definedName>
    <definedName name="XRefPaste85" localSheetId="5" hidden="1">#REF!</definedName>
    <definedName name="XRefPaste85" localSheetId="7" hidden="1">#REF!</definedName>
    <definedName name="XRefPaste85" localSheetId="6" hidden="1">#REF!</definedName>
    <definedName name="XRefPaste85" hidden="1">#REF!</definedName>
    <definedName name="XRefPaste85Row" localSheetId="12" hidden="1">#REF!</definedName>
    <definedName name="XRefPaste85Row" localSheetId="5" hidden="1">#REF!</definedName>
    <definedName name="XRefPaste85Row" localSheetId="7" hidden="1">#REF!</definedName>
    <definedName name="XRefPaste85Row" localSheetId="6" hidden="1">#REF!</definedName>
    <definedName name="XRefPaste85Row" hidden="1">#REF!</definedName>
    <definedName name="XRefPaste86" localSheetId="12" hidden="1">#REF!</definedName>
    <definedName name="XRefPaste86" localSheetId="5" hidden="1">#REF!</definedName>
    <definedName name="XRefPaste86" localSheetId="7" hidden="1">#REF!</definedName>
    <definedName name="XRefPaste86" localSheetId="6" hidden="1">#REF!</definedName>
    <definedName name="XRefPaste86" hidden="1">#REF!</definedName>
    <definedName name="XRefPaste86Row" localSheetId="12" hidden="1">#REF!</definedName>
    <definedName name="XRefPaste86Row" localSheetId="5" hidden="1">#REF!</definedName>
    <definedName name="XRefPaste86Row" localSheetId="7" hidden="1">#REF!</definedName>
    <definedName name="XRefPaste86Row" localSheetId="6" hidden="1">#REF!</definedName>
    <definedName name="XRefPaste86Row" hidden="1">#REF!</definedName>
    <definedName name="XRefPaste87" localSheetId="12" hidden="1">#REF!</definedName>
    <definedName name="XRefPaste87" localSheetId="5" hidden="1">#REF!</definedName>
    <definedName name="XRefPaste87" localSheetId="7" hidden="1">#REF!</definedName>
    <definedName name="XRefPaste87" localSheetId="6" hidden="1">#REF!</definedName>
    <definedName name="XRefPaste87" hidden="1">#REF!</definedName>
    <definedName name="XRefPaste87Row" localSheetId="12" hidden="1">#REF!</definedName>
    <definedName name="XRefPaste87Row" localSheetId="5" hidden="1">#REF!</definedName>
    <definedName name="XRefPaste87Row" localSheetId="7" hidden="1">#REF!</definedName>
    <definedName name="XRefPaste87Row" localSheetId="6" hidden="1">#REF!</definedName>
    <definedName name="XRefPaste87Row" hidden="1">#REF!</definedName>
    <definedName name="XRefPaste8Row" localSheetId="12" hidden="1">#REF!</definedName>
    <definedName name="XRefPaste8Row" localSheetId="5" hidden="1">#REF!</definedName>
    <definedName name="XRefPaste8Row" localSheetId="7" hidden="1">#REF!</definedName>
    <definedName name="XRefPaste8Row" localSheetId="6" hidden="1">#REF!</definedName>
    <definedName name="XRefPaste8Row" hidden="1">#REF!</definedName>
    <definedName name="XRefPaste90" localSheetId="12" hidden="1">#REF!</definedName>
    <definedName name="XRefPaste90" localSheetId="5" hidden="1">#REF!</definedName>
    <definedName name="XRefPaste90" localSheetId="7" hidden="1">#REF!</definedName>
    <definedName name="XRefPaste90" localSheetId="6" hidden="1">#REF!</definedName>
    <definedName name="XRefPaste90" hidden="1">#REF!</definedName>
    <definedName name="XRefPaste90Row" localSheetId="12" hidden="1">#REF!</definedName>
    <definedName name="XRefPaste90Row" localSheetId="5" hidden="1">#REF!</definedName>
    <definedName name="XRefPaste90Row" localSheetId="7" hidden="1">#REF!</definedName>
    <definedName name="XRefPaste90Row" localSheetId="6" hidden="1">#REF!</definedName>
    <definedName name="XRefPaste90Row" hidden="1">#REF!</definedName>
    <definedName name="XRefPaste91" localSheetId="12" hidden="1">#REF!</definedName>
    <definedName name="XRefPaste91" localSheetId="5" hidden="1">#REF!</definedName>
    <definedName name="XRefPaste91" localSheetId="7" hidden="1">#REF!</definedName>
    <definedName name="XRefPaste91" localSheetId="6" hidden="1">#REF!</definedName>
    <definedName name="XRefPaste91" hidden="1">#REF!</definedName>
    <definedName name="XRefPaste91Row" localSheetId="12" hidden="1">#REF!</definedName>
    <definedName name="XRefPaste91Row" localSheetId="5" hidden="1">#REF!</definedName>
    <definedName name="XRefPaste91Row" localSheetId="7" hidden="1">#REF!</definedName>
    <definedName name="XRefPaste91Row" localSheetId="6" hidden="1">#REF!</definedName>
    <definedName name="XRefPaste91Row" hidden="1">#REF!</definedName>
    <definedName name="XRefPaste92" localSheetId="12" hidden="1">#REF!</definedName>
    <definedName name="XRefPaste92" localSheetId="5" hidden="1">#REF!</definedName>
    <definedName name="XRefPaste92" localSheetId="7" hidden="1">#REF!</definedName>
    <definedName name="XRefPaste92" localSheetId="6" hidden="1">#REF!</definedName>
    <definedName name="XRefPaste92" hidden="1">#REF!</definedName>
    <definedName name="XRefPaste92Row" localSheetId="12" hidden="1">#REF!</definedName>
    <definedName name="XRefPaste92Row" localSheetId="5" hidden="1">#REF!</definedName>
    <definedName name="XRefPaste92Row" localSheetId="7" hidden="1">#REF!</definedName>
    <definedName name="XRefPaste92Row" localSheetId="6" hidden="1">#REF!</definedName>
    <definedName name="XRefPaste92Row" hidden="1">#REF!</definedName>
    <definedName name="XRefPaste93" localSheetId="12" hidden="1">#REF!</definedName>
    <definedName name="XRefPaste93" localSheetId="5" hidden="1">#REF!</definedName>
    <definedName name="XRefPaste93" localSheetId="7" hidden="1">#REF!</definedName>
    <definedName name="XRefPaste93" localSheetId="6" hidden="1">#REF!</definedName>
    <definedName name="XRefPaste93" hidden="1">#REF!</definedName>
    <definedName name="XRefPaste93Row" localSheetId="12" hidden="1">#REF!</definedName>
    <definedName name="XRefPaste93Row" localSheetId="5" hidden="1">#REF!</definedName>
    <definedName name="XRefPaste93Row" localSheetId="7" hidden="1">#REF!</definedName>
    <definedName name="XRefPaste93Row" localSheetId="6" hidden="1">#REF!</definedName>
    <definedName name="XRefPaste93Row" hidden="1">#REF!</definedName>
    <definedName name="XRefPaste94Row" localSheetId="12" hidden="1">#REF!</definedName>
    <definedName name="XRefPaste94Row" localSheetId="5" hidden="1">#REF!</definedName>
    <definedName name="XRefPaste94Row" localSheetId="7" hidden="1">#REF!</definedName>
    <definedName name="XRefPaste94Row" localSheetId="6" hidden="1">#REF!</definedName>
    <definedName name="XRefPaste94Row" hidden="1">#REF!</definedName>
    <definedName name="XRefPaste9Row" localSheetId="12" hidden="1">#REF!</definedName>
    <definedName name="XRefPaste9Row" localSheetId="5" hidden="1">#REF!</definedName>
    <definedName name="XRefPaste9Row" localSheetId="7" hidden="1">#REF!</definedName>
    <definedName name="XRefPaste9Row" localSheetId="6" hidden="1">#REF!</definedName>
    <definedName name="XRefPaste9Row" hidden="1">#REF!</definedName>
    <definedName name="XRefPasteRangeCount" localSheetId="13" hidden="1">1</definedName>
    <definedName name="XRefPasteRangeCount" hidden="1">4</definedName>
    <definedName name="xx" localSheetId="9" hidden="1">#REF!</definedName>
    <definedName name="xx" localSheetId="12" hidden="1">#REF!</definedName>
    <definedName name="xx" localSheetId="8" hidden="1">#REF!</definedName>
    <definedName name="xx" localSheetId="5" hidden="1">#REF!</definedName>
    <definedName name="xx" localSheetId="13" hidden="1">{#N/A,#N/A,FALSE,"Sheet1"}</definedName>
    <definedName name="xx" localSheetId="4" hidden="1">#REF!</definedName>
    <definedName name="xx" localSheetId="7" hidden="1">#REF!</definedName>
    <definedName name="xx" localSheetId="15" hidden="1">#REF!</definedName>
    <definedName name="xx" localSheetId="6" hidden="1">#REF!</definedName>
    <definedName name="xx" localSheetId="10" hidden="1">#REF!</definedName>
    <definedName name="xx" localSheetId="17" hidden="1">#REF!</definedName>
    <definedName name="xx" localSheetId="16" hidden="1">#REF!</definedName>
    <definedName name="xx" hidden="1">#REF!</definedName>
    <definedName name="xxfg" localSheetId="12" hidden="1">#REF!</definedName>
    <definedName name="xxfg" localSheetId="5" hidden="1">#REF!</definedName>
    <definedName name="xxfg" localSheetId="7" hidden="1">#REF!</definedName>
    <definedName name="xxfg" localSheetId="6" hidden="1">#REF!</definedName>
    <definedName name="xxfg" hidden="1">#REF!</definedName>
    <definedName name="xxx" localSheetId="12" hidden="1">#REF!</definedName>
    <definedName name="xxx" localSheetId="5" hidden="1">#REF!</definedName>
    <definedName name="xxx" localSheetId="7" hidden="1">#REF!</definedName>
    <definedName name="xxx" localSheetId="6" hidden="1">#REF!</definedName>
    <definedName name="xxx" hidden="1">#REF!</definedName>
    <definedName name="y" localSheetId="13" hidden="1">{#N/A,#N/A,FALSE,"Sheet1"}</definedName>
    <definedName name="yoho" localSheetId="9" hidden="1">{"tot00",#N/A,FALSE,"TOT";"base",#N/A,FALSE,"BASE";"new",#N/A,FALSE,"00new";"lifestyl",#N/A,FALSE,"00new";"nonlife",#N/A,FALSE,"00new"}</definedName>
    <definedName name="yoho" localSheetId="12" hidden="1">{"tot00",#N/A,FALSE,"TOT";"base",#N/A,FALSE,"BASE";"new",#N/A,FALSE,"00new";"lifestyl",#N/A,FALSE,"00new";"nonlife",#N/A,FALSE,"00new"}</definedName>
    <definedName name="yoho" localSheetId="8" hidden="1">{"tot00",#N/A,FALSE,"TOT";"base",#N/A,FALSE,"BASE";"new",#N/A,FALSE,"00new";"lifestyl",#N/A,FALSE,"00new";"nonlife",#N/A,FALSE,"00new"}</definedName>
    <definedName name="yoho" localSheetId="13" hidden="1">{"tot00",#N/A,FALSE,"TOT";"base",#N/A,FALSE,"BASE";"new",#N/A,FALSE,"00new";"lifestyl",#N/A,FALSE,"00new";"nonlife",#N/A,FALSE,"00new"}</definedName>
    <definedName name="yoho" localSheetId="4" hidden="1">{"tot00",#N/A,FALSE,"TOT";"base",#N/A,FALSE,"BASE";"new",#N/A,FALSE,"00new";"lifestyl",#N/A,FALSE,"00new";"nonlife",#N/A,FALSE,"00new"}</definedName>
    <definedName name="yoho" localSheetId="7" hidden="1">{"tot00",#N/A,FALSE,"TOT";"base",#N/A,FALSE,"BASE";"new",#N/A,FALSE,"00new";"lifestyl",#N/A,FALSE,"00new";"nonlife",#N/A,FALSE,"00new"}</definedName>
    <definedName name="yoho" localSheetId="15" hidden="1">{"tot00",#N/A,FALSE,"TOT";"base",#N/A,FALSE,"BASE";"new",#N/A,FALSE,"00new";"lifestyl",#N/A,FALSE,"00new";"nonlife",#N/A,FALSE,"00new"}</definedName>
    <definedName name="yoho" localSheetId="6" hidden="1">{"tot00",#N/A,FALSE,"TOT";"base",#N/A,FALSE,"BASE";"new",#N/A,FALSE,"00new";"lifestyl",#N/A,FALSE,"00new";"nonlife",#N/A,FALSE,"00new"}</definedName>
    <definedName name="yoho" localSheetId="10" hidden="1">{"tot00",#N/A,FALSE,"TOT";"base",#N/A,FALSE,"BASE";"new",#N/A,FALSE,"00new";"lifestyl",#N/A,FALSE,"00new";"nonlife",#N/A,FALSE,"00new"}</definedName>
    <definedName name="yoho" localSheetId="17" hidden="1">{"tot00",#N/A,FALSE,"TOT";"base",#N/A,FALSE,"BASE";"new",#N/A,FALSE,"00new";"lifestyl",#N/A,FALSE,"00new";"nonlife",#N/A,FALSE,"00new"}</definedName>
    <definedName name="yoho" localSheetId="16" hidden="1">{"tot00",#N/A,FALSE,"TOT";"base",#N/A,FALSE,"BASE";"new",#N/A,FALSE,"00new";"lifestyl",#N/A,FALSE,"00new";"nonlife",#N/A,FALSE,"00new"}</definedName>
    <definedName name="yoho" hidden="1">{"tot00",#N/A,FALSE,"TOT";"base",#N/A,FALSE,"BASE";"new",#N/A,FALSE,"00new";"lifestyl",#N/A,FALSE,"00new";"nonlife",#N/A,FALSE,"00new"}</definedName>
    <definedName name="you" localSheetId="9" hidden="1">{"tot00",#N/A,FALSE,"TOT";"qtrs00",#N/A,FALSE,"qtrs"}</definedName>
    <definedName name="you" localSheetId="12" hidden="1">{"tot00",#N/A,FALSE,"TOT";"qtrs00",#N/A,FALSE,"qtrs"}</definedName>
    <definedName name="you" localSheetId="8" hidden="1">{"tot00",#N/A,FALSE,"TOT";"qtrs00",#N/A,FALSE,"qtrs"}</definedName>
    <definedName name="you" localSheetId="13" hidden="1">{"tot00",#N/A,FALSE,"TOT";"qtrs00",#N/A,FALSE,"qtrs"}</definedName>
    <definedName name="you" localSheetId="4" hidden="1">{"tot00",#N/A,FALSE,"TOT";"qtrs00",#N/A,FALSE,"qtrs"}</definedName>
    <definedName name="you" localSheetId="7" hidden="1">{"tot00",#N/A,FALSE,"TOT";"qtrs00",#N/A,FALSE,"qtrs"}</definedName>
    <definedName name="you" localSheetId="15" hidden="1">{"tot00",#N/A,FALSE,"TOT";"qtrs00",#N/A,FALSE,"qtrs"}</definedName>
    <definedName name="you" localSheetId="6" hidden="1">{"tot00",#N/A,FALSE,"TOT";"qtrs00",#N/A,FALSE,"qtrs"}</definedName>
    <definedName name="you" localSheetId="10" hidden="1">{"tot00",#N/A,FALSE,"TOT";"qtrs00",#N/A,FALSE,"qtrs"}</definedName>
    <definedName name="you" localSheetId="17" hidden="1">{"tot00",#N/A,FALSE,"TOT";"qtrs00",#N/A,FALSE,"qtrs"}</definedName>
    <definedName name="you" localSheetId="16" hidden="1">{"tot00",#N/A,FALSE,"TOT";"qtrs00",#N/A,FALSE,"qtrs"}</definedName>
    <definedName name="you" hidden="1">{"tot00",#N/A,FALSE,"TOT";"qtrs00",#N/A,FALSE,"qtrs"}</definedName>
    <definedName name="yy" localSheetId="13" hidden="1">{#N/A,#N/A,FALSE,"Sheet1"}</definedName>
    <definedName name="z" localSheetId="13" hidden="1">{#N/A,#N/A,FALSE,"Sheet1";#N/A,#N/A,FALSE,"totalp&amp;L";#N/A,#N/A,FALSE,"totalassump";#N/A,#N/A,FALSE,"basep&amp;L";#N/A,#N/A,FALSE,"baseassump";#N/A,#N/A,FALSE,"sum slide"}</definedName>
    <definedName name="ZZ_EVCOMOPTS" hidden="1">10</definedName>
  </definedNames>
  <calcPr calcId="191029"/>
  <customWorkbookViews>
    <customWorkbookView name="Kara L. Ham - Personal View" guid="{00B1DDE5-ED0E-42B0-8031-37C1DCEBCED2}" mergeInterval="0" personalView="1" maximized="1" xWindow="1" yWindow="1" windowWidth="1436" windowHeight="610" activeSheetId="102"/>
    <customWorkbookView name="Jason R. Morris - Personal View" guid="{34DAD88D-D58C-4F45-8E12-1D8570FD3607}" mergeInterval="0" personalView="1" maximized="1" xWindow="1" yWindow="1" windowWidth="1436" windowHeight="610" activeSheetId="94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459" l="1"/>
  <c r="T15" i="459"/>
  <c r="G1" i="541"/>
  <c r="AB1" i="541"/>
  <c r="Z1" i="541"/>
  <c r="A40" i="540" l="1"/>
  <c r="O1" i="540"/>
  <c r="A45" i="539"/>
  <c r="O1" i="539"/>
  <c r="A48" i="536"/>
  <c r="AF1" i="538"/>
  <c r="Q46" i="538"/>
  <c r="P1" i="538"/>
  <c r="A46" i="538"/>
  <c r="Z1" i="535"/>
  <c r="P1" i="536"/>
  <c r="A48" i="535"/>
  <c r="A39" i="541"/>
  <c r="F38" i="541"/>
  <c r="U54" i="459"/>
  <c r="Y47" i="535"/>
  <c r="O47" i="536"/>
  <c r="O45" i="538"/>
  <c r="Q42" i="538"/>
  <c r="AE45" i="538"/>
  <c r="N44" i="539"/>
  <c r="N39" i="540"/>
  <c r="A36" i="540"/>
  <c r="A41" i="539"/>
  <c r="A42" i="538"/>
  <c r="A44" i="536"/>
  <c r="A44" i="535"/>
  <c r="A51" i="459"/>
  <c r="A50" i="459"/>
  <c r="A35" i="541"/>
  <c r="A34" i="541"/>
  <c r="Q5" i="538"/>
  <c r="A5" i="538"/>
  <c r="Q4" i="538"/>
  <c r="A4" i="538"/>
  <c r="A4" i="539"/>
  <c r="N2" i="540"/>
  <c r="N2" i="539"/>
  <c r="AE2" i="538"/>
  <c r="O2" i="538"/>
  <c r="F2" i="541"/>
  <c r="F4" i="2" l="1"/>
  <c r="A5" i="536"/>
  <c r="A4" i="536"/>
  <c r="A4" i="535"/>
  <c r="A4" i="540"/>
  <c r="A5" i="540"/>
  <c r="A3" i="540"/>
  <c r="A2" i="540"/>
  <c r="A3" i="539"/>
  <c r="A2" i="539"/>
  <c r="Q3" i="538"/>
  <c r="Q2" i="538"/>
  <c r="A3" i="538"/>
  <c r="A2" i="538"/>
  <c r="A3" i="536"/>
  <c r="A2" i="536"/>
  <c r="A3" i="535"/>
  <c r="A2" i="535"/>
  <c r="A3" i="459"/>
  <c r="A2" i="459"/>
  <c r="A6" i="535"/>
  <c r="A5" i="535"/>
  <c r="A4" i="459"/>
  <c r="A5" i="459"/>
  <c r="A6" i="459"/>
  <c r="A6" i="541"/>
  <c r="A5" i="541"/>
  <c r="A4" i="541"/>
  <c r="A3" i="541"/>
  <c r="A2" i="541"/>
  <c r="B18" i="348" l="1"/>
  <c r="B27" i="348"/>
  <c r="B26" i="348"/>
  <c r="B25" i="348"/>
  <c r="A38" i="541"/>
  <c r="A37" i="541"/>
  <c r="Q37" i="459"/>
  <c r="Q39" i="459" s="1"/>
  <c r="R31" i="459"/>
  <c r="T31" i="459" s="1"/>
  <c r="A39" i="540"/>
  <c r="K25" i="540"/>
  <c r="J25" i="540"/>
  <c r="I25" i="540"/>
  <c r="H25" i="540"/>
  <c r="G25" i="540"/>
  <c r="F25" i="540"/>
  <c r="K24" i="540"/>
  <c r="J24" i="540"/>
  <c r="I24" i="540"/>
  <c r="H24" i="540"/>
  <c r="G24" i="540"/>
  <c r="F24" i="540"/>
  <c r="K23" i="540"/>
  <c r="J23" i="540"/>
  <c r="I23" i="540"/>
  <c r="H23" i="540"/>
  <c r="G23" i="540"/>
  <c r="F23" i="540"/>
  <c r="K22" i="540"/>
  <c r="J22" i="540"/>
  <c r="I22" i="540"/>
  <c r="H22" i="540"/>
  <c r="G22" i="540"/>
  <c r="F22" i="540"/>
  <c r="K21" i="540"/>
  <c r="J21" i="540"/>
  <c r="I21" i="540"/>
  <c r="H21" i="540"/>
  <c r="G21" i="540"/>
  <c r="F21" i="540"/>
  <c r="K20" i="540"/>
  <c r="J20" i="540"/>
  <c r="I20" i="540"/>
  <c r="H20" i="540"/>
  <c r="G20" i="540"/>
  <c r="F20" i="540"/>
  <c r="M18" i="540"/>
  <c r="L18" i="540"/>
  <c r="D18" i="540"/>
  <c r="B18" i="540"/>
  <c r="M17" i="540"/>
  <c r="L17" i="540"/>
  <c r="D17" i="540"/>
  <c r="B17" i="540"/>
  <c r="M16" i="540"/>
  <c r="L16" i="540"/>
  <c r="D16" i="540"/>
  <c r="B16" i="540"/>
  <c r="M15" i="540"/>
  <c r="L15" i="540"/>
  <c r="D15" i="540"/>
  <c r="B15" i="540"/>
  <c r="M14" i="540"/>
  <c r="L14" i="540"/>
  <c r="L25" i="540" s="1"/>
  <c r="D14" i="540"/>
  <c r="B14" i="540"/>
  <c r="M13" i="540"/>
  <c r="M25" i="540" s="1"/>
  <c r="L13" i="540"/>
  <c r="D13" i="540"/>
  <c r="B13" i="540"/>
  <c r="A44" i="539"/>
  <c r="K38" i="539"/>
  <c r="J38" i="539"/>
  <c r="I38" i="539"/>
  <c r="H38" i="539"/>
  <c r="G38" i="539"/>
  <c r="F38" i="539"/>
  <c r="K37" i="539"/>
  <c r="J37" i="539"/>
  <c r="I37" i="539"/>
  <c r="H37" i="539"/>
  <c r="G37" i="539"/>
  <c r="F37" i="539"/>
  <c r="K36" i="539"/>
  <c r="J36" i="539"/>
  <c r="I36" i="539"/>
  <c r="H36" i="539"/>
  <c r="G36" i="539"/>
  <c r="F36" i="539"/>
  <c r="K35" i="539"/>
  <c r="J35" i="539"/>
  <c r="I35" i="539"/>
  <c r="H35" i="539"/>
  <c r="G35" i="539"/>
  <c r="F35" i="539"/>
  <c r="K34" i="539"/>
  <c r="J34" i="539"/>
  <c r="I34" i="539"/>
  <c r="H34" i="539"/>
  <c r="G34" i="539"/>
  <c r="F34" i="539"/>
  <c r="K33" i="539"/>
  <c r="J33" i="539"/>
  <c r="I33" i="539"/>
  <c r="H33" i="539"/>
  <c r="G33" i="539"/>
  <c r="F33" i="539"/>
  <c r="M31" i="539"/>
  <c r="L31" i="539"/>
  <c r="M30" i="539"/>
  <c r="L30" i="539"/>
  <c r="M29" i="539"/>
  <c r="L29" i="539"/>
  <c r="M28" i="539"/>
  <c r="L28" i="539"/>
  <c r="M27" i="539"/>
  <c r="L27" i="539"/>
  <c r="M26" i="539"/>
  <c r="M38" i="539" s="1"/>
  <c r="L26" i="539"/>
  <c r="L38" i="539" s="1"/>
  <c r="K21" i="539"/>
  <c r="J21" i="539"/>
  <c r="I21" i="539"/>
  <c r="H21" i="539"/>
  <c r="G21" i="539"/>
  <c r="F21" i="539"/>
  <c r="K20" i="539"/>
  <c r="J20" i="539"/>
  <c r="I20" i="539"/>
  <c r="H20" i="539"/>
  <c r="G20" i="539"/>
  <c r="F20" i="539"/>
  <c r="K19" i="539"/>
  <c r="J19" i="539"/>
  <c r="I19" i="539"/>
  <c r="H19" i="539"/>
  <c r="G19" i="539"/>
  <c r="F19" i="539"/>
  <c r="K18" i="539"/>
  <c r="J18" i="539"/>
  <c r="I18" i="539"/>
  <c r="H18" i="539"/>
  <c r="G18" i="539"/>
  <c r="F18" i="539"/>
  <c r="K17" i="539"/>
  <c r="J17" i="539"/>
  <c r="I17" i="539"/>
  <c r="H17" i="539"/>
  <c r="G17" i="539"/>
  <c r="F17" i="539"/>
  <c r="K16" i="539"/>
  <c r="J16" i="539"/>
  <c r="I16" i="539"/>
  <c r="H16" i="539"/>
  <c r="G16" i="539"/>
  <c r="F16" i="539"/>
  <c r="M14" i="539"/>
  <c r="L14" i="539"/>
  <c r="D14" i="539"/>
  <c r="D31" i="539" s="1"/>
  <c r="B14" i="539"/>
  <c r="B31" i="539" s="1"/>
  <c r="M13" i="539"/>
  <c r="L13" i="539"/>
  <c r="D13" i="539"/>
  <c r="D30" i="539" s="1"/>
  <c r="B13" i="539"/>
  <c r="B30" i="539" s="1"/>
  <c r="M12" i="539"/>
  <c r="L12" i="539"/>
  <c r="D12" i="539"/>
  <c r="D29" i="539" s="1"/>
  <c r="B12" i="539"/>
  <c r="B29" i="539" s="1"/>
  <c r="M11" i="539"/>
  <c r="L11" i="539"/>
  <c r="D11" i="539"/>
  <c r="D28" i="539" s="1"/>
  <c r="B11" i="539"/>
  <c r="B28" i="539" s="1"/>
  <c r="M10" i="539"/>
  <c r="L10" i="539"/>
  <c r="D10" i="539"/>
  <c r="D27" i="539" s="1"/>
  <c r="B10" i="539"/>
  <c r="B27" i="539" s="1"/>
  <c r="M9" i="539"/>
  <c r="M21" i="539" s="1"/>
  <c r="L9" i="539"/>
  <c r="L21" i="539" s="1"/>
  <c r="D9" i="539"/>
  <c r="D26" i="539" s="1"/>
  <c r="B9" i="539"/>
  <c r="B26" i="539" s="1"/>
  <c r="J7" i="539"/>
  <c r="I7" i="539"/>
  <c r="H7" i="539"/>
  <c r="G7" i="539"/>
  <c r="F7" i="539"/>
  <c r="A5" i="539"/>
  <c r="Q45" i="538"/>
  <c r="A45" i="538"/>
  <c r="N38" i="538"/>
  <c r="M38" i="538"/>
  <c r="L38" i="538"/>
  <c r="K38" i="538"/>
  <c r="J38" i="538"/>
  <c r="I38" i="538"/>
  <c r="H38" i="538"/>
  <c r="G38" i="538"/>
  <c r="F38" i="538"/>
  <c r="N37" i="538"/>
  <c r="M37" i="538"/>
  <c r="L37" i="538"/>
  <c r="K37" i="538"/>
  <c r="J37" i="538"/>
  <c r="I37" i="538"/>
  <c r="H37" i="538"/>
  <c r="G37" i="538"/>
  <c r="F37" i="538"/>
  <c r="N36" i="538"/>
  <c r="M36" i="538"/>
  <c r="L36" i="538"/>
  <c r="K36" i="538"/>
  <c r="J36" i="538"/>
  <c r="I36" i="538"/>
  <c r="H36" i="538"/>
  <c r="G36" i="538"/>
  <c r="F36" i="538"/>
  <c r="N35" i="538"/>
  <c r="M35" i="538"/>
  <c r="L35" i="538"/>
  <c r="K35" i="538"/>
  <c r="J35" i="538"/>
  <c r="I35" i="538"/>
  <c r="H35" i="538"/>
  <c r="G35" i="538"/>
  <c r="F35" i="538"/>
  <c r="N34" i="538"/>
  <c r="M34" i="538"/>
  <c r="L34" i="538"/>
  <c r="K34" i="538"/>
  <c r="J34" i="538"/>
  <c r="I34" i="538"/>
  <c r="H34" i="538"/>
  <c r="G34" i="538"/>
  <c r="F34" i="538"/>
  <c r="N33" i="538"/>
  <c r="M33" i="538"/>
  <c r="L33" i="538"/>
  <c r="K33" i="538"/>
  <c r="J33" i="538"/>
  <c r="I33" i="538"/>
  <c r="H33" i="538"/>
  <c r="G33" i="538"/>
  <c r="F33" i="538"/>
  <c r="AD21" i="538"/>
  <c r="AC21" i="538"/>
  <c r="AB21" i="538"/>
  <c r="AA21" i="538"/>
  <c r="Z21" i="538"/>
  <c r="Y21" i="538"/>
  <c r="X21" i="538"/>
  <c r="W21" i="538"/>
  <c r="V21" i="538"/>
  <c r="N21" i="538"/>
  <c r="M21" i="538"/>
  <c r="L21" i="538"/>
  <c r="K21" i="538"/>
  <c r="J21" i="538"/>
  <c r="I21" i="538"/>
  <c r="H21" i="538"/>
  <c r="G21" i="538"/>
  <c r="F21" i="538"/>
  <c r="AD20" i="538"/>
  <c r="AC20" i="538"/>
  <c r="AB20" i="538"/>
  <c r="AA20" i="538"/>
  <c r="Z20" i="538"/>
  <c r="Y20" i="538"/>
  <c r="X20" i="538"/>
  <c r="W20" i="538"/>
  <c r="V20" i="538"/>
  <c r="N20" i="538"/>
  <c r="M20" i="538"/>
  <c r="L20" i="538"/>
  <c r="K20" i="538"/>
  <c r="J20" i="538"/>
  <c r="I20" i="538"/>
  <c r="H20" i="538"/>
  <c r="G20" i="538"/>
  <c r="F20" i="538"/>
  <c r="AD19" i="538"/>
  <c r="AC19" i="538"/>
  <c r="AB19" i="538"/>
  <c r="AA19" i="538"/>
  <c r="Z19" i="538"/>
  <c r="Y19" i="538"/>
  <c r="X19" i="538"/>
  <c r="W19" i="538"/>
  <c r="V19" i="538"/>
  <c r="N19" i="538"/>
  <c r="M19" i="538"/>
  <c r="L19" i="538"/>
  <c r="K19" i="538"/>
  <c r="J19" i="538"/>
  <c r="I19" i="538"/>
  <c r="H19" i="538"/>
  <c r="G19" i="538"/>
  <c r="F19" i="538"/>
  <c r="AD18" i="538"/>
  <c r="AC18" i="538"/>
  <c r="AB18" i="538"/>
  <c r="AA18" i="538"/>
  <c r="Z18" i="538"/>
  <c r="Y18" i="538"/>
  <c r="X18" i="538"/>
  <c r="W18" i="538"/>
  <c r="V18" i="538"/>
  <c r="N18" i="538"/>
  <c r="M18" i="538"/>
  <c r="L18" i="538"/>
  <c r="K18" i="538"/>
  <c r="J18" i="538"/>
  <c r="I18" i="538"/>
  <c r="H18" i="538"/>
  <c r="G18" i="538"/>
  <c r="F18" i="538"/>
  <c r="AD17" i="538"/>
  <c r="AC17" i="538"/>
  <c r="AB17" i="538"/>
  <c r="AA17" i="538"/>
  <c r="Z17" i="538"/>
  <c r="Y17" i="538"/>
  <c r="X17" i="538"/>
  <c r="W17" i="538"/>
  <c r="V17" i="538"/>
  <c r="N17" i="538"/>
  <c r="M17" i="538"/>
  <c r="L17" i="538"/>
  <c r="K17" i="538"/>
  <c r="J17" i="538"/>
  <c r="I17" i="538"/>
  <c r="H17" i="538"/>
  <c r="G17" i="538"/>
  <c r="F17" i="538"/>
  <c r="AD16" i="538"/>
  <c r="AC16" i="538"/>
  <c r="AB16" i="538"/>
  <c r="AA16" i="538"/>
  <c r="Z16" i="538"/>
  <c r="Y16" i="538"/>
  <c r="X16" i="538"/>
  <c r="W16" i="538"/>
  <c r="V16" i="538"/>
  <c r="N16" i="538"/>
  <c r="M16" i="538"/>
  <c r="L16" i="538"/>
  <c r="K16" i="538"/>
  <c r="J16" i="538"/>
  <c r="I16" i="538"/>
  <c r="H16" i="538"/>
  <c r="G16" i="538"/>
  <c r="F16" i="538"/>
  <c r="D14" i="538"/>
  <c r="D31" i="538" s="1"/>
  <c r="B14" i="538"/>
  <c r="B31" i="538" s="1"/>
  <c r="D13" i="538"/>
  <c r="D30" i="538" s="1"/>
  <c r="B13" i="538"/>
  <c r="B30" i="538" s="1"/>
  <c r="D12" i="538"/>
  <c r="T12" i="538" s="1"/>
  <c r="B12" i="538"/>
  <c r="R12" i="538" s="1"/>
  <c r="D11" i="538"/>
  <c r="T11" i="538" s="1"/>
  <c r="B11" i="538"/>
  <c r="B28" i="538" s="1"/>
  <c r="D10" i="538"/>
  <c r="D27" i="538" s="1"/>
  <c r="B10" i="538"/>
  <c r="B27" i="538" s="1"/>
  <c r="D9" i="538"/>
  <c r="D26" i="538" s="1"/>
  <c r="B9" i="538"/>
  <c r="B26" i="538" s="1"/>
  <c r="Q38" i="459" l="1"/>
  <c r="S31" i="459"/>
  <c r="L20" i="540"/>
  <c r="L21" i="540"/>
  <c r="L22" i="540"/>
  <c r="L23" i="540"/>
  <c r="L24" i="540"/>
  <c r="M20" i="540"/>
  <c r="M21" i="540"/>
  <c r="M22" i="540"/>
  <c r="M23" i="540"/>
  <c r="M24" i="540"/>
  <c r="L16" i="539"/>
  <c r="L17" i="539"/>
  <c r="L18" i="539"/>
  <c r="L19" i="539"/>
  <c r="L20" i="539"/>
  <c r="L33" i="539"/>
  <c r="L34" i="539"/>
  <c r="L35" i="539"/>
  <c r="L36" i="539"/>
  <c r="L37" i="539"/>
  <c r="M16" i="539"/>
  <c r="M17" i="539"/>
  <c r="M18" i="539"/>
  <c r="M19" i="539"/>
  <c r="M20" i="539"/>
  <c r="M33" i="539"/>
  <c r="M34" i="539"/>
  <c r="M35" i="539"/>
  <c r="M36" i="539"/>
  <c r="M37" i="539"/>
  <c r="D28" i="538"/>
  <c r="R9" i="538"/>
  <c r="R11" i="538"/>
  <c r="R13" i="538"/>
  <c r="B29" i="538"/>
  <c r="T9" i="538"/>
  <c r="T13" i="538"/>
  <c r="D29" i="538"/>
  <c r="R10" i="538"/>
  <c r="R14" i="538"/>
  <c r="T10" i="538"/>
  <c r="T14" i="538"/>
  <c r="E22" i="537"/>
  <c r="E25" i="537"/>
  <c r="F15" i="537"/>
  <c r="F16" i="537"/>
  <c r="F17" i="537"/>
  <c r="F18" i="537"/>
  <c r="F19" i="537"/>
  <c r="F20" i="537"/>
  <c r="E16" i="537"/>
  <c r="E17" i="537"/>
  <c r="E18" i="537"/>
  <c r="E19" i="537"/>
  <c r="E20" i="537"/>
  <c r="E15" i="537"/>
  <c r="F23" i="537"/>
  <c r="E23" i="537"/>
  <c r="F22" i="537"/>
  <c r="F13" i="537"/>
  <c r="E13" i="537"/>
  <c r="P35" i="537"/>
  <c r="A35" i="537"/>
  <c r="A34" i="537"/>
  <c r="A32" i="537"/>
  <c r="A6" i="537"/>
  <c r="A5" i="537"/>
  <c r="A3" i="537"/>
  <c r="P2" i="537"/>
  <c r="A2" i="537"/>
  <c r="A47" i="536"/>
  <c r="A46" i="536"/>
  <c r="N38" i="536"/>
  <c r="M38" i="536"/>
  <c r="L38" i="536"/>
  <c r="K38" i="536"/>
  <c r="J38" i="536"/>
  <c r="I38" i="536"/>
  <c r="H38" i="536"/>
  <c r="G38" i="536"/>
  <c r="F38" i="536"/>
  <c r="N37" i="536"/>
  <c r="M37" i="536"/>
  <c r="L37" i="536"/>
  <c r="K37" i="536"/>
  <c r="J37" i="536"/>
  <c r="I37" i="536"/>
  <c r="H37" i="536"/>
  <c r="G37" i="536"/>
  <c r="F37" i="536"/>
  <c r="N36" i="536"/>
  <c r="M36" i="536"/>
  <c r="L36" i="536"/>
  <c r="K36" i="536"/>
  <c r="J36" i="536"/>
  <c r="I36" i="536"/>
  <c r="H36" i="536"/>
  <c r="G36" i="536"/>
  <c r="F36" i="536"/>
  <c r="N35" i="536"/>
  <c r="M35" i="536"/>
  <c r="L35" i="536"/>
  <c r="K35" i="536"/>
  <c r="J35" i="536"/>
  <c r="I35" i="536"/>
  <c r="H35" i="536"/>
  <c r="G35" i="536"/>
  <c r="F35" i="536"/>
  <c r="N34" i="536"/>
  <c r="M34" i="536"/>
  <c r="L34" i="536"/>
  <c r="K34" i="536"/>
  <c r="J34" i="536"/>
  <c r="I34" i="536"/>
  <c r="H34" i="536"/>
  <c r="G34" i="536"/>
  <c r="F34" i="536"/>
  <c r="N33" i="536"/>
  <c r="M33" i="536"/>
  <c r="L33" i="536"/>
  <c r="K33" i="536"/>
  <c r="J33" i="536"/>
  <c r="I33" i="536"/>
  <c r="H33" i="536"/>
  <c r="G33" i="536"/>
  <c r="F33" i="536"/>
  <c r="N21" i="536"/>
  <c r="M21" i="536"/>
  <c r="L21" i="536"/>
  <c r="K21" i="536"/>
  <c r="J21" i="536"/>
  <c r="I21" i="536"/>
  <c r="H21" i="536"/>
  <c r="G21" i="536"/>
  <c r="F21" i="536"/>
  <c r="N20" i="536"/>
  <c r="M20" i="536"/>
  <c r="L20" i="536"/>
  <c r="K20" i="536"/>
  <c r="J20" i="536"/>
  <c r="I20" i="536"/>
  <c r="H20" i="536"/>
  <c r="G20" i="536"/>
  <c r="F20" i="536"/>
  <c r="N19" i="536"/>
  <c r="M19" i="536"/>
  <c r="L19" i="536"/>
  <c r="K19" i="536"/>
  <c r="J19" i="536"/>
  <c r="I19" i="536"/>
  <c r="H19" i="536"/>
  <c r="G19" i="536"/>
  <c r="F19" i="536"/>
  <c r="N18" i="536"/>
  <c r="M18" i="536"/>
  <c r="L18" i="536"/>
  <c r="K18" i="536"/>
  <c r="J18" i="536"/>
  <c r="I18" i="536"/>
  <c r="H18" i="536"/>
  <c r="G18" i="536"/>
  <c r="F18" i="536"/>
  <c r="N17" i="536"/>
  <c r="M17" i="536"/>
  <c r="L17" i="536"/>
  <c r="K17" i="536"/>
  <c r="J17" i="536"/>
  <c r="I17" i="536"/>
  <c r="H17" i="536"/>
  <c r="G17" i="536"/>
  <c r="F17" i="536"/>
  <c r="N16" i="536"/>
  <c r="M16" i="536"/>
  <c r="L16" i="536"/>
  <c r="K16" i="536"/>
  <c r="J16" i="536"/>
  <c r="I16" i="536"/>
  <c r="H16" i="536"/>
  <c r="G16" i="536"/>
  <c r="F16" i="536"/>
  <c r="D14" i="536"/>
  <c r="D31" i="536" s="1"/>
  <c r="B14" i="536"/>
  <c r="B31" i="536" s="1"/>
  <c r="D20" i="537" s="1"/>
  <c r="D13" i="536"/>
  <c r="D30" i="536" s="1"/>
  <c r="B13" i="536"/>
  <c r="B30" i="536" s="1"/>
  <c r="D19" i="537" s="1"/>
  <c r="D12" i="536"/>
  <c r="D29" i="536" s="1"/>
  <c r="B12" i="536"/>
  <c r="B29" i="536" s="1"/>
  <c r="D18" i="537" s="1"/>
  <c r="D11" i="536"/>
  <c r="D28" i="536" s="1"/>
  <c r="B11" i="536"/>
  <c r="B28" i="536" s="1"/>
  <c r="D17" i="537" s="1"/>
  <c r="D10" i="536"/>
  <c r="D27" i="536" s="1"/>
  <c r="B10" i="536"/>
  <c r="B27" i="536" s="1"/>
  <c r="D16" i="537" s="1"/>
  <c r="D9" i="536"/>
  <c r="D26" i="536" s="1"/>
  <c r="B9" i="536"/>
  <c r="B26" i="536" s="1"/>
  <c r="D15" i="537" s="1"/>
  <c r="B6" i="348" l="1"/>
  <c r="A47" i="535"/>
  <c r="A46" i="535"/>
  <c r="T31" i="535"/>
  <c r="F31" i="535"/>
  <c r="F30" i="535"/>
  <c r="F29" i="535"/>
  <c r="F27" i="535"/>
  <c r="X24" i="535"/>
  <c r="F25" i="535" s="1"/>
  <c r="X23" i="535"/>
  <c r="X26" i="535" s="1"/>
  <c r="V31" i="535" s="1"/>
  <c r="X31" i="535" s="1"/>
  <c r="AK22" i="535"/>
  <c r="AK19" i="535"/>
  <c r="AJ19" i="535"/>
  <c r="AJ22" i="535" s="1"/>
  <c r="AH19" i="535"/>
  <c r="AG19" i="535"/>
  <c r="AF19" i="535"/>
  <c r="AE19" i="535"/>
  <c r="AD19" i="535"/>
  <c r="AC19" i="535"/>
  <c r="AK18" i="535"/>
  <c r="AK21" i="535" s="1"/>
  <c r="AJ18" i="535"/>
  <c r="AJ21" i="535" s="1"/>
  <c r="AH18" i="535"/>
  <c r="AG18" i="535"/>
  <c r="AF18" i="535"/>
  <c r="AE18" i="535"/>
  <c r="AD18" i="535"/>
  <c r="AC18" i="535"/>
  <c r="V18" i="535"/>
  <c r="V16" i="535"/>
  <c r="L16" i="535"/>
  <c r="N16" i="535" s="1"/>
  <c r="D16" i="535"/>
  <c r="AB16" i="535" s="1"/>
  <c r="B16" i="535"/>
  <c r="V15" i="535"/>
  <c r="N15" i="535"/>
  <c r="L15" i="535"/>
  <c r="D15" i="535"/>
  <c r="AB15" i="535" s="1"/>
  <c r="B15" i="535"/>
  <c r="V14" i="535"/>
  <c r="L14" i="535"/>
  <c r="N14" i="535" s="1"/>
  <c r="D14" i="535"/>
  <c r="AB14" i="535" s="1"/>
  <c r="B14" i="535"/>
  <c r="V13" i="535"/>
  <c r="L13" i="535"/>
  <c r="N13" i="535" s="1"/>
  <c r="D13" i="535"/>
  <c r="AB13" i="535" s="1"/>
  <c r="B13" i="535"/>
  <c r="V12" i="535"/>
  <c r="N12" i="535"/>
  <c r="L12" i="535"/>
  <c r="D12" i="535"/>
  <c r="AB12" i="535" s="1"/>
  <c r="B12" i="535"/>
  <c r="V11" i="535"/>
  <c r="V19" i="535" s="1"/>
  <c r="L11" i="535"/>
  <c r="L19" i="535" s="1"/>
  <c r="F11" i="535"/>
  <c r="D11" i="535"/>
  <c r="AB11" i="535" s="1"/>
  <c r="B11" i="535"/>
  <c r="P10" i="535"/>
  <c r="AD5" i="535"/>
  <c r="P15" i="535" s="1"/>
  <c r="AD4" i="535"/>
  <c r="F14" i="535" s="1"/>
  <c r="AB1" i="535"/>
  <c r="T32" i="535" l="1"/>
  <c r="F24" i="535" s="1"/>
  <c r="F28" i="535" s="1"/>
  <c r="F12" i="535"/>
  <c r="N11" i="535"/>
  <c r="F13" i="535"/>
  <c r="X13" i="535" s="1"/>
  <c r="P11" i="535"/>
  <c r="X11" i="535" s="1"/>
  <c r="P12" i="535"/>
  <c r="F15" i="535"/>
  <c r="X15" i="535" s="1"/>
  <c r="P13" i="535"/>
  <c r="F16" i="535"/>
  <c r="X16" i="535" s="1"/>
  <c r="L18" i="535"/>
  <c r="P16" i="535"/>
  <c r="P14" i="535"/>
  <c r="X14" i="535" s="1"/>
  <c r="K39" i="459"/>
  <c r="L39" i="459"/>
  <c r="M39" i="459"/>
  <c r="N39" i="459"/>
  <c r="K38" i="459"/>
  <c r="L38" i="459"/>
  <c r="M38" i="459"/>
  <c r="N38" i="459"/>
  <c r="J38" i="459"/>
  <c r="K36" i="459"/>
  <c r="L36" i="459"/>
  <c r="M36" i="459"/>
  <c r="N36" i="459"/>
  <c r="J36" i="459"/>
  <c r="K35" i="459"/>
  <c r="L35" i="459"/>
  <c r="M35" i="459"/>
  <c r="N35" i="459"/>
  <c r="J35" i="459"/>
  <c r="I16" i="459"/>
  <c r="I10" i="459"/>
  <c r="O24" i="459"/>
  <c r="O17" i="459"/>
  <c r="O18" i="459"/>
  <c r="O19" i="459" s="1"/>
  <c r="O20" i="459" s="1"/>
  <c r="O23" i="459"/>
  <c r="O16" i="459"/>
  <c r="O10" i="459"/>
  <c r="N18" i="535" l="1"/>
  <c r="N19" i="535"/>
  <c r="X12" i="535"/>
  <c r="X19" i="535" s="1"/>
  <c r="F23" i="535" s="1"/>
  <c r="F33" i="535" s="1"/>
  <c r="F18" i="535"/>
  <c r="P18" i="535"/>
  <c r="P19" i="535"/>
  <c r="F19" i="535"/>
  <c r="L23" i="459"/>
  <c r="M23" i="459"/>
  <c r="N23" i="459"/>
  <c r="K23" i="459"/>
  <c r="L16" i="459"/>
  <c r="M16" i="459"/>
  <c r="N16" i="459"/>
  <c r="K16" i="459"/>
  <c r="L10" i="459"/>
  <c r="M10" i="459"/>
  <c r="N10" i="459"/>
  <c r="J23" i="459"/>
  <c r="J16" i="459"/>
  <c r="K10" i="459"/>
  <c r="J10" i="459"/>
  <c r="F56" i="348"/>
  <c r="E56" i="348"/>
  <c r="B17" i="348"/>
  <c r="E50" i="348"/>
  <c r="F50" i="348"/>
  <c r="D50" i="348"/>
  <c r="D19" i="529"/>
  <c r="E19" i="529"/>
  <c r="F19" i="529"/>
  <c r="G19" i="529"/>
  <c r="C19" i="529"/>
  <c r="B5" i="534"/>
  <c r="C5" i="534" s="1"/>
  <c r="E13" i="532"/>
  <c r="E7" i="532"/>
  <c r="E10" i="532" s="1"/>
  <c r="L33" i="348"/>
  <c r="L47" i="348" s="1"/>
  <c r="L38" i="348"/>
  <c r="L39" i="348"/>
  <c r="L31" i="348" s="1"/>
  <c r="L40" i="348"/>
  <c r="L41" i="348" s="1"/>
  <c r="L49" i="348"/>
  <c r="V32" i="535" l="1"/>
  <c r="X32" i="535" s="1"/>
  <c r="X33" i="535" s="1"/>
  <c r="X35" i="535" s="1"/>
  <c r="B12" i="348" s="1"/>
  <c r="B9" i="348"/>
  <c r="J39" i="459"/>
  <c r="X18" i="535"/>
  <c r="L48" i="348"/>
  <c r="L50" i="348"/>
  <c r="L51" i="348" s="1"/>
  <c r="T17" i="459" l="1"/>
  <c r="R36" i="459"/>
  <c r="L52" i="348"/>
  <c r="S36" i="459" l="1"/>
  <c r="T36" i="459"/>
  <c r="K26" i="459"/>
  <c r="L26" i="459"/>
  <c r="M26" i="459"/>
  <c r="N26" i="459"/>
  <c r="T19" i="459" s="1"/>
  <c r="J26" i="459"/>
  <c r="E40" i="348" l="1"/>
  <c r="F40" i="348"/>
  <c r="G40" i="348"/>
  <c r="H40" i="348"/>
  <c r="I40" i="348"/>
  <c r="J40" i="348"/>
  <c r="K40" i="348"/>
  <c r="D40" i="348"/>
  <c r="E39" i="348"/>
  <c r="F39" i="348"/>
  <c r="G39" i="348"/>
  <c r="H39" i="348"/>
  <c r="I39" i="348"/>
  <c r="J39" i="348"/>
  <c r="K39" i="348"/>
  <c r="D39" i="348"/>
  <c r="E38" i="348"/>
  <c r="F38" i="348"/>
  <c r="G38" i="348"/>
  <c r="H38" i="348"/>
  <c r="I38" i="348"/>
  <c r="J38" i="348"/>
  <c r="K38" i="348"/>
  <c r="D38" i="348"/>
  <c r="E33" i="348"/>
  <c r="F33" i="348"/>
  <c r="G33" i="348"/>
  <c r="H33" i="348"/>
  <c r="I33" i="348"/>
  <c r="J33" i="348"/>
  <c r="K33" i="348"/>
  <c r="L34" i="348" s="1"/>
  <c r="D33" i="348"/>
  <c r="R33" i="531"/>
  <c r="Q33" i="531"/>
  <c r="P33" i="531"/>
  <c r="L33" i="531"/>
  <c r="O33" i="531" s="1"/>
  <c r="M25" i="531"/>
  <c r="M24" i="531" s="1"/>
  <c r="K16" i="531"/>
  <c r="J16" i="531"/>
  <c r="I16" i="531"/>
  <c r="R15" i="531"/>
  <c r="L15" i="531"/>
  <c r="K15" i="531"/>
  <c r="J15" i="531"/>
  <c r="O14" i="531"/>
  <c r="N14" i="531"/>
  <c r="N16" i="531" s="1"/>
  <c r="M14" i="531"/>
  <c r="M16" i="531" s="1"/>
  <c r="M13" i="531"/>
  <c r="L13" i="531"/>
  <c r="K13" i="531"/>
  <c r="J13" i="531"/>
  <c r="N12" i="531"/>
  <c r="M12" i="531"/>
  <c r="H8" i="531"/>
  <c r="I8" i="531" s="1"/>
  <c r="J8" i="531" s="1"/>
  <c r="K8" i="531" s="1"/>
  <c r="L8" i="531" s="1"/>
  <c r="M8" i="531" s="1"/>
  <c r="N8" i="531" s="1"/>
  <c r="O8" i="531" s="1"/>
  <c r="P8" i="531" s="1"/>
  <c r="Q8" i="531" s="1"/>
  <c r="D49" i="348"/>
  <c r="E49" i="348"/>
  <c r="F49" i="348"/>
  <c r="G49" i="348"/>
  <c r="H49" i="348"/>
  <c r="I49" i="348"/>
  <c r="J49" i="348"/>
  <c r="K49" i="348"/>
  <c r="B59" i="348"/>
  <c r="C18" i="529" s="1"/>
  <c r="N26" i="531" l="1"/>
  <c r="N27" i="531" s="1"/>
  <c r="M36" i="531"/>
  <c r="O12" i="531"/>
  <c r="N36" i="531"/>
  <c r="N25" i="531"/>
  <c r="M33" i="531"/>
  <c r="M32" i="531" s="1"/>
  <c r="P14" i="531"/>
  <c r="M26" i="531"/>
  <c r="M27" i="531" s="1"/>
  <c r="N33" i="531"/>
  <c r="N32" i="531" s="1"/>
  <c r="N13" i="531"/>
  <c r="O32" i="531" l="1"/>
  <c r="O36" i="531"/>
  <c r="O26" i="531"/>
  <c r="O27" i="531" s="1"/>
  <c r="O13" i="531"/>
  <c r="Q14" i="531"/>
  <c r="P12" i="531"/>
  <c r="M21" i="531"/>
  <c r="M22" i="531" s="1"/>
  <c r="O16" i="531"/>
  <c r="N24" i="531"/>
  <c r="N21" i="531" s="1"/>
  <c r="N22" i="531" s="1"/>
  <c r="O25" i="531"/>
  <c r="R14" i="531" l="1"/>
  <c r="Q12" i="531"/>
  <c r="O24" i="531"/>
  <c r="O21" i="531" s="1"/>
  <c r="O22" i="531" s="1"/>
  <c r="P25" i="531"/>
  <c r="P36" i="531"/>
  <c r="P26" i="531"/>
  <c r="P27" i="531" s="1"/>
  <c r="P32" i="531"/>
  <c r="P13" i="531"/>
  <c r="P16" i="531"/>
  <c r="Q25" i="531" l="1"/>
  <c r="P24" i="531"/>
  <c r="P21" i="531" s="1"/>
  <c r="P22" i="531" s="1"/>
  <c r="Q36" i="531"/>
  <c r="Q26" i="531"/>
  <c r="Q27" i="531" s="1"/>
  <c r="Q13" i="531"/>
  <c r="Q32" i="531"/>
  <c r="R12" i="531"/>
  <c r="R16" i="531" s="1"/>
  <c r="Q16" i="531"/>
  <c r="R36" i="531" l="1"/>
  <c r="R26" i="531"/>
  <c r="R27" i="531" s="1"/>
  <c r="R13" i="531"/>
  <c r="R32" i="531"/>
  <c r="Q24" i="531"/>
  <c r="Q21" i="531" s="1"/>
  <c r="Q22" i="531" s="1"/>
  <c r="R25" i="531"/>
  <c r="R24" i="531" s="1"/>
  <c r="R21" i="531" l="1"/>
  <c r="R22" i="531" s="1"/>
  <c r="A11" i="529"/>
  <c r="S11" i="529"/>
  <c r="A12" i="529"/>
  <c r="A13" i="529"/>
  <c r="A14" i="529"/>
  <c r="A15" i="529"/>
  <c r="D17" i="529"/>
  <c r="E17" i="529"/>
  <c r="F17" i="529" s="1"/>
  <c r="G17" i="529" s="1"/>
  <c r="H17" i="529" s="1"/>
  <c r="I17" i="529" s="1"/>
  <c r="J17" i="529" s="1"/>
  <c r="K17" i="529" s="1"/>
  <c r="L17" i="529" s="1"/>
  <c r="M17" i="529" s="1"/>
  <c r="N17" i="529" s="1"/>
  <c r="O17" i="529" s="1"/>
  <c r="P17" i="529" s="1"/>
  <c r="Q17" i="529" s="1"/>
  <c r="R17" i="529" s="1"/>
  <c r="S17" i="529" s="1"/>
  <c r="T17" i="529" s="1"/>
  <c r="U17" i="529" s="1"/>
  <c r="V17" i="529" s="1"/>
  <c r="W17" i="529" s="1"/>
  <c r="X17" i="529" s="1"/>
  <c r="Y17" i="529" s="1"/>
  <c r="Z17" i="529" s="1"/>
  <c r="AA17" i="529" s="1"/>
  <c r="AB17" i="529" s="1"/>
  <c r="AC17" i="529" s="1"/>
  <c r="AD17" i="529" s="1"/>
  <c r="AE17" i="529" s="1"/>
  <c r="AF17" i="529" s="1"/>
  <c r="AG17" i="529" s="1"/>
  <c r="AH17" i="529" s="1"/>
  <c r="AI17" i="529" s="1"/>
  <c r="AJ17" i="529" s="1"/>
  <c r="AK17" i="529" s="1"/>
  <c r="AL17" i="529" s="1"/>
  <c r="AM17" i="529" s="1"/>
  <c r="AN17" i="529" s="1"/>
  <c r="AO17" i="529" s="1"/>
  <c r="AP17" i="529" s="1"/>
  <c r="C21" i="529"/>
  <c r="D74" i="529"/>
  <c r="E74" i="529"/>
  <c r="F74" i="529" s="1"/>
  <c r="G74" i="529" s="1"/>
  <c r="H74" i="529" s="1"/>
  <c r="B76" i="529"/>
  <c r="B77" i="529" s="1"/>
  <c r="B78" i="529"/>
  <c r="B79" i="529" s="1"/>
  <c r="B80" i="529" s="1"/>
  <c r="B81" i="529" s="1"/>
  <c r="B82" i="529" s="1"/>
  <c r="B83" i="529"/>
  <c r="B84" i="529" s="1"/>
  <c r="B85" i="529" s="1"/>
  <c r="B86" i="529" s="1"/>
  <c r="B87" i="529" s="1"/>
  <c r="B88" i="529" s="1"/>
  <c r="B89" i="529" s="1"/>
  <c r="C106" i="529"/>
  <c r="B107" i="529"/>
  <c r="C107" i="529"/>
  <c r="B108" i="529"/>
  <c r="C150" i="529"/>
  <c r="D150" i="529" s="1"/>
  <c r="E150" i="529" s="1"/>
  <c r="F150" i="529" s="1"/>
  <c r="G150" i="529" s="1"/>
  <c r="H150" i="529" s="1"/>
  <c r="I150" i="529" s="1"/>
  <c r="J150" i="529" s="1"/>
  <c r="K150" i="529" s="1"/>
  <c r="L150" i="529" s="1"/>
  <c r="M150" i="529" s="1"/>
  <c r="N150" i="529" s="1"/>
  <c r="O150" i="529" s="1"/>
  <c r="P150" i="529" s="1"/>
  <c r="Q150" i="529" s="1"/>
  <c r="R150" i="529" s="1"/>
  <c r="S150" i="529" s="1"/>
  <c r="T150" i="529" s="1"/>
  <c r="U150" i="529" s="1"/>
  <c r="V150" i="529" s="1"/>
  <c r="W150" i="529" s="1"/>
  <c r="X150" i="529" s="1"/>
  <c r="Y150" i="529" s="1"/>
  <c r="Z150" i="529" s="1"/>
  <c r="AA150" i="529" s="1"/>
  <c r="AB150" i="529" s="1"/>
  <c r="AC150" i="529" s="1"/>
  <c r="AD150" i="529" s="1"/>
  <c r="AE150" i="529" s="1"/>
  <c r="AF150" i="529" s="1"/>
  <c r="AG150" i="529" s="1"/>
  <c r="AH150" i="529" s="1"/>
  <c r="AI150" i="529" s="1"/>
  <c r="AJ150" i="529" s="1"/>
  <c r="AK150" i="529" s="1"/>
  <c r="AL150" i="529" s="1"/>
  <c r="AM150" i="529" s="1"/>
  <c r="AN150" i="529" s="1"/>
  <c r="AO150" i="529" s="1"/>
  <c r="AP150" i="529" s="1"/>
  <c r="I155" i="529"/>
  <c r="J155" i="529"/>
  <c r="K155" i="529"/>
  <c r="L155" i="529"/>
  <c r="M155" i="529"/>
  <c r="N155" i="529"/>
  <c r="O155" i="529"/>
  <c r="P155" i="529"/>
  <c r="Q155" i="529"/>
  <c r="R155" i="529"/>
  <c r="S155" i="529"/>
  <c r="T155" i="529"/>
  <c r="U155" i="529"/>
  <c r="V155" i="529"/>
  <c r="W155" i="529"/>
  <c r="X155" i="529"/>
  <c r="Y155" i="529"/>
  <c r="Z155" i="529"/>
  <c r="AA155" i="529"/>
  <c r="AB155" i="529"/>
  <c r="AC155" i="529"/>
  <c r="AD155" i="529"/>
  <c r="AE155" i="529"/>
  <c r="AF155" i="529"/>
  <c r="AG155" i="529"/>
  <c r="AH155" i="529"/>
  <c r="AI155" i="529"/>
  <c r="AJ155" i="529"/>
  <c r="AK155" i="529"/>
  <c r="AL155" i="529"/>
  <c r="AM155" i="529"/>
  <c r="AN155" i="529"/>
  <c r="AO155" i="529"/>
  <c r="AP155" i="529"/>
  <c r="A161" i="529"/>
  <c r="A163" i="529"/>
  <c r="A164" i="529"/>
  <c r="AS164" i="529"/>
  <c r="A167" i="529"/>
  <c r="C167" i="529"/>
  <c r="A168" i="529"/>
  <c r="C168" i="529"/>
  <c r="S156" i="529" s="1"/>
  <c r="A169" i="529"/>
  <c r="C169" i="529"/>
  <c r="A170" i="529"/>
  <c r="AK156" i="529" l="1"/>
  <c r="V156" i="529"/>
  <c r="U156" i="529"/>
  <c r="AL156" i="529"/>
  <c r="A156" i="529"/>
  <c r="I156" i="529"/>
  <c r="J156" i="529"/>
  <c r="R156" i="529"/>
  <c r="Z156" i="529"/>
  <c r="AH156" i="529"/>
  <c r="AP156" i="529"/>
  <c r="N156" i="529"/>
  <c r="W156" i="529"/>
  <c r="AF156" i="529"/>
  <c r="AO156" i="529"/>
  <c r="AI156" i="529"/>
  <c r="O156" i="529"/>
  <c r="X156" i="529"/>
  <c r="AG156" i="529"/>
  <c r="P156" i="529"/>
  <c r="Y156" i="529"/>
  <c r="AE156" i="529"/>
  <c r="Q156" i="529"/>
  <c r="AC156" i="529"/>
  <c r="M156" i="529"/>
  <c r="T156" i="529"/>
  <c r="AB156" i="529"/>
  <c r="AJ156" i="529"/>
  <c r="AD156" i="529"/>
  <c r="AN156" i="529"/>
  <c r="L156" i="529"/>
  <c r="AM156" i="529"/>
  <c r="AA156" i="529"/>
  <c r="K156" i="529"/>
  <c r="H22" i="529"/>
  <c r="H24" i="529"/>
  <c r="H25" i="529"/>
  <c r="I74" i="529"/>
  <c r="C24" i="529"/>
  <c r="C22" i="529"/>
  <c r="C25" i="529"/>
  <c r="B90" i="529"/>
  <c r="B91" i="529" s="1"/>
  <c r="B92" i="529" s="1"/>
  <c r="B93" i="529" s="1"/>
  <c r="B94" i="529" s="1"/>
  <c r="B95" i="529" s="1"/>
  <c r="B96" i="529" s="1"/>
  <c r="B97" i="529" s="1"/>
  <c r="B98" i="529" s="1"/>
  <c r="B99" i="529" s="1"/>
  <c r="B100" i="529" s="1"/>
  <c r="B101" i="529" s="1"/>
  <c r="B102" i="529" s="1"/>
  <c r="B103" i="529" s="1"/>
  <c r="B104" i="529" s="1"/>
  <c r="G22" i="529"/>
  <c r="G24" i="529"/>
  <c r="G25" i="529"/>
  <c r="F22" i="529"/>
  <c r="F24" i="529"/>
  <c r="F25" i="529"/>
  <c r="C108" i="529"/>
  <c r="B109" i="529"/>
  <c r="E22" i="529"/>
  <c r="E24" i="529"/>
  <c r="E25" i="529"/>
  <c r="D107" i="529"/>
  <c r="D106" i="529"/>
  <c r="E106" i="529"/>
  <c r="D21" i="529"/>
  <c r="A30" i="529"/>
  <c r="D22" i="529"/>
  <c r="D24" i="529"/>
  <c r="D25" i="529"/>
  <c r="C57" i="3"/>
  <c r="B55" i="3"/>
  <c r="B53" i="3"/>
  <c r="I22" i="529" l="1"/>
  <c r="I24" i="529"/>
  <c r="J74" i="529"/>
  <c r="I25" i="529"/>
  <c r="C109" i="529"/>
  <c r="B110" i="529"/>
  <c r="D108" i="529"/>
  <c r="E108" i="529" s="1"/>
  <c r="E21" i="529"/>
  <c r="A31" i="529"/>
  <c r="F106" i="529"/>
  <c r="E107" i="529"/>
  <c r="G41" i="348"/>
  <c r="H19" i="529"/>
  <c r="D47" i="348"/>
  <c r="E47" i="348"/>
  <c r="F47" i="348"/>
  <c r="F41" i="348"/>
  <c r="H35" i="529" l="1"/>
  <c r="I19" i="529"/>
  <c r="H34" i="529"/>
  <c r="J41" i="348"/>
  <c r="K35" i="529"/>
  <c r="I34" i="529"/>
  <c r="L34" i="529"/>
  <c r="I35" i="529"/>
  <c r="H47" i="348"/>
  <c r="G47" i="348"/>
  <c r="E41" i="348"/>
  <c r="F48" i="348"/>
  <c r="I41" i="348"/>
  <c r="M35" i="529"/>
  <c r="D41" i="348"/>
  <c r="E48" i="348"/>
  <c r="E52" i="348" s="1"/>
  <c r="E51" i="348"/>
  <c r="H41" i="348"/>
  <c r="J31" i="529"/>
  <c r="J34" i="529"/>
  <c r="D48" i="348"/>
  <c r="D52" i="348" s="1"/>
  <c r="D51" i="348"/>
  <c r="I30" i="529"/>
  <c r="G34" i="529"/>
  <c r="I47" i="348"/>
  <c r="K47" i="348"/>
  <c r="K34" i="529"/>
  <c r="L35" i="529"/>
  <c r="J47" i="348"/>
  <c r="J35" i="529"/>
  <c r="F108" i="529"/>
  <c r="G106" i="529"/>
  <c r="H106" i="529" s="1"/>
  <c r="I106" i="529" s="1"/>
  <c r="J25" i="529"/>
  <c r="J24" i="529"/>
  <c r="J22" i="529"/>
  <c r="K74" i="529"/>
  <c r="M34" i="529"/>
  <c r="K32" i="529"/>
  <c r="N35" i="529"/>
  <c r="B111" i="529"/>
  <c r="C110" i="529"/>
  <c r="D109" i="529"/>
  <c r="F107" i="529"/>
  <c r="F21" i="529"/>
  <c r="A32" i="529"/>
  <c r="G108" i="529"/>
  <c r="G107" i="529"/>
  <c r="K41" i="348"/>
  <c r="E34" i="348"/>
  <c r="F34" i="348"/>
  <c r="G34" i="348"/>
  <c r="H34" i="348"/>
  <c r="I34" i="348"/>
  <c r="J34" i="348"/>
  <c r="K34" i="348"/>
  <c r="E54" i="348" l="1"/>
  <c r="E55" i="348"/>
  <c r="D55" i="348"/>
  <c r="D54" i="348"/>
  <c r="J30" i="529"/>
  <c r="J48" i="348"/>
  <c r="I48" i="348"/>
  <c r="G48" i="348"/>
  <c r="K48" i="348"/>
  <c r="D30" i="529"/>
  <c r="G30" i="529"/>
  <c r="H30" i="529"/>
  <c r="F30" i="529"/>
  <c r="E30" i="529"/>
  <c r="C30" i="529"/>
  <c r="F33" i="529"/>
  <c r="J33" i="529"/>
  <c r="I33" i="529"/>
  <c r="H33" i="529"/>
  <c r="K33" i="529"/>
  <c r="G33" i="529"/>
  <c r="L33" i="529"/>
  <c r="H48" i="348"/>
  <c r="E32" i="529"/>
  <c r="H32" i="529"/>
  <c r="G32" i="529"/>
  <c r="F32" i="529"/>
  <c r="I32" i="529"/>
  <c r="J32" i="529"/>
  <c r="M36" i="529"/>
  <c r="I36" i="529"/>
  <c r="J19" i="529"/>
  <c r="Q37" i="529" s="1"/>
  <c r="J36" i="529"/>
  <c r="K36" i="529"/>
  <c r="L36" i="529"/>
  <c r="N36" i="529"/>
  <c r="O36" i="529"/>
  <c r="I152" i="529"/>
  <c r="G31" i="529"/>
  <c r="H31" i="529"/>
  <c r="F31" i="529"/>
  <c r="E31" i="529"/>
  <c r="D31" i="529"/>
  <c r="I31" i="529"/>
  <c r="H107" i="529"/>
  <c r="H108" i="529"/>
  <c r="I108" i="529" s="1"/>
  <c r="I107" i="529"/>
  <c r="J107" i="529" s="1"/>
  <c r="K31" i="529"/>
  <c r="N34" i="529"/>
  <c r="L32" i="529"/>
  <c r="M33" i="529"/>
  <c r="O35" i="529"/>
  <c r="P36" i="529"/>
  <c r="D110" i="529"/>
  <c r="G21" i="529"/>
  <c r="A33" i="529"/>
  <c r="C111" i="529"/>
  <c r="B112" i="529"/>
  <c r="J106" i="529"/>
  <c r="K106" i="529" s="1"/>
  <c r="E109" i="529"/>
  <c r="L74" i="529"/>
  <c r="K25" i="529"/>
  <c r="K30" i="529" s="1"/>
  <c r="K24" i="529"/>
  <c r="K22" i="529"/>
  <c r="L37" i="529" l="1"/>
  <c r="K19" i="529"/>
  <c r="O37" i="529"/>
  <c r="J152" i="529"/>
  <c r="K37" i="529"/>
  <c r="M37" i="529"/>
  <c r="N37" i="529"/>
  <c r="P37" i="529"/>
  <c r="J37" i="529"/>
  <c r="K107" i="529"/>
  <c r="L107" i="529" s="1"/>
  <c r="J108" i="529"/>
  <c r="K108" i="529" s="1"/>
  <c r="E110" i="529"/>
  <c r="F110" i="529" s="1"/>
  <c r="B113" i="529"/>
  <c r="C112" i="529"/>
  <c r="L22" i="529"/>
  <c r="L24" i="529"/>
  <c r="L25" i="529"/>
  <c r="L30" i="529" s="1"/>
  <c r="M74" i="529"/>
  <c r="D111" i="529"/>
  <c r="E111" i="529" s="1"/>
  <c r="A34" i="529"/>
  <c r="H21" i="529"/>
  <c r="L31" i="529"/>
  <c r="M32" i="529"/>
  <c r="N33" i="529"/>
  <c r="O34" i="529"/>
  <c r="P35" i="529"/>
  <c r="Q36" i="529"/>
  <c r="R37" i="529"/>
  <c r="F109" i="529"/>
  <c r="L106" i="529"/>
  <c r="D46" i="348"/>
  <c r="E46" i="348" s="1"/>
  <c r="F46" i="348" s="1"/>
  <c r="G46" i="348" s="1"/>
  <c r="H46" i="348" s="1"/>
  <c r="I46" i="348" s="1"/>
  <c r="J46" i="348" s="1"/>
  <c r="K46" i="348" s="1"/>
  <c r="L46" i="348" s="1"/>
  <c r="D32" i="348"/>
  <c r="E32" i="348" s="1"/>
  <c r="F32" i="348" s="1"/>
  <c r="G32" i="348" s="1"/>
  <c r="H32" i="348" s="1"/>
  <c r="I32" i="348" s="1"/>
  <c r="J32" i="348" s="1"/>
  <c r="K32" i="348" s="1"/>
  <c r="L32" i="348" s="1"/>
  <c r="K38" i="529" l="1"/>
  <c r="L38" i="529"/>
  <c r="P38" i="529"/>
  <c r="L19" i="529"/>
  <c r="U39" i="529" s="1"/>
  <c r="N38" i="529"/>
  <c r="Q38" i="529"/>
  <c r="M38" i="529"/>
  <c r="K152" i="529"/>
  <c r="O38" i="529"/>
  <c r="R38" i="529"/>
  <c r="S38" i="529"/>
  <c r="M107" i="529"/>
  <c r="N107" i="529" s="1"/>
  <c r="O107" i="529" s="1"/>
  <c r="L108" i="529"/>
  <c r="M108" i="529" s="1"/>
  <c r="A35" i="529"/>
  <c r="I21" i="529"/>
  <c r="G110" i="529"/>
  <c r="M106" i="529"/>
  <c r="M31" i="529"/>
  <c r="N32" i="529"/>
  <c r="O33" i="529"/>
  <c r="P34" i="529"/>
  <c r="Q35" i="529"/>
  <c r="R36" i="529"/>
  <c r="S37" i="529"/>
  <c r="T38" i="529"/>
  <c r="F111" i="529"/>
  <c r="M22" i="529"/>
  <c r="M24" i="529"/>
  <c r="M25" i="529"/>
  <c r="M30" i="529" s="1"/>
  <c r="N74" i="529"/>
  <c r="D112" i="529"/>
  <c r="G109" i="529"/>
  <c r="C113" i="529"/>
  <c r="B114" i="529"/>
  <c r="Q39" i="529" l="1"/>
  <c r="N39" i="529"/>
  <c r="R39" i="529"/>
  <c r="L152" i="529"/>
  <c r="S39" i="529"/>
  <c r="M39" i="529"/>
  <c r="M19" i="529"/>
  <c r="L39" i="529"/>
  <c r="T39" i="529"/>
  <c r="O39" i="529"/>
  <c r="P39" i="529"/>
  <c r="G111" i="529"/>
  <c r="P107" i="529"/>
  <c r="E112" i="529"/>
  <c r="G112" i="529" s="1"/>
  <c r="N106" i="529"/>
  <c r="H109" i="529"/>
  <c r="H110" i="529"/>
  <c r="B115" i="529"/>
  <c r="C114" i="529"/>
  <c r="F112" i="529"/>
  <c r="D113" i="529"/>
  <c r="E113" i="529" s="1"/>
  <c r="A36" i="529"/>
  <c r="J21" i="529"/>
  <c r="N22" i="529"/>
  <c r="N24" i="529"/>
  <c r="N25" i="529"/>
  <c r="N30" i="529" s="1"/>
  <c r="O74" i="529"/>
  <c r="P33" i="529"/>
  <c r="Q34" i="529"/>
  <c r="N31" i="529"/>
  <c r="O32" i="529"/>
  <c r="R35" i="529"/>
  <c r="S36" i="529"/>
  <c r="T37" i="529"/>
  <c r="U38" i="529"/>
  <c r="V39" i="529"/>
  <c r="N108" i="529"/>
  <c r="F7" i="2"/>
  <c r="G7" i="2"/>
  <c r="G4" i="2"/>
  <c r="N19" i="529" l="1"/>
  <c r="O40" i="529"/>
  <c r="Q40" i="529"/>
  <c r="P40" i="529"/>
  <c r="S40" i="529"/>
  <c r="U40" i="529"/>
  <c r="V40" i="529"/>
  <c r="W40" i="529"/>
  <c r="R40" i="529"/>
  <c r="T40" i="529"/>
  <c r="M152" i="529"/>
  <c r="M40" i="529"/>
  <c r="N40" i="529"/>
  <c r="F113" i="529"/>
  <c r="G113" i="529"/>
  <c r="I113" i="529" s="1"/>
  <c r="A37" i="529"/>
  <c r="K21" i="529"/>
  <c r="B116" i="529"/>
  <c r="C115" i="529"/>
  <c r="I109" i="529"/>
  <c r="J109" i="529" s="1"/>
  <c r="K109" i="529" s="1"/>
  <c r="L109" i="529" s="1"/>
  <c r="M109" i="529" s="1"/>
  <c r="O108" i="529"/>
  <c r="P108" i="529" s="1"/>
  <c r="Q108" i="529" s="1"/>
  <c r="R108" i="529" s="1"/>
  <c r="S108" i="529" s="1"/>
  <c r="T108" i="529" s="1"/>
  <c r="U108" i="529" s="1"/>
  <c r="V108" i="529" s="1"/>
  <c r="W108" i="529" s="1"/>
  <c r="X108" i="529" s="1"/>
  <c r="Y108" i="529" s="1"/>
  <c r="Z108" i="529" s="1"/>
  <c r="AA108" i="529" s="1"/>
  <c r="AB108" i="529" s="1"/>
  <c r="AC108" i="529" s="1"/>
  <c r="AD108" i="529" s="1"/>
  <c r="AE108" i="529" s="1"/>
  <c r="AF108" i="529" s="1"/>
  <c r="AG108" i="529" s="1"/>
  <c r="AH108" i="529" s="1"/>
  <c r="AI108" i="529" s="1"/>
  <c r="AJ108" i="529" s="1"/>
  <c r="AK108" i="529" s="1"/>
  <c r="AL108" i="529" s="1"/>
  <c r="AM108" i="529" s="1"/>
  <c r="AN108" i="529" s="1"/>
  <c r="AO108" i="529" s="1"/>
  <c r="AP108" i="529" s="1"/>
  <c r="I111" i="529"/>
  <c r="H111" i="529"/>
  <c r="H112" i="529"/>
  <c r="O22" i="529"/>
  <c r="O24" i="529"/>
  <c r="O25" i="529"/>
  <c r="O30" i="529" s="1"/>
  <c r="P74" i="529"/>
  <c r="H113" i="529"/>
  <c r="I110" i="529"/>
  <c r="P32" i="529"/>
  <c r="Q33" i="529"/>
  <c r="R34" i="529"/>
  <c r="O31" i="529"/>
  <c r="S35" i="529"/>
  <c r="T36" i="529"/>
  <c r="U37" i="529"/>
  <c r="V38" i="529"/>
  <c r="W39" i="529"/>
  <c r="X40" i="529"/>
  <c r="D114" i="529"/>
  <c r="E114" i="529" s="1"/>
  <c r="Y41" i="529"/>
  <c r="O106" i="529"/>
  <c r="P106" i="529"/>
  <c r="Q106" i="529" s="1"/>
  <c r="R106" i="529" s="1"/>
  <c r="S106" i="529" s="1"/>
  <c r="T106" i="529" s="1"/>
  <c r="U106" i="529" s="1"/>
  <c r="V106" i="529" s="1"/>
  <c r="W106" i="529" s="1"/>
  <c r="Q107" i="529"/>
  <c r="O19" i="529" l="1"/>
  <c r="V41" i="529"/>
  <c r="R41" i="529"/>
  <c r="W41" i="529"/>
  <c r="S41" i="529"/>
  <c r="X41" i="529"/>
  <c r="T41" i="529"/>
  <c r="N41" i="529"/>
  <c r="O41" i="529"/>
  <c r="P41" i="529"/>
  <c r="N152" i="529"/>
  <c r="Q41" i="529"/>
  <c r="U41" i="529"/>
  <c r="F114" i="529"/>
  <c r="J113" i="529"/>
  <c r="K113" i="529" s="1"/>
  <c r="D115" i="529"/>
  <c r="Q32" i="529"/>
  <c r="R33" i="529"/>
  <c r="S34" i="529"/>
  <c r="P31" i="529"/>
  <c r="T35" i="529"/>
  <c r="U36" i="529"/>
  <c r="V37" i="529"/>
  <c r="W38" i="529"/>
  <c r="X39" i="529"/>
  <c r="Y40" i="529"/>
  <c r="Z41" i="529"/>
  <c r="N109" i="529"/>
  <c r="O109" i="529" s="1"/>
  <c r="P109" i="529" s="1"/>
  <c r="Q109" i="529" s="1"/>
  <c r="R109" i="529" s="1"/>
  <c r="S109" i="529" s="1"/>
  <c r="T109" i="529" s="1"/>
  <c r="U109" i="529" s="1"/>
  <c r="V109" i="529" s="1"/>
  <c r="W109" i="529" s="1"/>
  <c r="X109" i="529" s="1"/>
  <c r="Y109" i="529" s="1"/>
  <c r="Z109" i="529" s="1"/>
  <c r="AA109" i="529" s="1"/>
  <c r="AB109" i="529" s="1"/>
  <c r="AC109" i="529" s="1"/>
  <c r="AD109" i="529" s="1"/>
  <c r="AE109" i="529" s="1"/>
  <c r="AF109" i="529" s="1"/>
  <c r="AG109" i="529" s="1"/>
  <c r="AH109" i="529" s="1"/>
  <c r="AI109" i="529" s="1"/>
  <c r="AJ109" i="529" s="1"/>
  <c r="AK109" i="529" s="1"/>
  <c r="AL109" i="529" s="1"/>
  <c r="AM109" i="529" s="1"/>
  <c r="AN109" i="529" s="1"/>
  <c r="AO109" i="529" s="1"/>
  <c r="AP109" i="529" s="1"/>
  <c r="C116" i="529"/>
  <c r="B117" i="529"/>
  <c r="L21" i="529"/>
  <c r="A38" i="529"/>
  <c r="X106" i="529"/>
  <c r="Y106" i="529" s="1"/>
  <c r="Z106" i="529" s="1"/>
  <c r="AA106" i="529" s="1"/>
  <c r="AB106" i="529" s="1"/>
  <c r="AC106" i="529" s="1"/>
  <c r="AD106" i="529" s="1"/>
  <c r="AE106" i="529" s="1"/>
  <c r="AF106" i="529" s="1"/>
  <c r="AA42" i="529"/>
  <c r="J110" i="529"/>
  <c r="J111" i="529"/>
  <c r="K111" i="529" s="1"/>
  <c r="P22" i="529"/>
  <c r="P25" i="529"/>
  <c r="P30" i="529" s="1"/>
  <c r="P24" i="529"/>
  <c r="Q74" i="529"/>
  <c r="I112" i="529"/>
  <c r="R107" i="529"/>
  <c r="S107" i="529" s="1"/>
  <c r="T107" i="529" s="1"/>
  <c r="U107" i="529" s="1"/>
  <c r="V107" i="529" s="1"/>
  <c r="W107" i="529" s="1"/>
  <c r="X107" i="529" s="1"/>
  <c r="Y107" i="529" s="1"/>
  <c r="Z107" i="529" s="1"/>
  <c r="AA107" i="529" s="1"/>
  <c r="AB107" i="529" s="1"/>
  <c r="AC107" i="529" s="1"/>
  <c r="AD107" i="529" s="1"/>
  <c r="AE107" i="529" s="1"/>
  <c r="AF107" i="529" s="1"/>
  <c r="AG107" i="529" s="1"/>
  <c r="AH107" i="529" s="1"/>
  <c r="AI107" i="529" s="1"/>
  <c r="AJ107" i="529" s="1"/>
  <c r="AK107" i="529" s="1"/>
  <c r="AL107" i="529" s="1"/>
  <c r="AM107" i="529" s="1"/>
  <c r="AN107" i="529" s="1"/>
  <c r="AO107" i="529" s="1"/>
  <c r="AP107" i="529" s="1"/>
  <c r="G114" i="529"/>
  <c r="V1" i="459"/>
  <c r="G9" i="459"/>
  <c r="H9" i="459" s="1"/>
  <c r="I9" i="459" s="1"/>
  <c r="J9" i="459" s="1"/>
  <c r="K9" i="459" s="1"/>
  <c r="L9" i="459" s="1"/>
  <c r="M9" i="459" s="1"/>
  <c r="N9" i="459" s="1"/>
  <c r="A55" i="459"/>
  <c r="P42" i="529" l="1"/>
  <c r="T42" i="529"/>
  <c r="U42" i="529"/>
  <c r="W42" i="529"/>
  <c r="X42" i="529"/>
  <c r="O42" i="529"/>
  <c r="P19" i="529"/>
  <c r="Q42" i="529"/>
  <c r="R42" i="529"/>
  <c r="S42" i="529"/>
  <c r="V42" i="529"/>
  <c r="Y42" i="529"/>
  <c r="O152" i="529"/>
  <c r="Z42" i="529"/>
  <c r="AG106" i="529"/>
  <c r="AH106" i="529" s="1"/>
  <c r="AI106" i="529" s="1"/>
  <c r="AJ106" i="529" s="1"/>
  <c r="AK106" i="529" s="1"/>
  <c r="AL106" i="529" s="1"/>
  <c r="AM106" i="529" s="1"/>
  <c r="AN106" i="529" s="1"/>
  <c r="AO106" i="529" s="1"/>
  <c r="AP106" i="529" s="1"/>
  <c r="L111" i="529"/>
  <c r="M111" i="529" s="1"/>
  <c r="N111" i="529" s="1"/>
  <c r="O111" i="529" s="1"/>
  <c r="P111" i="529" s="1"/>
  <c r="Q111" i="529" s="1"/>
  <c r="R111" i="529" s="1"/>
  <c r="S111" i="529" s="1"/>
  <c r="T111" i="529" s="1"/>
  <c r="U111" i="529" s="1"/>
  <c r="V111" i="529" s="1"/>
  <c r="W111" i="529" s="1"/>
  <c r="X111" i="529" s="1"/>
  <c r="Y111" i="529" s="1"/>
  <c r="Z111" i="529" s="1"/>
  <c r="AA111" i="529" s="1"/>
  <c r="AB111" i="529" s="1"/>
  <c r="AC111" i="529" s="1"/>
  <c r="AD111" i="529" s="1"/>
  <c r="AE111" i="529" s="1"/>
  <c r="AF111" i="529" s="1"/>
  <c r="AG111" i="529" s="1"/>
  <c r="AH111" i="529" s="1"/>
  <c r="AI111" i="529" s="1"/>
  <c r="AJ111" i="529" s="1"/>
  <c r="AK111" i="529" s="1"/>
  <c r="AL111" i="529" s="1"/>
  <c r="AM111" i="529" s="1"/>
  <c r="AN111" i="529" s="1"/>
  <c r="AO111" i="529" s="1"/>
  <c r="AP111" i="529" s="1"/>
  <c r="D116" i="529"/>
  <c r="E115" i="529"/>
  <c r="F115" i="529" s="1"/>
  <c r="G115" i="529" s="1"/>
  <c r="Q31" i="529"/>
  <c r="T34" i="529"/>
  <c r="R32" i="529"/>
  <c r="S33" i="529"/>
  <c r="U35" i="529"/>
  <c r="V36" i="529"/>
  <c r="W37" i="529"/>
  <c r="X38" i="529"/>
  <c r="Y39" i="529"/>
  <c r="Z40" i="529"/>
  <c r="AA41" i="529"/>
  <c r="AB42" i="529"/>
  <c r="J112" i="529"/>
  <c r="L113" i="529"/>
  <c r="B118" i="529"/>
  <c r="C117" i="529"/>
  <c r="H114" i="529"/>
  <c r="I114" i="529" s="1"/>
  <c r="M21" i="529"/>
  <c r="A39" i="529"/>
  <c r="Q22" i="529"/>
  <c r="Q25" i="529"/>
  <c r="Q30" i="529" s="1"/>
  <c r="Q24" i="529"/>
  <c r="R74" i="529"/>
  <c r="K110" i="529"/>
  <c r="U43" i="529" l="1"/>
  <c r="P152" i="529"/>
  <c r="V43" i="529"/>
  <c r="W43" i="529"/>
  <c r="X43" i="529"/>
  <c r="Q43" i="529"/>
  <c r="T43" i="529"/>
  <c r="Q19" i="529"/>
  <c r="Z43" i="529"/>
  <c r="S43" i="529"/>
  <c r="P43" i="529"/>
  <c r="AA43" i="529"/>
  <c r="AB43" i="529"/>
  <c r="Y43" i="529"/>
  <c r="R43" i="529"/>
  <c r="AC43" i="529"/>
  <c r="H115" i="529"/>
  <c r="N21" i="529"/>
  <c r="A40" i="529"/>
  <c r="R22" i="529"/>
  <c r="R24" i="529"/>
  <c r="R25" i="529"/>
  <c r="R30" i="529" s="1"/>
  <c r="S74" i="529"/>
  <c r="M113" i="529"/>
  <c r="N113" i="529" s="1"/>
  <c r="O113" i="529" s="1"/>
  <c r="R31" i="529"/>
  <c r="U34" i="529"/>
  <c r="S32" i="529"/>
  <c r="T33" i="529"/>
  <c r="V35" i="529"/>
  <c r="W36" i="529"/>
  <c r="X37" i="529"/>
  <c r="Y38" i="529"/>
  <c r="Z39" i="529"/>
  <c r="AA40" i="529"/>
  <c r="AB41" i="529"/>
  <c r="AC42" i="529"/>
  <c r="AD43" i="529"/>
  <c r="D117" i="529"/>
  <c r="E117" i="529"/>
  <c r="L110" i="529"/>
  <c r="B119" i="529"/>
  <c r="C118" i="529"/>
  <c r="I115" i="529"/>
  <c r="E116" i="529"/>
  <c r="J114" i="529"/>
  <c r="K112" i="529"/>
  <c r="B13" i="3"/>
  <c r="B17" i="3"/>
  <c r="B19" i="3"/>
  <c r="B27" i="3"/>
  <c r="B52" i="3"/>
  <c r="F10" i="2"/>
  <c r="G10" i="2" s="1"/>
  <c r="F11" i="2"/>
  <c r="G11" i="2" s="1"/>
  <c r="Y2" i="535" s="1"/>
  <c r="G14" i="2"/>
  <c r="F15" i="2"/>
  <c r="G15" i="2" s="1"/>
  <c r="O2" i="536" s="1"/>
  <c r="F16" i="2"/>
  <c r="G16" i="2" s="1"/>
  <c r="F17" i="2"/>
  <c r="G17" i="2" s="1"/>
  <c r="F18" i="2"/>
  <c r="G18" i="2" s="1"/>
  <c r="F21" i="2"/>
  <c r="G21" i="2" s="1"/>
  <c r="F22" i="2"/>
  <c r="G22" i="2" s="1"/>
  <c r="F23" i="2"/>
  <c r="G23" i="2" s="1"/>
  <c r="F24" i="2"/>
  <c r="G24" i="2" s="1"/>
  <c r="F25" i="2"/>
  <c r="G25" i="2"/>
  <c r="F26" i="2"/>
  <c r="G26" i="2" s="1"/>
  <c r="F27" i="2"/>
  <c r="G27" i="2" s="1"/>
  <c r="F28" i="2"/>
  <c r="G28" i="2" s="1"/>
  <c r="AC44" i="529" l="1"/>
  <c r="Z44" i="529"/>
  <c r="R44" i="529"/>
  <c r="V44" i="529"/>
  <c r="Y44" i="529"/>
  <c r="R19" i="529"/>
  <c r="AD44" i="529"/>
  <c r="S44" i="529"/>
  <c r="W44" i="529"/>
  <c r="T44" i="529"/>
  <c r="U44" i="529"/>
  <c r="Q152" i="529"/>
  <c r="AA44" i="529"/>
  <c r="AB44" i="529"/>
  <c r="Q44" i="529"/>
  <c r="X44" i="529"/>
  <c r="AE44" i="529"/>
  <c r="M110" i="529"/>
  <c r="N110" i="529" s="1"/>
  <c r="O110" i="529" s="1"/>
  <c r="P110" i="529" s="1"/>
  <c r="Q110" i="529" s="1"/>
  <c r="R110" i="529" s="1"/>
  <c r="S110" i="529" s="1"/>
  <c r="T110" i="529" s="1"/>
  <c r="U110" i="529" s="1"/>
  <c r="V110" i="529" s="1"/>
  <c r="W110" i="529" s="1"/>
  <c r="X110" i="529" s="1"/>
  <c r="Y110" i="529" s="1"/>
  <c r="Z110" i="529" s="1"/>
  <c r="AA110" i="529" s="1"/>
  <c r="AB110" i="529" s="1"/>
  <c r="AC110" i="529" s="1"/>
  <c r="AD110" i="529" s="1"/>
  <c r="AE110" i="529" s="1"/>
  <c r="AF110" i="529" s="1"/>
  <c r="AG110" i="529" s="1"/>
  <c r="AH110" i="529" s="1"/>
  <c r="AI110" i="529" s="1"/>
  <c r="AJ110" i="529" s="1"/>
  <c r="AK110" i="529" s="1"/>
  <c r="AL110" i="529" s="1"/>
  <c r="AM110" i="529" s="1"/>
  <c r="AN110" i="529" s="1"/>
  <c r="AO110" i="529" s="1"/>
  <c r="AP110" i="529" s="1"/>
  <c r="F117" i="529"/>
  <c r="T74" i="529"/>
  <c r="S22" i="529"/>
  <c r="S24" i="529"/>
  <c r="S25" i="529"/>
  <c r="S30" i="529" s="1"/>
  <c r="D118" i="529"/>
  <c r="F118" i="529" s="1"/>
  <c r="E118" i="529"/>
  <c r="S31" i="529"/>
  <c r="V34" i="529"/>
  <c r="T32" i="529"/>
  <c r="U33" i="529"/>
  <c r="W35" i="529"/>
  <c r="X36" i="529"/>
  <c r="Y37" i="529"/>
  <c r="Z38" i="529"/>
  <c r="AA39" i="529"/>
  <c r="AB40" i="529"/>
  <c r="AC41" i="529"/>
  <c r="AD42" i="529"/>
  <c r="AE43" i="529"/>
  <c r="AF44" i="529"/>
  <c r="C119" i="529"/>
  <c r="B120" i="529"/>
  <c r="P113" i="529"/>
  <c r="Q113" i="529" s="1"/>
  <c r="R113" i="529" s="1"/>
  <c r="S113" i="529" s="1"/>
  <c r="T113" i="529" s="1"/>
  <c r="U113" i="529" s="1"/>
  <c r="V113" i="529" s="1"/>
  <c r="W113" i="529" s="1"/>
  <c r="X113" i="529" s="1"/>
  <c r="Y113" i="529" s="1"/>
  <c r="Z113" i="529" s="1"/>
  <c r="AA113" i="529" s="1"/>
  <c r="AB113" i="529" s="1"/>
  <c r="AC113" i="529" s="1"/>
  <c r="AD113" i="529" s="1"/>
  <c r="AE113" i="529" s="1"/>
  <c r="AF113" i="529" s="1"/>
  <c r="AG113" i="529" s="1"/>
  <c r="AH113" i="529" s="1"/>
  <c r="AI113" i="529" s="1"/>
  <c r="AJ113" i="529" s="1"/>
  <c r="AK113" i="529" s="1"/>
  <c r="AL113" i="529" s="1"/>
  <c r="AM113" i="529" s="1"/>
  <c r="AN113" i="529" s="1"/>
  <c r="AO113" i="529" s="1"/>
  <c r="AP113" i="529" s="1"/>
  <c r="O21" i="529"/>
  <c r="A41" i="529"/>
  <c r="G117" i="529"/>
  <c r="K114" i="529"/>
  <c r="J115" i="529"/>
  <c r="K115" i="529" s="1"/>
  <c r="L112" i="529"/>
  <c r="M112" i="529"/>
  <c r="N112" i="529" s="1"/>
  <c r="O112" i="529" s="1"/>
  <c r="P112" i="529" s="1"/>
  <c r="Q112" i="529" s="1"/>
  <c r="R112" i="529" s="1"/>
  <c r="S112" i="529" s="1"/>
  <c r="T112" i="529" s="1"/>
  <c r="U112" i="529" s="1"/>
  <c r="V112" i="529" s="1"/>
  <c r="W112" i="529" s="1"/>
  <c r="X112" i="529" s="1"/>
  <c r="Y112" i="529" s="1"/>
  <c r="Z112" i="529" s="1"/>
  <c r="AA112" i="529" s="1"/>
  <c r="AB112" i="529" s="1"/>
  <c r="AC112" i="529" s="1"/>
  <c r="AD112" i="529" s="1"/>
  <c r="AE112" i="529" s="1"/>
  <c r="AF112" i="529" s="1"/>
  <c r="AG112" i="529" s="1"/>
  <c r="AH112" i="529" s="1"/>
  <c r="AI112" i="529" s="1"/>
  <c r="AJ112" i="529" s="1"/>
  <c r="AK112" i="529" s="1"/>
  <c r="AL112" i="529" s="1"/>
  <c r="AM112" i="529" s="1"/>
  <c r="AN112" i="529" s="1"/>
  <c r="AO112" i="529" s="1"/>
  <c r="AP112" i="529" s="1"/>
  <c r="F116" i="529"/>
  <c r="G116" i="529" s="1"/>
  <c r="U2" i="459"/>
  <c r="B28" i="348"/>
  <c r="B54" i="3"/>
  <c r="B57" i="3"/>
  <c r="B58" i="3" s="1"/>
  <c r="B56" i="3"/>
  <c r="A54" i="459"/>
  <c r="A53" i="459"/>
  <c r="B59" i="3"/>
  <c r="C59" i="3" s="1"/>
  <c r="D59" i="3" s="1"/>
  <c r="E59" i="3" s="1"/>
  <c r="F59" i="3" s="1"/>
  <c r="G59" i="3" s="1"/>
  <c r="H59" i="3" s="1"/>
  <c r="I59" i="3" s="1"/>
  <c r="J59" i="3" s="1"/>
  <c r="K59" i="3" s="1"/>
  <c r="L59" i="3" s="1"/>
  <c r="M59" i="3" s="1"/>
  <c r="N59" i="3" s="1"/>
  <c r="O59" i="3" s="1"/>
  <c r="P59" i="3" s="1"/>
  <c r="Q59" i="3" s="1"/>
  <c r="R59" i="3" s="1"/>
  <c r="S59" i="3" s="1"/>
  <c r="T59" i="3" s="1"/>
  <c r="U59" i="3" s="1"/>
  <c r="V59" i="3" s="1"/>
  <c r="W59" i="3" s="1"/>
  <c r="X59" i="3" s="1"/>
  <c r="Y59" i="3" s="1"/>
  <c r="Z59" i="3" s="1"/>
  <c r="AA59" i="3" s="1"/>
  <c r="AB59" i="3" s="1"/>
  <c r="AC59" i="3" s="1"/>
  <c r="AD59" i="3" s="1"/>
  <c r="AE59" i="3" s="1"/>
  <c r="AF59" i="3" s="1"/>
  <c r="AG59" i="3" s="1"/>
  <c r="AH59" i="3" s="1"/>
  <c r="AI59" i="3" s="1"/>
  <c r="AJ59" i="3" s="1"/>
  <c r="AK59" i="3" s="1"/>
  <c r="AL59" i="3" s="1"/>
  <c r="AM59" i="3" s="1"/>
  <c r="AN59" i="3" s="1"/>
  <c r="AO59" i="3" s="1"/>
  <c r="AP59" i="3" s="1"/>
  <c r="AQ59" i="3" s="1"/>
  <c r="S19" i="529" l="1"/>
  <c r="AC45" i="529"/>
  <c r="S45" i="529"/>
  <c r="X45" i="529"/>
  <c r="T45" i="529"/>
  <c r="Y45" i="529"/>
  <c r="R45" i="529"/>
  <c r="V45" i="529"/>
  <c r="AD45" i="529"/>
  <c r="W45" i="529"/>
  <c r="AF45" i="529"/>
  <c r="R152" i="529"/>
  <c r="AE45" i="529"/>
  <c r="AG45" i="529"/>
  <c r="AA45" i="529"/>
  <c r="AB45" i="529"/>
  <c r="U45" i="529"/>
  <c r="Z45" i="529"/>
  <c r="H116" i="529"/>
  <c r="H118" i="529"/>
  <c r="L115" i="529"/>
  <c r="H117" i="529"/>
  <c r="B121" i="529"/>
  <c r="C120" i="529"/>
  <c r="T31" i="529"/>
  <c r="U32" i="529"/>
  <c r="V33" i="529"/>
  <c r="W34" i="529"/>
  <c r="X35" i="529"/>
  <c r="Y36" i="529"/>
  <c r="Z37" i="529"/>
  <c r="AA38" i="529"/>
  <c r="AB39" i="529"/>
  <c r="AC40" i="529"/>
  <c r="AD41" i="529"/>
  <c r="AE42" i="529"/>
  <c r="AF43" i="529"/>
  <c r="AG44" i="529"/>
  <c r="AH45" i="529"/>
  <c r="G118" i="529"/>
  <c r="T22" i="529"/>
  <c r="T24" i="529"/>
  <c r="T25" i="529"/>
  <c r="T30" i="529" s="1"/>
  <c r="U74" i="529"/>
  <c r="M115" i="529"/>
  <c r="D119" i="529"/>
  <c r="L114" i="529"/>
  <c r="P21" i="529"/>
  <c r="A42" i="529"/>
  <c r="C56" i="3"/>
  <c r="C58" i="3"/>
  <c r="K50" i="348" l="1"/>
  <c r="J50" i="348"/>
  <c r="H50" i="348"/>
  <c r="I50" i="348"/>
  <c r="G50" i="348"/>
  <c r="V46" i="529"/>
  <c r="AG46" i="529"/>
  <c r="AI46" i="529"/>
  <c r="AD46" i="529"/>
  <c r="T46" i="529"/>
  <c r="S152" i="529"/>
  <c r="AH46" i="529"/>
  <c r="AE46" i="529"/>
  <c r="Y46" i="529"/>
  <c r="Z46" i="529"/>
  <c r="AC46" i="529"/>
  <c r="U46" i="529"/>
  <c r="X46" i="529"/>
  <c r="AA46" i="529"/>
  <c r="S46" i="529"/>
  <c r="W46" i="529"/>
  <c r="AF46" i="529"/>
  <c r="T19" i="529"/>
  <c r="AK47" i="529" s="1"/>
  <c r="AB46" i="529"/>
  <c r="I118" i="529"/>
  <c r="N115" i="529"/>
  <c r="Q21" i="529"/>
  <c r="A43" i="529"/>
  <c r="U22" i="529"/>
  <c r="U24" i="529"/>
  <c r="U25" i="529"/>
  <c r="U30" i="529" s="1"/>
  <c r="V74" i="529"/>
  <c r="M114" i="529"/>
  <c r="N114" i="529" s="1"/>
  <c r="O114" i="529" s="1"/>
  <c r="P114" i="529" s="1"/>
  <c r="Q114" i="529" s="1"/>
  <c r="R114" i="529" s="1"/>
  <c r="S114" i="529" s="1"/>
  <c r="T114" i="529" s="1"/>
  <c r="U114" i="529" s="1"/>
  <c r="V114" i="529" s="1"/>
  <c r="W114" i="529" s="1"/>
  <c r="X114" i="529" s="1"/>
  <c r="Y114" i="529" s="1"/>
  <c r="Z114" i="529" s="1"/>
  <c r="AA114" i="529" s="1"/>
  <c r="AB114" i="529" s="1"/>
  <c r="AC114" i="529" s="1"/>
  <c r="AD114" i="529" s="1"/>
  <c r="AE114" i="529" s="1"/>
  <c r="AF114" i="529" s="1"/>
  <c r="AG114" i="529" s="1"/>
  <c r="AH114" i="529" s="1"/>
  <c r="AI114" i="529" s="1"/>
  <c r="AJ114" i="529" s="1"/>
  <c r="AK114" i="529" s="1"/>
  <c r="AL114" i="529" s="1"/>
  <c r="AM114" i="529" s="1"/>
  <c r="AN114" i="529" s="1"/>
  <c r="AO114" i="529" s="1"/>
  <c r="AP114" i="529" s="1"/>
  <c r="E119" i="529"/>
  <c r="U31" i="529"/>
  <c r="V32" i="529"/>
  <c r="W33" i="529"/>
  <c r="X34" i="529"/>
  <c r="Y35" i="529"/>
  <c r="Z36" i="529"/>
  <c r="AA37" i="529"/>
  <c r="AB38" i="529"/>
  <c r="AC39" i="529"/>
  <c r="AD40" i="529"/>
  <c r="AE41" i="529"/>
  <c r="AF42" i="529"/>
  <c r="AG43" i="529"/>
  <c r="AH44" i="529"/>
  <c r="AI45" i="529"/>
  <c r="AJ46" i="529"/>
  <c r="C121" i="529"/>
  <c r="B122" i="529"/>
  <c r="I117" i="529"/>
  <c r="I116" i="529"/>
  <c r="D120" i="529"/>
  <c r="E120" i="529" s="1"/>
  <c r="B26" i="459"/>
  <c r="D57" i="3"/>
  <c r="D58" i="3" s="1"/>
  <c r="D56" i="3"/>
  <c r="I51" i="348" l="1"/>
  <c r="I52" i="348"/>
  <c r="J51" i="348"/>
  <c r="J52" i="348"/>
  <c r="G51" i="348"/>
  <c r="G52" i="348"/>
  <c r="K51" i="348"/>
  <c r="K52" i="348"/>
  <c r="H51" i="348"/>
  <c r="H52" i="348"/>
  <c r="F51" i="348"/>
  <c r="F52" i="348"/>
  <c r="AE47" i="529"/>
  <c r="Z47" i="529"/>
  <c r="AF47" i="529"/>
  <c r="AA47" i="529"/>
  <c r="U19" i="529"/>
  <c r="AB47" i="529"/>
  <c r="T47" i="529"/>
  <c r="AC47" i="529"/>
  <c r="AH47" i="529"/>
  <c r="V47" i="529"/>
  <c r="AG47" i="529"/>
  <c r="U47" i="529"/>
  <c r="AI47" i="529"/>
  <c r="T152" i="529"/>
  <c r="AD47" i="529"/>
  <c r="Y47" i="529"/>
  <c r="AJ47" i="529"/>
  <c r="X47" i="529"/>
  <c r="W47" i="529"/>
  <c r="F120" i="529"/>
  <c r="J117" i="529"/>
  <c r="V22" i="529"/>
  <c r="V24" i="529"/>
  <c r="V25" i="529"/>
  <c r="V30" i="529" s="1"/>
  <c r="W74" i="529"/>
  <c r="C122" i="529"/>
  <c r="B123" i="529"/>
  <c r="J118" i="529"/>
  <c r="G120" i="529"/>
  <c r="V31" i="529"/>
  <c r="W32" i="529"/>
  <c r="X33" i="529"/>
  <c r="Y34" i="529"/>
  <c r="Z35" i="529"/>
  <c r="AA36" i="529"/>
  <c r="AB37" i="529"/>
  <c r="AC38" i="529"/>
  <c r="AD39" i="529"/>
  <c r="AE40" i="529"/>
  <c r="AF41" i="529"/>
  <c r="AG42" i="529"/>
  <c r="AH43" i="529"/>
  <c r="AI44" i="529"/>
  <c r="AJ45" i="529"/>
  <c r="AK46" i="529"/>
  <c r="AL47" i="529"/>
  <c r="J116" i="529"/>
  <c r="D121" i="529"/>
  <c r="E121" i="529"/>
  <c r="F119" i="529"/>
  <c r="G119" i="529"/>
  <c r="R21" i="529"/>
  <c r="A44" i="529"/>
  <c r="O115" i="529"/>
  <c r="I31" i="348"/>
  <c r="H31" i="348"/>
  <c r="E57" i="3"/>
  <c r="E58" i="3" s="1"/>
  <c r="E56" i="3"/>
  <c r="F55" i="348" l="1"/>
  <c r="F54" i="348"/>
  <c r="W48" i="529"/>
  <c r="Y48" i="529"/>
  <c r="V19" i="529"/>
  <c r="Z48" i="529"/>
  <c r="AB48" i="529"/>
  <c r="AK48" i="529"/>
  <c r="AF48" i="529"/>
  <c r="AL48" i="529"/>
  <c r="AE48" i="529"/>
  <c r="U48" i="529"/>
  <c r="AA48" i="529"/>
  <c r="AC48" i="529"/>
  <c r="X48" i="529"/>
  <c r="AI48" i="529"/>
  <c r="AG48" i="529"/>
  <c r="AH48" i="529"/>
  <c r="U152" i="529"/>
  <c r="V48" i="529"/>
  <c r="AD48" i="529"/>
  <c r="AJ48" i="529"/>
  <c r="AM48" i="529"/>
  <c r="C123" i="529"/>
  <c r="B124" i="529"/>
  <c r="W22" i="529"/>
  <c r="W24" i="529"/>
  <c r="W25" i="529"/>
  <c r="W30" i="529" s="1"/>
  <c r="X74" i="529"/>
  <c r="K117" i="529"/>
  <c r="L117" i="529" s="1"/>
  <c r="D122" i="529"/>
  <c r="F121" i="529"/>
  <c r="K118" i="529"/>
  <c r="W31" i="529"/>
  <c r="X32" i="529"/>
  <c r="Y33" i="529"/>
  <c r="Z34" i="529"/>
  <c r="AA35" i="529"/>
  <c r="AB36" i="529"/>
  <c r="AC37" i="529"/>
  <c r="AD38" i="529"/>
  <c r="AE39" i="529"/>
  <c r="AF40" i="529"/>
  <c r="AG41" i="529"/>
  <c r="AH42" i="529"/>
  <c r="AI43" i="529"/>
  <c r="AJ44" i="529"/>
  <c r="AK45" i="529"/>
  <c r="AL46" i="529"/>
  <c r="AM47" i="529"/>
  <c r="AN48" i="529"/>
  <c r="I120" i="529"/>
  <c r="P115" i="529"/>
  <c r="Q115" i="529" s="1"/>
  <c r="R115" i="529" s="1"/>
  <c r="S115" i="529" s="1"/>
  <c r="T115" i="529" s="1"/>
  <c r="U115" i="529" s="1"/>
  <c r="V115" i="529" s="1"/>
  <c r="W115" i="529" s="1"/>
  <c r="X115" i="529" s="1"/>
  <c r="Y115" i="529" s="1"/>
  <c r="Z115" i="529" s="1"/>
  <c r="AA115" i="529" s="1"/>
  <c r="AB115" i="529" s="1"/>
  <c r="AC115" i="529" s="1"/>
  <c r="AD115" i="529" s="1"/>
  <c r="AE115" i="529" s="1"/>
  <c r="AF115" i="529" s="1"/>
  <c r="AG115" i="529" s="1"/>
  <c r="AH115" i="529" s="1"/>
  <c r="AI115" i="529" s="1"/>
  <c r="AJ115" i="529" s="1"/>
  <c r="AK115" i="529" s="1"/>
  <c r="AL115" i="529" s="1"/>
  <c r="AM115" i="529" s="1"/>
  <c r="AN115" i="529" s="1"/>
  <c r="AO115" i="529" s="1"/>
  <c r="AP115" i="529" s="1"/>
  <c r="K116" i="529"/>
  <c r="H119" i="529"/>
  <c r="I119" i="529" s="1"/>
  <c r="A45" i="529"/>
  <c r="S21" i="529"/>
  <c r="H120" i="529"/>
  <c r="G121" i="529"/>
  <c r="J31" i="348"/>
  <c r="F56" i="3"/>
  <c r="F57" i="3"/>
  <c r="F58" i="3" s="1"/>
  <c r="AD49" i="529" l="1"/>
  <c r="Y49" i="529"/>
  <c r="AO49" i="529"/>
  <c r="AL49" i="529"/>
  <c r="AA49" i="529"/>
  <c r="Z49" i="529"/>
  <c r="AK49" i="529"/>
  <c r="AF49" i="529"/>
  <c r="W19" i="529"/>
  <c r="AI49" i="529"/>
  <c r="AJ49" i="529"/>
  <c r="W49" i="529"/>
  <c r="AB49" i="529"/>
  <c r="AE49" i="529"/>
  <c r="V152" i="529"/>
  <c r="AN49" i="529"/>
  <c r="AC49" i="529"/>
  <c r="AH49" i="529"/>
  <c r="V49" i="529"/>
  <c r="AG49" i="529"/>
  <c r="AM49" i="529"/>
  <c r="X49" i="529"/>
  <c r="M117" i="529"/>
  <c r="N117" i="529" s="1"/>
  <c r="L118" i="529"/>
  <c r="J120" i="529"/>
  <c r="H121" i="529"/>
  <c r="X22" i="529"/>
  <c r="X24" i="529"/>
  <c r="X25" i="529"/>
  <c r="X30" i="529" s="1"/>
  <c r="Y74" i="529"/>
  <c r="Y32" i="529"/>
  <c r="Z33" i="529"/>
  <c r="X31" i="529"/>
  <c r="AA34" i="529"/>
  <c r="AB35" i="529"/>
  <c r="AC36" i="529"/>
  <c r="AD37" i="529"/>
  <c r="AE38" i="529"/>
  <c r="AF39" i="529"/>
  <c r="AG40" i="529"/>
  <c r="AH41" i="529"/>
  <c r="AI42" i="529"/>
  <c r="AJ43" i="529"/>
  <c r="AK44" i="529"/>
  <c r="AL45" i="529"/>
  <c r="AM46" i="529"/>
  <c r="AN47" i="529"/>
  <c r="AO48" i="529"/>
  <c r="AP49" i="529"/>
  <c r="T21" i="529"/>
  <c r="A46" i="529"/>
  <c r="J119" i="529"/>
  <c r="K119" i="529" s="1"/>
  <c r="M116" i="529"/>
  <c r="N116" i="529" s="1"/>
  <c r="O116" i="529" s="1"/>
  <c r="P116" i="529" s="1"/>
  <c r="Q116" i="529" s="1"/>
  <c r="R116" i="529" s="1"/>
  <c r="S116" i="529" s="1"/>
  <c r="T116" i="529" s="1"/>
  <c r="U116" i="529" s="1"/>
  <c r="V116" i="529" s="1"/>
  <c r="W116" i="529" s="1"/>
  <c r="X116" i="529" s="1"/>
  <c r="L116" i="529"/>
  <c r="Y116" i="529" s="1"/>
  <c r="Z116" i="529" s="1"/>
  <c r="AA116" i="529" s="1"/>
  <c r="AB116" i="529" s="1"/>
  <c r="AC116" i="529" s="1"/>
  <c r="AD116" i="529" s="1"/>
  <c r="AE116" i="529" s="1"/>
  <c r="AF116" i="529" s="1"/>
  <c r="AG116" i="529" s="1"/>
  <c r="AH116" i="529" s="1"/>
  <c r="AI116" i="529" s="1"/>
  <c r="AJ116" i="529" s="1"/>
  <c r="AK116" i="529" s="1"/>
  <c r="AL116" i="529" s="1"/>
  <c r="AM116" i="529" s="1"/>
  <c r="AN116" i="529" s="1"/>
  <c r="AO116" i="529" s="1"/>
  <c r="AP116" i="529" s="1"/>
  <c r="E122" i="529"/>
  <c r="B125" i="529"/>
  <c r="C124" i="529"/>
  <c r="D123" i="529"/>
  <c r="K31" i="348"/>
  <c r="G56" i="3"/>
  <c r="G57" i="3"/>
  <c r="G58" i="3" s="1"/>
  <c r="AR49" i="529" l="1"/>
  <c r="Z50" i="529"/>
  <c r="AB50" i="529"/>
  <c r="AO50" i="529"/>
  <c r="AH50" i="529"/>
  <c r="AP50" i="529"/>
  <c r="W152" i="529"/>
  <c r="AI50" i="529"/>
  <c r="X19" i="529"/>
  <c r="AE50" i="529"/>
  <c r="AF50" i="529"/>
  <c r="AL50" i="529"/>
  <c r="AN50" i="529"/>
  <c r="AC50" i="529"/>
  <c r="AD50" i="529"/>
  <c r="Y50" i="529"/>
  <c r="AM50" i="529"/>
  <c r="W50" i="529"/>
  <c r="X50" i="529"/>
  <c r="AJ50" i="529"/>
  <c r="AG50" i="529"/>
  <c r="AK50" i="529"/>
  <c r="AA50" i="529"/>
  <c r="O117" i="529"/>
  <c r="P117" i="529"/>
  <c r="Q117" i="529" s="1"/>
  <c r="R117" i="529" s="1"/>
  <c r="S117" i="529" s="1"/>
  <c r="T117" i="529" s="1"/>
  <c r="U117" i="529" s="1"/>
  <c r="V117" i="529" s="1"/>
  <c r="W117" i="529" s="1"/>
  <c r="X117" i="529" s="1"/>
  <c r="Y117" i="529" s="1"/>
  <c r="Z117" i="529"/>
  <c r="AA117" i="529" s="1"/>
  <c r="AB117" i="529" s="1"/>
  <c r="AC117" i="529" s="1"/>
  <c r="AD117" i="529" s="1"/>
  <c r="AE117" i="529" s="1"/>
  <c r="AF117" i="529" s="1"/>
  <c r="AG117" i="529" s="1"/>
  <c r="AH117" i="529" s="1"/>
  <c r="AI117" i="529" s="1"/>
  <c r="AJ117" i="529" s="1"/>
  <c r="AK117" i="529" s="1"/>
  <c r="AL117" i="529" s="1"/>
  <c r="AM117" i="529" s="1"/>
  <c r="AN117" i="529" s="1"/>
  <c r="AO117" i="529" s="1"/>
  <c r="AP117" i="529" s="1"/>
  <c r="Y31" i="529"/>
  <c r="AB34" i="529"/>
  <c r="Z32" i="529"/>
  <c r="AA33" i="529"/>
  <c r="AC35" i="529"/>
  <c r="AD36" i="529"/>
  <c r="AE37" i="529"/>
  <c r="AF38" i="529"/>
  <c r="AG39" i="529"/>
  <c r="AH40" i="529"/>
  <c r="AI41" i="529"/>
  <c r="AJ42" i="529"/>
  <c r="AK43" i="529"/>
  <c r="AL44" i="529"/>
  <c r="AM45" i="529"/>
  <c r="AN46" i="529"/>
  <c r="AO47" i="529"/>
  <c r="AP48" i="529"/>
  <c r="AR48" i="529" s="1"/>
  <c r="I121" i="529"/>
  <c r="U21" i="529"/>
  <c r="A47" i="529"/>
  <c r="M118" i="529"/>
  <c r="E123" i="529"/>
  <c r="F123" i="529" s="1"/>
  <c r="K120" i="529"/>
  <c r="C125" i="529"/>
  <c r="B126" i="529"/>
  <c r="L119" i="529"/>
  <c r="P119" i="529" s="1"/>
  <c r="Q119" i="529" s="1"/>
  <c r="F122" i="529"/>
  <c r="M119" i="529"/>
  <c r="N119" i="529" s="1"/>
  <c r="O119" i="529" s="1"/>
  <c r="D124" i="529"/>
  <c r="E124" i="529" s="1"/>
  <c r="Y22" i="529"/>
  <c r="Y24" i="529"/>
  <c r="Y25" i="529"/>
  <c r="Y30" i="529" s="1"/>
  <c r="Z74" i="529"/>
  <c r="H57" i="3"/>
  <c r="H58" i="3" s="1"/>
  <c r="H56" i="3"/>
  <c r="AR50" i="529" l="1"/>
  <c r="AA51" i="529"/>
  <c r="AH51" i="529"/>
  <c r="AD51" i="529"/>
  <c r="AI51" i="529"/>
  <c r="AE51" i="529"/>
  <c r="AF51" i="529"/>
  <c r="AJ51" i="529"/>
  <c r="AO51" i="529"/>
  <c r="X152" i="529"/>
  <c r="AG51" i="529"/>
  <c r="AB51" i="529"/>
  <c r="AP51" i="529"/>
  <c r="AK51" i="529"/>
  <c r="AL51" i="529"/>
  <c r="Z51" i="529"/>
  <c r="AM51" i="529"/>
  <c r="AN51" i="529"/>
  <c r="AC51" i="529"/>
  <c r="X51" i="529"/>
  <c r="Y51" i="529"/>
  <c r="Y19" i="529"/>
  <c r="B127" i="529"/>
  <c r="C126" i="529"/>
  <c r="D125" i="529"/>
  <c r="E125" i="529"/>
  <c r="F125" i="529" s="1"/>
  <c r="L120" i="529"/>
  <c r="M120" i="529"/>
  <c r="N120" i="529" s="1"/>
  <c r="O120" i="529" s="1"/>
  <c r="P120" i="529" s="1"/>
  <c r="N118" i="529"/>
  <c r="O118" i="529" s="1"/>
  <c r="P118" i="529" s="1"/>
  <c r="Q118" i="529" s="1"/>
  <c r="R118" i="529" s="1"/>
  <c r="S118" i="529" s="1"/>
  <c r="T118" i="529" s="1"/>
  <c r="U118" i="529" s="1"/>
  <c r="V118" i="529" s="1"/>
  <c r="W118" i="529" s="1"/>
  <c r="X118" i="529" s="1"/>
  <c r="Y118" i="529" s="1"/>
  <c r="Z118" i="529" s="1"/>
  <c r="AA118" i="529" s="1"/>
  <c r="AB118" i="529" s="1"/>
  <c r="AC118" i="529" s="1"/>
  <c r="AD118" i="529" s="1"/>
  <c r="AE118" i="529" s="1"/>
  <c r="AF118" i="529" s="1"/>
  <c r="AG118" i="529" s="1"/>
  <c r="AH118" i="529" s="1"/>
  <c r="AI118" i="529" s="1"/>
  <c r="AJ118" i="529" s="1"/>
  <c r="AK118" i="529" s="1"/>
  <c r="AL118" i="529" s="1"/>
  <c r="AM118" i="529" s="1"/>
  <c r="AN118" i="529" s="1"/>
  <c r="AO118" i="529" s="1"/>
  <c r="AP118" i="529" s="1"/>
  <c r="V21" i="529"/>
  <c r="A48" i="529"/>
  <c r="Z31" i="529"/>
  <c r="AC34" i="529"/>
  <c r="AA32" i="529"/>
  <c r="AB33" i="529"/>
  <c r="AD35" i="529"/>
  <c r="AE36" i="529"/>
  <c r="AF37" i="529"/>
  <c r="AG38" i="529"/>
  <c r="AH39" i="529"/>
  <c r="AI40" i="529"/>
  <c r="AJ41" i="529"/>
  <c r="AK42" i="529"/>
  <c r="AL43" i="529"/>
  <c r="AM44" i="529"/>
  <c r="AN45" i="529"/>
  <c r="AO46" i="529"/>
  <c r="AP47" i="529"/>
  <c r="AR47" i="529" s="1"/>
  <c r="F124" i="529"/>
  <c r="G122" i="529"/>
  <c r="Z25" i="529"/>
  <c r="Z30" i="529" s="1"/>
  <c r="Z22" i="529"/>
  <c r="Z24" i="529"/>
  <c r="AA74" i="529"/>
  <c r="R119" i="529"/>
  <c r="S119" i="529" s="1"/>
  <c r="T119" i="529" s="1"/>
  <c r="U119" i="529" s="1"/>
  <c r="V119" i="529" s="1"/>
  <c r="W119" i="529" s="1"/>
  <c r="X119" i="529" s="1"/>
  <c r="Y119" i="529" s="1"/>
  <c r="Z119" i="529" s="1"/>
  <c r="AA119" i="529" s="1"/>
  <c r="AB119" i="529" s="1"/>
  <c r="AC119" i="529" s="1"/>
  <c r="AD119" i="529" s="1"/>
  <c r="AE119" i="529" s="1"/>
  <c r="AF119" i="529" s="1"/>
  <c r="AG119" i="529" s="1"/>
  <c r="AH119" i="529" s="1"/>
  <c r="AI119" i="529" s="1"/>
  <c r="AJ119" i="529" s="1"/>
  <c r="AK119" i="529" s="1"/>
  <c r="AL119" i="529" s="1"/>
  <c r="AM119" i="529" s="1"/>
  <c r="AN119" i="529" s="1"/>
  <c r="AO119" i="529" s="1"/>
  <c r="AP119" i="529" s="1"/>
  <c r="J121" i="529"/>
  <c r="G123" i="529"/>
  <c r="I57" i="3"/>
  <c r="I58" i="3" s="1"/>
  <c r="I56" i="3"/>
  <c r="AR51" i="529" l="1"/>
  <c r="AN52" i="529"/>
  <c r="AJ52" i="529"/>
  <c r="Z52" i="529"/>
  <c r="AP52" i="529"/>
  <c r="AB52" i="529"/>
  <c r="AF52" i="529"/>
  <c r="Y52" i="529"/>
  <c r="AO52" i="529"/>
  <c r="AK52" i="529"/>
  <c r="AG52" i="529"/>
  <c r="AE52" i="529"/>
  <c r="AL52" i="529"/>
  <c r="AC52" i="529"/>
  <c r="AH52" i="529"/>
  <c r="Y152" i="529"/>
  <c r="AI52" i="529"/>
  <c r="AM52" i="529"/>
  <c r="AA52" i="529"/>
  <c r="Z19" i="529"/>
  <c r="AD52" i="529"/>
  <c r="Q120" i="529"/>
  <c r="R120" i="529" s="1"/>
  <c r="S120" i="529" s="1"/>
  <c r="T120" i="529" s="1"/>
  <c r="U120" i="529" s="1"/>
  <c r="V120" i="529" s="1"/>
  <c r="W120" i="529" s="1"/>
  <c r="X120" i="529" s="1"/>
  <c r="Y120" i="529" s="1"/>
  <c r="Z120" i="529" s="1"/>
  <c r="AA120" i="529" s="1"/>
  <c r="AB120" i="529" s="1"/>
  <c r="AC120" i="529" s="1"/>
  <c r="AD120" i="529" s="1"/>
  <c r="AE120" i="529" s="1"/>
  <c r="AF120" i="529" s="1"/>
  <c r="AG120" i="529" s="1"/>
  <c r="AH120" i="529" s="1"/>
  <c r="AI120" i="529" s="1"/>
  <c r="AJ120" i="529" s="1"/>
  <c r="AK120" i="529" s="1"/>
  <c r="AL120" i="529" s="1"/>
  <c r="AM120" i="529" s="1"/>
  <c r="AN120" i="529" s="1"/>
  <c r="AO120" i="529" s="1"/>
  <c r="AP120" i="529" s="1"/>
  <c r="AA31" i="529"/>
  <c r="AD34" i="529"/>
  <c r="AB32" i="529"/>
  <c r="AC33" i="529"/>
  <c r="AE35" i="529"/>
  <c r="AF36" i="529"/>
  <c r="AG37" i="529"/>
  <c r="AH38" i="529"/>
  <c r="AI39" i="529"/>
  <c r="AJ40" i="529"/>
  <c r="AK41" i="529"/>
  <c r="AL42" i="529"/>
  <c r="AM43" i="529"/>
  <c r="AN44" i="529"/>
  <c r="AO45" i="529"/>
  <c r="AP46" i="529"/>
  <c r="AR46" i="529" s="1"/>
  <c r="G125" i="529"/>
  <c r="G124" i="529"/>
  <c r="H124" i="529" s="1"/>
  <c r="W21" i="529"/>
  <c r="A49" i="529"/>
  <c r="C127" i="529"/>
  <c r="B128" i="529"/>
  <c r="D126" i="529"/>
  <c r="E126" i="529"/>
  <c r="H122" i="529"/>
  <c r="H123" i="529"/>
  <c r="AB74" i="529"/>
  <c r="AA25" i="529"/>
  <c r="AA30" i="529" s="1"/>
  <c r="AA22" i="529"/>
  <c r="AA24" i="529"/>
  <c r="K121" i="529"/>
  <c r="J56" i="3"/>
  <c r="J57" i="3"/>
  <c r="J58" i="3" s="1"/>
  <c r="AR52" i="529" l="1"/>
  <c r="AB53" i="529"/>
  <c r="AO53" i="529"/>
  <c r="AK53" i="529"/>
  <c r="Z53" i="529"/>
  <c r="AP53" i="529"/>
  <c r="AM53" i="529"/>
  <c r="AC53" i="529"/>
  <c r="AG53" i="529"/>
  <c r="AJ53" i="529"/>
  <c r="AL53" i="529"/>
  <c r="AE53" i="529"/>
  <c r="AF53" i="529"/>
  <c r="AD53" i="529"/>
  <c r="Z152" i="529"/>
  <c r="AA53" i="529"/>
  <c r="AN53" i="529"/>
  <c r="AH53" i="529"/>
  <c r="AA19" i="529"/>
  <c r="AI53" i="529"/>
  <c r="F126" i="529"/>
  <c r="G126" i="529"/>
  <c r="H126" i="529"/>
  <c r="AD33" i="529"/>
  <c r="AE34" i="529"/>
  <c r="AB31" i="529"/>
  <c r="AC32" i="529"/>
  <c r="AF35" i="529"/>
  <c r="AG36" i="529"/>
  <c r="AH37" i="529"/>
  <c r="AI38" i="529"/>
  <c r="AJ39" i="529"/>
  <c r="AK40" i="529"/>
  <c r="AL41" i="529"/>
  <c r="AM42" i="529"/>
  <c r="AN43" i="529"/>
  <c r="AO44" i="529"/>
  <c r="AP45" i="529"/>
  <c r="AR45" i="529" s="1"/>
  <c r="D127" i="529"/>
  <c r="I122" i="529"/>
  <c r="B129" i="529"/>
  <c r="C128" i="529"/>
  <c r="H125" i="529"/>
  <c r="L121" i="529"/>
  <c r="X21" i="529"/>
  <c r="A50" i="529"/>
  <c r="AB22" i="529"/>
  <c r="AB24" i="529"/>
  <c r="AB25" i="529"/>
  <c r="AB30" i="529" s="1"/>
  <c r="AC74" i="529"/>
  <c r="I124" i="529"/>
  <c r="I123" i="529"/>
  <c r="K56" i="3"/>
  <c r="K57" i="3"/>
  <c r="K58" i="3" s="1"/>
  <c r="AR53" i="529" l="1"/>
  <c r="AB19" i="529"/>
  <c r="AO54" i="529"/>
  <c r="AA152" i="529"/>
  <c r="AH54" i="529"/>
  <c r="AK54" i="529"/>
  <c r="AJ54" i="529"/>
  <c r="AL54" i="529"/>
  <c r="AA54" i="529"/>
  <c r="AB54" i="529"/>
  <c r="AE54" i="529"/>
  <c r="AN54" i="529"/>
  <c r="AF54" i="529"/>
  <c r="AD54" i="529"/>
  <c r="AM54" i="529"/>
  <c r="AG54" i="529"/>
  <c r="AI54" i="529"/>
  <c r="AP54" i="529"/>
  <c r="AC54" i="529"/>
  <c r="J122" i="529"/>
  <c r="K122" i="529" s="1"/>
  <c r="I126" i="529"/>
  <c r="D128" i="529"/>
  <c r="J124" i="529"/>
  <c r="K124" i="529" s="1"/>
  <c r="L124" i="529" s="1"/>
  <c r="Y21" i="529"/>
  <c r="A51" i="529"/>
  <c r="I125" i="529"/>
  <c r="J125" i="529" s="1"/>
  <c r="C129" i="529"/>
  <c r="B130" i="529"/>
  <c r="J123" i="529"/>
  <c r="AC22" i="529"/>
  <c r="AC24" i="529"/>
  <c r="AC25" i="529"/>
  <c r="AC30" i="529" s="1"/>
  <c r="AD74" i="529"/>
  <c r="AD32" i="529"/>
  <c r="AE33" i="529"/>
  <c r="AF34" i="529"/>
  <c r="AC31" i="529"/>
  <c r="AG35" i="529"/>
  <c r="AH36" i="529"/>
  <c r="AI37" i="529"/>
  <c r="AJ38" i="529"/>
  <c r="AK39" i="529"/>
  <c r="AL40" i="529"/>
  <c r="AM41" i="529"/>
  <c r="AN42" i="529"/>
  <c r="AO43" i="529"/>
  <c r="AP44" i="529"/>
  <c r="AR44" i="529" s="1"/>
  <c r="M121" i="529"/>
  <c r="N121" i="529" s="1"/>
  <c r="O121" i="529" s="1"/>
  <c r="P121" i="529" s="1"/>
  <c r="Q121" i="529" s="1"/>
  <c r="R121" i="529" s="1"/>
  <c r="S121" i="529" s="1"/>
  <c r="T121" i="529" s="1"/>
  <c r="E127" i="529"/>
  <c r="L57" i="3"/>
  <c r="L58" i="3" s="1"/>
  <c r="L56" i="3"/>
  <c r="AR54" i="529" l="1"/>
  <c r="AG55" i="529"/>
  <c r="AK55" i="529"/>
  <c r="AO55" i="529"/>
  <c r="AL55" i="529"/>
  <c r="AM55" i="529"/>
  <c r="AN55" i="529"/>
  <c r="AB55" i="529"/>
  <c r="AF55" i="529"/>
  <c r="AD55" i="529"/>
  <c r="AE55" i="529"/>
  <c r="AC55" i="529"/>
  <c r="AP55" i="529"/>
  <c r="AH55" i="529"/>
  <c r="AC19" i="529"/>
  <c r="AI55" i="529"/>
  <c r="AB152" i="529"/>
  <c r="AJ55" i="529"/>
  <c r="U121" i="529"/>
  <c r="V121" i="529" s="1"/>
  <c r="W121" i="529" s="1"/>
  <c r="X121" i="529" s="1"/>
  <c r="L122" i="529"/>
  <c r="M122" i="529" s="1"/>
  <c r="N122" i="529" s="1"/>
  <c r="O122" i="529" s="1"/>
  <c r="P122" i="529" s="1"/>
  <c r="Q122" i="529" s="1"/>
  <c r="R122" i="529" s="1"/>
  <c r="S122" i="529" s="1"/>
  <c r="T122" i="529" s="1"/>
  <c r="U122" i="529" s="1"/>
  <c r="M124" i="529"/>
  <c r="N124" i="529" s="1"/>
  <c r="O124" i="529" s="1"/>
  <c r="P124" i="529" s="1"/>
  <c r="Q124" i="529" s="1"/>
  <c r="R124" i="529" s="1"/>
  <c r="S124" i="529" s="1"/>
  <c r="T124" i="529" s="1"/>
  <c r="U124" i="529" s="1"/>
  <c r="V124" i="529" s="1"/>
  <c r="AE32" i="529"/>
  <c r="AF33" i="529"/>
  <c r="AG34" i="529"/>
  <c r="AD31" i="529"/>
  <c r="AH35" i="529"/>
  <c r="AI36" i="529"/>
  <c r="AJ37" i="529"/>
  <c r="AK38" i="529"/>
  <c r="AL39" i="529"/>
  <c r="AM40" i="529"/>
  <c r="AN41" i="529"/>
  <c r="AO42" i="529"/>
  <c r="AP43" i="529"/>
  <c r="AR43" i="529" s="1"/>
  <c r="C130" i="529"/>
  <c r="B131" i="529"/>
  <c r="F127" i="529"/>
  <c r="G127" i="529" s="1"/>
  <c r="D129" i="529"/>
  <c r="Z21" i="529"/>
  <c r="A52" i="529"/>
  <c r="K123" i="529"/>
  <c r="E128" i="529"/>
  <c r="F128" i="529" s="1"/>
  <c r="K125" i="529"/>
  <c r="AD22" i="529"/>
  <c r="AD24" i="529"/>
  <c r="AD25" i="529"/>
  <c r="AD30" i="529" s="1"/>
  <c r="AE74" i="529"/>
  <c r="J126" i="529"/>
  <c r="M57" i="3"/>
  <c r="M58" i="3" s="1"/>
  <c r="M56" i="3"/>
  <c r="AR55" i="529" l="1"/>
  <c r="AI56" i="529"/>
  <c r="AP56" i="529"/>
  <c r="AJ56" i="529"/>
  <c r="AD56" i="529"/>
  <c r="AE56" i="529"/>
  <c r="AC152" i="529"/>
  <c r="AL56" i="529"/>
  <c r="AC56" i="529"/>
  <c r="AN56" i="529"/>
  <c r="AH56" i="529"/>
  <c r="AF56" i="529"/>
  <c r="AK56" i="529"/>
  <c r="AD19" i="529"/>
  <c r="AG56" i="529"/>
  <c r="AM56" i="529"/>
  <c r="AO56" i="529"/>
  <c r="W124" i="529"/>
  <c r="X124" i="529" s="1"/>
  <c r="Y124" i="529" s="1"/>
  <c r="Z124" i="529" s="1"/>
  <c r="AA124" i="529" s="1"/>
  <c r="AB124" i="529" s="1"/>
  <c r="AC124" i="529" s="1"/>
  <c r="AD124" i="529" s="1"/>
  <c r="AE124" i="529" s="1"/>
  <c r="AF124" i="529" s="1"/>
  <c r="AG124" i="529" s="1"/>
  <c r="AH124" i="529" s="1"/>
  <c r="AI124" i="529" s="1"/>
  <c r="AJ124" i="529" s="1"/>
  <c r="AK124" i="529" s="1"/>
  <c r="AL124" i="529" s="1"/>
  <c r="AM124" i="529" s="1"/>
  <c r="AN124" i="529" s="1"/>
  <c r="AO124" i="529" s="1"/>
  <c r="AP124" i="529" s="1"/>
  <c r="V122" i="529"/>
  <c r="W122" i="529" s="1"/>
  <c r="X122" i="529" s="1"/>
  <c r="Y122" i="529" s="1"/>
  <c r="Z122" i="529" s="1"/>
  <c r="AA122" i="529" s="1"/>
  <c r="AB122" i="529" s="1"/>
  <c r="AC122" i="529" s="1"/>
  <c r="AD122" i="529" s="1"/>
  <c r="AE122" i="529" s="1"/>
  <c r="AF122" i="529" s="1"/>
  <c r="AG122" i="529" s="1"/>
  <c r="AH122" i="529" s="1"/>
  <c r="AI122" i="529" s="1"/>
  <c r="AJ122" i="529" s="1"/>
  <c r="AK122" i="529" s="1"/>
  <c r="AL122" i="529" s="1"/>
  <c r="AM122" i="529" s="1"/>
  <c r="AN122" i="529" s="1"/>
  <c r="AO122" i="529" s="1"/>
  <c r="AP122" i="529" s="1"/>
  <c r="Y121" i="529"/>
  <c r="Z121" i="529" s="1"/>
  <c r="AA121" i="529" s="1"/>
  <c r="AB121" i="529" s="1"/>
  <c r="AC121" i="529" s="1"/>
  <c r="AD121" i="529" s="1"/>
  <c r="AE121" i="529" s="1"/>
  <c r="AF121" i="529" s="1"/>
  <c r="AG121" i="529" s="1"/>
  <c r="AH121" i="529" s="1"/>
  <c r="AI121" i="529" s="1"/>
  <c r="AJ121" i="529" s="1"/>
  <c r="AK121" i="529" s="1"/>
  <c r="AL121" i="529" s="1"/>
  <c r="AM121" i="529" s="1"/>
  <c r="AN121" i="529" s="1"/>
  <c r="AO121" i="529" s="1"/>
  <c r="AP121" i="529" s="1"/>
  <c r="AA21" i="529"/>
  <c r="A53" i="529"/>
  <c r="H127" i="529"/>
  <c r="G128" i="529"/>
  <c r="E129" i="529"/>
  <c r="C131" i="529"/>
  <c r="B132" i="529"/>
  <c r="L125" i="529"/>
  <c r="AE22" i="529"/>
  <c r="AE24" i="529"/>
  <c r="AE25" i="529"/>
  <c r="AE30" i="529" s="1"/>
  <c r="AF74" i="529"/>
  <c r="D130" i="529"/>
  <c r="K126" i="529"/>
  <c r="AE31" i="529"/>
  <c r="AF32" i="529"/>
  <c r="AG33" i="529"/>
  <c r="AH34" i="529"/>
  <c r="AI35" i="529"/>
  <c r="AJ36" i="529"/>
  <c r="AK37" i="529"/>
  <c r="AL38" i="529"/>
  <c r="AM39" i="529"/>
  <c r="AN40" i="529"/>
  <c r="AO41" i="529"/>
  <c r="AP42" i="529"/>
  <c r="AR42" i="529" s="1"/>
  <c r="L123" i="529"/>
  <c r="M123" i="529" s="1"/>
  <c r="N123" i="529" s="1"/>
  <c r="O123" i="529" s="1"/>
  <c r="P123" i="529"/>
  <c r="Q123" i="529" s="1"/>
  <c r="R123" i="529" s="1"/>
  <c r="S123" i="529" s="1"/>
  <c r="T123" i="529" s="1"/>
  <c r="U123" i="529" s="1"/>
  <c r="V123" i="529" s="1"/>
  <c r="W123" i="529" s="1"/>
  <c r="X123" i="529" s="1"/>
  <c r="Y123" i="529" s="1"/>
  <c r="Z123" i="529" s="1"/>
  <c r="AA123" i="529" s="1"/>
  <c r="AB123" i="529" s="1"/>
  <c r="AC123" i="529" s="1"/>
  <c r="AD123" i="529" s="1"/>
  <c r="AE123" i="529" s="1"/>
  <c r="AF123" i="529" s="1"/>
  <c r="AG123" i="529" s="1"/>
  <c r="AH123" i="529" s="1"/>
  <c r="AI123" i="529" s="1"/>
  <c r="AJ123" i="529" s="1"/>
  <c r="AK123" i="529" s="1"/>
  <c r="AL123" i="529" s="1"/>
  <c r="AM123" i="529" s="1"/>
  <c r="AN123" i="529" s="1"/>
  <c r="AO123" i="529" s="1"/>
  <c r="AP123" i="529" s="1"/>
  <c r="N56" i="3"/>
  <c r="N57" i="3"/>
  <c r="N58" i="3" s="1"/>
  <c r="AR56" i="529" l="1"/>
  <c r="AE19" i="529"/>
  <c r="AI57" i="529"/>
  <c r="AH57" i="529"/>
  <c r="AJ57" i="529"/>
  <c r="AP57" i="529"/>
  <c r="AK57" i="529"/>
  <c r="AM57" i="529"/>
  <c r="AN57" i="529"/>
  <c r="AE57" i="529"/>
  <c r="AF57" i="529"/>
  <c r="AD152" i="529"/>
  <c r="AO57" i="529"/>
  <c r="AL57" i="529"/>
  <c r="AD57" i="529"/>
  <c r="AG57" i="529"/>
  <c r="AG32" i="529"/>
  <c r="AH33" i="529"/>
  <c r="AF31" i="529"/>
  <c r="AI34" i="529"/>
  <c r="AJ35" i="529"/>
  <c r="AK36" i="529"/>
  <c r="AL37" i="529"/>
  <c r="AM38" i="529"/>
  <c r="AN39" i="529"/>
  <c r="AO40" i="529"/>
  <c r="AP41" i="529"/>
  <c r="AR41" i="529" s="1"/>
  <c r="AB21" i="529"/>
  <c r="A54" i="529"/>
  <c r="L126" i="529"/>
  <c r="M126" i="529" s="1"/>
  <c r="N126" i="529" s="1"/>
  <c r="C132" i="529"/>
  <c r="B133" i="529"/>
  <c r="D131" i="529"/>
  <c r="H128" i="529"/>
  <c r="I128" i="529"/>
  <c r="J128" i="529" s="1"/>
  <c r="AF22" i="529"/>
  <c r="AF25" i="529"/>
  <c r="AF30" i="529" s="1"/>
  <c r="AF24" i="529"/>
  <c r="AG74" i="529"/>
  <c r="F129" i="529"/>
  <c r="M125" i="529"/>
  <c r="N125" i="529" s="1"/>
  <c r="O125" i="529" s="1"/>
  <c r="P125" i="529" s="1"/>
  <c r="Q125" i="529" s="1"/>
  <c r="R125" i="529" s="1"/>
  <c r="S125" i="529" s="1"/>
  <c r="T125" i="529" s="1"/>
  <c r="U125" i="529" s="1"/>
  <c r="V125" i="529" s="1"/>
  <c r="I127" i="529"/>
  <c r="E130" i="529"/>
  <c r="F130" i="529" s="1"/>
  <c r="O56" i="3"/>
  <c r="O57" i="3"/>
  <c r="O58" i="3" s="1"/>
  <c r="AR57" i="529" l="1"/>
  <c r="AJ58" i="529"/>
  <c r="AL58" i="529"/>
  <c r="AM58" i="529"/>
  <c r="AF58" i="529"/>
  <c r="AN58" i="529"/>
  <c r="AP58" i="529"/>
  <c r="AH58" i="529"/>
  <c r="AO58" i="529"/>
  <c r="AE58" i="529"/>
  <c r="AE152" i="529"/>
  <c r="AK58" i="529"/>
  <c r="AG58" i="529"/>
  <c r="AI58" i="529"/>
  <c r="AF19" i="529"/>
  <c r="O126" i="529"/>
  <c r="P126" i="529" s="1"/>
  <c r="Q126" i="529" s="1"/>
  <c r="R126" i="529" s="1"/>
  <c r="S126" i="529" s="1"/>
  <c r="T126" i="529" s="1"/>
  <c r="U126" i="529" s="1"/>
  <c r="V126" i="529" s="1"/>
  <c r="AG31" i="529"/>
  <c r="AJ34" i="529"/>
  <c r="AH32" i="529"/>
  <c r="AI33" i="529"/>
  <c r="AK35" i="529"/>
  <c r="AL36" i="529"/>
  <c r="AM37" i="529"/>
  <c r="AN38" i="529"/>
  <c r="AO39" i="529"/>
  <c r="AP40" i="529"/>
  <c r="AR40" i="529" s="1"/>
  <c r="AC21" i="529"/>
  <c r="A55" i="529"/>
  <c r="AG22" i="529"/>
  <c r="AG25" i="529"/>
  <c r="AG30" i="529" s="1"/>
  <c r="AG24" i="529"/>
  <c r="AH74" i="529"/>
  <c r="K128" i="529"/>
  <c r="C133" i="529"/>
  <c r="B134" i="529"/>
  <c r="D132" i="529"/>
  <c r="J127" i="529"/>
  <c r="G130" i="529"/>
  <c r="W125" i="529"/>
  <c r="X125" i="529" s="1"/>
  <c r="Y125" i="529" s="1"/>
  <c r="Z125" i="529" s="1"/>
  <c r="AA125" i="529" s="1"/>
  <c r="AB125" i="529" s="1"/>
  <c r="AC125" i="529" s="1"/>
  <c r="AD125" i="529" s="1"/>
  <c r="AE125" i="529" s="1"/>
  <c r="AF125" i="529" s="1"/>
  <c r="AG125" i="529" s="1"/>
  <c r="AH125" i="529" s="1"/>
  <c r="AI125" i="529" s="1"/>
  <c r="AJ125" i="529" s="1"/>
  <c r="AK125" i="529" s="1"/>
  <c r="AL125" i="529" s="1"/>
  <c r="AM125" i="529" s="1"/>
  <c r="AN125" i="529" s="1"/>
  <c r="AO125" i="529" s="1"/>
  <c r="AP125" i="529" s="1"/>
  <c r="E131" i="529"/>
  <c r="G129" i="529"/>
  <c r="P57" i="3"/>
  <c r="P58" i="3" s="1"/>
  <c r="P56" i="3"/>
  <c r="AR58" i="529" l="1"/>
  <c r="AK59" i="529"/>
  <c r="AG59" i="529"/>
  <c r="AL59" i="529"/>
  <c r="AH59" i="529"/>
  <c r="AN59" i="529"/>
  <c r="AI59" i="529"/>
  <c r="AJ59" i="529"/>
  <c r="AF152" i="529"/>
  <c r="AO59" i="529"/>
  <c r="AP59" i="529"/>
  <c r="AM59" i="529"/>
  <c r="AG19" i="529"/>
  <c r="AF59" i="529"/>
  <c r="W126" i="529"/>
  <c r="X126" i="529" s="1"/>
  <c r="Y126" i="529" s="1"/>
  <c r="Z126" i="529" s="1"/>
  <c r="AA126" i="529" s="1"/>
  <c r="AB126" i="529" s="1"/>
  <c r="AC126" i="529" s="1"/>
  <c r="AD126" i="529" s="1"/>
  <c r="AE126" i="529" s="1"/>
  <c r="AF126" i="529" s="1"/>
  <c r="AG126" i="529" s="1"/>
  <c r="AH126" i="529" s="1"/>
  <c r="AI126" i="529" s="1"/>
  <c r="AJ126" i="529" s="1"/>
  <c r="AK126" i="529" s="1"/>
  <c r="AL126" i="529" s="1"/>
  <c r="AM126" i="529" s="1"/>
  <c r="AN126" i="529" s="1"/>
  <c r="AO126" i="529" s="1"/>
  <c r="AP126" i="529" s="1"/>
  <c r="E132" i="529"/>
  <c r="L128" i="529"/>
  <c r="AD21" i="529"/>
  <c r="A56" i="529"/>
  <c r="H130" i="529"/>
  <c r="AH24" i="529"/>
  <c r="AH22" i="529"/>
  <c r="AH25" i="529"/>
  <c r="AH30" i="529" s="1"/>
  <c r="AI74" i="529"/>
  <c r="AH31" i="529"/>
  <c r="AK34" i="529"/>
  <c r="AI32" i="529"/>
  <c r="AJ33" i="529"/>
  <c r="AL35" i="529"/>
  <c r="AM36" i="529"/>
  <c r="AN37" i="529"/>
  <c r="AO38" i="529"/>
  <c r="AP39" i="529"/>
  <c r="AR39" i="529" s="1"/>
  <c r="F132" i="529"/>
  <c r="C134" i="529"/>
  <c r="B135" i="529"/>
  <c r="F131" i="529"/>
  <c r="D133" i="529"/>
  <c r="E133" i="529"/>
  <c r="K127" i="529"/>
  <c r="L127" i="529" s="1"/>
  <c r="M127" i="529" s="1"/>
  <c r="N127" i="529" s="1"/>
  <c r="O127" i="529" s="1"/>
  <c r="P127" i="529" s="1"/>
  <c r="Q127" i="529" s="1"/>
  <c r="R127" i="529" s="1"/>
  <c r="S127" i="529" s="1"/>
  <c r="T127" i="529" s="1"/>
  <c r="U127" i="529" s="1"/>
  <c r="V127" i="529" s="1"/>
  <c r="W127" i="529" s="1"/>
  <c r="X127" i="529" s="1"/>
  <c r="Y127" i="529" s="1"/>
  <c r="Z127" i="529" s="1"/>
  <c r="AA127" i="529" s="1"/>
  <c r="AB127" i="529" s="1"/>
  <c r="AC127" i="529" s="1"/>
  <c r="AD127" i="529" s="1"/>
  <c r="AE127" i="529" s="1"/>
  <c r="AF127" i="529" s="1"/>
  <c r="AG127" i="529" s="1"/>
  <c r="AH127" i="529" s="1"/>
  <c r="AI127" i="529" s="1"/>
  <c r="AJ127" i="529" s="1"/>
  <c r="AK127" i="529" s="1"/>
  <c r="AL127" i="529" s="1"/>
  <c r="AM127" i="529" s="1"/>
  <c r="AN127" i="529" s="1"/>
  <c r="AO127" i="529" s="1"/>
  <c r="AP127" i="529" s="1"/>
  <c r="H129" i="529"/>
  <c r="Q57" i="3"/>
  <c r="Q58" i="3" s="1"/>
  <c r="Q56" i="3"/>
  <c r="AR59" i="529" l="1"/>
  <c r="AK60" i="529"/>
  <c r="AM60" i="529"/>
  <c r="AP60" i="529"/>
  <c r="AL60" i="529"/>
  <c r="AH19" i="529"/>
  <c r="AG60" i="529"/>
  <c r="AJ60" i="529"/>
  <c r="AN60" i="529"/>
  <c r="AH60" i="529"/>
  <c r="AO60" i="529"/>
  <c r="AI60" i="529"/>
  <c r="AG152" i="529"/>
  <c r="G132" i="529"/>
  <c r="AE21" i="529"/>
  <c r="A57" i="529"/>
  <c r="G131" i="529"/>
  <c r="H131" i="529" s="1"/>
  <c r="I131" i="529" s="1"/>
  <c r="B136" i="529"/>
  <c r="C135" i="529"/>
  <c r="AJ74" i="529"/>
  <c r="AI24" i="529"/>
  <c r="AI22" i="529"/>
  <c r="AI25" i="529"/>
  <c r="AI30" i="529" s="1"/>
  <c r="I130" i="529"/>
  <c r="M128" i="529"/>
  <c r="D134" i="529"/>
  <c r="E134" i="529"/>
  <c r="F134" i="529"/>
  <c r="I129" i="529"/>
  <c r="J129" i="529" s="1"/>
  <c r="F133" i="529"/>
  <c r="AI31" i="529"/>
  <c r="AL34" i="529"/>
  <c r="AJ32" i="529"/>
  <c r="AK33" i="529"/>
  <c r="AM35" i="529"/>
  <c r="AN36" i="529"/>
  <c r="AO37" i="529"/>
  <c r="AP38" i="529"/>
  <c r="AR38" i="529" s="1"/>
  <c r="H132" i="529"/>
  <c r="R56" i="3"/>
  <c r="R57" i="3"/>
  <c r="R58" i="3" s="1"/>
  <c r="AR60" i="529" l="1"/>
  <c r="AJ61" i="529"/>
  <c r="AN61" i="529"/>
  <c r="AM61" i="529"/>
  <c r="AP61" i="529"/>
  <c r="AI61" i="529"/>
  <c r="AO61" i="529"/>
  <c r="AK61" i="529"/>
  <c r="AH152" i="529"/>
  <c r="AL61" i="529"/>
  <c r="AI19" i="529"/>
  <c r="AH61" i="529"/>
  <c r="K129" i="529"/>
  <c r="L129" i="529" s="1"/>
  <c r="M129" i="529" s="1"/>
  <c r="N129" i="529" s="1"/>
  <c r="O129" i="529" s="1"/>
  <c r="P129" i="529" s="1"/>
  <c r="Q129" i="529" s="1"/>
  <c r="R129" i="529" s="1"/>
  <c r="S129" i="529" s="1"/>
  <c r="T129" i="529" s="1"/>
  <c r="U129" i="529" s="1"/>
  <c r="V129" i="529" s="1"/>
  <c r="W129" i="529" s="1"/>
  <c r="X129" i="529" s="1"/>
  <c r="Y129" i="529" s="1"/>
  <c r="Z129" i="529" s="1"/>
  <c r="AA129" i="529" s="1"/>
  <c r="AB129" i="529" s="1"/>
  <c r="AC129" i="529" s="1"/>
  <c r="AD129" i="529" s="1"/>
  <c r="AE129" i="529" s="1"/>
  <c r="AF129" i="529" s="1"/>
  <c r="AG129" i="529" s="1"/>
  <c r="AH129" i="529" s="1"/>
  <c r="AI129" i="529" s="1"/>
  <c r="AJ129" i="529" s="1"/>
  <c r="AK129" i="529" s="1"/>
  <c r="AL129" i="529" s="1"/>
  <c r="AM129" i="529" s="1"/>
  <c r="AN129" i="529" s="1"/>
  <c r="AO129" i="529" s="1"/>
  <c r="AP129" i="529" s="1"/>
  <c r="D135" i="529"/>
  <c r="E135" i="529"/>
  <c r="C136" i="529"/>
  <c r="B137" i="529"/>
  <c r="J131" i="529"/>
  <c r="K131" i="529" s="1"/>
  <c r="AF21" i="529"/>
  <c r="A58" i="529"/>
  <c r="G134" i="529"/>
  <c r="H134" i="529" s="1"/>
  <c r="AJ31" i="529"/>
  <c r="AK32" i="529"/>
  <c r="AL33" i="529"/>
  <c r="AM34" i="529"/>
  <c r="AN35" i="529"/>
  <c r="AO36" i="529"/>
  <c r="AP37" i="529"/>
  <c r="AR37" i="529" s="1"/>
  <c r="N128" i="529"/>
  <c r="O128" i="529" s="1"/>
  <c r="P128" i="529" s="1"/>
  <c r="Q128" i="529" s="1"/>
  <c r="R128" i="529" s="1"/>
  <c r="S128" i="529" s="1"/>
  <c r="T128" i="529" s="1"/>
  <c r="U128" i="529" s="1"/>
  <c r="V128" i="529" s="1"/>
  <c r="W128" i="529" s="1"/>
  <c r="X128" i="529" s="1"/>
  <c r="Y128" i="529" s="1"/>
  <c r="Z128" i="529" s="1"/>
  <c r="AA128" i="529" s="1"/>
  <c r="AB128" i="529" s="1"/>
  <c r="AC128" i="529" s="1"/>
  <c r="AD128" i="529" s="1"/>
  <c r="AE128" i="529" s="1"/>
  <c r="AF128" i="529" s="1"/>
  <c r="AG128" i="529" s="1"/>
  <c r="AH128" i="529" s="1"/>
  <c r="AI128" i="529" s="1"/>
  <c r="AJ128" i="529" s="1"/>
  <c r="AK128" i="529" s="1"/>
  <c r="AL128" i="529" s="1"/>
  <c r="AM128" i="529" s="1"/>
  <c r="AN128" i="529" s="1"/>
  <c r="AO128" i="529" s="1"/>
  <c r="AP128" i="529" s="1"/>
  <c r="J130" i="529"/>
  <c r="AJ22" i="529"/>
  <c r="AJ24" i="529"/>
  <c r="AJ25" i="529"/>
  <c r="AJ30" i="529" s="1"/>
  <c r="AK74" i="529"/>
  <c r="G133" i="529"/>
  <c r="I132" i="529"/>
  <c r="S56" i="3"/>
  <c r="S57" i="3"/>
  <c r="S58" i="3" s="1"/>
  <c r="AR61" i="529" l="1"/>
  <c r="AI62" i="529"/>
  <c r="AJ62" i="529"/>
  <c r="AK62" i="529"/>
  <c r="AN62" i="529"/>
  <c r="AL62" i="529"/>
  <c r="AI152" i="529"/>
  <c r="AP62" i="529"/>
  <c r="AJ19" i="529"/>
  <c r="AM62" i="529"/>
  <c r="AO62" i="529"/>
  <c r="I134" i="529"/>
  <c r="J134" i="529"/>
  <c r="J132" i="529"/>
  <c r="B138" i="529"/>
  <c r="C137" i="529"/>
  <c r="K130" i="529"/>
  <c r="L130" i="529" s="1"/>
  <c r="M130" i="529" s="1"/>
  <c r="N130" i="529" s="1"/>
  <c r="O130" i="529" s="1"/>
  <c r="P130" i="529" s="1"/>
  <c r="Q130" i="529" s="1"/>
  <c r="R130" i="529" s="1"/>
  <c r="S130" i="529" s="1"/>
  <c r="AK22" i="529"/>
  <c r="AK24" i="529"/>
  <c r="AK25" i="529"/>
  <c r="AK30" i="529" s="1"/>
  <c r="AL74" i="529"/>
  <c r="AG21" i="529"/>
  <c r="A59" i="529"/>
  <c r="D136" i="529"/>
  <c r="E136" i="529" s="1"/>
  <c r="AK31" i="529"/>
  <c r="AL32" i="529"/>
  <c r="AM33" i="529"/>
  <c r="AN34" i="529"/>
  <c r="AO35" i="529"/>
  <c r="AP36" i="529"/>
  <c r="AR36" i="529" s="1"/>
  <c r="L131" i="529"/>
  <c r="M131" i="529" s="1"/>
  <c r="N131" i="529" s="1"/>
  <c r="O131" i="529" s="1"/>
  <c r="P131" i="529" s="1"/>
  <c r="Q131" i="529" s="1"/>
  <c r="R131" i="529" s="1"/>
  <c r="S131" i="529" s="1"/>
  <c r="H133" i="529"/>
  <c r="F135" i="529"/>
  <c r="T57" i="3"/>
  <c r="T58" i="3" s="1"/>
  <c r="T56" i="3"/>
  <c r="AR62" i="529" l="1"/>
  <c r="AN63" i="529"/>
  <c r="AJ63" i="529"/>
  <c r="AJ152" i="529"/>
  <c r="AO63" i="529"/>
  <c r="AP63" i="529"/>
  <c r="AM63" i="529"/>
  <c r="AK19" i="529"/>
  <c r="AK63" i="529"/>
  <c r="AL63" i="529"/>
  <c r="AH21" i="529"/>
  <c r="A60" i="529"/>
  <c r="D137" i="529"/>
  <c r="E137" i="529"/>
  <c r="G135" i="529"/>
  <c r="AL22" i="529"/>
  <c r="AL24" i="529"/>
  <c r="AL25" i="529"/>
  <c r="AL30" i="529" s="1"/>
  <c r="AM74" i="529"/>
  <c r="C138" i="529"/>
  <c r="B139" i="529"/>
  <c r="T130" i="529"/>
  <c r="U130" i="529" s="1"/>
  <c r="V130" i="529" s="1"/>
  <c r="W130" i="529" s="1"/>
  <c r="X130" i="529" s="1"/>
  <c r="Y130" i="529" s="1"/>
  <c r="Z130" i="529" s="1"/>
  <c r="AA130" i="529" s="1"/>
  <c r="AB130" i="529" s="1"/>
  <c r="AC130" i="529" s="1"/>
  <c r="AD130" i="529" s="1"/>
  <c r="AE130" i="529" s="1"/>
  <c r="AF130" i="529" s="1"/>
  <c r="AG130" i="529" s="1"/>
  <c r="AH130" i="529" s="1"/>
  <c r="AI130" i="529" s="1"/>
  <c r="AJ130" i="529" s="1"/>
  <c r="AK130" i="529" s="1"/>
  <c r="AL130" i="529" s="1"/>
  <c r="AM130" i="529" s="1"/>
  <c r="AN130" i="529" s="1"/>
  <c r="AO130" i="529" s="1"/>
  <c r="AP130" i="529" s="1"/>
  <c r="I133" i="529"/>
  <c r="AL31" i="529"/>
  <c r="AM32" i="529"/>
  <c r="AO34" i="529"/>
  <c r="AN33" i="529"/>
  <c r="AP35" i="529"/>
  <c r="AR35" i="529" s="1"/>
  <c r="K132" i="529"/>
  <c r="F136" i="529"/>
  <c r="G136" i="529" s="1"/>
  <c r="L132" i="529"/>
  <c r="M132" i="529" s="1"/>
  <c r="T131" i="529"/>
  <c r="U131" i="529" s="1"/>
  <c r="V131" i="529" s="1"/>
  <c r="W131" i="529" s="1"/>
  <c r="X131" i="529" s="1"/>
  <c r="Y131" i="529" s="1"/>
  <c r="Z131" i="529" s="1"/>
  <c r="AA131" i="529" s="1"/>
  <c r="K134" i="529"/>
  <c r="U57" i="3"/>
  <c r="U58" i="3" s="1"/>
  <c r="U56" i="3"/>
  <c r="AR63" i="529" l="1"/>
  <c r="AL19" i="529"/>
  <c r="AP64" i="529"/>
  <c r="AM64" i="529"/>
  <c r="AO64" i="529"/>
  <c r="AK64" i="529"/>
  <c r="AL64" i="529"/>
  <c r="AN64" i="529"/>
  <c r="AK152" i="529"/>
  <c r="H135" i="529"/>
  <c r="I135" i="529" s="1"/>
  <c r="J135" i="529" s="1"/>
  <c r="AB131" i="529"/>
  <c r="AC131" i="529" s="1"/>
  <c r="AD131" i="529" s="1"/>
  <c r="AE131" i="529" s="1"/>
  <c r="AF131" i="529" s="1"/>
  <c r="AG131" i="529" s="1"/>
  <c r="AH131" i="529" s="1"/>
  <c r="AI131" i="529" s="1"/>
  <c r="AJ131" i="529" s="1"/>
  <c r="AK131" i="529" s="1"/>
  <c r="AL131" i="529" s="1"/>
  <c r="AM131" i="529" s="1"/>
  <c r="AN131" i="529" s="1"/>
  <c r="AO131" i="529" s="1"/>
  <c r="AP131" i="529" s="1"/>
  <c r="J133" i="529"/>
  <c r="AO33" i="529"/>
  <c r="AP34" i="529"/>
  <c r="AR34" i="529" s="1"/>
  <c r="AM31" i="529"/>
  <c r="AN32" i="529"/>
  <c r="L134" i="529"/>
  <c r="F137" i="529"/>
  <c r="G137" i="529" s="1"/>
  <c r="M134" i="529"/>
  <c r="N134" i="529" s="1"/>
  <c r="AI21" i="529"/>
  <c r="A61" i="529"/>
  <c r="N132" i="529"/>
  <c r="O132" i="529" s="1"/>
  <c r="P132" i="529" s="1"/>
  <c r="Q132" i="529" s="1"/>
  <c r="R132" i="529" s="1"/>
  <c r="S132" i="529" s="1"/>
  <c r="T132" i="529" s="1"/>
  <c r="U132" i="529" s="1"/>
  <c r="V132" i="529" s="1"/>
  <c r="W132" i="529" s="1"/>
  <c r="X132" i="529" s="1"/>
  <c r="Y132" i="529" s="1"/>
  <c r="Z132" i="529" s="1"/>
  <c r="AA132" i="529" s="1"/>
  <c r="AB132" i="529" s="1"/>
  <c r="AC132" i="529" s="1"/>
  <c r="AD132" i="529" s="1"/>
  <c r="AE132" i="529" s="1"/>
  <c r="AF132" i="529" s="1"/>
  <c r="AG132" i="529" s="1"/>
  <c r="AH132" i="529" s="1"/>
  <c r="AI132" i="529" s="1"/>
  <c r="AJ132" i="529" s="1"/>
  <c r="AK132" i="529" s="1"/>
  <c r="AL132" i="529" s="1"/>
  <c r="AM132" i="529" s="1"/>
  <c r="AN132" i="529" s="1"/>
  <c r="AO132" i="529" s="1"/>
  <c r="AP132" i="529" s="1"/>
  <c r="B140" i="529"/>
  <c r="C139" i="529"/>
  <c r="D138" i="529"/>
  <c r="H136" i="529"/>
  <c r="I136" i="529" s="1"/>
  <c r="J136" i="529" s="1"/>
  <c r="AM22" i="529"/>
  <c r="AM24" i="529"/>
  <c r="AM25" i="529"/>
  <c r="AM30" i="529" s="1"/>
  <c r="AN74" i="529"/>
  <c r="V56" i="3"/>
  <c r="V57" i="3"/>
  <c r="V58" i="3" s="1"/>
  <c r="AR64" i="529" l="1"/>
  <c r="AP65" i="529"/>
  <c r="AN65" i="529"/>
  <c r="AL152" i="529"/>
  <c r="AM19" i="529"/>
  <c r="AM65" i="529"/>
  <c r="AL65" i="529"/>
  <c r="AO65" i="529"/>
  <c r="AN22" i="529"/>
  <c r="AN25" i="529"/>
  <c r="AN30" i="529" s="1"/>
  <c r="AN24" i="529"/>
  <c r="AO74" i="529"/>
  <c r="AJ21" i="529"/>
  <c r="A62" i="529"/>
  <c r="K133" i="529"/>
  <c r="AO32" i="529"/>
  <c r="AP33" i="529"/>
  <c r="AR33" i="529" s="1"/>
  <c r="AN31" i="529"/>
  <c r="D139" i="529"/>
  <c r="K135" i="529"/>
  <c r="L135" i="529" s="1"/>
  <c r="M135" i="529" s="1"/>
  <c r="C140" i="529"/>
  <c r="B141" i="529"/>
  <c r="O134" i="529"/>
  <c r="E138" i="529"/>
  <c r="H137" i="529"/>
  <c r="I137" i="529"/>
  <c r="K136" i="529"/>
  <c r="W56" i="3"/>
  <c r="W57" i="3"/>
  <c r="W58" i="3" s="1"/>
  <c r="AR65" i="529" l="1"/>
  <c r="AM66" i="529"/>
  <c r="AN19" i="529"/>
  <c r="AO66" i="529"/>
  <c r="AP66" i="529"/>
  <c r="AM152" i="529"/>
  <c r="AN66" i="529"/>
  <c r="N135" i="529"/>
  <c r="O135" i="529" s="1"/>
  <c r="P135" i="529" s="1"/>
  <c r="Q135" i="529" s="1"/>
  <c r="R135" i="529" s="1"/>
  <c r="L136" i="529"/>
  <c r="AK21" i="529"/>
  <c r="A63" i="529"/>
  <c r="S135" i="529"/>
  <c r="T135" i="529" s="1"/>
  <c r="U135" i="529" s="1"/>
  <c r="V135" i="529" s="1"/>
  <c r="W135" i="529" s="1"/>
  <c r="X135" i="529" s="1"/>
  <c r="Y135" i="529" s="1"/>
  <c r="Z135" i="529" s="1"/>
  <c r="AA135" i="529" s="1"/>
  <c r="AB135" i="529" s="1"/>
  <c r="AC135" i="529" s="1"/>
  <c r="AD135" i="529" s="1"/>
  <c r="AE135" i="529" s="1"/>
  <c r="AF135" i="529" s="1"/>
  <c r="AG135" i="529" s="1"/>
  <c r="AH135" i="529" s="1"/>
  <c r="AI135" i="529" s="1"/>
  <c r="AJ135" i="529" s="1"/>
  <c r="AK135" i="529" s="1"/>
  <c r="AL135" i="529" s="1"/>
  <c r="AM135" i="529" s="1"/>
  <c r="AN135" i="529" s="1"/>
  <c r="AO135" i="529" s="1"/>
  <c r="AP135" i="529" s="1"/>
  <c r="L133" i="529"/>
  <c r="C141" i="529"/>
  <c r="B142" i="529"/>
  <c r="M136" i="529"/>
  <c r="J137" i="529"/>
  <c r="D140" i="529"/>
  <c r="E140" i="529"/>
  <c r="E139" i="529"/>
  <c r="F138" i="529"/>
  <c r="G138" i="529" s="1"/>
  <c r="P134" i="529"/>
  <c r="Q134" i="529" s="1"/>
  <c r="R134" i="529" s="1"/>
  <c r="S134" i="529" s="1"/>
  <c r="T134" i="529" s="1"/>
  <c r="U134" i="529" s="1"/>
  <c r="V134" i="529" s="1"/>
  <c r="W134" i="529" s="1"/>
  <c r="X134" i="529" s="1"/>
  <c r="Y134" i="529" s="1"/>
  <c r="Z134" i="529" s="1"/>
  <c r="AA134" i="529" s="1"/>
  <c r="AB134" i="529" s="1"/>
  <c r="AC134" i="529" s="1"/>
  <c r="AD134" i="529" s="1"/>
  <c r="AE134" i="529" s="1"/>
  <c r="AF134" i="529" s="1"/>
  <c r="AG134" i="529" s="1"/>
  <c r="AH134" i="529" s="1"/>
  <c r="AI134" i="529" s="1"/>
  <c r="AJ134" i="529" s="1"/>
  <c r="AK134" i="529" s="1"/>
  <c r="AL134" i="529" s="1"/>
  <c r="AM134" i="529" s="1"/>
  <c r="AN134" i="529" s="1"/>
  <c r="AO134" i="529" s="1"/>
  <c r="AP134" i="529" s="1"/>
  <c r="AO22" i="529"/>
  <c r="AO25" i="529"/>
  <c r="AO30" i="529" s="1"/>
  <c r="AO24" i="529"/>
  <c r="AP31" i="529" s="1"/>
  <c r="AP74" i="529"/>
  <c r="AO31" i="529"/>
  <c r="AP32" i="529"/>
  <c r="AR32" i="529" s="1"/>
  <c r="N136" i="529"/>
  <c r="F139" i="529"/>
  <c r="G139" i="529" s="1"/>
  <c r="K137" i="529"/>
  <c r="X57" i="3"/>
  <c r="X58" i="3" s="1"/>
  <c r="X56" i="3"/>
  <c r="AR66" i="529" l="1"/>
  <c r="AO19" i="529"/>
  <c r="AP67" i="529"/>
  <c r="AN67" i="529"/>
  <c r="AO67" i="529"/>
  <c r="AN152" i="529"/>
  <c r="O136" i="529"/>
  <c r="L137" i="529"/>
  <c r="F140" i="529"/>
  <c r="AL21" i="529"/>
  <c r="A64" i="529"/>
  <c r="C142" i="529"/>
  <c r="B143" i="529"/>
  <c r="M133" i="529"/>
  <c r="N133" i="529" s="1"/>
  <c r="O133" i="529" s="1"/>
  <c r="P133" i="529"/>
  <c r="Q133" i="529" s="1"/>
  <c r="R133" i="529" s="1"/>
  <c r="S133" i="529" s="1"/>
  <c r="T133" i="529" s="1"/>
  <c r="U133" i="529" s="1"/>
  <c r="V133" i="529" s="1"/>
  <c r="H139" i="529"/>
  <c r="I139" i="529" s="1"/>
  <c r="H138" i="529"/>
  <c r="D141" i="529"/>
  <c r="E141" i="529" s="1"/>
  <c r="AP25" i="529"/>
  <c r="AP30" i="529" s="1"/>
  <c r="AR30" i="529" s="1"/>
  <c r="AP24" i="529"/>
  <c r="AP22" i="529"/>
  <c r="AC23" i="529" s="1"/>
  <c r="AC29" i="529" s="1"/>
  <c r="AC71" i="529" s="1"/>
  <c r="AC151" i="529" s="1"/>
  <c r="AC153" i="529" s="1"/>
  <c r="AC154" i="529" s="1"/>
  <c r="AC157" i="529" s="1"/>
  <c r="AD23" i="529"/>
  <c r="AD29" i="529" s="1"/>
  <c r="AD71" i="529" s="1"/>
  <c r="AD151" i="529" s="1"/>
  <c r="AD153" i="529" s="1"/>
  <c r="AD154" i="529" s="1"/>
  <c r="AD157" i="529" s="1"/>
  <c r="AR31" i="529"/>
  <c r="P136" i="529"/>
  <c r="Q136" i="529" s="1"/>
  <c r="R136" i="529" s="1"/>
  <c r="S136" i="529" s="1"/>
  <c r="T136" i="529" s="1"/>
  <c r="U136" i="529" s="1"/>
  <c r="V136" i="529" s="1"/>
  <c r="W136" i="529" s="1"/>
  <c r="X136" i="529" s="1"/>
  <c r="Y136" i="529" s="1"/>
  <c r="Z136" i="529" s="1"/>
  <c r="AA136" i="529" s="1"/>
  <c r="AB136" i="529" s="1"/>
  <c r="AC136" i="529" s="1"/>
  <c r="AD136" i="529" s="1"/>
  <c r="AE136" i="529" s="1"/>
  <c r="AF136" i="529" s="1"/>
  <c r="AG136" i="529" s="1"/>
  <c r="AH136" i="529" s="1"/>
  <c r="AI136" i="529" s="1"/>
  <c r="AJ136" i="529" s="1"/>
  <c r="AK136" i="529" s="1"/>
  <c r="AL136" i="529" s="1"/>
  <c r="AM136" i="529" s="1"/>
  <c r="AN136" i="529" s="1"/>
  <c r="AO136" i="529" s="1"/>
  <c r="AP136" i="529" s="1"/>
  <c r="Y57" i="3"/>
  <c r="Y58" i="3" s="1"/>
  <c r="Y56" i="3"/>
  <c r="AR67" i="529" l="1"/>
  <c r="AO152" i="529"/>
  <c r="AP19" i="529"/>
  <c r="AP68" i="529"/>
  <c r="AO68" i="529"/>
  <c r="AR68" i="529" s="1"/>
  <c r="W133" i="529"/>
  <c r="X133" i="529" s="1"/>
  <c r="Y133" i="529" s="1"/>
  <c r="Z133" i="529" s="1"/>
  <c r="AA133" i="529" s="1"/>
  <c r="AB133" i="529" s="1"/>
  <c r="AC133" i="529" s="1"/>
  <c r="AD133" i="529" s="1"/>
  <c r="AE133" i="529" s="1"/>
  <c r="AF133" i="529" s="1"/>
  <c r="AG133" i="529" s="1"/>
  <c r="AH133" i="529" s="1"/>
  <c r="AI133" i="529" s="1"/>
  <c r="AJ133" i="529" s="1"/>
  <c r="AK133" i="529" s="1"/>
  <c r="AL133" i="529" s="1"/>
  <c r="AM133" i="529" s="1"/>
  <c r="AN133" i="529" s="1"/>
  <c r="AO133" i="529" s="1"/>
  <c r="AP133" i="529" s="1"/>
  <c r="AM23" i="529"/>
  <c r="AM29" i="529" s="1"/>
  <c r="AM71" i="529" s="1"/>
  <c r="AM151" i="529" s="1"/>
  <c r="AM153" i="529" s="1"/>
  <c r="AM154" i="529" s="1"/>
  <c r="AM157" i="529" s="1"/>
  <c r="AN23" i="529"/>
  <c r="AN29" i="529" s="1"/>
  <c r="AN71" i="529" s="1"/>
  <c r="AN151" i="529" s="1"/>
  <c r="AN153" i="529" s="1"/>
  <c r="AN154" i="529" s="1"/>
  <c r="AN157" i="529" s="1"/>
  <c r="AM21" i="529"/>
  <c r="A65" i="529"/>
  <c r="AI23" i="529"/>
  <c r="AI29" i="529" s="1"/>
  <c r="AI71" i="529" s="1"/>
  <c r="AI151" i="529" s="1"/>
  <c r="AI153" i="529" s="1"/>
  <c r="AI154" i="529" s="1"/>
  <c r="AI157" i="529" s="1"/>
  <c r="AE23" i="529"/>
  <c r="AE29" i="529" s="1"/>
  <c r="AE71" i="529" s="1"/>
  <c r="AE151" i="529" s="1"/>
  <c r="AE153" i="529" s="1"/>
  <c r="AE154" i="529" s="1"/>
  <c r="AE157" i="529" s="1"/>
  <c r="AK23" i="529"/>
  <c r="AK29" i="529" s="1"/>
  <c r="AK71" i="529" s="1"/>
  <c r="AK151" i="529" s="1"/>
  <c r="AK153" i="529" s="1"/>
  <c r="AK154" i="529" s="1"/>
  <c r="AK157" i="529" s="1"/>
  <c r="AL23" i="529"/>
  <c r="AL29" i="529" s="1"/>
  <c r="AL71" i="529" s="1"/>
  <c r="AL151" i="529" s="1"/>
  <c r="AL153" i="529" s="1"/>
  <c r="AL154" i="529" s="1"/>
  <c r="AL157" i="529" s="1"/>
  <c r="C23" i="529"/>
  <c r="C29" i="529" s="1"/>
  <c r="D23" i="529"/>
  <c r="D29" i="529" s="1"/>
  <c r="D71" i="529" s="1"/>
  <c r="I42" i="348" s="1"/>
  <c r="K17" i="459" s="1"/>
  <c r="F23" i="529"/>
  <c r="F29" i="529" s="1"/>
  <c r="F71" i="529" s="1"/>
  <c r="K42" i="348" s="1"/>
  <c r="M17" i="459" s="1"/>
  <c r="AO23" i="529"/>
  <c r="AO29" i="529" s="1"/>
  <c r="AP23" i="529"/>
  <c r="AP29" i="529" s="1"/>
  <c r="G23" i="529"/>
  <c r="G29" i="529" s="1"/>
  <c r="G71" i="529" s="1"/>
  <c r="L42" i="348" s="1"/>
  <c r="N17" i="459" s="1"/>
  <c r="E23" i="529"/>
  <c r="E29" i="529" s="1"/>
  <c r="E71" i="529" s="1"/>
  <c r="J42" i="348" s="1"/>
  <c r="L17" i="459" s="1"/>
  <c r="I23" i="529"/>
  <c r="I29" i="529" s="1"/>
  <c r="I71" i="529" s="1"/>
  <c r="I151" i="529" s="1"/>
  <c r="I153" i="529" s="1"/>
  <c r="I154" i="529" s="1"/>
  <c r="I157" i="529" s="1"/>
  <c r="H159" i="529" s="1"/>
  <c r="H23" i="529"/>
  <c r="H29" i="529" s="1"/>
  <c r="H71" i="529" s="1"/>
  <c r="K23" i="529"/>
  <c r="K29" i="529" s="1"/>
  <c r="K71" i="529" s="1"/>
  <c r="K151" i="529" s="1"/>
  <c r="K153" i="529" s="1"/>
  <c r="K154" i="529" s="1"/>
  <c r="K157" i="529" s="1"/>
  <c r="J23" i="529"/>
  <c r="J29" i="529" s="1"/>
  <c r="J71" i="529" s="1"/>
  <c r="J151" i="529" s="1"/>
  <c r="J153" i="529" s="1"/>
  <c r="J154" i="529" s="1"/>
  <c r="J157" i="529" s="1"/>
  <c r="L23" i="529"/>
  <c r="L29" i="529" s="1"/>
  <c r="L71" i="529" s="1"/>
  <c r="L151" i="529" s="1"/>
  <c r="L153" i="529" s="1"/>
  <c r="L154" i="529" s="1"/>
  <c r="L157" i="529" s="1"/>
  <c r="M23" i="529"/>
  <c r="M29" i="529" s="1"/>
  <c r="M71" i="529" s="1"/>
  <c r="M151" i="529" s="1"/>
  <c r="M153" i="529" s="1"/>
  <c r="M154" i="529" s="1"/>
  <c r="M157" i="529" s="1"/>
  <c r="N23" i="529"/>
  <c r="N29" i="529" s="1"/>
  <c r="N71" i="529" s="1"/>
  <c r="N151" i="529" s="1"/>
  <c r="N153" i="529" s="1"/>
  <c r="N154" i="529" s="1"/>
  <c r="N157" i="529" s="1"/>
  <c r="O23" i="529"/>
  <c r="O29" i="529" s="1"/>
  <c r="O71" i="529" s="1"/>
  <c r="O151" i="529" s="1"/>
  <c r="O153" i="529" s="1"/>
  <c r="O154" i="529" s="1"/>
  <c r="O157" i="529" s="1"/>
  <c r="Q23" i="529"/>
  <c r="Q29" i="529" s="1"/>
  <c r="Q71" i="529" s="1"/>
  <c r="Q151" i="529" s="1"/>
  <c r="Q153" i="529" s="1"/>
  <c r="Q154" i="529" s="1"/>
  <c r="Q157" i="529" s="1"/>
  <c r="P23" i="529"/>
  <c r="P29" i="529" s="1"/>
  <c r="P71" i="529" s="1"/>
  <c r="P151" i="529" s="1"/>
  <c r="P153" i="529" s="1"/>
  <c r="P154" i="529" s="1"/>
  <c r="P157" i="529" s="1"/>
  <c r="S23" i="529"/>
  <c r="S29" i="529" s="1"/>
  <c r="S71" i="529" s="1"/>
  <c r="S151" i="529" s="1"/>
  <c r="S153" i="529" s="1"/>
  <c r="S154" i="529" s="1"/>
  <c r="S157" i="529" s="1"/>
  <c r="R23" i="529"/>
  <c r="R29" i="529" s="1"/>
  <c r="R71" i="529" s="1"/>
  <c r="R151" i="529" s="1"/>
  <c r="R153" i="529" s="1"/>
  <c r="R154" i="529" s="1"/>
  <c r="R157" i="529" s="1"/>
  <c r="U23" i="529"/>
  <c r="U29" i="529" s="1"/>
  <c r="U71" i="529" s="1"/>
  <c r="U151" i="529" s="1"/>
  <c r="U153" i="529" s="1"/>
  <c r="U154" i="529" s="1"/>
  <c r="U157" i="529" s="1"/>
  <c r="X23" i="529"/>
  <c r="X29" i="529" s="1"/>
  <c r="X71" i="529" s="1"/>
  <c r="X151" i="529" s="1"/>
  <c r="X153" i="529" s="1"/>
  <c r="X154" i="529" s="1"/>
  <c r="X157" i="529" s="1"/>
  <c r="V23" i="529"/>
  <c r="V29" i="529" s="1"/>
  <c r="V71" i="529" s="1"/>
  <c r="V151" i="529" s="1"/>
  <c r="V153" i="529" s="1"/>
  <c r="V154" i="529" s="1"/>
  <c r="V157" i="529" s="1"/>
  <c r="Y23" i="529"/>
  <c r="Y29" i="529" s="1"/>
  <c r="Y71" i="529" s="1"/>
  <c r="Y151" i="529" s="1"/>
  <c r="Y153" i="529" s="1"/>
  <c r="Y154" i="529" s="1"/>
  <c r="Y157" i="529" s="1"/>
  <c r="AA23" i="529"/>
  <c r="AA29" i="529" s="1"/>
  <c r="AA71" i="529" s="1"/>
  <c r="AA151" i="529" s="1"/>
  <c r="AA153" i="529" s="1"/>
  <c r="AA154" i="529" s="1"/>
  <c r="AA157" i="529" s="1"/>
  <c r="Z23" i="529"/>
  <c r="Z29" i="529" s="1"/>
  <c r="Z71" i="529" s="1"/>
  <c r="Z151" i="529" s="1"/>
  <c r="Z153" i="529" s="1"/>
  <c r="Z154" i="529" s="1"/>
  <c r="Z157" i="529" s="1"/>
  <c r="AB23" i="529"/>
  <c r="AB29" i="529" s="1"/>
  <c r="AB71" i="529" s="1"/>
  <c r="AB151" i="529" s="1"/>
  <c r="AB153" i="529" s="1"/>
  <c r="AB154" i="529" s="1"/>
  <c r="AB157" i="529" s="1"/>
  <c r="AF23" i="529"/>
  <c r="AF29" i="529" s="1"/>
  <c r="AF71" i="529" s="1"/>
  <c r="AF151" i="529" s="1"/>
  <c r="AF153" i="529" s="1"/>
  <c r="AF154" i="529" s="1"/>
  <c r="AF157" i="529" s="1"/>
  <c r="AH23" i="529"/>
  <c r="AH29" i="529" s="1"/>
  <c r="AH71" i="529" s="1"/>
  <c r="AH151" i="529" s="1"/>
  <c r="AH153" i="529" s="1"/>
  <c r="AH154" i="529" s="1"/>
  <c r="AH157" i="529" s="1"/>
  <c r="AJ23" i="529"/>
  <c r="AJ29" i="529" s="1"/>
  <c r="AJ71" i="529" s="1"/>
  <c r="AJ151" i="529" s="1"/>
  <c r="AJ153" i="529" s="1"/>
  <c r="AJ154" i="529" s="1"/>
  <c r="AJ157" i="529" s="1"/>
  <c r="F141" i="529"/>
  <c r="W23" i="529"/>
  <c r="W29" i="529" s="1"/>
  <c r="W71" i="529" s="1"/>
  <c r="W151" i="529" s="1"/>
  <c r="W153" i="529" s="1"/>
  <c r="W154" i="529" s="1"/>
  <c r="W157" i="529" s="1"/>
  <c r="B144" i="529"/>
  <c r="C143" i="529"/>
  <c r="J139" i="529"/>
  <c r="T23" i="529"/>
  <c r="T29" i="529" s="1"/>
  <c r="T71" i="529" s="1"/>
  <c r="T151" i="529" s="1"/>
  <c r="T153" i="529" s="1"/>
  <c r="T154" i="529" s="1"/>
  <c r="T157" i="529" s="1"/>
  <c r="AG23" i="529"/>
  <c r="AG29" i="529" s="1"/>
  <c r="AG71" i="529" s="1"/>
  <c r="AG151" i="529" s="1"/>
  <c r="AG153" i="529" s="1"/>
  <c r="AG154" i="529" s="1"/>
  <c r="AG157" i="529" s="1"/>
  <c r="G141" i="529"/>
  <c r="I138" i="529"/>
  <c r="D142" i="529"/>
  <c r="M137" i="529"/>
  <c r="G140" i="529"/>
  <c r="Z56" i="3"/>
  <c r="Z57" i="3"/>
  <c r="Z58" i="3" s="1"/>
  <c r="AO71" i="529" l="1"/>
  <c r="AO151" i="529" s="1"/>
  <c r="AO153" i="529" s="1"/>
  <c r="AO154" i="529" s="1"/>
  <c r="AO157" i="529" s="1"/>
  <c r="AP69" i="529"/>
  <c r="AR69" i="529" s="1"/>
  <c r="AP152" i="529"/>
  <c r="J138" i="529"/>
  <c r="K139" i="529"/>
  <c r="L139" i="529"/>
  <c r="H140" i="529"/>
  <c r="I140" i="529" s="1"/>
  <c r="H141" i="529"/>
  <c r="I141" i="529" s="1"/>
  <c r="AR29" i="529"/>
  <c r="AN21" i="529"/>
  <c r="A66" i="529"/>
  <c r="D143" i="529"/>
  <c r="N137" i="529"/>
  <c r="O137" i="529"/>
  <c r="P137" i="529" s="1"/>
  <c r="Q137" i="529" s="1"/>
  <c r="R137" i="529" s="1"/>
  <c r="S137" i="529" s="1"/>
  <c r="T137" i="529" s="1"/>
  <c r="U137" i="529" s="1"/>
  <c r="V137" i="529" s="1"/>
  <c r="W137" i="529" s="1"/>
  <c r="X137" i="529" s="1"/>
  <c r="Y137" i="529" s="1"/>
  <c r="Z137" i="529" s="1"/>
  <c r="AA137" i="529" s="1"/>
  <c r="AB137" i="529" s="1"/>
  <c r="AC137" i="529" s="1"/>
  <c r="AD137" i="529" s="1"/>
  <c r="AE137" i="529" s="1"/>
  <c r="AF137" i="529" s="1"/>
  <c r="AG137" i="529" s="1"/>
  <c r="AH137" i="529" s="1"/>
  <c r="AI137" i="529" s="1"/>
  <c r="AJ137" i="529" s="1"/>
  <c r="AK137" i="529" s="1"/>
  <c r="AL137" i="529" s="1"/>
  <c r="AM137" i="529" s="1"/>
  <c r="AN137" i="529" s="1"/>
  <c r="AO137" i="529" s="1"/>
  <c r="AP137" i="529" s="1"/>
  <c r="E142" i="529"/>
  <c r="C144" i="529"/>
  <c r="B145" i="529"/>
  <c r="C145" i="529" s="1"/>
  <c r="AA56" i="3"/>
  <c r="AA57" i="3"/>
  <c r="AA58" i="3" s="1"/>
  <c r="N18" i="459" l="1"/>
  <c r="N37" i="459" s="1"/>
  <c r="N24" i="459"/>
  <c r="N40" i="459" s="1"/>
  <c r="L18" i="459"/>
  <c r="L37" i="459" s="1"/>
  <c r="L24" i="459"/>
  <c r="L40" i="459" s="1"/>
  <c r="M18" i="459"/>
  <c r="M37" i="459" s="1"/>
  <c r="M24" i="459"/>
  <c r="M40" i="459" s="1"/>
  <c r="AP71" i="529"/>
  <c r="AP151" i="529" s="1"/>
  <c r="AP153" i="529" s="1"/>
  <c r="AP154" i="529" s="1"/>
  <c r="AP157" i="529" s="1"/>
  <c r="E143" i="529"/>
  <c r="AO21" i="529"/>
  <c r="A67" i="529"/>
  <c r="D144" i="529"/>
  <c r="F142" i="529"/>
  <c r="G142" i="529" s="1"/>
  <c r="F143" i="529"/>
  <c r="J140" i="529"/>
  <c r="M139" i="529"/>
  <c r="J141" i="529"/>
  <c r="K138" i="529"/>
  <c r="D145" i="529"/>
  <c r="G143" i="529"/>
  <c r="AB57" i="3"/>
  <c r="AB58" i="3" s="1"/>
  <c r="AB56" i="3"/>
  <c r="L19" i="459" l="1"/>
  <c r="L20" i="459" s="1"/>
  <c r="M19" i="459"/>
  <c r="M20" i="459" s="1"/>
  <c r="N19" i="459"/>
  <c r="N20" i="459" s="1"/>
  <c r="L138" i="529"/>
  <c r="M138" i="529" s="1"/>
  <c r="N138" i="529" s="1"/>
  <c r="O138" i="529" s="1"/>
  <c r="P138" i="529" s="1"/>
  <c r="Q138" i="529" s="1"/>
  <c r="R138" i="529" s="1"/>
  <c r="S138" i="529" s="1"/>
  <c r="T138" i="529" s="1"/>
  <c r="U138" i="529" s="1"/>
  <c r="V138" i="529" s="1"/>
  <c r="W138" i="529" s="1"/>
  <c r="X138" i="529" s="1"/>
  <c r="Y138" i="529" s="1"/>
  <c r="Z138" i="529" s="1"/>
  <c r="AA138" i="529" s="1"/>
  <c r="AB138" i="529" s="1"/>
  <c r="AC138" i="529" s="1"/>
  <c r="AD138" i="529" s="1"/>
  <c r="AE138" i="529" s="1"/>
  <c r="AF138" i="529" s="1"/>
  <c r="AG138" i="529" s="1"/>
  <c r="AH138" i="529" s="1"/>
  <c r="AI138" i="529" s="1"/>
  <c r="AJ138" i="529" s="1"/>
  <c r="AK138" i="529" s="1"/>
  <c r="AL138" i="529" s="1"/>
  <c r="AM138" i="529" s="1"/>
  <c r="AN138" i="529" s="1"/>
  <c r="AO138" i="529" s="1"/>
  <c r="AP138" i="529" s="1"/>
  <c r="K141" i="529"/>
  <c r="N139" i="529"/>
  <c r="O139" i="529" s="1"/>
  <c r="P139" i="529" s="1"/>
  <c r="Q139" i="529" s="1"/>
  <c r="H143" i="529"/>
  <c r="E145" i="529"/>
  <c r="I143" i="529"/>
  <c r="K140" i="529"/>
  <c r="H142" i="529"/>
  <c r="E144" i="529"/>
  <c r="AP21" i="529"/>
  <c r="A69" i="529" s="1"/>
  <c r="A68" i="529"/>
  <c r="AC57" i="3"/>
  <c r="AC58" i="3" s="1"/>
  <c r="AC56" i="3"/>
  <c r="R139" i="529" l="1"/>
  <c r="I142" i="529"/>
  <c r="F144" i="529"/>
  <c r="L140" i="529"/>
  <c r="M140" i="529"/>
  <c r="N140" i="529" s="1"/>
  <c r="O140" i="529" s="1"/>
  <c r="P140" i="529" s="1"/>
  <c r="Q140" i="529" s="1"/>
  <c r="R140" i="529" s="1"/>
  <c r="S140" i="529" s="1"/>
  <c r="T140" i="529" s="1"/>
  <c r="U140" i="529" s="1"/>
  <c r="V140" i="529" s="1"/>
  <c r="W140" i="529" s="1"/>
  <c r="X140" i="529" s="1"/>
  <c r="Y140" i="529" s="1"/>
  <c r="Z140" i="529" s="1"/>
  <c r="AA140" i="529" s="1"/>
  <c r="AB140" i="529" s="1"/>
  <c r="AC140" i="529" s="1"/>
  <c r="AD140" i="529" s="1"/>
  <c r="AE140" i="529" s="1"/>
  <c r="AF140" i="529" s="1"/>
  <c r="AG140" i="529" s="1"/>
  <c r="AH140" i="529" s="1"/>
  <c r="AI140" i="529" s="1"/>
  <c r="AJ140" i="529" s="1"/>
  <c r="AK140" i="529" s="1"/>
  <c r="AL140" i="529" s="1"/>
  <c r="AM140" i="529" s="1"/>
  <c r="AN140" i="529" s="1"/>
  <c r="AO140" i="529" s="1"/>
  <c r="AP140" i="529" s="1"/>
  <c r="L141" i="529"/>
  <c r="M141" i="529" s="1"/>
  <c r="N141" i="529" s="1"/>
  <c r="O141" i="529" s="1"/>
  <c r="P141" i="529" s="1"/>
  <c r="Q141" i="529" s="1"/>
  <c r="R141" i="529" s="1"/>
  <c r="S141" i="529" s="1"/>
  <c r="F145" i="529"/>
  <c r="J143" i="529"/>
  <c r="AD56" i="3"/>
  <c r="AD57" i="3"/>
  <c r="AD58" i="3" s="1"/>
  <c r="S139" i="529" l="1"/>
  <c r="T139" i="529"/>
  <c r="U139" i="529" s="1"/>
  <c r="V139" i="529" s="1"/>
  <c r="W139" i="529" s="1"/>
  <c r="X139" i="529" s="1"/>
  <c r="Y139" i="529" s="1"/>
  <c r="Z139" i="529" s="1"/>
  <c r="AA139" i="529" s="1"/>
  <c r="AB139" i="529" s="1"/>
  <c r="AC139" i="529" s="1"/>
  <c r="AD139" i="529" s="1"/>
  <c r="AE139" i="529" s="1"/>
  <c r="AF139" i="529" s="1"/>
  <c r="AG139" i="529" s="1"/>
  <c r="AH139" i="529" s="1"/>
  <c r="AI139" i="529" s="1"/>
  <c r="AJ139" i="529" s="1"/>
  <c r="AK139" i="529" s="1"/>
  <c r="AL139" i="529" s="1"/>
  <c r="AM139" i="529" s="1"/>
  <c r="AN139" i="529" s="1"/>
  <c r="AO139" i="529" s="1"/>
  <c r="AP139" i="529" s="1"/>
  <c r="G145" i="529"/>
  <c r="K143" i="529"/>
  <c r="L143" i="529" s="1"/>
  <c r="G144" i="529"/>
  <c r="T141" i="529"/>
  <c r="U141" i="529" s="1"/>
  <c r="J142" i="529"/>
  <c r="V141" i="529"/>
  <c r="W141" i="529" s="1"/>
  <c r="X141" i="529" s="1"/>
  <c r="Y141" i="529" s="1"/>
  <c r="Z141" i="529" s="1"/>
  <c r="AA141" i="529" s="1"/>
  <c r="AB141" i="529" s="1"/>
  <c r="AC141" i="529" s="1"/>
  <c r="AD141" i="529" s="1"/>
  <c r="AE141" i="529" s="1"/>
  <c r="AF141" i="529" s="1"/>
  <c r="AG141" i="529" s="1"/>
  <c r="AH141" i="529" s="1"/>
  <c r="AI141" i="529" s="1"/>
  <c r="AJ141" i="529" s="1"/>
  <c r="AK141" i="529" s="1"/>
  <c r="AL141" i="529" s="1"/>
  <c r="AM141" i="529" s="1"/>
  <c r="AN141" i="529" s="1"/>
  <c r="AO141" i="529" s="1"/>
  <c r="AP141" i="529" s="1"/>
  <c r="AE56" i="3"/>
  <c r="AE57" i="3"/>
  <c r="AE58" i="3" s="1"/>
  <c r="H144" i="529" l="1"/>
  <c r="K142" i="529"/>
  <c r="M143" i="529"/>
  <c r="N143" i="529" s="1"/>
  <c r="O143" i="529"/>
  <c r="H145" i="529"/>
  <c r="AF57" i="3"/>
  <c r="AF58" i="3" s="1"/>
  <c r="AF56" i="3"/>
  <c r="I144" i="529" l="1"/>
  <c r="L142" i="529"/>
  <c r="I145" i="529"/>
  <c r="P143" i="529"/>
  <c r="AG57" i="3"/>
  <c r="AG58" i="3" s="1"/>
  <c r="AG56" i="3"/>
  <c r="M142" i="529" l="1"/>
  <c r="N142" i="529" s="1"/>
  <c r="O142" i="529" s="1"/>
  <c r="P142" i="529" s="1"/>
  <c r="Q142" i="529" s="1"/>
  <c r="R142" i="529" s="1"/>
  <c r="S142" i="529" s="1"/>
  <c r="T142" i="529" s="1"/>
  <c r="U142" i="529" s="1"/>
  <c r="V142" i="529" s="1"/>
  <c r="W142" i="529" s="1"/>
  <c r="X142" i="529" s="1"/>
  <c r="Y142" i="529" s="1"/>
  <c r="Z142" i="529" s="1"/>
  <c r="AA142" i="529" s="1"/>
  <c r="AB142" i="529" s="1"/>
  <c r="AC142" i="529" s="1"/>
  <c r="AD142" i="529" s="1"/>
  <c r="AE142" i="529" s="1"/>
  <c r="AF142" i="529" s="1"/>
  <c r="AG142" i="529" s="1"/>
  <c r="AH142" i="529" s="1"/>
  <c r="AI142" i="529" s="1"/>
  <c r="AJ142" i="529" s="1"/>
  <c r="AK142" i="529" s="1"/>
  <c r="AL142" i="529" s="1"/>
  <c r="AM142" i="529" s="1"/>
  <c r="AN142" i="529" s="1"/>
  <c r="AO142" i="529" s="1"/>
  <c r="AP142" i="529" s="1"/>
  <c r="J144" i="529"/>
  <c r="Q143" i="529"/>
  <c r="R143" i="529" s="1"/>
  <c r="S143" i="529" s="1"/>
  <c r="T143" i="529" s="1"/>
  <c r="U143" i="529" s="1"/>
  <c r="V143" i="529" s="1"/>
  <c r="W143" i="529" s="1"/>
  <c r="X143" i="529" s="1"/>
  <c r="Y143" i="529" s="1"/>
  <c r="Z143" i="529" s="1"/>
  <c r="AA143" i="529" s="1"/>
  <c r="AB143" i="529" s="1"/>
  <c r="AC143" i="529" s="1"/>
  <c r="AD143" i="529" s="1"/>
  <c r="AE143" i="529" s="1"/>
  <c r="AF143" i="529" s="1"/>
  <c r="AG143" i="529" s="1"/>
  <c r="AH143" i="529" s="1"/>
  <c r="AI143" i="529" s="1"/>
  <c r="AJ143" i="529" s="1"/>
  <c r="AK143" i="529" s="1"/>
  <c r="AL143" i="529" s="1"/>
  <c r="AM143" i="529" s="1"/>
  <c r="AN143" i="529" s="1"/>
  <c r="AO143" i="529" s="1"/>
  <c r="AP143" i="529" s="1"/>
  <c r="J145" i="529"/>
  <c r="AH56" i="3"/>
  <c r="AH57" i="3"/>
  <c r="AH58" i="3" s="1"/>
  <c r="K144" i="529" l="1"/>
  <c r="L144" i="529" s="1"/>
  <c r="M144" i="529" s="1"/>
  <c r="N144" i="529" s="1"/>
  <c r="O144" i="529" s="1"/>
  <c r="P144" i="529" s="1"/>
  <c r="Q144" i="529" s="1"/>
  <c r="R144" i="529" s="1"/>
  <c r="S144" i="529" s="1"/>
  <c r="T144" i="529" s="1"/>
  <c r="U144" i="529" s="1"/>
  <c r="V144" i="529" s="1"/>
  <c r="W144" i="529" s="1"/>
  <c r="X144" i="529" s="1"/>
  <c r="Y144" i="529" s="1"/>
  <c r="Z144" i="529" s="1"/>
  <c r="AA144" i="529" s="1"/>
  <c r="AB144" i="529" s="1"/>
  <c r="AC144" i="529" s="1"/>
  <c r="AD144" i="529" s="1"/>
  <c r="AE144" i="529" s="1"/>
  <c r="AF144" i="529" s="1"/>
  <c r="AG144" i="529" s="1"/>
  <c r="AH144" i="529" s="1"/>
  <c r="AI144" i="529" s="1"/>
  <c r="AJ144" i="529" s="1"/>
  <c r="AK144" i="529" s="1"/>
  <c r="AL144" i="529" s="1"/>
  <c r="AM144" i="529" s="1"/>
  <c r="AN144" i="529" s="1"/>
  <c r="AO144" i="529" s="1"/>
  <c r="AP144" i="529" s="1"/>
  <c r="K145" i="529"/>
  <c r="L145" i="529" s="1"/>
  <c r="M145" i="529" s="1"/>
  <c r="N145" i="529" s="1"/>
  <c r="O145" i="529" s="1"/>
  <c r="P145" i="529" s="1"/>
  <c r="Q145" i="529" s="1"/>
  <c r="R145" i="529" s="1"/>
  <c r="S145" i="529" s="1"/>
  <c r="T145" i="529" s="1"/>
  <c r="U145" i="529" s="1"/>
  <c r="V145" i="529" s="1"/>
  <c r="W145" i="529" s="1"/>
  <c r="X145" i="529" s="1"/>
  <c r="Y145" i="529" s="1"/>
  <c r="Z145" i="529" s="1"/>
  <c r="AA145" i="529" s="1"/>
  <c r="AB145" i="529" s="1"/>
  <c r="AC145" i="529" s="1"/>
  <c r="AD145" i="529" s="1"/>
  <c r="AE145" i="529" s="1"/>
  <c r="AF145" i="529" s="1"/>
  <c r="AG145" i="529" s="1"/>
  <c r="AH145" i="529" s="1"/>
  <c r="AI145" i="529" s="1"/>
  <c r="AJ145" i="529" s="1"/>
  <c r="AK145" i="529" s="1"/>
  <c r="AL145" i="529" s="1"/>
  <c r="AM145" i="529" s="1"/>
  <c r="AN145" i="529" s="1"/>
  <c r="AO145" i="529" s="1"/>
  <c r="AP145" i="529" s="1"/>
  <c r="AI56" i="3"/>
  <c r="AI57" i="3"/>
  <c r="AI58" i="3" s="1"/>
  <c r="AJ57" i="3" l="1"/>
  <c r="AJ58" i="3" s="1"/>
  <c r="AJ56" i="3"/>
  <c r="AK57" i="3" l="1"/>
  <c r="AK58" i="3" s="1"/>
  <c r="AK56" i="3"/>
  <c r="AL56" i="3" l="1"/>
  <c r="AL57" i="3"/>
  <c r="AL58" i="3" s="1"/>
  <c r="AM56" i="3" l="1"/>
  <c r="AM57" i="3"/>
  <c r="AM58" i="3" s="1"/>
  <c r="AN57" i="3" l="1"/>
  <c r="AN58" i="3" s="1"/>
  <c r="AN56" i="3"/>
  <c r="AO57" i="3" l="1"/>
  <c r="AO58" i="3" s="1"/>
  <c r="AO56" i="3"/>
  <c r="AP56" i="3" l="1"/>
  <c r="AP57" i="3"/>
  <c r="AP58" i="3" s="1"/>
  <c r="AQ56" i="3" l="1"/>
  <c r="AQ57" i="3"/>
  <c r="AQ58" i="3" s="1"/>
  <c r="C71" i="529" l="1"/>
  <c r="H42" i="348" l="1"/>
  <c r="C147" i="529"/>
  <c r="J17" i="459" l="1"/>
  <c r="K18" i="459"/>
  <c r="K24" i="459"/>
  <c r="D18" i="529"/>
  <c r="D147" i="529" s="1"/>
  <c r="E18" i="529" s="1"/>
  <c r="E147" i="529" s="1"/>
  <c r="F18" i="529" s="1"/>
  <c r="C148" i="529"/>
  <c r="K40" i="459" l="1"/>
  <c r="K19" i="459"/>
  <c r="K20" i="459" s="1"/>
  <c r="K37" i="459"/>
  <c r="J24" i="459"/>
  <c r="J18" i="459"/>
  <c r="D148" i="529"/>
  <c r="E148" i="529"/>
  <c r="F147" i="529"/>
  <c r="G18" i="529" s="1"/>
  <c r="J40" i="459" l="1"/>
  <c r="J19" i="459"/>
  <c r="J20" i="459" s="1"/>
  <c r="J37" i="459"/>
  <c r="F148" i="529"/>
  <c r="G147" i="529"/>
  <c r="H18" i="529" s="1"/>
  <c r="G148" i="529" l="1"/>
  <c r="H147" i="529"/>
  <c r="I18" i="529" s="1"/>
  <c r="H148" i="529" l="1"/>
  <c r="I147" i="529"/>
  <c r="J18" i="529" s="1"/>
  <c r="I148" i="529" l="1"/>
  <c r="J147" i="529"/>
  <c r="K18" i="529" s="1"/>
  <c r="J148" i="529" l="1"/>
  <c r="K147" i="529"/>
  <c r="L18" i="529" s="1"/>
  <c r="L147" i="529" l="1"/>
  <c r="M18" i="529" s="1"/>
  <c r="K148" i="529"/>
  <c r="M147" i="529" l="1"/>
  <c r="N18" i="529" s="1"/>
  <c r="L148" i="529"/>
  <c r="M148" i="529" l="1"/>
  <c r="N147" i="529"/>
  <c r="O18" i="529" s="1"/>
  <c r="N148" i="529" l="1"/>
  <c r="O147" i="529"/>
  <c r="P18" i="529" s="1"/>
  <c r="O148" i="529" l="1"/>
  <c r="P147" i="529"/>
  <c r="Q18" i="529" s="1"/>
  <c r="P148" i="529" l="1"/>
  <c r="Q147" i="529"/>
  <c r="R18" i="529" s="1"/>
  <c r="Q148" i="529" l="1"/>
  <c r="R147" i="529"/>
  <c r="S18" i="529" s="1"/>
  <c r="R148" i="529" l="1"/>
  <c r="S147" i="529"/>
  <c r="T18" i="529" s="1"/>
  <c r="T147" i="529" l="1"/>
  <c r="U18" i="529" s="1"/>
  <c r="S148" i="529"/>
  <c r="T148" i="529" l="1"/>
  <c r="U147" i="529"/>
  <c r="V18" i="529" s="1"/>
  <c r="U148" i="529" l="1"/>
  <c r="V147" i="529"/>
  <c r="W18" i="529" s="1"/>
  <c r="V148" i="529" l="1"/>
  <c r="W147" i="529"/>
  <c r="X18" i="529" s="1"/>
  <c r="W148" i="529" l="1"/>
  <c r="X147" i="529"/>
  <c r="Y18" i="529" s="1"/>
  <c r="Y147" i="529" l="1"/>
  <c r="Z18" i="529" s="1"/>
  <c r="X148" i="529"/>
  <c r="Y148" i="529" l="1"/>
  <c r="Z147" i="529"/>
  <c r="AA18" i="529" s="1"/>
  <c r="Z148" i="529" l="1"/>
  <c r="AA147" i="529"/>
  <c r="AB18" i="529" s="1"/>
  <c r="AB147" i="529" l="1"/>
  <c r="AC18" i="529" s="1"/>
  <c r="AA148" i="529"/>
  <c r="AB148" i="529" l="1"/>
  <c r="AC147" i="529"/>
  <c r="AD18" i="529" s="1"/>
  <c r="AC148" i="529" l="1"/>
  <c r="AD147" i="529"/>
  <c r="AE18" i="529" s="1"/>
  <c r="AD148" i="529" l="1"/>
  <c r="AE147" i="529"/>
  <c r="AF18" i="529" s="1"/>
  <c r="AE148" i="529" l="1"/>
  <c r="AF147" i="529"/>
  <c r="AG18" i="529" s="1"/>
  <c r="AF148" i="529" l="1"/>
  <c r="AG147" i="529"/>
  <c r="AH18" i="529" s="1"/>
  <c r="AH147" i="529" l="1"/>
  <c r="AI18" i="529" s="1"/>
  <c r="AG148" i="529"/>
  <c r="AI147" i="529" l="1"/>
  <c r="AJ18" i="529" s="1"/>
  <c r="AH148" i="529"/>
  <c r="AJ147" i="529" l="1"/>
  <c r="AK18" i="529" s="1"/>
  <c r="AI148" i="529"/>
  <c r="AK147" i="529" l="1"/>
  <c r="AL18" i="529" s="1"/>
  <c r="AJ148" i="529"/>
  <c r="AK148" i="529" l="1"/>
  <c r="AL147" i="529"/>
  <c r="AM18" i="529" s="1"/>
  <c r="AL148" i="529" l="1"/>
  <c r="AM147" i="529"/>
  <c r="AN18" i="529" s="1"/>
  <c r="AN147" i="529" l="1"/>
  <c r="AO18" i="529" s="1"/>
  <c r="AM148" i="529"/>
  <c r="AN148" i="529" l="1"/>
  <c r="AO147" i="529"/>
  <c r="AP18" i="529" s="1"/>
  <c r="AO148" i="529" l="1"/>
  <c r="AP147" i="529"/>
  <c r="AP148" i="529" s="1"/>
  <c r="B14" i="348" l="1"/>
  <c r="B54" i="348"/>
  <c r="G54" i="348" s="1"/>
  <c r="G55" i="348" s="1"/>
  <c r="G56" i="348" l="1"/>
  <c r="B29" i="348"/>
  <c r="L54" i="348"/>
  <c r="L55" i="348" s="1"/>
  <c r="K54" i="348"/>
  <c r="K55" i="348" s="1"/>
  <c r="J54" i="348"/>
  <c r="J55" i="348" s="1"/>
  <c r="I54" i="348"/>
  <c r="I55" i="348" s="1"/>
  <c r="H54" i="348"/>
  <c r="H55" i="348" s="1"/>
  <c r="H56" i="348" s="1"/>
  <c r="J22" i="459" s="1"/>
  <c r="J25" i="459" s="1"/>
  <c r="E14" i="541" l="1"/>
  <c r="E16" i="541" s="1"/>
  <c r="B30" i="348"/>
  <c r="J27" i="459"/>
  <c r="I56" i="348"/>
  <c r="K22" i="459" s="1"/>
  <c r="K25" i="459" s="1"/>
  <c r="K27" i="459" s="1"/>
  <c r="J56" i="348"/>
  <c r="L22" i="459" s="1"/>
  <c r="L25" i="459" s="1"/>
  <c r="L27" i="459" s="1"/>
  <c r="K56" i="348"/>
  <c r="M22" i="459" s="1"/>
  <c r="M25" i="459" s="1"/>
  <c r="M27" i="459" s="1"/>
  <c r="L56" i="348"/>
  <c r="N22" i="459" s="1"/>
  <c r="N25" i="459" l="1"/>
  <c r="N27" i="459" s="1"/>
  <c r="J29" i="459" s="1"/>
  <c r="O22" i="459"/>
  <c r="O25" i="459" s="1"/>
  <c r="T10" i="459" s="1"/>
  <c r="T16" i="459" s="1"/>
  <c r="T18" i="459" s="1"/>
  <c r="T20" i="459" s="1"/>
  <c r="J30" i="459" s="1"/>
  <c r="J31" i="459" l="1"/>
  <c r="J32" i="459" s="1"/>
  <c r="Q36" i="459" l="1"/>
  <c r="E12" i="541"/>
  <c r="Q32" i="459"/>
  <c r="E18" i="5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R. Morris</author>
  </authors>
  <commentList>
    <comment ref="A1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卟䙄_x0001_＀＀䎬䳨_x0016_坒ⵄ䉇䙞彇剐䍉⡅〴㤴⤷_x0018_＀＀_x0018_＀＀_x0008_＀＀_x0001_＀＀_x0001_＀＀إ閁譃䀊䎬䳨_x0015_㠱㔲㈳灞灟楲散㐨㐰ㄵ착_x0018_＀＀_x0018_＀＀_x0008_＀＀_x0001_＀＀_x0001_＀＀휊炣਽䀒䎬䳨_x0016_坒ⵄ䉇䙞彇剐䍉⡅〴㔴⤱_x0018_＀＀_x0018_＀＀_x0008_＀＀_x0001_＀＀_x0001_＀＀ꗣ쒛뀠䀉䎬䳨_x0016_䱐ⵔ呉䙞彇剐䍉⡅㤳㤹⤶_x0018_＀＀_x0018_＀＀_x0008_＀＀_x0001_＀＀_x0001_＀＀㌳㌳㌳㿻䎬䳨_x0016_䱇ⵂ䉇䙞彇剐䍉⡅〴㤴⤷_x0018_＀＀_x0018_＀＀_x0008_＀＀_x0001_＀＀_x0001_＀＀쳍쳌쳌䀊䎬䳨_x0017_䵅乍䌭幈䝆偟䥒䕃㌨㤹㘹착_x0018_＀＀_x0018_＀＀_x0008_＀＀_x0001_＀＀_x0001_＀＀＀＀＀＀＀＀䁛䎬䳨_x0014_䍍奂幂彰牰捩⡥〴㔴⤱_x0018_＀＀_x0018_＀＀_x0008_＀＀_x0001_＀＀_x0001_＀＀馚香香䀒䎬䳨_x0016_䱇ⵂ䉇䙞彇剐䍉⡅〴㔴⤱_x0018_＀＀_x0018_＀＀_x0008_＀＀_x0001_＀＀_x0001_＀＀욨㝋䆉䀋䎬䳨_x0015_㠱㔲㔳灞灟楲散㐨㐰ㄵ착_x0018_＀＀_x0018_＀＀_x0008_＀＀_x0001_＀＀_x0001_＀＀롒蔞凫䀖䎬䳨_x0015_乂䘭幒䝆偟䥒䕃㌨㤹㘹착_x0018_＀＀_x0018_＀＀_x0008_＀＀_x0001_＀＀_x0001_＀＀਽ꏗ絰䁁䎬䳨_x0016_䱐ⵔ呉䙞彇剐䍉⡅〴㤴⤷_x0018_＀＀_x0018_＀＀_x0008_＀＀_x0001_＀＀_x0001_＀＀嵄粵ቮ㿿䎬䳨_x0014_偘䵒幒彰牰捩⡥〴㔴⤱_x0018_＀＀_x0018_＀＀_x0008_＀＀_x0001_＀＀_x0001_＀＀＀＀＀＀＀＀䀊䎬䳨_x0016_䅓ⵐ䅃䙞彇剐䍉⡅㤳㤹⤶_x0018_＀＀_x0018_＀＀_x0008_＀＀_x0001_＀＀_x0001_＀＀ᑻ䞮﫡䀷䎫䳨_x0012_䙄䙞彇剐䍉⡅㤳㤹⤶_x0018_＀＀_x0018_＀＀_x0008_＀＀_x0001_＀＀_x0001_＀＀슏⣵轜䀳䎬䳨_x0014_单䉔幌彰牰捩⡥〴㔴⤱_x0018_＀＀_x0018_＀＀_x0008_＀＀_x0001_＀＀_x0001_＀＀桳㽼䀋䎬䳨_x0017_䵅乍䌭幈䝆偟䥒䕃㐨㐰㜹착_x0018_＀＀_x0018_＀＀_x0008_＀＀_x0001_＀＀_x0001_＀＀＀＀＀＀䁤䎬䳨_x0016_䱐ⵔ呉䙞彇剐䍉⡅〴㔴⤱_x0018_＀＀_x0018_＀＀_x0008_＀＀_x0001_＀＀_x0001_＀＀⛩࠱Წ㿾䎬䳨_x0015_㠱㔲㐳灞灟楲散㐨㐰ㄵ착_x0018_＀＀_x0018_＀＀_x0008_＀＀_x0001_＀＀_x0001_＀＀Ẹ롑䀓䎬䳨_x0013_䉗幄䝆偟䥒䕃㌨㤹㘹착_x0018_＀＀_x0018_＀＀_x0008_＀＀_x0001_＀＀_x0001_＀＀尩슏ࣵ䀫䎬䳨_x0017_䵅乍䌭幈䝆偟䥒䕃㐨㐰ㄵ착_x0018_＀＀_x0018_＀＀_x0008_＀＀_x0001_＀＀_x0001_＀＀＀＀＀＀怀䁤䎬䳨_x0016_䍄ⵇ䉇䙞彇剐䍉⡅㤳㤹⤶_x0018_＀＀_x0018_＀＀_x0008_＀＀_x0001_＀＀_x0001_＀＀ᑺ䞮䀉䎬䳨_x0015_乂䘭幒䝆偟䥒䕃㐨㐰㜹착_x0018_＀＀_x0018_＀＀_x0008_＀＀_x0001_＀＀_x0001_＀＀휊炣㨽䁇䎬䳨_x0016_䅓ⵐ䅃䙞彇剐䍉⡅〴㤴⤷_x0018_＀＀_x0018_＀＀_x0008_＀＀_x0001_＀＀_x0001_＀＀쳍쳌泌䁂䎬䳨_x0015_乂䘭幒䝆偟䥒䕃㐨㐰ㄵ착_x0018_＀＀_x0018_＀＀_x0008_＀＀_x0001_＀＀_x0001_＀＀＀＀＀＀䁅䎫䳨_x0012_䙄䙞彇剐䍉⡅〴㤴⤷_x0018_＀＀_x0018_＀＀_x0008_＀＀_x0001_＀＀_x0001_＀＀⣶轜䀞䎬䳨_x0016_坒ⵄ䉇䙞彇剐䍉⡅㤳㤹⤶_x0018_＀＀_x0018_＀＀_x0008_＀＀_x0001_＀＀_x0001_＀＀਽ꏗ뵰䀎䎬䳨_x0016_䅓ⵐ䅃䙞彇剐䍉⡅〴㔴⤱_x0018_＀＀_x0018_＀＀_x0008_＀＀_x0001_＀＀_x0001_＀＀슏⣵轜䁁䎪䳨_x0012_䙄䙞彇剐䍉⡅〴㔴⤱_x0018_＀＀_x0018_＀＀_x0008_＀＀_x0001_＀＀_x0001_＀＀凬Ẹ殅䀤䎫䳨_x0016_䙄䙞彇䭍彔䅖啌⡅〴㤴⤷_x0018_＀＀_x0018_＀＀_x0008_＀＀_x0001_＀＀_x0001_＀＀偈᣼࠳䂖䎬䳨_x0013_䉗幄䝆偟䥒䕃㐨㐰㜹착_x0018_＀＀_x0018_＀＀_x0008_＀＀_x0001_＀＀_x0001_＀＀휊炣訽䀸䎬䳨_x0016_䍄ⵇ䉇䙞彇剐䍉⡅〴㤴⤷_x0018_＀＀_x0018_＀＀_x0008_＀＀_x0001_＀＀_x0001_＀＀쳍쳌쳌䀌䎪䳨#䙄䙞彇䕄呂呟呏䱁㐨㐰㜹ⰬⰬ丬䅏䑕呉착_x0018_＀＀_x0018_＀＀_x0008_＀＀_x0001_＀＀_x0001_＀＀岒䏾䂯䎬䳨_x0016_䱇ⵂ䉇䙞彇剐䍉⡅㤳㤹⤶_x0018_＀＀_x0018_＀＀_x0008_＀＀_x0001_＀＀_x0001_＀＀롒蔞凫䀂䎫䳨_x0017_䙄偞䍟䵏卟午佟呕㐨㐰㜹착_x0018_＀＀_x0018_＀＀_x0008_＀＀_x0001_＀＀_x0001_＀＀⋐엛䁦䎪䳨_x0016_䙄䙞彇䭍彔䅖啌⡅〴㔴⤱_x0018_＀＀_x0018_＀＀_x0008_＀＀_x0001_＀＀_x0001_＀＀᧎_xDA51_ရ䂝䎬䳨_x0013_䉗幄䝆偟䥒䕃㐨㐰ㄵ착_x0018_＀＀_x0018_＀＀_x0008_＀＀_x0001_＀＀_x0001_＀＀蔟凫麸䀶䎪䳨 䙄䙞彇䅃䡓卟⡔〴㔴ⰱⰬⰬ低啁䥄⥔_x0018_＀＀_x0018_＀＀_x0008_＀＀_x0001_＀＀_x0001_＀＀晦晦虦䁙䎬䳨_x0016_䍄ⵇ䉇䙞彇剐䍉⡅〴㔴⤱_x0018_＀＀_x0018_＀＀_x0008_＀＀_x0001_＀＀_x0001_＀＀譄ꧻ䀍䎫䳨_x0017_䙄偞䍟䵏卟午佟呕㐨㐰ㄵ착_x0018_＀＀_x0018_＀＀_x0008_＀＀_x0001_＀＀_x0001_＀＀갈娜썤䁦</t>
        </r>
      </text>
    </comment>
    <comment ref="B1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>1309</t>
        </r>
      </text>
    </comment>
  </commentList>
</comments>
</file>

<file path=xl/sharedStrings.xml><?xml version="1.0" encoding="utf-8"?>
<sst xmlns="http://schemas.openxmlformats.org/spreadsheetml/2006/main" count="702" uniqueCount="497">
  <si>
    <t>PRINT RANGE WARNING: The shaded area defines a print range. Do NOT remove.</t>
  </si>
  <si>
    <t>Labeling</t>
  </si>
  <si>
    <t>Inputs</t>
  </si>
  <si>
    <t>Workpaper</t>
  </si>
  <si>
    <t>Client company</t>
  </si>
  <si>
    <t>Date of valuation</t>
  </si>
  <si>
    <t>Currency heading 1</t>
  </si>
  <si>
    <t>Currency heading 2</t>
  </si>
  <si>
    <t>Currency heading 3</t>
  </si>
  <si>
    <t>Footnotes</t>
  </si>
  <si>
    <t>Copyright</t>
  </si>
  <si>
    <t>Show Draft Note 1 (1 = show, 2 = don't show)</t>
  </si>
  <si>
    <t>Draft Note 1</t>
  </si>
  <si>
    <t>Dates</t>
  </si>
  <si>
    <t>Date of Valuation (DOV):</t>
  </si>
  <si>
    <t>Date of Valuation (DOV) in text form</t>
  </si>
  <si>
    <t>Fiscal Year End AFTER date of valuation:</t>
  </si>
  <si>
    <t>Column Heading</t>
  </si>
  <si>
    <t>First full year of estimated data:</t>
  </si>
  <si>
    <t>Ticker</t>
  </si>
  <si>
    <t>First fiscal year</t>
  </si>
  <si>
    <t>Months in first "stub" period:</t>
  </si>
  <si>
    <t xml:space="preserve">Stub period </t>
  </si>
  <si>
    <t>Months in period (do NOT input):</t>
  </si>
  <si>
    <t>Cumulative months (do NOT input):</t>
  </si>
  <si>
    <t>Present value periods in months (do NOT input):</t>
  </si>
  <si>
    <t>Present value periods (do NOT input):</t>
  </si>
  <si>
    <t>31 December</t>
  </si>
  <si>
    <t>Notes:</t>
  </si>
  <si>
    <t>WORKPAPER</t>
  </si>
  <si>
    <t>Exhibit</t>
  </si>
  <si>
    <t>NUMBERING</t>
  </si>
  <si>
    <t>Income Approach</t>
  </si>
  <si>
    <t>WACC</t>
  </si>
  <si>
    <t>Miscellaneous</t>
  </si>
  <si>
    <t>Main Inputs</t>
  </si>
  <si>
    <t>Project</t>
  </si>
  <si>
    <t>Source</t>
  </si>
  <si>
    <t>Footnote #1</t>
  </si>
  <si>
    <t xml:space="preserve">Some totals may not add due to rounding. Subject to Statement of Limiting Conditions. </t>
  </si>
  <si>
    <t>Show Draft Note 2 (1 = show, 2 = don't show)</t>
  </si>
  <si>
    <t>Draft Note 2</t>
  </si>
  <si>
    <t>Print Range Warning</t>
  </si>
  <si>
    <t>Present Value Factors (December year end)</t>
  </si>
  <si>
    <t xml:space="preserve">   (if there is no stub period [i.e. first period is 12 months], headers on exhibits require modification)</t>
  </si>
  <si>
    <t xml:space="preserve">  Calculation (do not input)</t>
  </si>
  <si>
    <t>**** do NOT input any of the preceding data re: present value period statistics ****</t>
  </si>
  <si>
    <t>Valuation Assumptions</t>
  </si>
  <si>
    <t>Discount rate</t>
  </si>
  <si>
    <t>Terminal year growth rate</t>
  </si>
  <si>
    <t>Less: Cash</t>
  </si>
  <si>
    <t>Equals: DFNWC</t>
  </si>
  <si>
    <t>EBITDA</t>
  </si>
  <si>
    <t>EBIT</t>
  </si>
  <si>
    <t>Data</t>
  </si>
  <si>
    <t>Debt-free cash flow, normalized</t>
  </si>
  <si>
    <t>Debt-free cash flow, year ahead</t>
  </si>
  <si>
    <t>Divided by: capitalization rate</t>
  </si>
  <si>
    <t>Debt-free net earnings</t>
  </si>
  <si>
    <t>Debt-free cash flow available for distribution</t>
  </si>
  <si>
    <t>Income tax rate</t>
  </si>
  <si>
    <t>Company Name</t>
  </si>
  <si>
    <t>Notes</t>
  </si>
  <si>
    <t>Current assets</t>
  </si>
  <si>
    <t>This sheet contains Factset binary data for use with this workbook's =FDS codes.  Modifying the worksheet's contents may damage the workbook's =FDS functionality.</t>
  </si>
  <si>
    <t>DFNWC surplus / (deficit)</t>
  </si>
  <si>
    <t>(US$ in 000s)</t>
  </si>
  <si>
    <t>(US$, actual)</t>
  </si>
  <si>
    <t>(US$ in millions)</t>
  </si>
  <si>
    <t>(US$ in 000s, except per share data)</t>
  </si>
  <si>
    <t>Currency heading 5</t>
  </si>
  <si>
    <t>Less: Debt-free current liabilities</t>
  </si>
  <si>
    <t>DFNWC requirement</t>
  </si>
  <si>
    <t>Incremental DFNWC - based on % of revenue</t>
  </si>
  <si>
    <t>Latest twelve months (LTM) in text form</t>
  </si>
  <si>
    <t>Moody's Baa debt rate - 20 year</t>
  </si>
  <si>
    <t>Sum of present values of cash flows</t>
  </si>
  <si>
    <t>Assumptions</t>
  </si>
  <si>
    <t>DFNWC requirement as a % of revenue</t>
  </si>
  <si>
    <t>Present value terminal value</t>
  </si>
  <si>
    <t>Revenue</t>
  </si>
  <si>
    <t>First year of fading period growth rate</t>
  </si>
  <si>
    <t>Indicated value at end of estimation period</t>
  </si>
  <si>
    <t>C</t>
  </si>
  <si>
    <t>D</t>
  </si>
  <si>
    <t>Cost of equity</t>
  </si>
  <si>
    <t xml:space="preserve"> </t>
  </si>
  <si>
    <t>Size-specific risk premium</t>
  </si>
  <si>
    <t>Company-specific size premium</t>
  </si>
  <si>
    <t>Risk-free rate - 20 yr Treasury</t>
  </si>
  <si>
    <t xml:space="preserve">Equity risk premium </t>
  </si>
  <si>
    <t>1- largest decile; 10 -smallest decile</t>
  </si>
  <si>
    <t>Management forecasted DFNWC as a % of revenue</t>
  </si>
  <si>
    <t>based on historical BS data</t>
  </si>
  <si>
    <t>For the twelve month periods ending 31 December</t>
  </si>
  <si>
    <t>Capital structure - % debt</t>
  </si>
  <si>
    <t>Capex as % of revenue</t>
  </si>
  <si>
    <t>Add: Depreciation expense</t>
  </si>
  <si>
    <t>Operating net fixed asset balance</t>
  </si>
  <si>
    <t>Age of existing assets</t>
  </si>
  <si>
    <t>Growth rate</t>
  </si>
  <si>
    <t>Model run date (WACC)</t>
  </si>
  <si>
    <t>Cash</t>
  </si>
  <si>
    <t>B</t>
  </si>
  <si>
    <t>R&amp;D Department Restructuring</t>
  </si>
  <si>
    <t>SG&amp;A</t>
  </si>
  <si>
    <t>Selling, general &amp; administrative expenses</t>
  </si>
  <si>
    <t>Terminal</t>
  </si>
  <si>
    <t>Current asset as % of revenue</t>
  </si>
  <si>
    <t>Current liability as % of revenue</t>
  </si>
  <si>
    <t>Debt-free current liabilities as % of revenue</t>
  </si>
  <si>
    <t>Capex expense</t>
  </si>
  <si>
    <t>Present value factor</t>
  </si>
  <si>
    <t>Guideline Companies</t>
  </si>
  <si>
    <t>NSEI:TECHM</t>
  </si>
  <si>
    <t>NSEI:HCLTECH</t>
  </si>
  <si>
    <t>BSE:507685</t>
  </si>
  <si>
    <t>BSE:532819</t>
  </si>
  <si>
    <t>BSE:533179</t>
  </si>
  <si>
    <t>ENXTPA:CAP</t>
  </si>
  <si>
    <t>BSE:526299</t>
  </si>
  <si>
    <t>NSEI:HEXAWARE</t>
  </si>
  <si>
    <t>Tech Mahindra Limited</t>
  </si>
  <si>
    <t>HCL Technologies Limited</t>
  </si>
  <si>
    <t>Wipro Limited</t>
  </si>
  <si>
    <t>Mindtree Limited</t>
  </si>
  <si>
    <t>Persistent Systems Limited</t>
  </si>
  <si>
    <t>Capgemini SE</t>
  </si>
  <si>
    <t>MphasiS Limited</t>
  </si>
  <si>
    <t>Hexaware Technologies Limited</t>
  </si>
  <si>
    <t>Terminal period growth rate</t>
  </si>
  <si>
    <t>Present value of terminal period</t>
  </si>
  <si>
    <t>period</t>
  </si>
  <si>
    <t>Estimated</t>
  </si>
  <si>
    <t>Revenue mark-up</t>
  </si>
  <si>
    <t>Labor cost</t>
  </si>
  <si>
    <t>based on client response</t>
  </si>
  <si>
    <t>based on guideline companies data</t>
  </si>
  <si>
    <t>Adecco Group AG</t>
  </si>
  <si>
    <t>Randstad Holding NV</t>
  </si>
  <si>
    <t>OUTSOURCING Inc.</t>
  </si>
  <si>
    <t>Meitec Corporation</t>
  </si>
  <si>
    <t>SThree plc</t>
  </si>
  <si>
    <t>WDB Holdings Co., Ltd.</t>
  </si>
  <si>
    <t>Altech Corporation</t>
  </si>
  <si>
    <t>SWX:ADEN</t>
  </si>
  <si>
    <t>ENXTAM:RAND</t>
  </si>
  <si>
    <t>TSE:2427</t>
  </si>
  <si>
    <t>TSE:9744</t>
  </si>
  <si>
    <t>LSE:STHR</t>
  </si>
  <si>
    <t>TSE:2475</t>
  </si>
  <si>
    <t>TSE:4641</t>
  </si>
  <si>
    <t>Engineering Staffing Peers</t>
  </si>
  <si>
    <t>Technology Consulting Peers</t>
  </si>
  <si>
    <t>Working capital analysis - Guideline public companies - Technology consulting peers</t>
  </si>
  <si>
    <t>Depreciation and capital expenditure analysis - Guideline public companies - Technology consulting peers</t>
  </si>
  <si>
    <t>Growth rates and margins - Guideline public companies - Technology consulting peers</t>
  </si>
  <si>
    <t>TIC multiples - Guideline public companies - Technology consulting peers</t>
  </si>
  <si>
    <t>TIC multiples - Guideline public companies - Engineering staffing peers</t>
  </si>
  <si>
    <t>Growth rates and margins - Guideline public companies - Engineering staffing peers</t>
  </si>
  <si>
    <t>Depreciation and capital expenditure analysis - Guideline public companies - Engineering staffing peers</t>
  </si>
  <si>
    <t>Working capital analysis - Guideline public companies - Engineering staffing peers</t>
  </si>
  <si>
    <t>Weighted average cost of capital - Technology consulting</t>
  </si>
  <si>
    <t>Depreciation shedule</t>
  </si>
  <si>
    <t>Weighted average cost of capital - Build-up</t>
  </si>
  <si>
    <t>Constant Growth Model</t>
  </si>
  <si>
    <t>E</t>
  </si>
  <si>
    <t>F</t>
  </si>
  <si>
    <t>G</t>
  </si>
  <si>
    <t>GPCM</t>
  </si>
  <si>
    <t>Detailed Income Statement Assumptions - Incl. Marketing model</t>
  </si>
  <si>
    <t>Detailed Balance Sheet Assumptions - Incl. Marketing model</t>
  </si>
  <si>
    <t>Marketing labor cost</t>
  </si>
  <si>
    <t>A</t>
  </si>
  <si>
    <t>based on latest tax reform news</t>
  </si>
  <si>
    <t>MPEEM - contract</t>
  </si>
  <si>
    <t>CAC calculation</t>
  </si>
  <si>
    <t>Valuation Date DFNWC</t>
  </si>
  <si>
    <t>Val Date DFNWC</t>
  </si>
  <si>
    <t>Time period zero DFNWC surplus/(deficit)</t>
  </si>
  <si>
    <t>Val Date DFNWC requirement</t>
  </si>
  <si>
    <t>Receivables:</t>
  </si>
  <si>
    <t>Less: Payroll Payables</t>
  </si>
  <si>
    <t>Less: Accrual Liabilities</t>
  </si>
  <si>
    <t>ending</t>
  </si>
  <si>
    <t>9.0 months</t>
  </si>
  <si>
    <t>Summary</t>
  </si>
  <si>
    <t>Fair market value of business enterprise</t>
  </si>
  <si>
    <t>AwABTAVMT0NBTAFI/////wFQAQAAACdDSVEuJVRDTVNZMjAuSVFfTEFTVFNBTEVQUklDRS4zLzI5LzIwMTgBAAAAIB8oAgIAAAAEMi44NQDbLwpPO5bVCNVWEU87ltUI</t>
  </si>
  <si>
    <t>&gt;&gt;&gt; Sourced from Cap IQ</t>
  </si>
  <si>
    <t>DCF method</t>
  </si>
  <si>
    <t>BEV with normalized DFNWC</t>
  </si>
  <si>
    <t>Calculated BEV with normalized DFNWC (rounded)</t>
  </si>
  <si>
    <t>Weighted average cost of capital - CAPM</t>
  </si>
  <si>
    <t>Valuation Date: 31 March 2020</t>
    <phoneticPr fontId="259" type="noConversion"/>
  </si>
  <si>
    <t>© 2020 by Joblogic-X LLP.  All rights reserved.</t>
    <phoneticPr fontId="259" type="noConversion"/>
  </si>
  <si>
    <t>31 December 2019</t>
    <phoneticPr fontId="259" type="noConversion"/>
  </si>
  <si>
    <t>Hooli Inc.</t>
    <phoneticPr fontId="259" type="noConversion"/>
  </si>
  <si>
    <t>JL assumption</t>
  </si>
  <si>
    <t>Depreciation expense from JL calc</t>
  </si>
  <si>
    <t>&gt;&gt;&gt; Based on FR H15 data as of 29 March 2020</t>
    <phoneticPr fontId="259" type="noConversion"/>
  </si>
  <si>
    <t>https://ycharts.com/indicators/20_year_treasury_rate</t>
  </si>
  <si>
    <t>based on normalized AP level at 2016</t>
    <phoneticPr fontId="259" type="noConversion"/>
  </si>
  <si>
    <t>EBITDA</t>
    <phoneticPr fontId="259" type="noConversion"/>
  </si>
  <si>
    <t>Depreciation expense</t>
    <phoneticPr fontId="259" type="noConversion"/>
  </si>
  <si>
    <t>Income tax expense</t>
    <phoneticPr fontId="259" type="noConversion"/>
  </si>
  <si>
    <t>Add/(Less): Changes in debt-free net working capital</t>
    <phoneticPr fontId="259" type="noConversion"/>
  </si>
  <si>
    <t>Less: Capital expenditures</t>
    <phoneticPr fontId="259" type="noConversion"/>
  </si>
  <si>
    <t>NA</t>
  </si>
  <si>
    <t>Finance Cost &amp; Expense</t>
  </si>
  <si>
    <t>Tax rate</t>
  </si>
  <si>
    <t>Tax Rate</t>
  </si>
  <si>
    <t>Current Assets - (Current Liabilities - Note Payable)</t>
  </si>
  <si>
    <t xml:space="preserve">Total Operating Working Capital </t>
  </si>
  <si>
    <t>Total CAPEX</t>
  </si>
  <si>
    <t>EBIT Margin</t>
  </si>
  <si>
    <t>Dep.t/Total cost</t>
  </si>
  <si>
    <t>Depreciation</t>
  </si>
  <si>
    <t>EBITDA/Rev</t>
  </si>
  <si>
    <t>EBITDA Margin</t>
  </si>
  <si>
    <t>SG&amp;A cost/Rev</t>
  </si>
  <si>
    <t xml:space="preserve">    SG&amp;A exclud dep. ratio</t>
  </si>
  <si>
    <t xml:space="preserve"> SG&amp;A exclud dep.</t>
  </si>
  <si>
    <t>Labor ost/Rev</t>
  </si>
  <si>
    <t xml:space="preserve">    Labor cos ratio</t>
  </si>
  <si>
    <t>Cost/Rev</t>
  </si>
  <si>
    <t>Cost Ratio</t>
  </si>
  <si>
    <t>YoY</t>
  </si>
  <si>
    <t>Revenue Growth</t>
  </si>
  <si>
    <t xml:space="preserve">Total Cost </t>
  </si>
  <si>
    <t>M'ment Forecast</t>
  </si>
  <si>
    <t>Actual</t>
  </si>
  <si>
    <t>Forecast 
Average</t>
  </si>
  <si>
    <t>Actual
Average</t>
  </si>
  <si>
    <t>Formula</t>
  </si>
  <si>
    <t>Long Term</t>
  </si>
  <si>
    <t xml:space="preserve"> Actual and Estiamtes in USD_Management Forcast</t>
  </si>
  <si>
    <t>Worksheet drivers</t>
  </si>
  <si>
    <t>e</t>
  </si>
  <si>
    <t>Sum of present value cash flows - depreciation carryforward</t>
  </si>
  <si>
    <t>Present value of cash flow</t>
  </si>
  <si>
    <t>Discounting convention</t>
  </si>
  <si>
    <t>Income tax variance</t>
  </si>
  <si>
    <t>Excess depreciation</t>
  </si>
  <si>
    <t>Less: Normalized depreciation</t>
  </si>
  <si>
    <t>Estimated depreciation</t>
  </si>
  <si>
    <t>Depreciation carryforward</t>
  </si>
  <si>
    <t>Average net fixed assets</t>
  </si>
  <si>
    <t>Ending net fixed asset balance</t>
  </si>
  <si>
    <t>40 Year Straight Line</t>
  </si>
  <si>
    <t>39 Year Straight Line</t>
  </si>
  <si>
    <t>38 Year Straight Line</t>
  </si>
  <si>
    <t>37 Year Straight Line</t>
  </si>
  <si>
    <t>36 Year Straight Line</t>
  </si>
  <si>
    <t>35 Year Straight Line</t>
  </si>
  <si>
    <t>34 Year Straight Line</t>
  </si>
  <si>
    <t>33 Year Straight Line</t>
  </si>
  <si>
    <t>32 Year Straight Line</t>
  </si>
  <si>
    <t>31 Year Straight Line</t>
  </si>
  <si>
    <t>30 Year Straight Line</t>
  </si>
  <si>
    <t>29 Year Straight Line</t>
  </si>
  <si>
    <t>28 Year Straight Line</t>
  </si>
  <si>
    <t>27 Year Straight Line</t>
  </si>
  <si>
    <t>26 Year Straight Line</t>
  </si>
  <si>
    <t>25 Year Straight Line</t>
  </si>
  <si>
    <t>24 Year Straight Line</t>
  </si>
  <si>
    <t>23 Year Straight Line</t>
  </si>
  <si>
    <t>22 Year Straight Line</t>
  </si>
  <si>
    <t>21 Year Straight Line</t>
  </si>
  <si>
    <t>20 Year Straight Line</t>
  </si>
  <si>
    <t>19 Year Straight Line</t>
  </si>
  <si>
    <t>18 Year Straight Line</t>
  </si>
  <si>
    <t>17 Year Straight Line</t>
  </si>
  <si>
    <t>16 Year Straight Line</t>
  </si>
  <si>
    <t>15 Year Straight Line</t>
  </si>
  <si>
    <t>14 Year Straight Line</t>
  </si>
  <si>
    <t>13 Year Straight Line</t>
  </si>
  <si>
    <t>12 Year Straight Line</t>
  </si>
  <si>
    <t>11 Year Straight Line</t>
  </si>
  <si>
    <t>10 Year Straight Line</t>
  </si>
  <si>
    <t>9 Year Straight Line</t>
  </si>
  <si>
    <t>8 Year Straight Line</t>
  </si>
  <si>
    <t>7 Year Straight Line</t>
  </si>
  <si>
    <t>6 Year Straight Line</t>
  </si>
  <si>
    <t>5 Year Straight Line</t>
  </si>
  <si>
    <t>4 Year Straight Line</t>
  </si>
  <si>
    <t>3 Year Straight Line</t>
  </si>
  <si>
    <t>2 Year Straight Line</t>
  </si>
  <si>
    <t>1 Year Straight Line</t>
  </si>
  <si>
    <t>20 - Year 4th Q (Mid Q) Convention</t>
  </si>
  <si>
    <t>20 - Year 3rd Q (Mid Q) Convention</t>
  </si>
  <si>
    <t>20 - Year 2nd Q (Mid Q) Convention</t>
  </si>
  <si>
    <t>20 - Year 1st Q (Mid Q) Convention</t>
  </si>
  <si>
    <t>20 - Year Half-Year Convention</t>
  </si>
  <si>
    <t>15 - Year 4th Q (Mid Q) Convention</t>
  </si>
  <si>
    <t>15 - Year 3rd Q (Mid Q) Convention</t>
  </si>
  <si>
    <t>15 - Year 2nd Q (Mid Q) Convention</t>
  </si>
  <si>
    <t>15 - Year 1st Q (Mid Q) Convention</t>
  </si>
  <si>
    <t>15 - Year Half-Year Convention</t>
  </si>
  <si>
    <t>10 - Year 4th Q (Mid Q) Convention</t>
  </si>
  <si>
    <t>10 - Year 3rd Q (Mid Q) Convention</t>
  </si>
  <si>
    <t>10 - Year 2nd Q (Mid Q) Convention</t>
  </si>
  <si>
    <t>10 - Year 1st Q (Mid Q) Convention</t>
  </si>
  <si>
    <t>10 - Year Half-Year Convention</t>
  </si>
  <si>
    <t>7 - Year 4th Q (Mid Q) Convention</t>
  </si>
  <si>
    <t>7 - Year 3rd Q (Mid Q) Convention</t>
  </si>
  <si>
    <t>7 - Year 2nd Q (Mid Q) Convention</t>
  </si>
  <si>
    <t>7 - Year 1st Q (Mid Q) Convention</t>
  </si>
  <si>
    <t>7 - Year Half-Year Convention</t>
  </si>
  <si>
    <t>5 - Year 4th Q (Mid Q) Convention</t>
  </si>
  <si>
    <t>5 - Year 3rd Q (Mid Q) Convention</t>
  </si>
  <si>
    <t>5 - Year 2nd Q (Mid Q) Convention</t>
  </si>
  <si>
    <t>5 - Year 1st Q (Mid Q) Convention</t>
  </si>
  <si>
    <t>5 - Year Half-Year Convention</t>
  </si>
  <si>
    <t>3 - Year 4th Q (Mid Q) Convention</t>
  </si>
  <si>
    <t>3 - Year 3rd Q (Mid Q) Convention</t>
  </si>
  <si>
    <t>3 - Year 2nd Q (Mid Q) Convention</t>
  </si>
  <si>
    <t>3 - Year 1st Q (Mid Q) Convention</t>
  </si>
  <si>
    <t>3 - Year Half-Year Convention</t>
  </si>
  <si>
    <t>and the Recovery Year is:</t>
  </si>
  <si>
    <t>If the Recovery Period is:</t>
  </si>
  <si>
    <t>Total</t>
  </si>
  <si>
    <t>Initial Investment</t>
  </si>
  <si>
    <t>Depreciation waterfall</t>
  </si>
  <si>
    <t>New additions with consideration of bonus depreciation</t>
  </si>
  <si>
    <t>First year new additions</t>
  </si>
  <si>
    <t>Check</t>
  </si>
  <si>
    <t>New additions</t>
  </si>
  <si>
    <t>Existing fixed assets</t>
  </si>
  <si>
    <t>Capital expenditure:</t>
  </si>
  <si>
    <t>Opening net fixed asset balance:</t>
  </si>
  <si>
    <t>Year</t>
  </si>
  <si>
    <t>MACRS Convention</t>
  </si>
  <si>
    <t>Straight Line Depreciation</t>
  </si>
  <si>
    <t>Existing Net Fixed Assets</t>
  </si>
  <si>
    <t>New Capital Additions - Remaining years</t>
  </si>
  <si>
    <t>New Capital Additions - First year</t>
  </si>
  <si>
    <t>Payroll Accrual (in 000s USD)</t>
  </si>
  <si>
    <t>R&amp;D Income and Expense
Hooli R&amp;D USA</t>
    <phoneticPr fontId="283" type="noConversion"/>
  </si>
  <si>
    <t>Estimate</t>
  </si>
  <si>
    <t>Category1</t>
  </si>
  <si>
    <t>category2</t>
  </si>
  <si>
    <t xml:space="preserve">amount-2019.12.31 </t>
    <phoneticPr fontId="0" type="noConversion"/>
  </si>
  <si>
    <t xml:space="preserve"> amount-2020.1.31 </t>
    <phoneticPr fontId="0" type="noConversion"/>
  </si>
  <si>
    <t xml:space="preserve"> amount-2020.2.28 </t>
    <phoneticPr fontId="0" type="noConversion"/>
  </si>
  <si>
    <t> Change</t>
  </si>
  <si>
    <t>Receivables</t>
  </si>
  <si>
    <t>Payroll payables</t>
  </si>
  <si>
    <t>TUP</t>
  </si>
  <si>
    <t>BONUS</t>
  </si>
  <si>
    <t>PTO</t>
  </si>
  <si>
    <t>TOTAL</t>
  </si>
  <si>
    <t>Accrued Liability-Accrued Expenses</t>
  </si>
  <si>
    <t>EGO</t>
  </si>
  <si>
    <t>SPR</t>
  </si>
  <si>
    <t xml:space="preserve">       106,507.72 </t>
  </si>
  <si>
    <t xml:space="preserve">     960,975.63 </t>
  </si>
  <si>
    <t>Common size and growth</t>
  </si>
  <si>
    <t>Revenue growth</t>
  </si>
  <si>
    <t>EBITDA as a percent of revenue</t>
  </si>
  <si>
    <t>EBIT as a percent of revenue</t>
  </si>
  <si>
    <t>DFNWC as a percent of revenue</t>
  </si>
  <si>
    <t>Capital expenditures as a percent of revenue</t>
  </si>
  <si>
    <t>Depreciation as a percent of revenue</t>
  </si>
  <si>
    <t>Toggles</t>
  </si>
  <si>
    <t>Time frame</t>
  </si>
  <si>
    <t>5-year weekly</t>
  </si>
  <si>
    <t>D/E mix</t>
  </si>
  <si>
    <t>historical</t>
  </si>
  <si>
    <t>Total debt</t>
  </si>
  <si>
    <t>Market capitalization</t>
  </si>
  <si>
    <t>Debt / Equity</t>
  </si>
  <si>
    <t>Equity</t>
  </si>
  <si>
    <t>as of the</t>
  </si>
  <si>
    <t xml:space="preserve">based on </t>
  </si>
  <si>
    <t>LTM</t>
  </si>
  <si>
    <t>Income</t>
  </si>
  <si>
    <t>Asset</t>
  </si>
  <si>
    <t>2 yr weekly</t>
  </si>
  <si>
    <t>5 yr monthly</t>
  </si>
  <si>
    <t>5 yr weekly</t>
  </si>
  <si>
    <t>2 yr historical</t>
  </si>
  <si>
    <t>5 yr historical</t>
  </si>
  <si>
    <t>Rating</t>
  </si>
  <si>
    <t>Company</t>
  </si>
  <si>
    <t>beta (a)</t>
  </si>
  <si>
    <t>Valuation Date</t>
  </si>
  <si>
    <t>% Equity</t>
  </si>
  <si>
    <t>% Debt</t>
  </si>
  <si>
    <t>pretax income</t>
  </si>
  <si>
    <t>income taxes</t>
  </si>
  <si>
    <t>tax rate</t>
  </si>
  <si>
    <t>beta</t>
  </si>
  <si>
    <t>Beta</t>
  </si>
  <si>
    <t>r2</t>
  </si>
  <si>
    <t>D/E %</t>
  </si>
  <si>
    <t>BBB+</t>
  </si>
  <si>
    <t>n/a</t>
  </si>
  <si>
    <t>Mean</t>
  </si>
  <si>
    <t>Median</t>
  </si>
  <si>
    <t>Cost of equity calculation</t>
  </si>
  <si>
    <t>Cost of debt calculation</t>
  </si>
  <si>
    <t>Debt as a % of TIC</t>
  </si>
  <si>
    <t>Median asset beta</t>
  </si>
  <si>
    <t>Debt borrowing rate (e)</t>
  </si>
  <si>
    <t>Debt to equity market value</t>
  </si>
  <si>
    <t>Expected income tax rate</t>
  </si>
  <si>
    <t>Do not input</t>
  </si>
  <si>
    <t>After-tax cost of debt</t>
  </si>
  <si>
    <t>2020 Size Premia (market capitalization in millions)</t>
    <phoneticPr fontId="0" type="noConversion"/>
  </si>
  <si>
    <t>Risk-free rate: 20 yr. treasury bonds (b)</t>
  </si>
  <si>
    <t>Relevered beta(Equity Beta)</t>
    <phoneticPr fontId="0" type="noConversion"/>
  </si>
  <si>
    <t xml:space="preserve">Smallest </t>
  </si>
  <si>
    <t>Largest</t>
  </si>
  <si>
    <t>Size</t>
  </si>
  <si>
    <t>Equity market risk premium (c)</t>
  </si>
  <si>
    <t>Weighted average cost of capital</t>
  </si>
  <si>
    <t>Decile</t>
  </si>
  <si>
    <t>company</t>
  </si>
  <si>
    <t>premium</t>
  </si>
  <si>
    <t>Company specific risk premium</t>
  </si>
  <si>
    <t>Mid-Cap (3-5)</t>
  </si>
  <si>
    <t>Small stock/unsystematic risk premium (d)</t>
  </si>
  <si>
    <t>Debt</t>
  </si>
  <si>
    <t>Low-Cap (6-8)</t>
  </si>
  <si>
    <t>Micro-Cap (9-10)</t>
  </si>
  <si>
    <t>Cost of equity capital</t>
  </si>
  <si>
    <t>Breakdown of Deciles 1-10</t>
  </si>
  <si>
    <t>WACC (rounded)</t>
  </si>
  <si>
    <t>(c) Joblogic-X estimate based on historical realized returns over both the short term and the long term, forward-looking premium estimates, recent published views, and academic studies.</t>
    <phoneticPr fontId="0" type="noConversion"/>
  </si>
  <si>
    <t>LTM = latest twelve months; WACC = weighted average cost of capital</t>
  </si>
  <si>
    <t>Breakdown of the 10th Decile</t>
  </si>
  <si>
    <t>10a</t>
  </si>
  <si>
    <t>10W</t>
  </si>
  <si>
    <t>10X</t>
  </si>
  <si>
    <t>10b</t>
  </si>
  <si>
    <t>10y</t>
  </si>
  <si>
    <t>10z</t>
  </si>
  <si>
    <t>based on WACC calculation</t>
  </si>
  <si>
    <t>5-year</t>
  </si>
  <si>
    <t>3-year</t>
  </si>
  <si>
    <t>Revenue multiples</t>
  </si>
  <si>
    <t>average</t>
  </si>
  <si>
    <t>LFY-3</t>
  </si>
  <si>
    <t>LFY-2</t>
  </si>
  <si>
    <t>LFY-1</t>
  </si>
  <si>
    <t>LFY</t>
  </si>
  <si>
    <t>NFY</t>
  </si>
  <si>
    <t>NFY+1</t>
  </si>
  <si>
    <t>High</t>
  </si>
  <si>
    <t>3rd Quartile</t>
  </si>
  <si>
    <t>1st Quartile</t>
  </si>
  <si>
    <t>Low</t>
  </si>
  <si>
    <t>EBITDA multiples</t>
  </si>
  <si>
    <t>Source: Capital IQ</t>
  </si>
  <si>
    <t>Public Comparable Analysis</t>
    <phoneticPr fontId="290" type="noConversion"/>
  </si>
  <si>
    <t>Engineering, Accounting, Research, Management, and Related Services</t>
  </si>
  <si>
    <t xml:space="preserve">Company </t>
  </si>
  <si>
    <t xml:space="preserve">Average </t>
  </si>
  <si>
    <t>Enterprise Value</t>
  </si>
  <si>
    <t>Page 1 of 2</t>
  </si>
  <si>
    <t>Page 2 of 2</t>
  </si>
  <si>
    <t>CAGR</t>
  </si>
  <si>
    <t>EBITDA as % of Revenue</t>
  </si>
  <si>
    <t>EBIT as % of Revenue</t>
  </si>
  <si>
    <t>EBIT = earnings before interest expense and taxes</t>
  </si>
  <si>
    <t>3 Year</t>
  </si>
  <si>
    <t>5 Year</t>
  </si>
  <si>
    <t>Capex as % of Revenue</t>
  </si>
  <si>
    <t>Depreciation as % of Revenue</t>
  </si>
  <si>
    <t>LFY-4</t>
  </si>
  <si>
    <t>DFNWC (ex cash &amp; debt) as % of Revenue</t>
  </si>
  <si>
    <t>DFNWC = debt-free net working capital</t>
  </si>
  <si>
    <t>Sensitive Analysis</t>
  </si>
  <si>
    <t>DFNWC as % of Revenue</t>
  </si>
  <si>
    <t>Scenerio Analysis</t>
  </si>
  <si>
    <t>Discount Rate</t>
  </si>
  <si>
    <t>Huawei R&amp;D BEV with normalized DFNWC - Income Approach (a)</t>
  </si>
  <si>
    <t>Valuation Date DFNWC requirement (b)</t>
  </si>
  <si>
    <t>DFNWC excess (deficit) (c)</t>
  </si>
  <si>
    <t>Concluded fair market value of business enterprise</t>
  </si>
  <si>
    <t>(a) See Exhibit B for additional details.</t>
  </si>
  <si>
    <t>(b) DFNWC requirement based on 7.5% of FY2019 revenue. See Exhibit B for additional details.</t>
    <phoneticPr fontId="291" type="noConversion"/>
  </si>
  <si>
    <t>(c) Per discussions with Hooli management, balance sheet items related to working capital will not be included in the transfer.</t>
    <phoneticPr fontId="291" type="noConversion"/>
  </si>
  <si>
    <t>BEV = business enterprise value; DFNWC = debt-free net working capital.</t>
  </si>
  <si>
    <t/>
  </si>
  <si>
    <t>(a) 5-year weekly adjusted equity beta from Capital IQ as of 29 March 2020. Betas derived based upon local country market indices.</t>
  </si>
  <si>
    <t>(b) Yield-to-maturity on a 20-year Treasury bond as reported by the Federal Reserve Statistical Release as of 29 March 2020.</t>
  </si>
  <si>
    <t>(d) Reflects 10th decile small stock risk premium from Duff &amp; Phelps 2019 Size Premia study.</t>
  </si>
  <si>
    <t>(e) Pre-tax cost of debt is based on the Moody's Baa debt rate - 20 year as reported as of 29 March 2020.</t>
  </si>
  <si>
    <t xml:space="preserve">(a) EBITDA includes an adjustment for marketing labor cost expense. </t>
  </si>
  <si>
    <t>(b) Projected tax depreciation based on 7-year MACRS schedule of future capex requirements.</t>
  </si>
  <si>
    <t>(c) 25.0% income tax rate.</t>
  </si>
  <si>
    <t>(d) Based on guideline company data sourced from Capital IQ and discussions with Hooli Device management.</t>
    <phoneticPr fontId="291" type="noConversion"/>
  </si>
  <si>
    <t>(e) Based on forecast provided by Hooli Device management.</t>
    <phoneticPr fontId="291" type="noConversion"/>
  </si>
  <si>
    <t>EBITDA = earnings before interest expense, taxes, depreciation and amortization; EBIT = earnings before interest expense and taxes; COGS = cost of goods sold; DFNWC = debt-free net working capital;</t>
  </si>
  <si>
    <t>BEV = business enterprise value; MACRS = modified accelerated cost recovery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</si>
</sst>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%_);\(#,##0.0\)_%;**;@_%_)"/>
    <numFmt numFmtId="165" formatCode="&quot;$&quot;#,##0.0_%_);\(&quot;$&quot;#,##0.0\)_%;**;@_%_)"/>
    <numFmt numFmtId="166" formatCode="_(&quot;$&quot;* #,##0.000_);_(&quot;$&quot;* \(#,##0.000\);_(&quot;$&quot;* &quot;-&quot;??_);_(@_)"/>
    <numFmt numFmtId="167" formatCode="0.0%_);\(0.0%\);**;@_%_)"/>
    <numFmt numFmtId="168" formatCode="0.0"/>
    <numFmt numFmtId="169" formatCode="0.0%"/>
    <numFmt numFmtId="170" formatCode="mm/dd/yy_)"/>
    <numFmt numFmtId="171" formatCode="#,##0.000_);[Red]\(#,##0.000\)"/>
    <numFmt numFmtId="172" formatCode="0.0_)"/>
    <numFmt numFmtId="173" formatCode="0.0000"/>
    <numFmt numFmtId="174" formatCode="#,##0.0000_);[Red]\(#,##0.0000\)"/>
    <numFmt numFmtId="175" formatCode="_(* #,##0_);_(* \(#,##0\);_(* &quot;-&quot;??_);_(@_)"/>
    <numFmt numFmtId="176" formatCode="General_);[Red]\-General_)"/>
    <numFmt numFmtId="177" formatCode="dd\-mmm\-yy"/>
    <numFmt numFmtId="178" formatCode="&quot;$&quot;#,##0"/>
    <numFmt numFmtId="179" formatCode="&quot;$&quot;#,##0.0_);\(&quot;$&quot;#,##0.0\)"/>
    <numFmt numFmtId="180" formatCode="#,##0.0_);\(#,##0.0\)"/>
    <numFmt numFmtId="181" formatCode="_(* #,##0.0_);_(* \(#,##0.0\);_(* &quot;-&quot;??_);_(@_)"/>
    <numFmt numFmtId="182" formatCode="#,##0.0_);[Red]\(#,##0.0\)"/>
    <numFmt numFmtId="183" formatCode="0.0\x"/>
    <numFmt numFmtId="184" formatCode="0.00\x"/>
    <numFmt numFmtId="185" formatCode="yyyy"/>
    <numFmt numFmtId="186" formatCode="&quot;$&quot;#,##0.0_);[Red]\(&quot;$&quot;#,##0.0\)"/>
    <numFmt numFmtId="187" formatCode="&quot;$&quot;#,##0.00"/>
    <numFmt numFmtId="188" formatCode="#,##0.0"/>
    <numFmt numFmtId="189" formatCode="#,##0;\(#,##0\)"/>
    <numFmt numFmtId="190" formatCode="0.000%"/>
    <numFmt numFmtId="191" formatCode="0.000000"/>
    <numFmt numFmtId="192" formatCode="&quot;$&quot;#.;\(&quot;$&quot;#,\)"/>
    <numFmt numFmtId="193" formatCode="#,##0.0000;[Red]\-#,##0.0000"/>
    <numFmt numFmtId="194" formatCode="0%_);\(0%\)"/>
    <numFmt numFmtId="195" formatCode="0_)"/>
    <numFmt numFmtId="196" formatCode="mmmm\ d\,\ yyyy"/>
    <numFmt numFmtId="197" formatCode="#,##0.000_);[Red]\(#,##0.000\);0.000_);@_)"/>
    <numFmt numFmtId="198" formatCode="[Blue]&quot;--&quot;* #,##0.00_)\x;[Blue]&quot;--&quot;* \(#,##0.00\)\x;[Blue]&quot;--&quot;* 0.00\x;"/>
    <numFmt numFmtId="199" formatCode="[Blue]_$#,##0.00_);[Blue]_$\(#,##0.00\);[Blue]_$0.00_);[Blue]_$@_)"/>
    <numFmt numFmtId="200" formatCode="#,##0.0\ ;\(#,##0.0\)"/>
    <numFmt numFmtId="201" formatCode="_(&quot;$&quot;#,##0_)&quot;millions&quot;;\(&quot;$&quot;#,##0\)&quot; millions&quot;"/>
    <numFmt numFmtId="202" formatCode="#,##0.00_);\(#,##0.00\);"/>
    <numFmt numFmtId="203" formatCode="&quot;$&quot;#,##0.00_);\(&quot;$&quot;#,##0.00\);"/>
    <numFmt numFmtId="204" formatCode=";;;"/>
    <numFmt numFmtId="205" formatCode="mmmddyyyy"/>
    <numFmt numFmtId="206" formatCode="0.0_)\%;\(0.0\)\%;0.0_)\%;@_)_%"/>
    <numFmt numFmtId="207" formatCode="#,##0.0_)_%;\(#,##0.0\)_%;0.0_)_%;@_)_%"/>
    <numFmt numFmtId="208" formatCode="&quot;$&quot;\ \ #,##0_);[Red]\(&quot;$&quot;\ \ #,##0\)"/>
    <numFmt numFmtId="209" formatCode="#,##0_);[Red]\(#,##0\);\-"/>
    <numFmt numFmtId="210" formatCode="#,##0.00000___;"/>
    <numFmt numFmtId="211" formatCode="&quot;$&quot;#,##0.00;\-&quot;$&quot;#,##0.00"/>
    <numFmt numFmtId="212" formatCode="0.0_%;\(0.0\)%;\ \-\ \ \ "/>
    <numFmt numFmtId="213" formatCode="#,###.000000_);\(#,##0.000000\);\ \-\ _ "/>
    <numFmt numFmtId="214" formatCode="&quot;$&quot;\ \ #,##0.0_);[Red]\(&quot;$&quot;\ \ #,##0.0\)"/>
    <numFmt numFmtId="215" formatCode="&quot;$&quot;\ \ #,##0.00_);[Red]\(&quot;$&quot;\ \ #,##0.00\)"/>
    <numFmt numFmtId="216" formatCode="#,##0_);\(#,##0\);_ \-\ \ "/>
    <numFmt numFmtId="217" formatCode="&quot;$&quot;#,##0;[Red]\-&quot;$&quot;#,##0"/>
    <numFmt numFmtId="218" formatCode="&quot;$&quot;#,##0.00;[Red]\-&quot;$&quot;#,##0.00"/>
    <numFmt numFmtId="219" formatCode="#,##0___);\(#,##0\);___-\ \ "/>
    <numFmt numFmtId="220" formatCode="0.0000000"/>
    <numFmt numFmtId="221" formatCode="&quot;$&quot;_(#,##0.00_);&quot;$&quot;\(#,##0.00\)"/>
    <numFmt numFmtId="222" formatCode="\ \ @"/>
    <numFmt numFmtId="223" formatCode="\€_(#,##0.00_);\€\(#,##0.00\);\€_(0.00_);@_)"/>
    <numFmt numFmtId="224" formatCode="#,##0.0_)\x;\(#,##0.0\)\x"/>
    <numFmt numFmtId="225" formatCode="0.E+00"/>
    <numFmt numFmtId="226" formatCode="#,##0.0_)_x;\(#,##0.0\)_x"/>
    <numFmt numFmtId="227" formatCode="0.0.E+00"/>
    <numFmt numFmtId="228" formatCode="0.0_)\%;\(0.0\)\%"/>
    <numFmt numFmtId="229" formatCode="#,##0.0_)_%;\(#,##0.0\)_%"/>
    <numFmt numFmtId="230" formatCode="hh:mm\ AM/PM_)"/>
    <numFmt numFmtId="231" formatCode="dd\-mmm_)"/>
    <numFmt numFmtId="232" formatCode="_(&quot;$&quot;* #,##0.0000_);_(&quot;$&quot;* \(#,##0.0000\);_(&quot;$&quot;* &quot;-&quot;????_);_(@_)"/>
    <numFmt numFmtId="233" formatCode="hh:mm_)"/>
    <numFmt numFmtId="234" formatCode="0.000_)"/>
    <numFmt numFmtId="235" formatCode="mmm\-yy_)"/>
    <numFmt numFmtId="236" formatCode="_(&quot;$&quot;* #,##0.00000_);_(&quot;$&quot;* \(#,##0.00000\);_(&quot;$&quot;* &quot;-&quot;?????_);_(@_)"/>
    <numFmt numFmtId="237" formatCode="_-#,##0&quot; £/GJ&quot;"/>
    <numFmt numFmtId="238" formatCode="_-#,##0&quot; £/t&quot;"/>
    <numFmt numFmtId="239" formatCode="_(\£* #,##0_);_(\£* \(#,##0\);_(\£* &quot;-&quot;_);_(@_)"/>
    <numFmt numFmtId="240" formatCode="_(\£* #,##0.0_);_(\£* \(#,##0.0\);_(\£* &quot;-&quot;_);_(@_)"/>
    <numFmt numFmtId="241" formatCode="_(\£* #,##0.00_);_(\£* \(#,##0.00\);_(\£* &quot;-&quot;_);_(@_)"/>
    <numFmt numFmtId="242" formatCode="_(* #,##0\p_);_(* \(#,##0\p\);_(* &quot;-&quot;\ \p_);_(@_)"/>
    <numFmt numFmtId="243" formatCode="_(* #,##0.00\p_);_(* \(#,##0.00\p\);_(* &quot;-&quot;\ \p_);_(@_)"/>
    <numFmt numFmtId="244" formatCode="\£#,##0.00"/>
    <numFmt numFmtId="245" formatCode="#,##0.0\ \x_);\(#,##0.0\ \x_)"/>
    <numFmt numFmtId="246" formatCode="_-#,##0&quot;°&quot;"/>
    <numFmt numFmtId="247" formatCode="_(* #,##0.0\x_);_(* \(#,##0.0\x\)"/>
    <numFmt numFmtId="248" formatCode="_-#\,##0&quot;°&quot;"/>
    <numFmt numFmtId="249" formatCode="0.0\ \x;\ \(0.0\ \x\)"/>
    <numFmt numFmtId="250" formatCode="#,##0;\(#,##0\);\-"/>
    <numFmt numFmtId="251" formatCode="[&gt;1]&quot;10Q: &quot;0&quot; qtrs&quot;;&quot;10Q: &quot;0&quot; qtr&quot;"/>
    <numFmt numFmtId="252" formatCode="_-&quot;$&quot;* #,##0.0000_-;\-&quot;$&quot;* #,##0.0000_-;_-&quot;$&quot;* &quot;-&quot;??_-;_-@_-"/>
    <numFmt numFmtId="253" formatCode="#,##0.0\ \ \ _);\(#,##0.0\)"/>
    <numFmt numFmtId="254" formatCode="#,##0.0000000_);\(#,##0.0000000\)"/>
    <numFmt numFmtId="255" formatCode="\£#,##0_);\(\£#,##0\)"/>
    <numFmt numFmtId="256" formatCode="_(* #,##0.000_);_(* \(#,##0.000\);_(* &quot;-&quot;???_);_(@_)"/>
    <numFmt numFmtId="257" formatCode="_(* #,##0.0_);_(* \(#,##0.0\);_(* &quot;-&quot;_);_(@_)"/>
    <numFmt numFmtId="258" formatCode="_(* #,##0.00_);_(* \(#,##0.00\);_(* &quot;-&quot;_);_(@_)"/>
    <numFmt numFmtId="259" formatCode="_(* #,##0.000_);_(* \(#,##0.000\);_(* &quot;-&quot;_);_(@_)"/>
    <numFmt numFmtId="260" formatCode="&quot;£&quot;#,##0;\-&quot;£&quot;#,##0"/>
    <numFmt numFmtId="261" formatCode="&quot;$&quot;#,##0.0000_);\(&quot;$&quot;#,##0.0000\)"/>
    <numFmt numFmtId="262" formatCode="&quot;£&quot;#,##0;[Red]\-&quot;£&quot;#,##0"/>
    <numFmt numFmtId="263" formatCode="_(&quot;N$&quot;* #,##0_);_(&quot;N$&quot;* \(#,##0\);_(&quot;N$&quot;* &quot;-&quot;_);_(@_)"/>
    <numFmt numFmtId="264" formatCode="#,##0.0_);\(#,##0.0\);&quot;-&quot;?"/>
    <numFmt numFmtId="265" formatCode="_([$€-2]* #,##0.00_);_([$€-2]* \(#,##0.00\);_([$€-2]* &quot;-&quot;??_)"/>
    <numFmt numFmtId="266" formatCode="_-* #,##0.00_-;\-* #,##0.00_-;_-* &quot;-&quot;??_-;_-@_-"/>
    <numFmt numFmtId="267" formatCode="General_)"/>
    <numFmt numFmtId="268" formatCode="_(* #,##0_);_(* \(#,##0\);_(* &quot;-&quot;\ \ _);@"/>
    <numFmt numFmtId="269" formatCode="&quot;$&quot;#,##0.0;\(&quot;$&quot;#,##0.0\)"/>
    <numFmt numFmtId="270" formatCode="\£#,##0.0;\(\£#,##0.0\);\£#,##0.0"/>
    <numFmt numFmtId="271" formatCode="_(&quot;$&quot;* #,##0.0_);_(&quot;$&quot;* \(#,##0.0\);_(&quot;$&quot;* &quot;-&quot;_);_(@_)"/>
    <numFmt numFmtId="272" formatCode="&quot;$&quot;#,##0.000_);[Red]\(&quot;$&quot;#,##0.000\)"/>
    <numFmt numFmtId="273" formatCode="_-&quot;£&quot;* #,##0.0_-;\-&quot;£&quot;* #,##0.0_-;_-&quot;£&quot;* &quot;-&quot;??_-;_-@_-"/>
    <numFmt numFmtId="274" formatCode="mm/dd/yyyy"/>
    <numFmt numFmtId="275" formatCode="mmm\-dd\-yy"/>
    <numFmt numFmtId="276" formatCode="mmm\-dd\-yyyy"/>
    <numFmt numFmtId="277" formatCode="mmm\-d\-yy"/>
    <numFmt numFmtId="278" formatCode="mmm\-d\-yyyy"/>
    <numFmt numFmtId="279" formatCode="mmm\-yyyy"/>
    <numFmt numFmtId="280" formatCode="mmm\ d\,\ yyyy"/>
    <numFmt numFmtId="281" formatCode="&quot;Deal &quot;0"/>
    <numFmt numFmtId="282" formatCode="_-* #,##0_-;\-* #,##0_-;_-* &quot;-&quot;_-;_-@_-"/>
    <numFmt numFmtId="283" formatCode="&quot;$&quot;#,##0.0;[Red]\(&quot;$&quot;#,##0.0\)"/>
    <numFmt numFmtId="284" formatCode="0.000\ \x"/>
    <numFmt numFmtId="285" formatCode="#,##0;[Red]\(#,##0\)"/>
    <numFmt numFmtId="286" formatCode="_(* #,##0.0000_);_(* \(#,##0.0000\);_(* &quot;-&quot;\ \ _);@"/>
    <numFmt numFmtId="287" formatCode="0%&quot; Proy&quot;"/>
    <numFmt numFmtId="288" formatCode="_(&quot;N$&quot;* #,##0.00_);_(&quot;N$&quot;* \(#,##0.00\);_(&quot;N$&quot;* &quot;-&quot;??_);_(@_)"/>
    <numFmt numFmtId="289" formatCode="###0_);\(###0\)"/>
    <numFmt numFmtId="290" formatCode="#,##0.000_);\(#,##0.000\)"/>
    <numFmt numFmtId="291" formatCode="#,##0.00&quot; $&quot;;\-#,##0.00&quot; $&quot;"/>
    <numFmt numFmtId="292" formatCode="_(* #,##0_);_(* \(#,##0\);_(* &quot;-&quot;\ \ _);@\ &quot; (HHV)&quot;"/>
    <numFmt numFmtId="293" formatCode="0.00_)"/>
    <numFmt numFmtId="294" formatCode="_(&quot;R$&quot;* #,##0_);_(&quot;R$&quot;* \(#,##0\);_(&quot;R$&quot;* &quot;-&quot;_);_(@_)"/>
    <numFmt numFmtId="295" formatCode="_(&quot;R$&quot;* #,##0.00_);_(&quot;R$&quot;* \(#,##0.00\);_(&quot;R$&quot;* &quot;-&quot;??_);_(@_)"/>
    <numFmt numFmtId="296" formatCode="mmm\ yy"/>
    <numFmt numFmtId="297" formatCode="mmmm"/>
    <numFmt numFmtId="298" formatCode="mmmm\ d\,"/>
    <numFmt numFmtId="299" formatCode="_(* #,##0.000000000000000000000000_);_(* \(#,##0.000000000000000000000000\);_(* &quot;-&quot;??_);_(@_)"/>
    <numFmt numFmtId="300" formatCode="mmm"/>
    <numFmt numFmtId="301" formatCode="_(* #,##0.00\ \x_);_(* \(#,##0.00\ \x\);_(* &quot;-&quot;??_);_(@_)"/>
    <numFmt numFmtId="302" formatCode="_(* #,##0.00\ ___);_(* \(#,##0.00\ __\);_(* &quot;-&quot;??_);_(@_)"/>
    <numFmt numFmtId="303" formatCode="_(* #,##0\ \x_);_(* \(#,##0\ \x\);_(* &quot;-&quot;??_);_(@_)"/>
    <numFmt numFmtId="304" formatCode="_(* #,##0\ ___);_(* \(#,##0\ __\);_(* &quot;-&quot;??_);_(@_)"/>
    <numFmt numFmtId="305" formatCode="_(* #,##0.0\ \x_);_(* \(#,##0.0\ \x\);_(* &quot;-&quot;??_);_(@_)"/>
    <numFmt numFmtId="306" formatCode="_(* #,##0.0\ ___);_(* \(#,##0.0\ __\);_(* &quot;-&quot;??_);_(@_)"/>
    <numFmt numFmtId="307" formatCode="#,##0.0_);[Red]\(#,##0.0\);&quot;N/A &quot;"/>
    <numFmt numFmtId="308" formatCode="_(* #,##0.00_);_(* \(#,##0.00\);_(* &quot;&quot;_);_(@_)"/>
    <numFmt numFmtId="309" formatCode="#,##0_);\(#,##0\);&quot;--&quot;_);@_)"/>
    <numFmt numFmtId="310" formatCode="#,##0.0_)\ \ ;[Red]\(#,##0.0\)\ \ "/>
    <numFmt numFmtId="311" formatCode="_(* #,##0.00\x_);_(* \(#,##0.00\x\);_(* &quot;-&quot;_);_(@_)"/>
    <numFmt numFmtId="312" formatCode="0.0%;\(0.0%\)"/>
    <numFmt numFmtId="313" formatCode="#,##0.00\x_);[Red]\(#,##0.00\x\);&quot;--  &quot;"/>
    <numFmt numFmtId="314" formatCode="_(* #,##0_);_(* \(#,##0\);_(* &quot;&quot;_);_(@_)"/>
    <numFmt numFmtId="315" formatCode="_(* #,##0.0_);_(* \(#,##0.0\);_(* &quot;&quot;_);_(@_)"/>
    <numFmt numFmtId="316" formatCode="0.0%&quot;NetPPE/sales&quot;"/>
    <numFmt numFmtId="317" formatCode="0.0%&quot;NWI/Sls&quot;"/>
    <numFmt numFmtId="318" formatCode="&quot;$&quot;\ #,###,###,##0_);\(&quot;$&quot;\ #,###,###,##0_);&quot;&quot;_)"/>
    <numFmt numFmtId="319" formatCode="&quot;$&quot;\ #,###,##0.00_);\(&quot;$&quot;\ #,###,##0.00\)_);&quot;&quot;_)"/>
    <numFmt numFmtId="320" formatCode="#,###,###,##0_);\(#,###,###,##0\)_);&quot;&quot;_)"/>
    <numFmt numFmtId="321" formatCode="_(* #,##0%_);_(* \(#,##0%\);_(* &quot;- &quot;?_);_(@_)"/>
    <numFmt numFmtId="322" formatCode="_(* #,##0.0%_);_(* \(#,##0.0%\);_(* &quot;- &quot;?_);_(@_)"/>
    <numFmt numFmtId="323" formatCode="_(* #,##0.00%_);_(* \(#,##0.00%\);_(* &quot;- &quot;?_);_(@_)"/>
    <numFmt numFmtId="324" formatCode="m/d"/>
    <numFmt numFmtId="325" formatCode="&quot;SFr.&quot;#,##0;[Red]&quot;SFr.&quot;\-#,##0"/>
    <numFmt numFmtId="326" formatCode="#,##0.0\%_);\(#,##0.0\%\);#,##0.0\%_);@_%_)"/>
    <numFmt numFmtId="327" formatCode="yy"/>
    <numFmt numFmtId="328" formatCode="0.0%&quot;Sales&quot;"/>
    <numFmt numFmtId="329" formatCode="#,###,##0.0_);\-#,###,##0.0_)"/>
    <numFmt numFmtId="330" formatCode="#,###,###,##0_);\-#,###,###,##0_)"/>
    <numFmt numFmtId="331" formatCode="_(&quot;$&quot;* #,##0.000_);_(&quot;$&quot;* \(#,##0.000\);_(&quot;$&quot;* &quot;-&quot;???_);_(@_)"/>
    <numFmt numFmtId="332" formatCode="&quot;$&quot;#,##0.00;\(&quot;$&quot;#,##0.00\)"/>
    <numFmt numFmtId="333" formatCode="&quot;$&quot;\ #,###,##0_);\(&quot;$&quot;\ #,###,##0\)_)"/>
    <numFmt numFmtId="334" formatCode="#,##0.0_);\(#,##0.0\);#,##0.0_);@_)"/>
    <numFmt numFmtId="335" formatCode="\+#,##0.0_);\(#,##0.0\)"/>
    <numFmt numFmtId="336" formatCode="#,##0_)"/>
    <numFmt numFmtId="337" formatCode="0.000_);\(0.000\)"/>
    <numFmt numFmtId="338" formatCode="0&quot;    &quot;"/>
    <numFmt numFmtId="339" formatCode="_(* #,##0.0_);_(* \(#,##0.0\);_(* &quot;&quot;??_);_(@_)"/>
    <numFmt numFmtId="340" formatCode="\$#,##0.00;[Red]\-\$#,##0.00"/>
    <numFmt numFmtId="341" formatCode="&quot;£&quot;_(#,##0.00_);&quot;£&quot;\(#,##0.00\)"/>
    <numFmt numFmtId="342" formatCode="#,##0.00&quot;£&quot;_);[Red]\(#,##0.00&quot;£&quot;\)"/>
    <numFmt numFmtId="343" formatCode="0.0%_);\(0.0%\);&quot;--&quot;"/>
    <numFmt numFmtId="344" formatCode="0%_);\(0%\);&quot;--&quot;"/>
    <numFmt numFmtId="345" formatCode="&quot;$&quot;_(#,##0.00_);&quot;$&quot;\(#,##0.00\);&quot;$&quot;_(0.00_);@_)"/>
    <numFmt numFmtId="346" formatCode="#,##0.00_);\(#,##0.00\);0.00_);@_)"/>
    <numFmt numFmtId="347" formatCode="#,##0_)\x;\(#,##0\)\x;0_)\x;@_)_x"/>
    <numFmt numFmtId="348" formatCode="#,##0_)_x;\(#,##0\)_x;0_)_x;@_)_x"/>
    <numFmt numFmtId="349" formatCode="\£\ #,##0_);[Red]\(\£\ #,##0\)"/>
    <numFmt numFmtId="350" formatCode="_ * #,##0.00_)&quot;$&quot;_ ;_ * \(#,##0.00\)&quot;$&quot;_ ;_ * &quot;-&quot;??_)&quot;$&quot;_ ;_ @_ "/>
    <numFmt numFmtId="351" formatCode="\ \ \ @"/>
    <numFmt numFmtId="352" formatCode="\ #,##0.00_);\(#,##0.00\);&quot; - &quot;_);@_)"/>
    <numFmt numFmtId="353" formatCode="_(* #,##0.0_);_(* \(#,##0.0\);_(* &quot;-&quot;?_);_(@_)"/>
    <numFmt numFmtId="354" formatCode="&quot;yes&quot;;&quot;no&quot;;&quot;no&quot;"/>
    <numFmt numFmtId="355" formatCode="mm/dd/yy"/>
    <numFmt numFmtId="356" formatCode="#,##0.000_)"/>
    <numFmt numFmtId="357" formatCode="#,##0.000000_)"/>
    <numFmt numFmtId="358" formatCode="_ * #,##0.00_ ;_ * \-#,##0.00_ ;_ * &quot;-&quot;??_ ;_ @_ "/>
    <numFmt numFmtId="359" formatCode="_-* #,##0_-;\-* #,##0_-;_-* &quot;-&quot;??_-;_-@_-"/>
    <numFmt numFmtId="360" formatCode="_ * #,##0_ ;_ * \-#,##0_ ;_ * &quot;-&quot;??_ ;_ @_ "/>
    <numFmt numFmtId="361" formatCode="0.000"/>
    <numFmt numFmtId="362" formatCode="0_);[Red]\(0\)"/>
    <numFmt numFmtId="363" formatCode="0.0%;\-0.0%"/>
  </numFmts>
  <fonts count="295"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12"/>
      <name val="Arial Narrow"/>
      <family val="2"/>
    </font>
    <font>
      <sz val="10"/>
      <color indexed="17"/>
      <name val="Arial Narrow"/>
      <family val="2"/>
    </font>
    <font>
      <b/>
      <sz val="10"/>
      <color indexed="12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sz val="8"/>
      <name val="Palatino"/>
      <family val="1"/>
    </font>
    <font>
      <sz val="8"/>
      <name val="Times New Roman"/>
      <family val="1"/>
    </font>
    <font>
      <sz val="8"/>
      <name val="Arial"/>
      <family val="2"/>
    </font>
    <font>
      <sz val="8"/>
      <color indexed="16"/>
      <name val="Palatino"/>
      <family val="1"/>
    </font>
    <font>
      <sz val="10"/>
      <color indexed="8"/>
      <name val="Times New Roman"/>
      <family val="1"/>
    </font>
    <font>
      <b/>
      <sz val="10"/>
      <name val="Arial"/>
      <family val="2"/>
    </font>
    <font>
      <b/>
      <sz val="10"/>
      <color indexed="17"/>
      <name val="Arial Narrow"/>
      <family val="2"/>
    </font>
    <font>
      <b/>
      <i/>
      <sz val="18"/>
      <color indexed="17"/>
      <name val="Arial Narrow"/>
      <family val="2"/>
    </font>
    <font>
      <b/>
      <sz val="18"/>
      <color indexed="17"/>
      <name val="Arial Narrow"/>
      <family val="2"/>
    </font>
    <font>
      <b/>
      <sz val="14"/>
      <color indexed="17"/>
      <name val="Arial Narrow"/>
      <family val="2"/>
    </font>
    <font>
      <b/>
      <sz val="12"/>
      <color indexed="17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b/>
      <sz val="10"/>
      <name val="Times New Roman"/>
      <family val="1"/>
    </font>
    <font>
      <b/>
      <sz val="10"/>
      <color indexed="10"/>
      <name val="Arial Narrow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b/>
      <i/>
      <sz val="10"/>
      <name val="Arial Narrow"/>
      <family val="2"/>
    </font>
    <font>
      <b/>
      <sz val="16"/>
      <color indexed="17"/>
      <name val="Arial Narrow"/>
      <family val="2"/>
    </font>
    <font>
      <b/>
      <i/>
      <u/>
      <sz val="10"/>
      <name val="Arial Narrow"/>
      <family val="2"/>
    </font>
    <font>
      <i/>
      <sz val="10"/>
      <name val="Arial Narrow"/>
      <family val="2"/>
    </font>
    <font>
      <sz val="9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8"/>
      <name val="Times"/>
      <family val="1"/>
    </font>
    <font>
      <sz val="12"/>
      <name val="Times New Roman"/>
      <family val="1"/>
    </font>
    <font>
      <sz val="10"/>
      <name val="Frutiger 45"/>
    </font>
    <font>
      <b/>
      <sz val="10"/>
      <color indexed="9"/>
      <name val="Arial"/>
      <family val="2"/>
    </font>
    <font>
      <sz val="10"/>
      <name val="Tahoma"/>
      <family val="2"/>
    </font>
    <font>
      <sz val="10"/>
      <name val="Geneva"/>
      <family val="2"/>
    </font>
    <font>
      <sz val="11"/>
      <color theme="1"/>
      <name val="Calibri"/>
      <family val="2"/>
      <scheme val="minor"/>
    </font>
    <font>
      <sz val="10"/>
      <name val="MS Serif"/>
      <family val="1"/>
    </font>
    <font>
      <sz val="10"/>
      <color indexed="16"/>
      <name val="MS Serif"/>
      <family val="1"/>
    </font>
    <font>
      <b/>
      <sz val="8"/>
      <name val="MS Sans Serif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0"/>
      <color indexed="8"/>
      <name val="Arial"/>
      <family val="2"/>
    </font>
    <font>
      <b/>
      <sz val="8"/>
      <color indexed="8"/>
      <name val="Helv"/>
    </font>
    <font>
      <b/>
      <sz val="10"/>
      <color indexed="10"/>
      <name val="Arial"/>
      <family val="2"/>
    </font>
    <font>
      <b/>
      <sz val="1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Helv"/>
    </font>
    <font>
      <sz val="10"/>
      <color indexed="12"/>
      <name val="Times New Roman"/>
      <family val="1"/>
    </font>
    <font>
      <sz val="10"/>
      <color rgb="FF000000"/>
      <name val="Arial"/>
      <family val="2"/>
    </font>
    <font>
      <sz val="10"/>
      <color theme="1"/>
      <name val="EYInterstate Light"/>
      <family val="2"/>
    </font>
    <font>
      <sz val="8"/>
      <color indexed="8"/>
      <name val="Arial"/>
      <family val="2"/>
    </font>
    <font>
      <sz val="10"/>
      <name val="GillSans"/>
    </font>
    <font>
      <sz val="12"/>
      <name val="Arial MT"/>
    </font>
    <font>
      <sz val="12"/>
      <name val="???"/>
      <family val="1"/>
      <charset val="129"/>
    </font>
    <font>
      <sz val="10"/>
      <name val="Helv"/>
      <family val="2"/>
    </font>
    <font>
      <sz val="12"/>
      <name val="___"/>
      <family val="1"/>
      <charset val="129"/>
    </font>
    <font>
      <sz val="12"/>
      <name val="___"/>
      <family val="3"/>
      <charset val="129"/>
    </font>
    <font>
      <sz val="11"/>
      <name val="__"/>
      <family val="3"/>
      <charset val="129"/>
    </font>
    <font>
      <sz val="10"/>
      <name val="___"/>
      <family val="3"/>
      <charset val="129"/>
    </font>
    <font>
      <sz val="11"/>
      <name val="___"/>
      <family val="1"/>
      <charset val="129"/>
    </font>
    <font>
      <sz val="11"/>
      <name val="___"/>
      <family val="3"/>
      <charset val="129"/>
    </font>
    <font>
      <b/>
      <sz val="22"/>
      <color indexed="18"/>
      <name val="Arial"/>
      <family val="2"/>
    </font>
    <font>
      <sz val="10"/>
      <color indexed="8"/>
      <name val="MS Sans Serif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0"/>
      <name val="Palatino"/>
      <family val="1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8"/>
      <color indexed="12"/>
      <name val="Helv"/>
    </font>
    <font>
      <sz val="11"/>
      <color indexed="20"/>
      <name val="Calibri"/>
      <family val="2"/>
    </font>
    <font>
      <sz val="9"/>
      <name val="Helv"/>
    </font>
    <font>
      <strike/>
      <sz val="8"/>
      <name val="Arial"/>
      <family val="2"/>
    </font>
    <font>
      <sz val="8"/>
      <color indexed="12"/>
      <name val="Tms Rmn"/>
    </font>
    <font>
      <b/>
      <sz val="8"/>
      <color indexed="8"/>
      <name val="Arial"/>
      <family val="2"/>
    </font>
    <font>
      <u val="singleAccounting"/>
      <sz val="10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0"/>
      <name val="Courier New"/>
      <family val="3"/>
    </font>
    <font>
      <b/>
      <sz val="8"/>
      <name val="Book Antiqua"/>
      <family val="1"/>
    </font>
    <font>
      <sz val="12"/>
      <name val="Book Antiqua"/>
      <family val="1"/>
    </font>
    <font>
      <sz val="11"/>
      <name val="Tms Rmn"/>
    </font>
    <font>
      <sz val="9"/>
      <name val="Trebuchet MS"/>
      <family val="2"/>
    </font>
    <font>
      <sz val="8"/>
      <color indexed="12"/>
      <name val="Times New Roman"/>
      <family val="1"/>
    </font>
    <font>
      <b/>
      <sz val="8"/>
      <name val="Times New Roman"/>
      <family val="1"/>
    </font>
    <font>
      <b/>
      <i/>
      <sz val="12"/>
      <color indexed="12"/>
      <name val="Arial"/>
      <family val="2"/>
    </font>
    <font>
      <sz val="10"/>
      <name val="Palatino Linotype"/>
      <family val="1"/>
    </font>
    <font>
      <sz val="10"/>
      <name val="Helv"/>
    </font>
    <font>
      <b/>
      <sz val="11"/>
      <name val="Times New Roman"/>
      <family val="1"/>
    </font>
    <font>
      <sz val="11"/>
      <color indexed="12"/>
      <name val="Book Antiqua"/>
      <family val="1"/>
    </font>
    <font>
      <sz val="10"/>
      <color indexed="18"/>
      <name val="times new roman"/>
      <family val="1"/>
    </font>
    <font>
      <sz val="8"/>
      <color indexed="18"/>
      <name val="Times New Roman"/>
      <family val="1"/>
    </font>
    <font>
      <b/>
      <sz val="10"/>
      <color indexed="48"/>
      <name val="Arial"/>
      <family val="2"/>
    </font>
    <font>
      <sz val="8"/>
      <color indexed="10"/>
      <name val="Arial"/>
      <family val="2"/>
    </font>
    <font>
      <sz val="8"/>
      <name val="Helvetica-Narrow"/>
      <family val="2"/>
    </font>
    <font>
      <b/>
      <sz val="11"/>
      <name val="Optimum"/>
    </font>
    <font>
      <b/>
      <sz val="12"/>
      <name val="MS Sans Serif"/>
      <family val="2"/>
    </font>
    <font>
      <sz val="8"/>
      <name val="Tms Rmn"/>
      <family val="1"/>
    </font>
    <font>
      <u val="doubleAccounting"/>
      <sz val="10"/>
      <name val="Arial"/>
      <family val="2"/>
    </font>
    <font>
      <sz val="9"/>
      <color indexed="18"/>
      <name val="Times New Roman"/>
      <family val="1"/>
    </font>
    <font>
      <b/>
      <sz val="12"/>
      <color indexed="18"/>
      <name val="Arial"/>
      <family val="2"/>
    </font>
    <font>
      <b/>
      <sz val="9"/>
      <color indexed="18"/>
      <name val="Arial"/>
      <family val="2"/>
    </font>
    <font>
      <b/>
      <u/>
      <sz val="9"/>
      <color indexed="18"/>
      <name val="Arial"/>
      <family val="2"/>
    </font>
    <font>
      <sz val="9"/>
      <name val="Arial Narrow"/>
      <family val="2"/>
    </font>
    <font>
      <sz val="8"/>
      <color indexed="8"/>
      <name val="GoudyOlSt BT"/>
      <family val="1"/>
    </font>
    <font>
      <i/>
      <sz val="9"/>
      <color indexed="18"/>
      <name val="Times New Roman"/>
      <family val="1"/>
    </font>
    <font>
      <i/>
      <sz val="9"/>
      <color indexed="8"/>
      <name val="Times New Roman"/>
      <family val="1"/>
    </font>
    <font>
      <b/>
      <sz val="9"/>
      <name val="Arial"/>
      <family val="2"/>
    </font>
    <font>
      <sz val="14"/>
      <name val="Times New Roman"/>
      <family val="1"/>
    </font>
    <font>
      <sz val="22"/>
      <name val="Times New Roman"/>
      <family val="1"/>
    </font>
    <font>
      <sz val="12"/>
      <name val="Tms Rmn"/>
    </font>
    <font>
      <sz val="8"/>
      <name val="Frutiger-Bold"/>
    </font>
    <font>
      <sz val="24"/>
      <color indexed="13"/>
      <name val="SWISS"/>
    </font>
    <font>
      <i/>
      <sz val="11"/>
      <color indexed="23"/>
      <name val="Calibri"/>
      <family val="2"/>
    </font>
    <font>
      <sz val="7"/>
      <name val="Palatino"/>
      <family val="1"/>
    </font>
    <font>
      <b/>
      <sz val="14"/>
      <name val="SWISS"/>
    </font>
    <font>
      <sz val="12"/>
      <color indexed="16"/>
      <name val="SWISS"/>
    </font>
    <font>
      <sz val="11"/>
      <color indexed="17"/>
      <name val="Calibri"/>
      <family val="2"/>
    </font>
    <font>
      <b/>
      <sz val="9"/>
      <color indexed="16"/>
      <name val="Arial"/>
      <family val="2"/>
    </font>
    <font>
      <sz val="8"/>
      <color indexed="9"/>
      <name val="MS Sans Serif"/>
      <family val="2"/>
    </font>
    <font>
      <b/>
      <sz val="8"/>
      <name val="Palatino"/>
      <family val="1"/>
    </font>
    <font>
      <b/>
      <sz val="11"/>
      <color indexed="56"/>
      <name val="Calibri"/>
      <family val="2"/>
    </font>
    <font>
      <b/>
      <sz val="16"/>
      <name val="Times New Roman"/>
      <family val="1"/>
    </font>
    <font>
      <sz val="10"/>
      <color indexed="9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2"/>
      <color indexed="37"/>
      <name val="swiss"/>
    </font>
    <font>
      <b/>
      <sz val="10"/>
      <color indexed="37"/>
      <name val="Arial MT"/>
    </font>
    <font>
      <b/>
      <sz val="9"/>
      <name val="Helv"/>
    </font>
    <font>
      <b/>
      <sz val="10"/>
      <name val="Palatino"/>
      <family val="1"/>
    </font>
    <font>
      <sz val="11"/>
      <color indexed="52"/>
      <name val="Calibri"/>
      <family val="2"/>
    </font>
    <font>
      <sz val="10"/>
      <name val="Tms Rmn"/>
    </font>
    <font>
      <sz val="8"/>
      <color indexed="8"/>
      <name val="Helv"/>
    </font>
    <font>
      <b/>
      <sz val="11"/>
      <name val="Helv"/>
    </font>
    <font>
      <sz val="14"/>
      <name val="Architecture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Verdana"/>
      <family val="2"/>
    </font>
    <font>
      <u val="singleAccounting"/>
      <sz val="8"/>
      <name val="Arial"/>
      <family val="2"/>
    </font>
    <font>
      <b/>
      <u val="singleAccounting"/>
      <sz val="8"/>
      <name val="Arial"/>
      <family val="2"/>
    </font>
    <font>
      <u val="singleAccounting"/>
      <sz val="8"/>
      <color indexed="12"/>
      <name val="Arial"/>
      <family val="2"/>
    </font>
    <font>
      <sz val="8"/>
      <name val="Helvetica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14"/>
      <name val="B Times Bold"/>
    </font>
    <font>
      <sz val="10"/>
      <color indexed="18"/>
      <name val="Arial"/>
      <family val="2"/>
    </font>
    <font>
      <sz val="10"/>
      <color indexed="55"/>
      <name val="Arial"/>
      <family val="2"/>
    </font>
    <font>
      <sz val="12"/>
      <name val="SWISS"/>
    </font>
    <font>
      <sz val="8"/>
      <color theme="1"/>
      <name val="Arial"/>
      <family val="2"/>
    </font>
    <font>
      <sz val="8"/>
      <name val="MS Serif"/>
      <family val="1"/>
    </font>
    <font>
      <sz val="10"/>
      <color indexed="18"/>
      <name val="MS Sans Serif"/>
      <family val="2"/>
    </font>
    <font>
      <sz val="6"/>
      <name val="LinePrinter"/>
    </font>
    <font>
      <sz val="11"/>
      <name val="Garamond"/>
      <family val="1"/>
    </font>
    <font>
      <sz val="8"/>
      <color indexed="10"/>
      <name val="Arial Narrow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8"/>
      <name val="Arial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9"/>
      <name val="Times New Roman"/>
      <family val="1"/>
    </font>
    <font>
      <i/>
      <sz val="10"/>
      <name val="Trebuchet MS"/>
      <family val="2"/>
    </font>
    <font>
      <b/>
      <i/>
      <sz val="10"/>
      <name val="Trebuchet MS"/>
      <family val="2"/>
    </font>
    <font>
      <i/>
      <sz val="10"/>
      <color indexed="62"/>
      <name val="Trebuchet MS"/>
      <family val="2"/>
    </font>
    <font>
      <i/>
      <sz val="12"/>
      <name val="Times New Roman"/>
      <family val="1"/>
    </font>
    <font>
      <sz val="18"/>
      <name val="Times New Roman"/>
      <family val="1"/>
    </font>
    <font>
      <b/>
      <sz val="8"/>
      <name val="Times"/>
      <family val="1"/>
    </font>
    <font>
      <sz val="10"/>
      <name val="Times"/>
      <family val="1"/>
    </font>
    <font>
      <i/>
      <sz val="10"/>
      <name val="Times"/>
      <family val="1"/>
    </font>
    <font>
      <i/>
      <sz val="8"/>
      <name val="Times"/>
      <family val="1"/>
    </font>
    <font>
      <b/>
      <i/>
      <sz val="8"/>
      <name val="Times New Roman"/>
      <family val="1"/>
    </font>
    <font>
      <b/>
      <sz val="10"/>
      <name val="Times"/>
      <family val="1"/>
    </font>
    <font>
      <sz val="10"/>
      <name val="Geneva"/>
      <family val="2"/>
    </font>
    <font>
      <sz val="10"/>
      <color theme="1"/>
      <name val="Calibri"/>
      <family val="2"/>
    </font>
    <font>
      <b/>
      <sz val="8"/>
      <color indexed="18"/>
      <name val="Arial"/>
      <family val="2"/>
    </font>
    <font>
      <sz val="12"/>
      <name val="宋体"/>
      <charset val="134"/>
    </font>
    <font>
      <sz val="10"/>
      <name val="FrutigerNext LT Regular"/>
      <family val="2"/>
    </font>
    <font>
      <u/>
      <sz val="12"/>
      <color indexed="12"/>
      <name val="宋体"/>
      <charset val="134"/>
    </font>
    <font>
      <sz val="12"/>
      <name val="宋体"/>
      <family val="3"/>
      <charset val="134"/>
    </font>
    <font>
      <sz val="12"/>
      <name val="FrutigerNext LT Regular"/>
      <family val="2"/>
    </font>
    <font>
      <i/>
      <sz val="10"/>
      <color indexed="8"/>
      <name val="Arial Narrow"/>
      <family val="2"/>
    </font>
    <font>
      <sz val="11"/>
      <color theme="1"/>
      <name val="Calibri"/>
      <family val="2"/>
      <charset val="134"/>
      <scheme val="minor"/>
    </font>
    <font>
      <sz val="10"/>
      <color theme="1"/>
      <name val="Tahoma"/>
      <family val="2"/>
      <charset val="134"/>
    </font>
    <font>
      <b/>
      <sz val="18"/>
      <color indexed="8"/>
      <name val="EYLogo"/>
    </font>
    <font>
      <sz val="10"/>
      <name val="Arial"/>
      <family val="2"/>
    </font>
    <font>
      <sz val="10"/>
      <color rgb="FF0000FF"/>
      <name val="Arial Narrow"/>
      <family val="2"/>
    </font>
    <font>
      <sz val="10"/>
      <color rgb="FF008000"/>
      <name val="Arial Narrow"/>
      <family val="2"/>
    </font>
    <font>
      <sz val="10"/>
      <color rgb="FF336600"/>
      <name val="Arial Narrow"/>
      <family val="2"/>
    </font>
    <font>
      <sz val="10"/>
      <color rgb="FF0000E1"/>
      <name val="Arial Narrow"/>
      <family val="2"/>
    </font>
    <font>
      <b/>
      <sz val="10"/>
      <color rgb="FF0000E1"/>
      <name val="Arial Narrow"/>
      <family val="2"/>
    </font>
    <font>
      <sz val="9"/>
      <name val="DengXian"/>
      <family val="3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3F3F76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i/>
      <sz val="11"/>
      <color theme="1"/>
      <name val="Arial"/>
      <family val="2"/>
    </font>
    <font>
      <sz val="10"/>
      <color indexed="17"/>
      <name val="Arial"/>
      <family val="2"/>
    </font>
    <font>
      <b/>
      <sz val="9"/>
      <color rgb="FF000000"/>
      <name val="Arial"/>
      <family val="2"/>
    </font>
    <font>
      <sz val="10"/>
      <color theme="1"/>
      <name val="FangSong"/>
      <family val="2"/>
      <charset val="134"/>
    </font>
    <font>
      <b/>
      <u/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20"/>
      <color theme="1"/>
      <name val="Arial"/>
      <family val="2"/>
    </font>
    <font>
      <sz val="8"/>
      <name val="Arial Narrow"/>
      <family val="2"/>
    </font>
    <font>
      <sz val="12"/>
      <name val="Arial Narrow"/>
      <family val="2"/>
    </font>
    <font>
      <sz val="4"/>
      <name val="Arial Narrow"/>
      <family val="2"/>
    </font>
    <font>
      <b/>
      <sz val="8"/>
      <name val="Arial Narrow"/>
      <family val="2"/>
    </font>
    <font>
      <sz val="8"/>
      <color indexed="12"/>
      <name val="Arial Narrow"/>
      <family val="2"/>
    </font>
    <font>
      <sz val="4"/>
      <color indexed="12"/>
      <name val="Arial Narrow"/>
      <family val="2"/>
    </font>
    <font>
      <sz val="8"/>
      <color indexed="9"/>
      <name val="Arial Narrow"/>
      <family val="2"/>
    </font>
    <font>
      <b/>
      <sz val="8"/>
      <color indexed="9"/>
      <name val="Arial Narrow"/>
      <family val="2"/>
    </font>
    <font>
      <sz val="11"/>
      <color rgb="FF000000"/>
      <name val="SimSun"/>
      <family val="3"/>
      <charset val="134"/>
    </font>
    <font>
      <b/>
      <sz val="11"/>
      <color rgb="FF000000"/>
      <name val="SimSun"/>
      <family val="3"/>
      <charset val="134"/>
    </font>
    <font>
      <b/>
      <sz val="10"/>
      <color indexed="9"/>
      <name val="Arial Narrow"/>
      <family val="2"/>
    </font>
    <font>
      <b/>
      <sz val="12"/>
      <color indexed="10"/>
      <name val="Arial Narrow"/>
      <family val="2"/>
    </font>
    <font>
      <b/>
      <sz val="10"/>
      <color rgb="FF008000"/>
      <name val="Arial Narrow"/>
      <family val="2"/>
    </font>
    <font>
      <b/>
      <sz val="12"/>
      <color indexed="12"/>
      <name val="Arial Narrow"/>
      <family val="2"/>
    </font>
    <font>
      <b/>
      <i/>
      <sz val="10"/>
      <color indexed="8"/>
      <name val="Arial Narrow"/>
      <family val="2"/>
    </font>
    <font>
      <b/>
      <sz val="18"/>
      <name val="EYLogo"/>
    </font>
  </fonts>
  <fills count="1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3"/>
      </patternFill>
    </fill>
    <fill>
      <patternFill patternType="solid">
        <fgColor indexed="5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62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7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lightGray">
        <fgColor indexed="15"/>
      </patternFill>
    </fill>
    <fill>
      <patternFill patternType="solid">
        <fgColor indexed="55"/>
      </patternFill>
    </fill>
    <fill>
      <patternFill patternType="solid">
        <fgColor indexed="6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12"/>
        <bgColor indexed="12"/>
      </patternFill>
    </fill>
    <fill>
      <patternFill patternType="solid">
        <fgColor indexed="13"/>
        <bgColor indexed="13"/>
      </patternFill>
    </fill>
    <fill>
      <patternFill patternType="mediumGray">
        <bgColor indexed="22"/>
      </patternFill>
    </fill>
    <fill>
      <patternFill patternType="solid">
        <fgColor indexed="43"/>
        <bgColor indexed="8"/>
      </patternFill>
    </fill>
    <fill>
      <patternFill patternType="gray0625">
        <fgColor indexed="26"/>
        <bgColor indexed="43"/>
      </patternFill>
    </fill>
    <fill>
      <patternFill patternType="solid">
        <fgColor indexed="13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8"/>
      </patternFill>
    </fill>
    <fill>
      <patternFill patternType="solid">
        <fgColor indexed="41"/>
        <bgColor indexed="64"/>
      </patternFill>
    </fill>
    <fill>
      <patternFill patternType="lightGray">
        <fgColor indexed="13"/>
      </patternFill>
    </fill>
    <fill>
      <patternFill patternType="lightGray">
        <fgColor indexed="11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8"/>
        <bgColor indexed="5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11"/>
        <bgColor indexed="11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20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FBFBF"/>
        <bgColor indexed="64"/>
      </patternFill>
    </fill>
  </fills>
  <borders count="107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18"/>
      </right>
      <top/>
      <bottom/>
      <diagonal/>
    </border>
    <border>
      <left/>
      <right/>
      <top/>
      <bottom style="thin">
        <color indexed="44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23"/>
      </bottom>
      <diagonal/>
    </border>
    <border>
      <left/>
      <right/>
      <top style="thick">
        <color indexed="17"/>
      </top>
      <bottom/>
      <diagonal/>
    </border>
    <border>
      <left/>
      <right/>
      <top/>
      <bottom style="thick">
        <color indexed="18"/>
      </bottom>
      <diagonal/>
    </border>
    <border>
      <left/>
      <right/>
      <top/>
      <bottom style="thin">
        <color indexed="1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3"/>
      </top>
      <bottom/>
      <diagonal/>
    </border>
    <border>
      <left style="thin">
        <color indexed="45"/>
      </left>
      <right style="thin">
        <color indexed="45"/>
      </right>
      <top style="thin">
        <color indexed="45"/>
      </top>
      <bottom style="thin">
        <color indexed="4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5"/>
      </bottom>
      <diagonal/>
    </border>
    <border>
      <left/>
      <right/>
      <top/>
      <bottom style="thin">
        <color indexed="45"/>
      </bottom>
      <diagonal/>
    </border>
    <border>
      <left/>
      <right/>
      <top style="medium">
        <color indexed="45"/>
      </top>
      <bottom/>
      <diagonal/>
    </border>
    <border>
      <left/>
      <right/>
      <top/>
      <bottom style="double">
        <color indexed="45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2593">
    <xf numFmtId="0" fontId="0" fillId="0" borderId="0"/>
    <xf numFmtId="0" fontId="19" fillId="0" borderId="0"/>
    <xf numFmtId="40" fontId="21" fillId="0" borderId="0" applyFont="0" applyFill="0" applyBorder="0" applyAlignment="0" applyProtection="0"/>
    <xf numFmtId="164" fontId="22" fillId="0" borderId="0" applyFont="0" applyFill="0" applyBorder="0" applyAlignment="0" applyProtection="0"/>
    <xf numFmtId="6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6" fontId="17" fillId="0" borderId="1">
      <alignment horizontal="right"/>
    </xf>
    <xf numFmtId="0" fontId="20" fillId="0" borderId="0"/>
    <xf numFmtId="169" fontId="37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6" fillId="0" borderId="0"/>
    <xf numFmtId="43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17" fillId="0" borderId="0"/>
    <xf numFmtId="0" fontId="27" fillId="0" borderId="0" applyNumberFormat="0" applyFill="0" applyBorder="0" applyAlignment="0" applyProtection="0"/>
    <xf numFmtId="0" fontId="46" fillId="0" borderId="0"/>
    <xf numFmtId="0" fontId="47" fillId="0" borderId="0" applyNumberFormat="0" applyFill="0" applyBorder="0" applyAlignment="0" applyProtection="0"/>
    <xf numFmtId="0" fontId="48" fillId="0" borderId="22" applyNumberFormat="0" applyFill="0" applyAlignment="0" applyProtection="0"/>
    <xf numFmtId="0" fontId="49" fillId="0" borderId="23" applyNumberFormat="0" applyFill="0" applyAlignment="0" applyProtection="0"/>
    <xf numFmtId="0" fontId="50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11" borderId="0" applyNumberFormat="0" applyBorder="0" applyAlignment="0" applyProtection="0"/>
    <xf numFmtId="0" fontId="52" fillId="12" borderId="0" applyNumberFormat="0" applyBorder="0" applyAlignment="0" applyProtection="0"/>
    <xf numFmtId="0" fontId="53" fillId="13" borderId="0" applyNumberFormat="0" applyBorder="0" applyAlignment="0" applyProtection="0"/>
    <xf numFmtId="0" fontId="54" fillId="14" borderId="25" applyNumberFormat="0" applyAlignment="0" applyProtection="0"/>
    <xf numFmtId="0" fontId="55" fillId="15" borderId="26" applyNumberFormat="0" applyAlignment="0" applyProtection="0"/>
    <xf numFmtId="0" fontId="56" fillId="15" borderId="25" applyNumberFormat="0" applyAlignment="0" applyProtection="0"/>
    <xf numFmtId="0" fontId="57" fillId="0" borderId="27" applyNumberFormat="0" applyFill="0" applyAlignment="0" applyProtection="0"/>
    <xf numFmtId="0" fontId="58" fillId="16" borderId="28" applyNumberFormat="0" applyAlignment="0" applyProtection="0"/>
    <xf numFmtId="0" fontId="59" fillId="0" borderId="0" applyNumberFormat="0" applyFill="0" applyBorder="0" applyAlignment="0" applyProtection="0"/>
    <xf numFmtId="0" fontId="45" fillId="17" borderId="29" applyNumberFormat="0" applyFont="0" applyAlignment="0" applyProtection="0"/>
    <xf numFmtId="0" fontId="60" fillId="0" borderId="0" applyNumberFormat="0" applyFill="0" applyBorder="0" applyAlignment="0" applyProtection="0"/>
    <xf numFmtId="0" fontId="44" fillId="0" borderId="30" applyNumberFormat="0" applyFill="0" applyAlignment="0" applyProtection="0"/>
    <xf numFmtId="0" fontId="61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61" fillId="21" borderId="0" applyNumberFormat="0" applyBorder="0" applyAlignment="0" applyProtection="0"/>
    <xf numFmtId="0" fontId="61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61" fillId="25" borderId="0" applyNumberFormat="0" applyBorder="0" applyAlignment="0" applyProtection="0"/>
    <xf numFmtId="0" fontId="61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61" fillId="29" borderId="0" applyNumberFormat="0" applyBorder="0" applyAlignment="0" applyProtection="0"/>
    <xf numFmtId="0" fontId="61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61" fillId="33" borderId="0" applyNumberFormat="0" applyBorder="0" applyAlignment="0" applyProtection="0"/>
    <xf numFmtId="0" fontId="61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61" fillId="37" borderId="0" applyNumberFormat="0" applyBorder="0" applyAlignment="0" applyProtection="0"/>
    <xf numFmtId="0" fontId="61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61" fillId="41" borderId="0" applyNumberFormat="0" applyBorder="0" applyAlignment="0" applyProtection="0"/>
    <xf numFmtId="0" fontId="62" fillId="0" borderId="0"/>
    <xf numFmtId="9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17" fillId="0" borderId="0"/>
    <xf numFmtId="0" fontId="27" fillId="42" borderId="0" applyNumberFormat="0" applyBorder="0" applyProtection="0">
      <alignment wrapText="1"/>
    </xf>
    <xf numFmtId="0" fontId="72" fillId="0" borderId="0"/>
    <xf numFmtId="0" fontId="20" fillId="0" borderId="0"/>
    <xf numFmtId="43" fontId="17" fillId="0" borderId="0" applyFont="0" applyFill="0" applyBorder="0" applyAlignment="0" applyProtection="0"/>
    <xf numFmtId="0" fontId="74" fillId="0" borderId="0"/>
    <xf numFmtId="191" fontId="17" fillId="0" borderId="0">
      <alignment horizontal="left" wrapText="1"/>
    </xf>
    <xf numFmtId="38" fontId="37" fillId="0" borderId="0" applyFont="0" applyFill="0" applyBorder="0" applyAlignment="0" applyProtection="0"/>
    <xf numFmtId="0" fontId="17" fillId="0" borderId="0"/>
    <xf numFmtId="0" fontId="17" fillId="0" borderId="0"/>
    <xf numFmtId="0" fontId="64" fillId="0" borderId="0" applyNumberFormat="0" applyFill="0" applyBorder="0" applyAlignment="0" applyProtection="0"/>
    <xf numFmtId="0" fontId="75" fillId="7" borderId="0" applyNumberFormat="0" applyBorder="0" applyAlignment="0" applyProtection="0"/>
    <xf numFmtId="0" fontId="17" fillId="0" borderId="0"/>
    <xf numFmtId="0" fontId="23" fillId="0" borderId="0">
      <alignment horizontal="center" wrapText="1"/>
      <protection locked="0"/>
    </xf>
    <xf numFmtId="192" fontId="77" fillId="0" borderId="0" applyFill="0" applyBorder="0" applyAlignment="0"/>
    <xf numFmtId="43" fontId="17" fillId="0" borderId="0" applyFont="0" applyFill="0" applyBorder="0" applyAlignment="0" applyProtection="0"/>
    <xf numFmtId="43" fontId="78" fillId="0" borderId="0" applyFont="0" applyFill="0" applyBorder="0" applyAlignment="0" applyProtection="0"/>
    <xf numFmtId="0" fontId="79" fillId="0" borderId="0" applyNumberFormat="0" applyAlignment="0">
      <alignment horizontal="left"/>
    </xf>
    <xf numFmtId="0" fontId="80" fillId="0" borderId="0" applyNumberFormat="0" applyAlignment="0">
      <alignment horizontal="left"/>
    </xf>
    <xf numFmtId="38" fontId="24" fillId="2" borderId="0" applyNumberFormat="0" applyBorder="0" applyAlignment="0" applyProtection="0"/>
    <xf numFmtId="0" fontId="63" fillId="0" borderId="20" applyNumberFormat="0" applyAlignment="0" applyProtection="0">
      <alignment horizontal="left" vertical="center"/>
    </xf>
    <xf numFmtId="0" fontId="63" fillId="0" borderId="8">
      <alignment horizontal="left" vertical="center"/>
    </xf>
    <xf numFmtId="14" fontId="27" fillId="43" borderId="6">
      <alignment horizontal="center" vertical="center" wrapText="1"/>
    </xf>
    <xf numFmtId="0" fontId="81" fillId="0" borderId="6">
      <alignment horizontal="center"/>
    </xf>
    <xf numFmtId="0" fontId="81" fillId="0" borderId="0">
      <alignment horizontal="center"/>
    </xf>
    <xf numFmtId="10" fontId="24" fillId="44" borderId="10" applyNumberFormat="0" applyBorder="0" applyAlignment="0" applyProtection="0"/>
    <xf numFmtId="193" fontId="17" fillId="0" borderId="0"/>
    <xf numFmtId="14" fontId="23" fillId="0" borderId="0">
      <alignment horizontal="center" wrapText="1"/>
      <protection locked="0"/>
    </xf>
    <xf numFmtId="194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82" fillId="0" borderId="6">
      <alignment horizontal="center"/>
    </xf>
    <xf numFmtId="3" fontId="21" fillId="0" borderId="0" applyFont="0" applyFill="0" applyBorder="0" applyAlignment="0" applyProtection="0"/>
    <xf numFmtId="0" fontId="21" fillId="45" borderId="0" applyNumberFormat="0" applyFont="0" applyBorder="0" applyAlignment="0" applyProtection="0"/>
    <xf numFmtId="0" fontId="83" fillId="46" borderId="0" applyNumberFormat="0" applyFont="0" applyBorder="0" applyAlignment="0">
      <alignment horizontal="center"/>
    </xf>
    <xf numFmtId="14" fontId="84" fillId="0" borderId="0" applyNumberFormat="0" applyFill="0" applyBorder="0" applyAlignment="0" applyProtection="0">
      <alignment horizontal="left"/>
    </xf>
    <xf numFmtId="0" fontId="83" fillId="1" borderId="8" applyNumberFormat="0" applyFont="0" applyAlignment="0">
      <alignment horizontal="center"/>
    </xf>
    <xf numFmtId="0" fontId="85" fillId="0" borderId="0" applyNumberFormat="0" applyFill="0" applyBorder="0" applyAlignment="0">
      <alignment horizontal="center"/>
    </xf>
    <xf numFmtId="0" fontId="86" fillId="0" borderId="0" applyNumberFormat="0" applyBorder="0" applyAlignment="0"/>
    <xf numFmtId="40" fontId="87" fillId="0" borderId="0" applyBorder="0">
      <alignment horizontal="right"/>
    </xf>
    <xf numFmtId="0" fontId="88" fillId="0" borderId="0" applyFill="0" applyBorder="0" applyProtection="0">
      <alignment horizontal="left" vertical="top"/>
    </xf>
    <xf numFmtId="0" fontId="78" fillId="0" borderId="0"/>
    <xf numFmtId="44" fontId="17" fillId="0" borderId="0" applyFont="0" applyFill="0" applyBorder="0" applyAlignment="0" applyProtection="0"/>
    <xf numFmtId="0" fontId="92" fillId="0" borderId="2" applyBorder="0"/>
    <xf numFmtId="37" fontId="17" fillId="0" borderId="0" applyFill="0" applyBorder="0" applyAlignment="0" applyProtection="0"/>
    <xf numFmtId="5" fontId="17" fillId="0" borderId="0" applyFill="0" applyBorder="0" applyAlignment="0" applyProtection="0"/>
    <xf numFmtId="196" fontId="17" fillId="0" borderId="0" applyFill="0" applyBorder="0" applyAlignment="0" applyProtection="0"/>
    <xf numFmtId="2" fontId="17" fillId="0" borderId="0" applyFill="0" applyBorder="0" applyAlignment="0" applyProtection="0"/>
    <xf numFmtId="9" fontId="17" fillId="0" borderId="0" applyFont="0" applyFill="0" applyBorder="0" applyAlignment="0" applyProtection="0"/>
    <xf numFmtId="0" fontId="94" fillId="0" borderId="0"/>
    <xf numFmtId="37" fontId="17" fillId="0" borderId="0"/>
    <xf numFmtId="43" fontId="95" fillId="0" borderId="0" applyFont="0" applyFill="0" applyBorder="0" applyAlignment="0" applyProtection="0"/>
    <xf numFmtId="197" fontId="96" fillId="0" borderId="0" applyFont="0" applyFill="0" applyBorder="0" applyAlignment="0" applyProtection="0"/>
    <xf numFmtId="198" fontId="96" fillId="0" borderId="0" applyFont="0" applyFill="0" applyBorder="0" applyAlignment="0" applyProtection="0"/>
    <xf numFmtId="199" fontId="96" fillId="0" borderId="0" applyFont="0" applyFill="0" applyBorder="0" applyAlignment="0" applyProtection="0"/>
    <xf numFmtId="0" fontId="17" fillId="0" borderId="0"/>
    <xf numFmtId="0" fontId="11" fillId="0" borderId="0"/>
    <xf numFmtId="0" fontId="45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200" fontId="43" fillId="0" borderId="0"/>
    <xf numFmtId="0" fontId="97" fillId="0" borderId="0"/>
    <xf numFmtId="0" fontId="97" fillId="0" borderId="0"/>
    <xf numFmtId="179" fontId="20" fillId="0" borderId="0">
      <alignment horizontal="right"/>
    </xf>
    <xf numFmtId="7" fontId="20" fillId="0" borderId="0">
      <alignment horizontal="right"/>
    </xf>
    <xf numFmtId="201" fontId="97" fillId="0" borderId="0">
      <alignment horizontal="right"/>
    </xf>
    <xf numFmtId="10" fontId="98" fillId="0" borderId="0"/>
    <xf numFmtId="0" fontId="17" fillId="0" borderId="0"/>
    <xf numFmtId="202" fontId="24" fillId="0" borderId="0" applyFill="0" applyBorder="0"/>
    <xf numFmtId="203" fontId="24" fillId="0" borderId="0" applyFill="0" applyBorder="0"/>
    <xf numFmtId="204" fontId="20" fillId="0" borderId="0" applyFont="0" applyFill="0" applyBorder="0" applyAlignment="0"/>
    <xf numFmtId="205" fontId="17" fillId="0" borderId="0" applyFont="0" applyFill="0" applyBorder="0" applyAlignment="0" applyProtection="0"/>
    <xf numFmtId="0" fontId="99" fillId="0" borderId="0"/>
    <xf numFmtId="206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9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209" fontId="17" fillId="0" borderId="0" applyFont="0" applyFill="0" applyBorder="0" applyAlignment="0" applyProtection="0"/>
    <xf numFmtId="209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6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6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6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211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212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208" fontId="17" fillId="0" borderId="0" applyFont="0" applyFill="0" applyBorder="0" applyAlignment="0" applyProtection="0"/>
    <xf numFmtId="186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212" fontId="17" fillId="0" borderId="0" applyFont="0" applyFill="0" applyBorder="0" applyAlignment="0" applyProtection="0"/>
    <xf numFmtId="212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212" fontId="17" fillId="0" borderId="0" applyFont="0" applyFill="0" applyBorder="0" applyAlignment="0" applyProtection="0"/>
    <xf numFmtId="213" fontId="17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2" fillId="0" borderId="0"/>
    <xf numFmtId="214" fontId="17" fillId="0" borderId="0" applyFont="0" applyFill="0" applyBorder="0" applyAlignment="0" applyProtection="0"/>
    <xf numFmtId="0" fontId="103" fillId="0" borderId="0"/>
    <xf numFmtId="0" fontId="104" fillId="0" borderId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0" fontId="104" fillId="0" borderId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04" fillId="0" borderId="0"/>
    <xf numFmtId="0" fontId="104" fillId="0" borderId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0" fontId="102" fillId="0" borderId="0"/>
    <xf numFmtId="0" fontId="102" fillId="0" borderId="0"/>
    <xf numFmtId="0" fontId="103" fillId="0" borderId="0"/>
    <xf numFmtId="0" fontId="102" fillId="0" borderId="0"/>
    <xf numFmtId="0" fontId="103" fillId="0" borderId="0"/>
    <xf numFmtId="0" fontId="103" fillId="0" borderId="0"/>
    <xf numFmtId="0" fontId="103" fillId="0" borderId="0"/>
    <xf numFmtId="0" fontId="101" fillId="0" borderId="0"/>
    <xf numFmtId="0" fontId="104" fillId="0" borderId="0"/>
    <xf numFmtId="0" fontId="101" fillId="0" borderId="0"/>
    <xf numFmtId="215" fontId="17" fillId="0" borderId="0" applyFont="0" applyFill="0" applyBorder="0" applyAlignment="0" applyProtection="0"/>
    <xf numFmtId="0" fontId="101" fillId="0" borderId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01" fillId="0" borderId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0" fontId="101" fillId="0" borderId="0"/>
    <xf numFmtId="0" fontId="101" fillId="0" borderId="0"/>
    <xf numFmtId="214" fontId="17" fillId="0" borderId="0" applyFont="0" applyFill="0" applyBorder="0" applyAlignment="0" applyProtection="0"/>
    <xf numFmtId="0" fontId="103" fillId="0" borderId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0" fontId="102" fillId="0" borderId="0"/>
    <xf numFmtId="214" fontId="17" fillId="0" borderId="0" applyFont="0" applyFill="0" applyBorder="0" applyAlignment="0" applyProtection="0"/>
    <xf numFmtId="0" fontId="103" fillId="0" borderId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03" fillId="0" borderId="0"/>
    <xf numFmtId="215" fontId="17" fillId="0" borderId="0" applyFont="0" applyFill="0" applyBorder="0" applyAlignment="0" applyProtection="0"/>
    <xf numFmtId="0" fontId="101" fillId="0" borderId="0"/>
    <xf numFmtId="0" fontId="101" fillId="0" borderId="0"/>
    <xf numFmtId="0" fontId="101" fillId="0" borderId="0"/>
    <xf numFmtId="214" fontId="17" fillId="0" borderId="0" applyFont="0" applyFill="0" applyBorder="0" applyAlignment="0" applyProtection="0"/>
    <xf numFmtId="0" fontId="103" fillId="0" borderId="0"/>
    <xf numFmtId="214" fontId="17" fillId="0" borderId="0" applyFont="0" applyFill="0" applyBorder="0" applyAlignment="0" applyProtection="0"/>
    <xf numFmtId="0" fontId="103" fillId="0" borderId="0"/>
    <xf numFmtId="215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0" fontId="103" fillId="0" borderId="0"/>
    <xf numFmtId="0" fontId="103" fillId="0" borderId="0"/>
    <xf numFmtId="0" fontId="103" fillId="0" borderId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216" fontId="17" fillId="0" borderId="0" applyFont="0" applyFill="0" applyBorder="0" applyAlignment="0" applyProtection="0"/>
    <xf numFmtId="217" fontId="17" fillId="0" borderId="0" applyFont="0" applyFill="0" applyBorder="0" applyAlignment="0" applyProtection="0"/>
    <xf numFmtId="216" fontId="17" fillId="0" borderId="0" applyFont="0" applyFill="0" applyBorder="0" applyAlignment="0" applyProtection="0"/>
    <xf numFmtId="217" fontId="17" fillId="0" borderId="0" applyFont="0" applyFill="0" applyBorder="0" applyAlignment="0" applyProtection="0"/>
    <xf numFmtId="216" fontId="17" fillId="0" borderId="0" applyFont="0" applyFill="0" applyBorder="0" applyAlignment="0" applyProtection="0"/>
    <xf numFmtId="216" fontId="17" fillId="0" borderId="0" applyFont="0" applyFill="0" applyBorder="0" applyAlignment="0" applyProtection="0"/>
    <xf numFmtId="217" fontId="17" fillId="0" borderId="0" applyFont="0" applyFill="0" applyBorder="0" applyAlignment="0" applyProtection="0"/>
    <xf numFmtId="217" fontId="17" fillId="0" borderId="0" applyFont="0" applyFill="0" applyBorder="0" applyAlignment="0" applyProtection="0"/>
    <xf numFmtId="217" fontId="17" fillId="0" borderId="0" applyFont="0" applyFill="0" applyBorder="0" applyAlignment="0" applyProtection="0"/>
    <xf numFmtId="0" fontId="102" fillId="0" borderId="0"/>
    <xf numFmtId="0" fontId="21" fillId="0" borderId="0"/>
    <xf numFmtId="0" fontId="102" fillId="0" borderId="0"/>
    <xf numFmtId="0" fontId="17" fillId="0" borderId="0"/>
    <xf numFmtId="208" fontId="17" fillId="0" borderId="0" applyFont="0" applyFill="0" applyBorder="0" applyAlignment="0" applyProtection="0"/>
    <xf numFmtId="0" fontId="17" fillId="0" borderId="0"/>
    <xf numFmtId="208" fontId="17" fillId="0" borderId="0" applyFont="0" applyFill="0" applyBorder="0" applyAlignment="0" applyProtection="0"/>
    <xf numFmtId="0" fontId="17" fillId="0" borderId="0"/>
    <xf numFmtId="0" fontId="17" fillId="0" borderId="0"/>
    <xf numFmtId="208" fontId="17" fillId="0" borderId="0" applyFont="0" applyFill="0" applyBorder="0" applyAlignment="0" applyProtection="0"/>
    <xf numFmtId="0" fontId="101" fillId="0" borderId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01" fillId="0" borderId="0"/>
    <xf numFmtId="0" fontId="101" fillId="0" borderId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02" fillId="0" borderId="0"/>
    <xf numFmtId="215" fontId="17" fillId="0" borderId="0" applyFont="0" applyFill="0" applyBorder="0" applyAlignment="0" applyProtection="0"/>
    <xf numFmtId="8" fontId="100" fillId="0" borderId="0" applyFont="0" applyFill="0" applyBorder="0" applyAlignment="0" applyProtection="0"/>
    <xf numFmtId="0" fontId="101" fillId="0" borderId="0"/>
    <xf numFmtId="40" fontId="100" fillId="0" borderId="0" applyFont="0" applyFill="0" applyBorder="0" applyAlignment="0" applyProtection="0"/>
    <xf numFmtId="0" fontId="101" fillId="0" borderId="0"/>
    <xf numFmtId="40" fontId="100" fillId="0" borderId="0" applyFont="0" applyFill="0" applyBorder="0" applyAlignment="0" applyProtection="0"/>
    <xf numFmtId="8" fontId="100" fillId="0" borderId="0" applyFont="0" applyFill="0" applyBorder="0" applyAlignment="0" applyProtection="0"/>
    <xf numFmtId="8" fontId="100" fillId="0" borderId="0" applyFont="0" applyFill="0" applyBorder="0" applyAlignment="0" applyProtection="0"/>
    <xf numFmtId="8" fontId="100" fillId="0" borderId="0" applyFont="0" applyFill="0" applyBorder="0" applyAlignment="0" applyProtection="0"/>
    <xf numFmtId="0" fontId="101" fillId="0" borderId="0"/>
    <xf numFmtId="40" fontId="100" fillId="0" borderId="0" applyFont="0" applyFill="0" applyBorder="0" applyAlignment="0" applyProtection="0"/>
    <xf numFmtId="0" fontId="101" fillId="0" borderId="0"/>
    <xf numFmtId="0" fontId="101" fillId="0" borderId="0"/>
    <xf numFmtId="8" fontId="100" fillId="0" borderId="0" applyFont="0" applyFill="0" applyBorder="0" applyAlignment="0" applyProtection="0"/>
    <xf numFmtId="0" fontId="102" fillId="0" borderId="0"/>
    <xf numFmtId="218" fontId="17" fillId="0" borderId="0" applyFont="0" applyFill="0" applyBorder="0" applyAlignment="0" applyProtection="0"/>
    <xf numFmtId="0" fontId="102" fillId="0" borderId="0"/>
    <xf numFmtId="218" fontId="17" fillId="0" borderId="0" applyFont="0" applyFill="0" applyBorder="0" applyAlignment="0" applyProtection="0"/>
    <xf numFmtId="0" fontId="102" fillId="0" borderId="0"/>
    <xf numFmtId="0" fontId="102" fillId="0" borderId="0"/>
    <xf numFmtId="218" fontId="17" fillId="0" borderId="0" applyFont="0" applyFill="0" applyBorder="0" applyAlignment="0" applyProtection="0"/>
    <xf numFmtId="218" fontId="17" fillId="0" borderId="0" applyFont="0" applyFill="0" applyBorder="0" applyAlignment="0" applyProtection="0"/>
    <xf numFmtId="0" fontId="102" fillId="0" borderId="0"/>
    <xf numFmtId="218" fontId="17" fillId="0" borderId="0" applyFont="0" applyFill="0" applyBorder="0" applyAlignment="0" applyProtection="0"/>
    <xf numFmtId="0" fontId="104" fillId="0" borderId="0"/>
    <xf numFmtId="0" fontId="102" fillId="0" borderId="0"/>
    <xf numFmtId="0" fontId="100" fillId="0" borderId="0"/>
    <xf numFmtId="0" fontId="105" fillId="0" borderId="0"/>
    <xf numFmtId="0" fontId="106" fillId="0" borderId="0"/>
    <xf numFmtId="0" fontId="17" fillId="0" borderId="0"/>
    <xf numFmtId="0" fontId="103" fillId="0" borderId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0" fontId="103" fillId="0" borderId="0"/>
    <xf numFmtId="0" fontId="103" fillId="0" borderId="0"/>
    <xf numFmtId="215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0" fontId="103" fillId="0" borderId="0"/>
    <xf numFmtId="212" fontId="17" fillId="0" borderId="0" applyFont="0" applyFill="0" applyBorder="0" applyAlignment="0" applyProtection="0"/>
    <xf numFmtId="0" fontId="103" fillId="0" borderId="0"/>
    <xf numFmtId="21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0" fontId="103" fillId="0" borderId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0" fontId="17" fillId="0" borderId="0" applyFont="0" applyFill="0" applyBorder="0" applyAlignment="0" applyProtection="0"/>
    <xf numFmtId="0" fontId="103" fillId="0" borderId="0"/>
    <xf numFmtId="0" fontId="103" fillId="0" borderId="0"/>
    <xf numFmtId="210" fontId="17" fillId="0" borderId="0" applyFont="0" applyFill="0" applyBorder="0" applyAlignment="0" applyProtection="0"/>
    <xf numFmtId="0" fontId="103" fillId="0" borderId="0"/>
    <xf numFmtId="0" fontId="17" fillId="0" borderId="0"/>
    <xf numFmtId="0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 applyFont="0" applyFill="0" applyBorder="0" applyAlignment="0" applyProtection="0"/>
    <xf numFmtId="215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/>
    <xf numFmtId="215" fontId="17" fillId="0" borderId="0" applyFont="0" applyFill="0" applyBorder="0" applyAlignment="0" applyProtection="0"/>
    <xf numFmtId="0" fontId="101" fillId="0" borderId="0"/>
    <xf numFmtId="214" fontId="17" fillId="0" borderId="0" applyFont="0" applyFill="0" applyBorder="0" applyAlignment="0" applyProtection="0"/>
    <xf numFmtId="0" fontId="101" fillId="0" borderId="0"/>
    <xf numFmtId="0" fontId="101" fillId="0" borderId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01" fillId="0" borderId="0"/>
    <xf numFmtId="0" fontId="102" fillId="0" borderId="0"/>
    <xf numFmtId="0" fontId="21" fillId="0" borderId="0"/>
    <xf numFmtId="217" fontId="17" fillId="0" borderId="0" applyFont="0" applyFill="0" applyBorder="0" applyAlignment="0" applyProtection="0"/>
    <xf numFmtId="0" fontId="21" fillId="0" borderId="0"/>
    <xf numFmtId="217" fontId="17" fillId="0" borderId="0" applyFont="0" applyFill="0" applyBorder="0" applyAlignment="0" applyProtection="0"/>
    <xf numFmtId="0" fontId="21" fillId="0" borderId="0"/>
    <xf numFmtId="0" fontId="21" fillId="0" borderId="0"/>
    <xf numFmtId="217" fontId="17" fillId="0" borderId="0" applyFont="0" applyFill="0" applyBorder="0" applyAlignment="0" applyProtection="0"/>
    <xf numFmtId="217" fontId="17" fillId="0" borderId="0" applyFont="0" applyFill="0" applyBorder="0" applyAlignment="0" applyProtection="0"/>
    <xf numFmtId="0" fontId="21" fillId="0" borderId="0"/>
    <xf numFmtId="0" fontId="21" fillId="0" borderId="0"/>
    <xf numFmtId="212" fontId="17" fillId="0" borderId="0" applyFont="0" applyFill="0" applyBorder="0" applyAlignment="0" applyProtection="0"/>
    <xf numFmtId="212" fontId="17" fillId="0" borderId="0" applyFont="0" applyFill="0" applyBorder="0" applyAlignment="0" applyProtection="0"/>
    <xf numFmtId="0" fontId="21" fillId="0" borderId="0"/>
    <xf numFmtId="212" fontId="17" fillId="0" borderId="0" applyFont="0" applyFill="0" applyBorder="0" applyAlignment="0" applyProtection="0"/>
    <xf numFmtId="0" fontId="17" fillId="0" borderId="0"/>
    <xf numFmtId="0" fontId="105" fillId="0" borderId="0"/>
    <xf numFmtId="0" fontId="103" fillId="0" borderId="0"/>
    <xf numFmtId="0" fontId="102" fillId="0" borderId="0"/>
    <xf numFmtId="219" fontId="17" fillId="0" borderId="0" applyFont="0" applyFill="0" applyBorder="0" applyAlignment="0" applyProtection="0"/>
    <xf numFmtId="0" fontId="102" fillId="0" borderId="0"/>
    <xf numFmtId="219" fontId="17" fillId="0" borderId="0" applyFont="0" applyFill="0" applyBorder="0" applyAlignment="0" applyProtection="0"/>
    <xf numFmtId="219" fontId="17" fillId="0" borderId="0" applyFont="0" applyFill="0" applyBorder="0" applyAlignment="0" applyProtection="0"/>
    <xf numFmtId="0" fontId="102" fillId="0" borderId="0"/>
    <xf numFmtId="0" fontId="102" fillId="0" borderId="0"/>
    <xf numFmtId="0" fontId="102" fillId="0" borderId="0"/>
    <xf numFmtId="191" fontId="17" fillId="0" borderId="0">
      <alignment horizontal="left" wrapText="1"/>
    </xf>
    <xf numFmtId="38" fontId="21" fillId="0" borderId="0" applyFont="0" applyFill="0" applyBorder="0" applyAlignment="0" applyProtection="0"/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38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73" fillId="0" borderId="0"/>
    <xf numFmtId="220" fontId="17" fillId="0" borderId="0">
      <alignment horizontal="left" wrapText="1"/>
    </xf>
    <xf numFmtId="0" fontId="27" fillId="0" borderId="0" applyNumberFormat="0" applyFill="0" applyBorder="0" applyAlignment="0" applyProtection="0"/>
    <xf numFmtId="220" fontId="17" fillId="0" borderId="0">
      <alignment horizontal="left" wrapText="1"/>
    </xf>
    <xf numFmtId="220" fontId="17" fillId="0" borderId="0">
      <alignment horizontal="left" wrapText="1"/>
    </xf>
    <xf numFmtId="22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220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0" fontId="17" fillId="0" borderId="0">
      <alignment horizontal="left" wrapText="1"/>
    </xf>
    <xf numFmtId="0" fontId="17" fillId="0" borderId="0">
      <alignment horizontal="left" wrapText="1"/>
    </xf>
    <xf numFmtId="220" fontId="17" fillId="0" borderId="0">
      <alignment horizontal="left" wrapText="1"/>
    </xf>
    <xf numFmtId="22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22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22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68" fontId="17" fillId="0" borderId="0">
      <alignment horizontal="left" wrapText="1"/>
    </xf>
    <xf numFmtId="220" fontId="17" fillId="0" borderId="0">
      <alignment horizontal="left" wrapText="1"/>
    </xf>
    <xf numFmtId="22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68" fontId="17" fillId="0" borderId="0">
      <alignment horizontal="left" wrapText="1"/>
    </xf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7" fillId="0" borderId="0"/>
    <xf numFmtId="191" fontId="17" fillId="0" borderId="0">
      <alignment horizontal="left" wrapText="1"/>
    </xf>
    <xf numFmtId="0" fontId="17" fillId="0" borderId="0" applyNumberFormat="0" applyFill="0" applyBorder="0" applyAlignment="0" applyProtection="0"/>
    <xf numFmtId="191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>
      <alignment horizontal="left" wrapText="1"/>
    </xf>
    <xf numFmtId="38" fontId="21" fillId="0" borderId="0" applyFont="0" applyFill="0" applyBorder="0" applyAlignment="0" applyProtection="0"/>
    <xf numFmtId="22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220" fontId="17" fillId="0" borderId="0">
      <alignment horizontal="left" wrapText="1"/>
    </xf>
    <xf numFmtId="220" fontId="17" fillId="0" borderId="0">
      <alignment horizontal="left" wrapText="1"/>
    </xf>
    <xf numFmtId="22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220" fontId="17" fillId="0" borderId="0">
      <alignment horizontal="left" wrapText="1"/>
    </xf>
    <xf numFmtId="0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91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222" fontId="17" fillId="0" borderId="0">
      <alignment horizontal="left" wrapText="1"/>
    </xf>
    <xf numFmtId="222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91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68" fontId="17" fillId="0" borderId="0">
      <alignment horizontal="left" wrapText="1"/>
    </xf>
    <xf numFmtId="191" fontId="17" fillId="0" borderId="0">
      <alignment horizontal="left" wrapText="1"/>
    </xf>
    <xf numFmtId="168" fontId="17" fillId="0" borderId="0">
      <alignment horizontal="left" wrapText="1"/>
    </xf>
    <xf numFmtId="38" fontId="21" fillId="0" borderId="0" applyFont="0" applyFill="0" applyBorder="0" applyAlignment="0" applyProtection="0"/>
    <xf numFmtId="0" fontId="73" fillId="0" borderId="0"/>
    <xf numFmtId="223" fontId="17" fillId="0" borderId="0" applyFont="0" applyFill="0" applyBorder="0" applyAlignment="0" applyProtection="0"/>
    <xf numFmtId="0" fontId="72" fillId="0" borderId="0"/>
    <xf numFmtId="0" fontId="27" fillId="0" borderId="0" applyNumberFormat="0" applyFill="0" applyBorder="0" applyAlignment="0" applyProtection="0"/>
    <xf numFmtId="0" fontId="73" fillId="0" borderId="0"/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68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0" fontId="1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220" fontId="17" fillId="0" borderId="0">
      <alignment horizontal="left" wrapText="1"/>
    </xf>
    <xf numFmtId="220" fontId="17" fillId="0" borderId="0">
      <alignment horizontal="left" wrapText="1"/>
    </xf>
    <xf numFmtId="0" fontId="17" fillId="47" borderId="0" applyNumberFormat="0" applyFont="0" applyAlignment="0" applyProtection="0"/>
    <xf numFmtId="191" fontId="17" fillId="0" borderId="0">
      <alignment horizontal="left" wrapText="1"/>
    </xf>
    <xf numFmtId="38" fontId="21" fillId="0" borderId="0" applyFont="0" applyFill="0" applyBorder="0" applyAlignment="0" applyProtection="0"/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0" fontId="17" fillId="0" borderId="0" applyFont="0" applyFill="0" applyBorder="0" applyAlignment="0" applyProtection="0"/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73" fillId="0" borderId="0"/>
    <xf numFmtId="0" fontId="17" fillId="0" borderId="0">
      <alignment horizontal="left" wrapText="1"/>
    </xf>
    <xf numFmtId="0" fontId="20" fillId="0" borderId="0"/>
    <xf numFmtId="0" fontId="20" fillId="0" borderId="0"/>
    <xf numFmtId="0" fontId="17" fillId="0" borderId="0">
      <alignment horizontal="left" wrapText="1"/>
    </xf>
    <xf numFmtId="191" fontId="17" fillId="0" borderId="0">
      <alignment horizontal="left" wrapText="1"/>
    </xf>
    <xf numFmtId="22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 applyFont="0" applyFill="0" applyBorder="0" applyAlignment="0" applyProtection="0"/>
    <xf numFmtId="224" fontId="17" fillId="0" borderId="0" applyFont="0" applyFill="0" applyBorder="0" applyAlignment="0" applyProtection="0"/>
    <xf numFmtId="224" fontId="17" fillId="0" borderId="0" applyFont="0" applyFill="0" applyBorder="0" applyAlignment="0" applyProtection="0"/>
    <xf numFmtId="225" fontId="17" fillId="0" borderId="0" applyFont="0" applyFill="0" applyBorder="0" applyAlignment="0" applyProtection="0"/>
    <xf numFmtId="224" fontId="17" fillId="0" borderId="0" applyFont="0" applyFill="0" applyBorder="0" applyAlignment="0" applyProtection="0"/>
    <xf numFmtId="226" fontId="17" fillId="0" borderId="0" applyFont="0" applyFill="0" applyBorder="0" applyAlignment="0" applyProtection="0"/>
    <xf numFmtId="226" fontId="17" fillId="0" borderId="0" applyFont="0" applyFill="0" applyBorder="0" applyAlignment="0" applyProtection="0"/>
    <xf numFmtId="227" fontId="17" fillId="0" borderId="0" applyFont="0" applyFill="0" applyBorder="0" applyAlignment="0" applyProtection="0"/>
    <xf numFmtId="191" fontId="17" fillId="0" borderId="0">
      <alignment horizontal="left" wrapText="1"/>
    </xf>
    <xf numFmtId="22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0" fontId="108" fillId="0" borderId="0"/>
    <xf numFmtId="191" fontId="17" fillId="0" borderId="0">
      <alignment horizontal="left" wrapText="1"/>
    </xf>
    <xf numFmtId="228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229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191" fontId="17" fillId="0" borderId="0">
      <alignment horizontal="left" wrapText="1"/>
    </xf>
    <xf numFmtId="0" fontId="17" fillId="0" borderId="0">
      <alignment horizontal="left" wrapText="1"/>
    </xf>
    <xf numFmtId="0" fontId="17" fillId="0" borderId="0" applyFont="0" applyFill="0" applyBorder="0" applyAlignment="0" applyProtection="0"/>
    <xf numFmtId="168" fontId="17" fillId="0" borderId="0">
      <alignment horizontal="left" wrapText="1"/>
    </xf>
    <xf numFmtId="191" fontId="17" fillId="0" borderId="0">
      <alignment horizontal="left" wrapText="1"/>
    </xf>
    <xf numFmtId="38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0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/>
    <xf numFmtId="38" fontId="21" fillId="0" borderId="0" applyFont="0" applyFill="0" applyBorder="0" applyAlignment="0" applyProtection="0"/>
    <xf numFmtId="0" fontId="20" fillId="0" borderId="0"/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0" fontId="17" fillId="0" borderId="0" applyFont="0" applyFill="0" applyBorder="0" applyAlignment="0" applyProtection="0"/>
    <xf numFmtId="0" fontId="109" fillId="0" borderId="0" applyNumberFormat="0" applyFill="0" applyBorder="0" applyProtection="0">
      <alignment vertical="top"/>
    </xf>
    <xf numFmtId="0" fontId="109" fillId="0" borderId="0" applyNumberFormat="0" applyFill="0" applyBorder="0" applyProtection="0">
      <alignment vertical="top"/>
    </xf>
    <xf numFmtId="191" fontId="17" fillId="0" borderId="0">
      <alignment horizontal="left" wrapText="1"/>
    </xf>
    <xf numFmtId="0" fontId="20" fillId="0" borderId="0"/>
    <xf numFmtId="191" fontId="17" fillId="0" borderId="0">
      <alignment horizontal="left" wrapText="1"/>
    </xf>
    <xf numFmtId="0" fontId="17" fillId="0" borderId="0"/>
    <xf numFmtId="0" fontId="17" fillId="0" borderId="0"/>
    <xf numFmtId="0" fontId="110" fillId="0" borderId="31" applyNumberFormat="0" applyFill="0" applyAlignment="0" applyProtection="0"/>
    <xf numFmtId="0" fontId="111" fillId="0" borderId="32" applyNumberFormat="0" applyFill="0" applyProtection="0">
      <alignment horizontal="center"/>
    </xf>
    <xf numFmtId="0" fontId="111" fillId="0" borderId="32" applyNumberFormat="0" applyFill="0" applyProtection="0">
      <alignment horizontal="center"/>
    </xf>
    <xf numFmtId="0" fontId="17" fillId="0" borderId="17" applyNumberFormat="0" applyFont="0" applyFill="0" applyAlignment="0" applyProtection="0"/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2" fillId="0" borderId="0" applyNumberFormat="0" applyFill="0" applyBorder="0" applyProtection="0">
      <alignment horizontal="centerContinuous"/>
    </xf>
    <xf numFmtId="0" fontId="112" fillId="0" borderId="0" applyNumberFormat="0" applyFill="0" applyBorder="0" applyProtection="0">
      <alignment horizontal="centerContinuous"/>
    </xf>
    <xf numFmtId="0" fontId="110" fillId="0" borderId="0" applyNumberFormat="0" applyFill="0" applyBorder="0" applyAlignment="0" applyProtection="0"/>
    <xf numFmtId="0" fontId="17" fillId="0" borderId="0">
      <alignment horizontal="left" wrapText="1"/>
    </xf>
    <xf numFmtId="168" fontId="17" fillId="0" borderId="0">
      <alignment horizontal="left" wrapText="1"/>
    </xf>
    <xf numFmtId="0" fontId="17" fillId="0" borderId="0" applyFont="0" applyFill="0" applyBorder="0" applyAlignment="0" applyProtection="0"/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 applyNumberFormat="0" applyFill="0" applyBorder="0" applyAlignment="0" applyProtection="0"/>
    <xf numFmtId="0" fontId="72" fillId="0" borderId="0"/>
    <xf numFmtId="0" fontId="72" fillId="0" borderId="0"/>
    <xf numFmtId="191" fontId="17" fillId="0" borderId="0">
      <alignment horizontal="left" wrapText="1"/>
    </xf>
    <xf numFmtId="0" fontId="17" fillId="0" borderId="0">
      <alignment horizontal="left" wrapText="1"/>
    </xf>
    <xf numFmtId="168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38" fontId="21" fillId="0" borderId="0" applyFont="0" applyFill="0" applyBorder="0" applyAlignment="0" applyProtection="0"/>
    <xf numFmtId="0" fontId="43" fillId="0" borderId="0">
      <alignment vertical="top"/>
    </xf>
    <xf numFmtId="191" fontId="17" fillId="0" borderId="0">
      <alignment horizontal="left" wrapText="1"/>
    </xf>
    <xf numFmtId="191" fontId="17" fillId="0" borderId="0">
      <alignment horizontal="left" wrapText="1"/>
    </xf>
    <xf numFmtId="191" fontId="17" fillId="0" borderId="0">
      <alignment horizontal="left" wrapText="1"/>
    </xf>
    <xf numFmtId="0" fontId="17" fillId="0" borderId="0">
      <alignment horizontal="left" wrapText="1"/>
    </xf>
    <xf numFmtId="191" fontId="17" fillId="0" borderId="0">
      <alignment horizontal="left" wrapText="1"/>
    </xf>
    <xf numFmtId="230" fontId="24" fillId="0" borderId="0"/>
    <xf numFmtId="231" fontId="24" fillId="0" borderId="0"/>
    <xf numFmtId="232" fontId="24" fillId="0" borderId="0"/>
    <xf numFmtId="233" fontId="24" fillId="0" borderId="0"/>
    <xf numFmtId="234" fontId="24" fillId="0" borderId="0"/>
    <xf numFmtId="235" fontId="24" fillId="0" borderId="0"/>
    <xf numFmtId="236" fontId="24" fillId="0" borderId="0"/>
    <xf numFmtId="0" fontId="17" fillId="0" borderId="0"/>
    <xf numFmtId="237" fontId="17" fillId="0" borderId="0"/>
    <xf numFmtId="238" fontId="17" fillId="0" borderId="0"/>
    <xf numFmtId="239" fontId="113" fillId="0" borderId="0" applyFont="0" applyFill="0" applyBorder="0" applyAlignment="0" applyProtection="0"/>
    <xf numFmtId="240" fontId="113" fillId="0" borderId="0" applyFont="0" applyFill="0" applyBorder="0" applyAlignment="0" applyProtection="0"/>
    <xf numFmtId="241" fontId="113" fillId="0" borderId="0" applyFont="0" applyFill="0" applyBorder="0" applyAlignment="0" applyProtection="0"/>
    <xf numFmtId="242" fontId="113" fillId="0" borderId="0" applyFont="0" applyFill="0" applyBorder="0" applyAlignment="0" applyProtection="0"/>
    <xf numFmtId="243" fontId="113" fillId="0" borderId="0" applyFont="0" applyFill="0" applyBorder="0" applyAlignment="0" applyProtection="0"/>
    <xf numFmtId="244" fontId="114" fillId="0" borderId="0" applyFont="0" applyFill="0" applyBorder="0" applyAlignment="0" applyProtection="0"/>
    <xf numFmtId="245" fontId="17" fillId="0" borderId="0"/>
    <xf numFmtId="245" fontId="17" fillId="0" borderId="0"/>
    <xf numFmtId="246" fontId="17" fillId="0" borderId="0"/>
    <xf numFmtId="245" fontId="17" fillId="0" borderId="0"/>
    <xf numFmtId="246" fontId="17" fillId="0" borderId="0"/>
    <xf numFmtId="247" fontId="17" fillId="0" borderId="0"/>
    <xf numFmtId="248" fontId="17" fillId="0" borderId="0"/>
    <xf numFmtId="245" fontId="17" fillId="0" borderId="0"/>
    <xf numFmtId="246" fontId="17" fillId="0" borderId="0"/>
    <xf numFmtId="247" fontId="17" fillId="0" borderId="0"/>
    <xf numFmtId="248" fontId="17" fillId="0" borderId="0"/>
    <xf numFmtId="246" fontId="17" fillId="0" borderId="0"/>
    <xf numFmtId="245" fontId="17" fillId="0" borderId="0"/>
    <xf numFmtId="246" fontId="17" fillId="0" borderId="0"/>
    <xf numFmtId="245" fontId="17" fillId="0" borderId="0"/>
    <xf numFmtId="246" fontId="17" fillId="0" borderId="0"/>
    <xf numFmtId="245" fontId="17" fillId="0" borderId="0"/>
    <xf numFmtId="246" fontId="17" fillId="0" borderId="0"/>
    <xf numFmtId="249" fontId="20" fillId="0" borderId="3" applyBorder="0"/>
    <xf numFmtId="250" fontId="115" fillId="0" borderId="0">
      <alignment horizontal="center"/>
    </xf>
    <xf numFmtId="195" fontId="73" fillId="0" borderId="33" applyBorder="0">
      <alignment horizontal="right"/>
    </xf>
    <xf numFmtId="1" fontId="20" fillId="0" borderId="0" applyAlignment="0"/>
    <xf numFmtId="195" fontId="73" fillId="48" borderId="34"/>
    <xf numFmtId="251" fontId="68" fillId="0" borderId="0" applyFill="0" applyBorder="0" applyAlignment="0" applyProtection="0">
      <alignment horizontal="right"/>
    </xf>
    <xf numFmtId="0" fontId="90" fillId="49" borderId="0" applyNumberFormat="0" applyBorder="0" applyAlignment="0" applyProtection="0"/>
    <xf numFmtId="0" fontId="90" fillId="49" borderId="0" applyNumberFormat="0" applyBorder="0" applyAlignment="0" applyProtection="0"/>
    <xf numFmtId="0" fontId="90" fillId="50" borderId="0" applyNumberFormat="0" applyBorder="0" applyAlignment="0" applyProtection="0"/>
    <xf numFmtId="0" fontId="90" fillId="50" borderId="0" applyNumberFormat="0" applyBorder="0" applyAlignment="0" applyProtection="0"/>
    <xf numFmtId="0" fontId="90" fillId="51" borderId="0" applyNumberFormat="0" applyBorder="0" applyAlignment="0" applyProtection="0"/>
    <xf numFmtId="0" fontId="90" fillId="51" borderId="0" applyNumberFormat="0" applyBorder="0" applyAlignment="0" applyProtection="0"/>
    <xf numFmtId="0" fontId="90" fillId="52" borderId="0" applyNumberFormat="0" applyBorder="0" applyAlignment="0" applyProtection="0"/>
    <xf numFmtId="0" fontId="90" fillId="52" borderId="0" applyNumberFormat="0" applyBorder="0" applyAlignment="0" applyProtection="0"/>
    <xf numFmtId="0" fontId="90" fillId="53" borderId="0" applyNumberFormat="0" applyBorder="0" applyAlignment="0" applyProtection="0"/>
    <xf numFmtId="0" fontId="90" fillId="53" borderId="0" applyNumberFormat="0" applyBorder="0" applyAlignment="0" applyProtection="0"/>
    <xf numFmtId="0" fontId="90" fillId="54" borderId="0" applyNumberFormat="0" applyBorder="0" applyAlignment="0" applyProtection="0"/>
    <xf numFmtId="0" fontId="90" fillId="54" borderId="0" applyNumberFormat="0" applyBorder="0" applyAlignment="0" applyProtection="0"/>
    <xf numFmtId="0" fontId="116" fillId="0" borderId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90" fillId="56" borderId="0" applyNumberFormat="0" applyBorder="0" applyAlignment="0" applyProtection="0"/>
    <xf numFmtId="0" fontId="90" fillId="56" borderId="0" applyNumberFormat="0" applyBorder="0" applyAlignment="0" applyProtection="0"/>
    <xf numFmtId="0" fontId="90" fillId="57" borderId="0" applyNumberFormat="0" applyBorder="0" applyAlignment="0" applyProtection="0"/>
    <xf numFmtId="0" fontId="90" fillId="57" borderId="0" applyNumberFormat="0" applyBorder="0" applyAlignment="0" applyProtection="0"/>
    <xf numFmtId="0" fontId="78" fillId="32" borderId="0" applyNumberFormat="0" applyBorder="0" applyAlignment="0" applyProtection="0"/>
    <xf numFmtId="0" fontId="90" fillId="52" borderId="0" applyNumberFormat="0" applyBorder="0" applyAlignment="0" applyProtection="0"/>
    <xf numFmtId="0" fontId="90" fillId="55" borderId="0" applyNumberFormat="0" applyBorder="0" applyAlignment="0" applyProtection="0"/>
    <xf numFmtId="0" fontId="90" fillId="55" borderId="0" applyNumberFormat="0" applyBorder="0" applyAlignment="0" applyProtection="0"/>
    <xf numFmtId="0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117" fillId="59" borderId="0" applyNumberFormat="0" applyBorder="0" applyAlignment="0" applyProtection="0"/>
    <xf numFmtId="0" fontId="117" fillId="59" borderId="0" applyNumberFormat="0" applyBorder="0" applyAlignment="0" applyProtection="0"/>
    <xf numFmtId="0" fontId="117" fillId="56" borderId="0" applyNumberFormat="0" applyBorder="0" applyAlignment="0" applyProtection="0"/>
    <xf numFmtId="0" fontId="117" fillId="56" borderId="0" applyNumberFormat="0" applyBorder="0" applyAlignment="0" applyProtection="0"/>
    <xf numFmtId="0" fontId="117" fillId="57" borderId="0" applyNumberFormat="0" applyBorder="0" applyAlignment="0" applyProtection="0"/>
    <xf numFmtId="0" fontId="117" fillId="57" borderId="0" applyNumberFormat="0" applyBorder="0" applyAlignment="0" applyProtection="0"/>
    <xf numFmtId="0" fontId="117" fillId="60" borderId="0" applyNumberFormat="0" applyBorder="0" applyAlignment="0" applyProtection="0"/>
    <xf numFmtId="0" fontId="117" fillId="60" borderId="0" applyNumberFormat="0" applyBorder="0" applyAlignment="0" applyProtection="0"/>
    <xf numFmtId="0" fontId="117" fillId="61" borderId="0" applyNumberFormat="0" applyBorder="0" applyAlignment="0" applyProtection="0"/>
    <xf numFmtId="0" fontId="117" fillId="61" borderId="0" applyNumberFormat="0" applyBorder="0" applyAlignment="0" applyProtection="0"/>
    <xf numFmtId="0" fontId="117" fillId="62" borderId="0" applyNumberFormat="0" applyBorder="0" applyAlignment="0" applyProtection="0"/>
    <xf numFmtId="0" fontId="117" fillId="62" borderId="0" applyNumberFormat="0" applyBorder="0" applyAlignment="0" applyProtection="0"/>
    <xf numFmtId="0" fontId="90" fillId="63" borderId="0" applyNumberFormat="0" applyBorder="0" applyAlignment="0" applyProtection="0"/>
    <xf numFmtId="0" fontId="90" fillId="64" borderId="0" applyNumberFormat="0" applyBorder="0" applyAlignment="0" applyProtection="0"/>
    <xf numFmtId="0" fontId="117" fillId="65" borderId="0" applyNumberFormat="0" applyBorder="0" applyAlignment="0" applyProtection="0"/>
    <xf numFmtId="0" fontId="117" fillId="66" borderId="0" applyNumberFormat="0" applyBorder="0" applyAlignment="0" applyProtection="0"/>
    <xf numFmtId="0" fontId="117" fillId="66" borderId="0" applyNumberFormat="0" applyBorder="0" applyAlignment="0" applyProtection="0"/>
    <xf numFmtId="0" fontId="90" fillId="67" borderId="0" applyNumberFormat="0" applyBorder="0" applyAlignment="0" applyProtection="0"/>
    <xf numFmtId="0" fontId="90" fillId="68" borderId="0" applyNumberFormat="0" applyBorder="0" applyAlignment="0" applyProtection="0"/>
    <xf numFmtId="0" fontId="117" fillId="69" borderId="0" applyNumberFormat="0" applyBorder="0" applyAlignment="0" applyProtection="0"/>
    <xf numFmtId="0" fontId="117" fillId="70" borderId="0" applyNumberFormat="0" applyBorder="0" applyAlignment="0" applyProtection="0"/>
    <xf numFmtId="0" fontId="117" fillId="70" borderId="0" applyNumberFormat="0" applyBorder="0" applyAlignment="0" applyProtection="0"/>
    <xf numFmtId="0" fontId="90" fillId="71" borderId="0" applyNumberFormat="0" applyBorder="0" applyAlignment="0" applyProtection="0"/>
    <xf numFmtId="0" fontId="90" fillId="72" borderId="0" applyNumberFormat="0" applyBorder="0" applyAlignment="0" applyProtection="0"/>
    <xf numFmtId="0" fontId="117" fillId="73" borderId="0" applyNumberFormat="0" applyBorder="0" applyAlignment="0" applyProtection="0"/>
    <xf numFmtId="0" fontId="117" fillId="74" borderId="0" applyNumberFormat="0" applyBorder="0" applyAlignment="0" applyProtection="0"/>
    <xf numFmtId="0" fontId="117" fillId="74" borderId="0" applyNumberFormat="0" applyBorder="0" applyAlignment="0" applyProtection="0"/>
    <xf numFmtId="0" fontId="90" fillId="72" borderId="0" applyNumberFormat="0" applyBorder="0" applyAlignment="0" applyProtection="0"/>
    <xf numFmtId="0" fontId="90" fillId="73" borderId="0" applyNumberFormat="0" applyBorder="0" applyAlignment="0" applyProtection="0"/>
    <xf numFmtId="0" fontId="117" fillId="73" borderId="0" applyNumberFormat="0" applyBorder="0" applyAlignment="0" applyProtection="0"/>
    <xf numFmtId="0" fontId="117" fillId="60" borderId="0" applyNumberFormat="0" applyBorder="0" applyAlignment="0" applyProtection="0"/>
    <xf numFmtId="0" fontId="117" fillId="60" borderId="0" applyNumberFormat="0" applyBorder="0" applyAlignment="0" applyProtection="0"/>
    <xf numFmtId="0" fontId="90" fillId="63" borderId="0" applyNumberFormat="0" applyBorder="0" applyAlignment="0" applyProtection="0"/>
    <xf numFmtId="0" fontId="90" fillId="64" borderId="0" applyNumberFormat="0" applyBorder="0" applyAlignment="0" applyProtection="0"/>
    <xf numFmtId="0" fontId="117" fillId="64" borderId="0" applyNumberFormat="0" applyBorder="0" applyAlignment="0" applyProtection="0"/>
    <xf numFmtId="0" fontId="118" fillId="34" borderId="0" applyNumberFormat="0" applyBorder="0" applyAlignment="0" applyProtection="0"/>
    <xf numFmtId="0" fontId="117" fillId="61" borderId="0" applyNumberFormat="0" applyBorder="0" applyAlignment="0" applyProtection="0"/>
    <xf numFmtId="0" fontId="90" fillId="75" borderId="0" applyNumberFormat="0" applyBorder="0" applyAlignment="0" applyProtection="0"/>
    <xf numFmtId="0" fontId="90" fillId="68" borderId="0" applyNumberFormat="0" applyBorder="0" applyAlignment="0" applyProtection="0"/>
    <xf numFmtId="0" fontId="117" fillId="76" borderId="0" applyNumberFormat="0" applyBorder="0" applyAlignment="0" applyProtection="0"/>
    <xf numFmtId="0" fontId="118" fillId="38" borderId="0" applyNumberFormat="0" applyBorder="0" applyAlignment="0" applyProtection="0"/>
    <xf numFmtId="0" fontId="117" fillId="77" borderId="0" applyNumberFormat="0" applyBorder="0" applyAlignment="0" applyProtection="0"/>
    <xf numFmtId="252" fontId="24" fillId="5" borderId="35">
      <alignment horizontal="center" vertical="center"/>
    </xf>
    <xf numFmtId="0" fontId="65" fillId="0" borderId="0" applyNumberFormat="0" applyFill="0" applyBorder="0" applyAlignment="0">
      <protection locked="0"/>
    </xf>
    <xf numFmtId="253" fontId="23" fillId="0" borderId="0"/>
    <xf numFmtId="0" fontId="17" fillId="0" borderId="0"/>
    <xf numFmtId="0" fontId="17" fillId="0" borderId="0">
      <alignment vertical="top"/>
    </xf>
    <xf numFmtId="0" fontId="20" fillId="0" borderId="36" applyFont="0" applyFill="0" applyBorder="0" applyAlignment="0" applyProtection="0"/>
    <xf numFmtId="0" fontId="1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19" fillId="0" borderId="4">
      <protection hidden="1"/>
    </xf>
    <xf numFmtId="0" fontId="27" fillId="44" borderId="0" applyNumberFormat="0" applyFont="0" applyAlignment="0" applyProtection="0">
      <protection locked="0"/>
    </xf>
    <xf numFmtId="0" fontId="120" fillId="50" borderId="0" applyNumberFormat="0" applyBorder="0" applyAlignment="0" applyProtection="0"/>
    <xf numFmtId="0" fontId="120" fillId="50" borderId="0" applyNumberFormat="0" applyBorder="0" applyAlignment="0" applyProtection="0"/>
    <xf numFmtId="37" fontId="43" fillId="0" borderId="0" applyFill="0" applyBorder="0" applyProtection="0"/>
    <xf numFmtId="0" fontId="121" fillId="0" borderId="0"/>
    <xf numFmtId="180" fontId="113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96" fillId="10" borderId="0" applyNumberFormat="0" applyFill="0" applyBorder="0" applyAlignment="0" applyProtection="0">
      <protection locked="0"/>
    </xf>
    <xf numFmtId="254" fontId="17" fillId="0" borderId="0" applyFont="0" applyFill="0" applyBorder="0" applyAlignment="0" applyProtection="0">
      <alignment horizontal="right"/>
    </xf>
    <xf numFmtId="0" fontId="123" fillId="0" borderId="0" applyNumberFormat="0" applyFill="0" applyBorder="0" applyAlignment="0" applyProtection="0"/>
    <xf numFmtId="7" fontId="93" fillId="0" borderId="0">
      <alignment horizontal="right"/>
      <protection locked="0"/>
    </xf>
    <xf numFmtId="0" fontId="124" fillId="10" borderId="13" applyNumberFormat="0" applyFill="0" applyBorder="0" applyAlignment="0" applyProtection="0">
      <protection locked="0"/>
    </xf>
    <xf numFmtId="0" fontId="23" fillId="0" borderId="6" applyNumberFormat="0" applyFont="0" applyFill="0" applyAlignment="0" applyProtection="0"/>
    <xf numFmtId="0" fontId="23" fillId="0" borderId="37" applyNumberFormat="0" applyFont="0" applyFill="0" applyAlignment="0" applyProtection="0"/>
    <xf numFmtId="0" fontId="17" fillId="0" borderId="38" applyNumberFormat="0" applyFont="0" applyFill="0" applyAlignment="0" applyProtection="0"/>
    <xf numFmtId="255" fontId="125" fillId="0" borderId="0" applyFont="0" applyFill="0" applyBorder="0" applyAlignment="0" applyProtection="0"/>
    <xf numFmtId="0" fontId="37" fillId="0" borderId="0"/>
    <xf numFmtId="256" fontId="17" fillId="0" borderId="0" applyNumberFormat="0" applyFill="0" applyBorder="0" applyAlignment="0" applyProtection="0"/>
    <xf numFmtId="257" fontId="17" fillId="0" borderId="0" applyFill="0" applyBorder="0" applyAlignment="0"/>
    <xf numFmtId="258" fontId="17" fillId="0" borderId="0" applyFill="0" applyBorder="0" applyAlignment="0"/>
    <xf numFmtId="259" fontId="17" fillId="0" borderId="0" applyFill="0" applyBorder="0" applyAlignment="0"/>
    <xf numFmtId="260" fontId="17" fillId="0" borderId="0" applyFill="0" applyBorder="0" applyAlignment="0"/>
    <xf numFmtId="261" fontId="17" fillId="0" borderId="0" applyFill="0" applyBorder="0" applyAlignment="0"/>
    <xf numFmtId="262" fontId="17" fillId="0" borderId="0" applyFill="0" applyBorder="0" applyAlignment="0"/>
    <xf numFmtId="257" fontId="17" fillId="0" borderId="0" applyFill="0" applyBorder="0" applyAlignment="0"/>
    <xf numFmtId="0" fontId="126" fillId="78" borderId="39" applyNumberFormat="0" applyAlignment="0" applyProtection="0"/>
    <xf numFmtId="0" fontId="126" fillId="78" borderId="39" applyNumberFormat="0" applyAlignment="0" applyProtection="0"/>
    <xf numFmtId="0" fontId="93" fillId="79" borderId="0" applyNumberFormat="0" applyFont="0" applyBorder="0" applyAlignment="0"/>
    <xf numFmtId="0" fontId="127" fillId="0" borderId="0"/>
    <xf numFmtId="0" fontId="21" fillId="0" borderId="0">
      <alignment horizontal="centerContinuous"/>
    </xf>
    <xf numFmtId="0" fontId="66" fillId="0" borderId="0" applyNumberFormat="0" applyFill="0" applyBorder="0" applyAlignment="0" applyProtection="0"/>
    <xf numFmtId="0" fontId="20" fillId="0" borderId="2" applyBorder="0">
      <alignment horizontal="centerContinuous"/>
    </xf>
    <xf numFmtId="0" fontId="128" fillId="80" borderId="40" applyNumberFormat="0" applyAlignment="0" applyProtection="0"/>
    <xf numFmtId="0" fontId="128" fillId="80" borderId="40" applyNumberFormat="0" applyAlignment="0" applyProtection="0"/>
    <xf numFmtId="263" fontId="17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30" fillId="0" borderId="2" applyNumberFormat="0" applyFill="0" applyBorder="0" applyAlignment="0" applyProtection="0">
      <alignment horizontal="center"/>
    </xf>
    <xf numFmtId="49" fontId="75" fillId="81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234" fontId="132" fillId="0" borderId="0"/>
    <xf numFmtId="234" fontId="132" fillId="0" borderId="0"/>
    <xf numFmtId="264" fontId="133" fillId="0" borderId="0" applyFont="0" applyFill="0" applyBorder="0" applyAlignment="0" applyProtection="0"/>
    <xf numFmtId="261" fontId="17" fillId="0" borderId="0" applyFont="0" applyFill="0" applyBorder="0" applyAlignment="0" applyProtection="0"/>
    <xf numFmtId="181" fontId="134" fillId="0" borderId="0" applyFont="0" applyFill="0" applyBorder="0" applyAlignment="0" applyProtection="0"/>
    <xf numFmtId="40" fontId="135" fillId="0" borderId="0" applyFont="0" applyFill="0" applyBorder="0" applyAlignment="0" applyProtection="0">
      <alignment horizontal="center"/>
    </xf>
    <xf numFmtId="4" fontId="136" fillId="0" borderId="14" applyFont="0" applyFill="0" applyBorder="0" applyAlignment="0">
      <alignment horizontal="center" vertical="center"/>
    </xf>
    <xf numFmtId="171" fontId="135" fillId="0" borderId="0" applyFont="0" applyFill="0" applyBorder="0" applyAlignment="0" applyProtection="0">
      <alignment horizontal="center"/>
    </xf>
    <xf numFmtId="0" fontId="22" fillId="0" borderId="0" applyFont="0" applyFill="0" applyBorder="0" applyAlignment="0" applyProtection="0">
      <alignment horizontal="right"/>
    </xf>
    <xf numFmtId="37" fontId="86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265" fontId="137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96" fillId="0" borderId="0" applyFont="0" applyFill="0" applyBorder="0" applyAlignment="0" applyProtection="0"/>
    <xf numFmtId="266" fontId="90" fillId="0" borderId="0" applyFont="0" applyFill="0" applyBorder="0" applyAlignment="0" applyProtection="0"/>
    <xf numFmtId="43" fontId="17" fillId="0" borderId="0" applyFont="0" applyFill="0" applyBorder="0" applyAlignment="0" applyProtection="0"/>
    <xf numFmtId="266" fontId="17" fillId="0" borderId="0" applyFont="0" applyFill="0" applyBorder="0" applyAlignment="0" applyProtection="0"/>
    <xf numFmtId="43" fontId="90" fillId="0" borderId="0" applyFont="0" applyFill="0" applyBorder="0" applyAlignment="0" applyProtection="0"/>
    <xf numFmtId="40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0" fillId="0" borderId="0" applyFont="0" applyFill="0" applyBorder="0" applyAlignment="0" applyProtection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3" fontId="17" fillId="0" borderId="0"/>
    <xf numFmtId="0" fontId="138" fillId="0" borderId="0"/>
    <xf numFmtId="265" fontId="138" fillId="0" borderId="0"/>
    <xf numFmtId="265" fontId="138" fillId="0" borderId="0"/>
    <xf numFmtId="267" fontId="139" fillId="0" borderId="0" applyFill="0" applyBorder="0">
      <alignment horizontal="left"/>
    </xf>
    <xf numFmtId="268" fontId="70" fillId="0" borderId="0">
      <alignment horizontal="center"/>
    </xf>
    <xf numFmtId="0" fontId="17" fillId="0" borderId="0" applyFill="0" applyBorder="0" applyAlignment="0" applyProtection="0"/>
    <xf numFmtId="0" fontId="24" fillId="0" borderId="0" applyFill="0" applyBorder="0" applyAlignment="0" applyProtection="0"/>
    <xf numFmtId="203" fontId="24" fillId="0" borderId="0"/>
    <xf numFmtId="0" fontId="138" fillId="0" borderId="0"/>
    <xf numFmtId="0" fontId="138" fillId="0" borderId="0"/>
    <xf numFmtId="0" fontId="84" fillId="0" borderId="0"/>
    <xf numFmtId="0" fontId="84" fillId="0" borderId="0"/>
    <xf numFmtId="0" fontId="84" fillId="0" borderId="0"/>
    <xf numFmtId="269" fontId="23" fillId="0" borderId="0" applyFont="0" applyFill="0" applyBorder="0" applyAlignment="0" applyProtection="0">
      <protection locked="0"/>
    </xf>
    <xf numFmtId="270" fontId="23" fillId="0" borderId="0" applyFont="0" applyFill="0" applyBorder="0" applyAlignment="0" applyProtection="0">
      <protection locked="0"/>
    </xf>
    <xf numFmtId="257" fontId="17" fillId="0" borderId="0" applyFont="0" applyFill="0" applyBorder="0" applyAlignment="0" applyProtection="0"/>
    <xf numFmtId="271" fontId="113" fillId="0" borderId="0" applyFont="0" applyFill="0" applyBorder="0" applyAlignment="0" applyProtection="0"/>
    <xf numFmtId="8" fontId="140" fillId="0" borderId="41">
      <protection locked="0"/>
    </xf>
    <xf numFmtId="272" fontId="23" fillId="0" borderId="0" applyFont="0" applyFill="0" applyBorder="0" applyAlignment="0" applyProtection="0"/>
    <xf numFmtId="0" fontId="22" fillId="0" borderId="0" applyFont="0" applyFill="0" applyBorder="0" applyAlignment="0" applyProtection="0">
      <alignment horizontal="right"/>
    </xf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17" fillId="0" borderId="0" applyFont="0" applyFill="0" applyBorder="0" applyAlignment="0" applyProtection="0"/>
    <xf numFmtId="7" fontId="84" fillId="0" borderId="0" applyFill="0" applyBorder="0">
      <alignment horizontal="right"/>
    </xf>
    <xf numFmtId="0" fontId="121" fillId="0" borderId="0"/>
    <xf numFmtId="273" fontId="141" fillId="0" borderId="0"/>
    <xf numFmtId="274" fontId="17" fillId="0" borderId="0" applyNumberFormat="0">
      <alignment horizontal="right"/>
    </xf>
    <xf numFmtId="0" fontId="121" fillId="0" borderId="15"/>
    <xf numFmtId="8" fontId="142" fillId="0" borderId="0" applyNumberFormat="0" applyFill="0" applyBorder="0" applyAlignment="0"/>
    <xf numFmtId="0" fontId="138" fillId="0" borderId="0"/>
    <xf numFmtId="0" fontId="138" fillId="0" borderId="0"/>
    <xf numFmtId="0" fontId="138" fillId="0" borderId="0"/>
    <xf numFmtId="275" fontId="68" fillId="0" borderId="0" applyFont="0" applyFill="0" applyBorder="0" applyAlignment="0" applyProtection="0"/>
    <xf numFmtId="276" fontId="24" fillId="0" borderId="0" applyFont="0" applyFill="0" applyBorder="0" applyAlignment="0" applyProtection="0"/>
    <xf numFmtId="277" fontId="68" fillId="44" borderId="0" applyFont="0" applyFill="0" applyBorder="0" applyAlignment="0" applyProtection="0"/>
    <xf numFmtId="278" fontId="66" fillId="44" borderId="5" applyFont="0" applyFill="0" applyBorder="0" applyAlignment="0" applyProtection="0"/>
    <xf numFmtId="278" fontId="24" fillId="44" borderId="0" applyFont="0" applyFill="0" applyBorder="0" applyAlignment="0" applyProtection="0"/>
    <xf numFmtId="17" fontId="68" fillId="0" borderId="0" applyFill="0" applyBorder="0">
      <alignment horizontal="right"/>
    </xf>
    <xf numFmtId="279" fontId="68" fillId="0" borderId="2"/>
    <xf numFmtId="0" fontId="22" fillId="0" borderId="0" applyFont="0" applyFill="0" applyBorder="0" applyAlignment="0" applyProtection="0"/>
    <xf numFmtId="14" fontId="86" fillId="0" borderId="0" applyFill="0" applyBorder="0" applyAlignment="0"/>
    <xf numFmtId="14" fontId="143" fillId="0" borderId="6">
      <alignment horizontal="center"/>
    </xf>
    <xf numFmtId="14" fontId="20" fillId="0" borderId="0">
      <alignment horizontal="right"/>
      <protection locked="0"/>
    </xf>
    <xf numFmtId="278" fontId="68" fillId="0" borderId="0" applyFill="0" applyBorder="0">
      <alignment horizontal="right"/>
    </xf>
    <xf numFmtId="280" fontId="17" fillId="0" borderId="0" applyFont="0" applyFill="0" applyBorder="0" applyAlignment="0" applyProtection="0">
      <alignment horizontal="right"/>
    </xf>
    <xf numFmtId="1" fontId="71" fillId="0" borderId="13"/>
    <xf numFmtId="0" fontId="65" fillId="0" borderId="13"/>
    <xf numFmtId="0" fontId="144" fillId="0" borderId="0">
      <alignment horizontal="left"/>
    </xf>
    <xf numFmtId="281" fontId="24" fillId="0" borderId="0" applyFont="0" applyFill="0" applyBorder="0" applyAlignment="0" applyProtection="0">
      <alignment horizontal="center"/>
    </xf>
    <xf numFmtId="40" fontId="145" fillId="0" borderId="0"/>
    <xf numFmtId="0" fontId="116" fillId="0" borderId="0"/>
    <xf numFmtId="282" fontId="17" fillId="0" borderId="0" applyFont="0" applyFill="0" applyBorder="0" applyAlignment="0" applyProtection="0"/>
    <xf numFmtId="266" fontId="17" fillId="0" borderId="0" applyFont="0" applyFill="0" applyBorder="0" applyAlignment="0" applyProtection="0"/>
    <xf numFmtId="0" fontId="146" fillId="0" borderId="0" applyNumberFormat="0"/>
    <xf numFmtId="0" fontId="147" fillId="0" borderId="0">
      <alignment horizontal="centerContinuous"/>
    </xf>
    <xf numFmtId="0" fontId="147" fillId="0" borderId="0" applyNumberFormat="0"/>
    <xf numFmtId="283" fontId="148" fillId="0" borderId="0"/>
    <xf numFmtId="179" fontId="23" fillId="0" borderId="0"/>
    <xf numFmtId="179" fontId="134" fillId="0" borderId="0">
      <protection locked="0"/>
    </xf>
    <xf numFmtId="7" fontId="23" fillId="0" borderId="0"/>
    <xf numFmtId="187" fontId="114" fillId="0" borderId="0" applyFont="0" applyFill="0" applyBorder="0" applyAlignment="0" applyProtection="0"/>
    <xf numFmtId="4" fontId="73" fillId="0" borderId="0" applyFont="0" applyFill="0" applyBorder="0" applyAlignment="0" applyProtection="0"/>
    <xf numFmtId="187" fontId="114" fillId="0" borderId="0" applyFont="0" applyFill="0" applyBorder="0" applyAlignment="0" applyProtection="0"/>
    <xf numFmtId="0" fontId="22" fillId="0" borderId="42" applyNumberFormat="0" applyFont="0" applyFill="0" applyAlignment="0" applyProtection="0"/>
    <xf numFmtId="42" fontId="149" fillId="0" borderId="0" applyFill="0" applyBorder="0" applyAlignment="0" applyProtection="0"/>
    <xf numFmtId="38" fontId="24" fillId="2" borderId="0" applyNumberFormat="0" applyFont="0" applyBorder="0" applyProtection="0">
      <alignment horizontal="right"/>
    </xf>
    <xf numFmtId="168" fontId="150" fillId="3" borderId="0">
      <alignment vertical="center"/>
    </xf>
    <xf numFmtId="168" fontId="151" fillId="0" borderId="0">
      <alignment vertical="center"/>
    </xf>
    <xf numFmtId="168" fontId="109" fillId="0" borderId="0">
      <alignment vertical="center"/>
    </xf>
    <xf numFmtId="168" fontId="152" fillId="10" borderId="0" applyNumberFormat="0">
      <alignment vertical="center"/>
    </xf>
    <xf numFmtId="168" fontId="153" fillId="10" borderId="0">
      <alignment horizontal="right" vertical="center"/>
    </xf>
    <xf numFmtId="14" fontId="152" fillId="10" borderId="0">
      <alignment horizontal="center" vertical="center"/>
    </xf>
    <xf numFmtId="17" fontId="154" fillId="10" borderId="0">
      <alignment horizontal="center" vertical="center"/>
    </xf>
    <xf numFmtId="168" fontId="24" fillId="0" borderId="0">
      <alignment vertical="center"/>
    </xf>
    <xf numFmtId="168" fontId="155" fillId="10" borderId="0">
      <alignment vertical="center"/>
    </xf>
    <xf numFmtId="168" fontId="156" fillId="10" borderId="0">
      <alignment vertical="center"/>
    </xf>
    <xf numFmtId="169" fontId="42" fillId="10" borderId="1">
      <alignment vertical="center"/>
    </xf>
    <xf numFmtId="0" fontId="18" fillId="10" borderId="1">
      <alignment vertical="center"/>
    </xf>
    <xf numFmtId="37" fontId="150" fillId="10" borderId="0">
      <alignment horizontal="left" vertical="center"/>
    </xf>
    <xf numFmtId="3" fontId="150" fillId="10" borderId="0">
      <alignment horizontal="right" vertical="center"/>
    </xf>
    <xf numFmtId="178" fontId="150" fillId="10" borderId="0">
      <alignment horizontal="right" vertical="center"/>
    </xf>
    <xf numFmtId="187" fontId="150" fillId="10" borderId="0">
      <alignment horizontal="right" vertical="center"/>
    </xf>
    <xf numFmtId="169" fontId="156" fillId="10" borderId="0">
      <alignment horizontal="right" vertical="center"/>
    </xf>
    <xf numFmtId="169" fontId="157" fillId="10" borderId="14">
      <alignment horizontal="right" vertical="center"/>
    </xf>
    <xf numFmtId="187" fontId="43" fillId="10" borderId="1">
      <alignment horizontal="right" vertical="center"/>
    </xf>
    <xf numFmtId="188" fontId="150" fillId="10" borderId="0">
      <alignment horizontal="right" vertical="center"/>
    </xf>
    <xf numFmtId="4" fontId="150" fillId="10" borderId="0">
      <alignment horizontal="right" vertical="center"/>
    </xf>
    <xf numFmtId="188" fontId="43" fillId="10" borderId="2">
      <alignment horizontal="right" vertical="center"/>
    </xf>
    <xf numFmtId="187" fontId="43" fillId="10" borderId="2">
      <alignment horizontal="right" vertical="center"/>
    </xf>
    <xf numFmtId="187" fontId="158" fillId="10" borderId="0">
      <alignment horizontal="right" vertical="center"/>
    </xf>
    <xf numFmtId="184" fontId="43" fillId="10" borderId="0">
      <alignment horizontal="right" vertical="center"/>
    </xf>
    <xf numFmtId="168" fontId="18" fillId="0" borderId="0">
      <alignment vertical="center"/>
    </xf>
    <xf numFmtId="168" fontId="159" fillId="10" borderId="2" applyBorder="0">
      <alignment horizontal="left" vertical="center"/>
    </xf>
    <xf numFmtId="168" fontId="160" fillId="10" borderId="0">
      <alignment horizontal="left" vertical="center"/>
    </xf>
    <xf numFmtId="168" fontId="159" fillId="10" borderId="43">
      <alignment horizontal="left"/>
    </xf>
    <xf numFmtId="168" fontId="24" fillId="10" borderId="44">
      <alignment vertical="center"/>
    </xf>
    <xf numFmtId="168" fontId="24" fillId="10" borderId="45">
      <alignment vertical="center"/>
    </xf>
    <xf numFmtId="168" fontId="24" fillId="10" borderId="14">
      <alignment vertical="center"/>
    </xf>
    <xf numFmtId="168" fontId="33" fillId="10" borderId="46">
      <alignment horizontal="center" vertical="center"/>
    </xf>
    <xf numFmtId="168" fontId="27" fillId="0" borderId="0">
      <alignment vertical="center"/>
    </xf>
    <xf numFmtId="168" fontId="27" fillId="0" borderId="0">
      <alignment vertical="center"/>
    </xf>
    <xf numFmtId="168" fontId="27" fillId="0" borderId="0">
      <alignment vertical="center"/>
    </xf>
    <xf numFmtId="0" fontId="116" fillId="0" borderId="15"/>
    <xf numFmtId="0" fontId="116" fillId="0" borderId="15"/>
    <xf numFmtId="0" fontId="161" fillId="0" borderId="0" applyNumberFormat="0" applyFill="0" applyBorder="0" applyAlignment="0" applyProtection="0"/>
    <xf numFmtId="0" fontId="91" fillId="82" borderId="0" applyNumberFormat="0" applyBorder="0" applyAlignment="0" applyProtection="0"/>
    <xf numFmtId="0" fontId="91" fillId="83" borderId="0" applyNumberFormat="0" applyBorder="0" applyAlignment="0" applyProtection="0"/>
    <xf numFmtId="0" fontId="91" fillId="84" borderId="0" applyNumberFormat="0" applyBorder="0" applyAlignment="0" applyProtection="0"/>
    <xf numFmtId="189" fontId="162" fillId="3" borderId="0" applyNumberFormat="0" applyBorder="0" applyProtection="0">
      <alignment horizontal="center" vertical="center" wrapText="1"/>
    </xf>
    <xf numFmtId="0" fontId="163" fillId="85" borderId="0"/>
    <xf numFmtId="261" fontId="17" fillId="0" borderId="0" applyFill="0" applyBorder="0" applyAlignment="0"/>
    <xf numFmtId="257" fontId="17" fillId="0" borderId="0" applyFill="0" applyBorder="0" applyAlignment="0"/>
    <xf numFmtId="261" fontId="17" fillId="0" borderId="0" applyFill="0" applyBorder="0" applyAlignment="0"/>
    <xf numFmtId="262" fontId="17" fillId="0" borderId="0" applyFill="0" applyBorder="0" applyAlignment="0"/>
    <xf numFmtId="257" fontId="17" fillId="0" borderId="0" applyFill="0" applyBorder="0" applyAlignment="0"/>
    <xf numFmtId="232" fontId="24" fillId="0" borderId="0"/>
    <xf numFmtId="265" fontId="17" fillId="0" borderId="0" applyFont="0" applyFill="0" applyBorder="0" applyAlignment="0" applyProtection="0"/>
    <xf numFmtId="265" fontId="76" fillId="0" borderId="0" applyFont="0" applyFill="0" applyBorder="0" applyAlignment="0" applyProtection="0"/>
    <xf numFmtId="265" fontId="76" fillId="0" borderId="0" applyFont="0" applyFill="0" applyBorder="0" applyAlignment="0" applyProtection="0"/>
    <xf numFmtId="284" fontId="20" fillId="0" borderId="1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285" fontId="73" fillId="0" borderId="0" applyFill="0" applyBorder="0" applyAlignment="0" applyProtection="0"/>
    <xf numFmtId="0" fontId="27" fillId="0" borderId="0" applyProtection="0"/>
    <xf numFmtId="0" fontId="23" fillId="0" borderId="0" applyProtection="0"/>
    <xf numFmtId="0" fontId="17" fillId="0" borderId="0" applyProtection="0"/>
    <xf numFmtId="0" fontId="27" fillId="0" borderId="0" applyProtection="0"/>
    <xf numFmtId="0" fontId="17" fillId="0" borderId="0" applyProtection="0"/>
    <xf numFmtId="0" fontId="24" fillId="0" borderId="0" applyProtection="0"/>
    <xf numFmtId="0" fontId="64" fillId="0" borderId="0" applyProtection="0"/>
    <xf numFmtId="286" fontId="17" fillId="0" borderId="0" applyFont="0" applyFill="0" applyBorder="0">
      <alignment horizontal="left"/>
    </xf>
    <xf numFmtId="287" fontId="17" fillId="0" borderId="0" applyFont="0" applyFill="0" applyBorder="0" applyAlignment="0" applyProtection="0"/>
    <xf numFmtId="288" fontId="17" fillId="0" borderId="0" applyFont="0" applyFill="0" applyBorder="0" applyAlignment="0" applyProtection="0"/>
    <xf numFmtId="37" fontId="23" fillId="0" borderId="0" applyBorder="0" applyAlignment="0"/>
    <xf numFmtId="268" fontId="70" fillId="0" borderId="0">
      <alignment horizontal="center"/>
    </xf>
    <xf numFmtId="289" fontId="17" fillId="44" borderId="0" applyFont="0" applyFill="0" applyBorder="0" applyAlignment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2" fontId="17" fillId="0" borderId="0"/>
    <xf numFmtId="0" fontId="138" fillId="0" borderId="0"/>
    <xf numFmtId="0" fontId="138" fillId="0" borderId="0"/>
    <xf numFmtId="290" fontId="84" fillId="0" borderId="0" applyFill="0" applyBorder="0">
      <alignment horizontal="right"/>
    </xf>
    <xf numFmtId="0" fontId="165" fillId="0" borderId="0" applyFill="0" applyBorder="0" applyProtection="0">
      <alignment horizontal="left"/>
    </xf>
    <xf numFmtId="256" fontId="17" fillId="0" borderId="0" applyNumberFormat="0" applyFill="0" applyBorder="0" applyAlignment="0" applyProtection="0"/>
    <xf numFmtId="0" fontId="166" fillId="0" borderId="47"/>
    <xf numFmtId="0" fontId="166" fillId="0" borderId="15"/>
    <xf numFmtId="0" fontId="166" fillId="86" borderId="15"/>
    <xf numFmtId="182" fontId="24" fillId="10" borderId="10" applyFont="0" applyBorder="0" applyAlignment="0" applyProtection="0">
      <alignment vertical="top"/>
    </xf>
    <xf numFmtId="37" fontId="167" fillId="0" borderId="0"/>
    <xf numFmtId="37" fontId="24" fillId="0" borderId="0"/>
    <xf numFmtId="2" fontId="17" fillId="44" borderId="7" applyFill="0" applyBorder="0" applyProtection="0">
      <alignment horizontal="center"/>
    </xf>
    <xf numFmtId="0" fontId="168" fillId="51" borderId="0" applyNumberFormat="0" applyBorder="0" applyAlignment="0" applyProtection="0"/>
    <xf numFmtId="0" fontId="168" fillId="51" borderId="0" applyNumberFormat="0" applyBorder="0" applyAlignment="0" applyProtection="0"/>
    <xf numFmtId="0" fontId="169" fillId="0" borderId="0"/>
    <xf numFmtId="0" fontId="22" fillId="0" borderId="0" applyFont="0" applyFill="0" applyBorder="0" applyAlignment="0" applyProtection="0">
      <alignment horizontal="right"/>
    </xf>
    <xf numFmtId="0" fontId="170" fillId="87" borderId="16">
      <alignment horizontal="center"/>
    </xf>
    <xf numFmtId="0" fontId="127" fillId="0" borderId="2"/>
    <xf numFmtId="0" fontId="68" fillId="0" borderId="48" applyNumberFormat="0" applyFill="0" applyAlignment="0" applyProtection="0"/>
    <xf numFmtId="0" fontId="171" fillId="0" borderId="0">
      <alignment horizontal="center"/>
    </xf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72" fillId="0" borderId="49" applyNumberFormat="0" applyFill="0" applyAlignment="0" applyProtection="0"/>
    <xf numFmtId="0" fontId="172" fillId="0" borderId="49" applyNumberFormat="0" applyFill="0" applyAlignment="0" applyProtection="0"/>
    <xf numFmtId="0" fontId="172" fillId="0" borderId="0" applyNumberFormat="0" applyFill="0" applyBorder="0" applyAlignment="0" applyProtection="0"/>
    <xf numFmtId="0" fontId="172" fillId="0" borderId="0" applyNumberFormat="0" applyFill="0" applyBorder="0" applyAlignment="0" applyProtection="0"/>
    <xf numFmtId="267" fontId="173" fillId="0" borderId="0">
      <alignment horizontal="right"/>
    </xf>
    <xf numFmtId="267" fontId="173" fillId="0" borderId="0">
      <alignment horizontal="left"/>
    </xf>
    <xf numFmtId="291" fontId="17" fillId="0" borderId="0">
      <protection locked="0"/>
    </xf>
    <xf numFmtId="291" fontId="17" fillId="0" borderId="0">
      <protection locked="0"/>
    </xf>
    <xf numFmtId="0" fontId="17" fillId="0" borderId="0" applyNumberFormat="0" applyFill="0" applyBorder="0" applyProtection="0">
      <alignment wrapText="1"/>
    </xf>
    <xf numFmtId="0" fontId="17" fillId="0" borderId="0" applyNumberFormat="0" applyFill="0" applyBorder="0" applyProtection="0">
      <alignment horizontal="justify" vertical="top" wrapText="1"/>
    </xf>
    <xf numFmtId="292" fontId="17" fillId="0" borderId="0">
      <alignment horizontal="left"/>
    </xf>
    <xf numFmtId="204" fontId="174" fillId="0" borderId="0" applyFill="0" applyBorder="0" applyAlignment="0" applyProtection="0"/>
    <xf numFmtId="0" fontId="65" fillId="0" borderId="50" applyNumberFormat="0" applyFill="0" applyAlignment="0" applyProtection="0"/>
    <xf numFmtId="0" fontId="175" fillId="0" borderId="0" applyNumberFormat="0" applyFill="0" applyBorder="0" applyAlignment="0" applyProtection="0">
      <alignment vertical="top"/>
      <protection locked="0"/>
    </xf>
    <xf numFmtId="0" fontId="176" fillId="54" borderId="39" applyNumberFormat="0" applyAlignment="0" applyProtection="0"/>
    <xf numFmtId="0" fontId="176" fillId="54" borderId="39" applyNumberFormat="0" applyAlignment="0" applyProtection="0"/>
    <xf numFmtId="178" fontId="24" fillId="44" borderId="0" applyNumberFormat="0" applyFont="0" applyBorder="0" applyAlignment="0" applyProtection="0">
      <alignment horizontal="center"/>
      <protection locked="0"/>
    </xf>
    <xf numFmtId="169" fontId="24" fillId="44" borderId="2" applyNumberFormat="0" applyFont="0" applyAlignment="0" applyProtection="0">
      <alignment horizontal="center"/>
      <protection locked="0"/>
    </xf>
    <xf numFmtId="0" fontId="177" fillId="88" borderId="51" applyNumberFormat="0" applyBorder="0" applyAlignment="0" applyProtection="0"/>
    <xf numFmtId="0" fontId="178" fillId="89" borderId="0" applyNumberFormat="0"/>
    <xf numFmtId="285" fontId="148" fillId="0" borderId="0"/>
    <xf numFmtId="256" fontId="17" fillId="0" borderId="0" applyNumberFormat="0" applyFill="0" applyBorder="0" applyAlignment="0" applyProtection="0"/>
    <xf numFmtId="256" fontId="17" fillId="0" borderId="0" applyNumberFormat="0" applyFill="0" applyBorder="0" applyAlignment="0" applyProtection="0"/>
    <xf numFmtId="256" fontId="17" fillId="0" borderId="0" applyNumberFormat="0" applyFill="0" applyBorder="0" applyAlignment="0" applyProtection="0"/>
    <xf numFmtId="0" fontId="179" fillId="90" borderId="15"/>
    <xf numFmtId="293" fontId="23" fillId="0" borderId="0">
      <alignment horizontal="left"/>
    </xf>
    <xf numFmtId="0" fontId="180" fillId="0" borderId="0"/>
    <xf numFmtId="261" fontId="17" fillId="0" borderId="0" applyFill="0" applyBorder="0" applyAlignment="0"/>
    <xf numFmtId="257" fontId="17" fillId="0" borderId="0" applyFill="0" applyBorder="0" applyAlignment="0"/>
    <xf numFmtId="261" fontId="17" fillId="0" borderId="0" applyFill="0" applyBorder="0" applyAlignment="0"/>
    <xf numFmtId="262" fontId="17" fillId="0" borderId="0" applyFill="0" applyBorder="0" applyAlignment="0"/>
    <xf numFmtId="257" fontId="17" fillId="0" borderId="0" applyFill="0" applyBorder="0" applyAlignment="0"/>
    <xf numFmtId="0" fontId="181" fillId="0" borderId="52" applyNumberFormat="0" applyFill="0" applyAlignment="0" applyProtection="0"/>
    <xf numFmtId="0" fontId="181" fillId="0" borderId="52" applyNumberFormat="0" applyFill="0" applyAlignment="0" applyProtection="0"/>
    <xf numFmtId="14" fontId="182" fillId="0" borderId="0">
      <alignment horizontal="center"/>
    </xf>
    <xf numFmtId="0" fontId="183" fillId="0" borderId="4">
      <alignment horizontal="left"/>
      <protection locked="0"/>
    </xf>
    <xf numFmtId="0" fontId="85" fillId="0" borderId="13" applyBorder="0">
      <alignment horizontal="right"/>
    </xf>
    <xf numFmtId="0" fontId="24" fillId="91" borderId="0" applyNumberFormat="0" applyFont="0" applyAlignment="0" applyProtection="0"/>
    <xf numFmtId="0" fontId="69" fillId="4" borderId="0" applyNumberFormat="0" applyFont="0" applyAlignment="0">
      <alignment horizontal="right"/>
    </xf>
    <xf numFmtId="0" fontId="24" fillId="0" borderId="0" applyNumberFormat="0" applyFont="0" applyAlignment="0" applyProtection="0"/>
    <xf numFmtId="3" fontId="17" fillId="0" borderId="53" applyFont="0" applyFill="0" applyBorder="0" applyAlignment="0" applyProtection="0">
      <protection locked="0"/>
    </xf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84" fillId="0" borderId="6"/>
    <xf numFmtId="294" fontId="17" fillId="0" borderId="0" applyFont="0" applyFill="0" applyBorder="0" applyAlignment="0" applyProtection="0"/>
    <xf numFmtId="295" fontId="17" fillId="0" borderId="0" applyFont="0" applyFill="0" applyBorder="0" applyAlignment="0" applyProtection="0"/>
    <xf numFmtId="296" fontId="158" fillId="0" borderId="10" applyFill="0">
      <alignment horizontal="center"/>
    </xf>
    <xf numFmtId="42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7" fillId="79" borderId="10" applyBorder="0">
      <alignment horizontal="right"/>
      <protection hidden="1"/>
    </xf>
    <xf numFmtId="297" fontId="68" fillId="0" borderId="10" applyFill="0">
      <alignment horizontal="center"/>
    </xf>
    <xf numFmtId="296" fontId="68" fillId="0" borderId="10" applyFill="0">
      <alignment horizontal="center"/>
    </xf>
    <xf numFmtId="297" fontId="68" fillId="0" borderId="10">
      <alignment horizontal="center"/>
    </xf>
    <xf numFmtId="298" fontId="20" fillId="0" borderId="0"/>
    <xf numFmtId="299" fontId="24" fillId="0" borderId="0">
      <alignment horizontal="center"/>
    </xf>
    <xf numFmtId="300" fontId="182" fillId="0" borderId="0">
      <alignment horizontal="center"/>
    </xf>
    <xf numFmtId="17" fontId="182" fillId="0" borderId="0">
      <alignment horizontal="center"/>
    </xf>
    <xf numFmtId="0" fontId="185" fillId="0" borderId="0"/>
    <xf numFmtId="0" fontId="20" fillId="0" borderId="2" applyFont="0" applyFill="0" applyBorder="0" applyProtection="0"/>
    <xf numFmtId="0" fontId="17" fillId="0" borderId="2" applyFont="0" applyFill="0" applyBorder="0" applyAlignment="0" applyProtection="0"/>
    <xf numFmtId="301" fontId="2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7" fillId="0" borderId="0" applyFont="0" applyFill="0" applyBorder="0" applyAlignment="0" applyProtection="0"/>
    <xf numFmtId="302" fontId="73" fillId="0" borderId="0" applyFont="0" applyFill="0" applyBorder="0" applyAlignment="0" applyProtection="0"/>
    <xf numFmtId="303" fontId="23" fillId="0" borderId="0" applyFont="0" applyFill="0" applyBorder="0" applyAlignment="0" applyProtection="0"/>
    <xf numFmtId="304" fontId="73" fillId="0" borderId="0" applyFont="0" applyFill="0" applyBorder="0" applyAlignment="0" applyProtection="0"/>
    <xf numFmtId="305" fontId="73" fillId="0" borderId="0" applyFont="0" applyFill="0" applyBorder="0" applyAlignment="0" applyProtection="0"/>
    <xf numFmtId="306" fontId="73" fillId="0" borderId="0" applyFont="0" applyFill="0" applyBorder="0" applyAlignment="0" applyProtection="0"/>
    <xf numFmtId="305" fontId="73" fillId="0" borderId="0" applyFont="0" applyFill="0" applyBorder="0" applyAlignment="0" applyProtection="0"/>
    <xf numFmtId="301" fontId="23" fillId="0" borderId="0" applyFont="0" applyFill="0" applyBorder="0" applyAlignment="0" applyProtection="0"/>
    <xf numFmtId="307" fontId="24" fillId="2" borderId="0" applyFont="0" applyBorder="0" applyAlignment="0" applyProtection="0">
      <alignment horizontal="right"/>
      <protection hidden="1"/>
    </xf>
    <xf numFmtId="0" fontId="186" fillId="47" borderId="0" applyNumberFormat="0" applyBorder="0" applyAlignment="0" applyProtection="0"/>
    <xf numFmtId="0" fontId="186" fillId="47" borderId="0" applyNumberFormat="0" applyBorder="0" applyAlignment="0" applyProtection="0"/>
    <xf numFmtId="308" fontId="17" fillId="0" borderId="0"/>
    <xf numFmtId="37" fontId="187" fillId="0" borderId="0"/>
    <xf numFmtId="309" fontId="17" fillId="0" borderId="0" applyFont="0" applyBorder="0" applyAlignment="0" applyProtection="0"/>
    <xf numFmtId="0" fontId="138" fillId="0" borderId="0"/>
    <xf numFmtId="0" fontId="138" fillId="0" borderId="0"/>
    <xf numFmtId="0" fontId="84" fillId="0" borderId="0"/>
    <xf numFmtId="0" fontId="84" fillId="0" borderId="0"/>
    <xf numFmtId="38" fontId="24" fillId="0" borderId="0" applyFont="0" applyFill="0" applyBorder="0" applyAlignment="0"/>
    <xf numFmtId="182" fontId="17" fillId="0" borderId="0" applyFont="0" applyFill="0" applyBorder="0" applyAlignment="0"/>
    <xf numFmtId="40" fontId="24" fillId="0" borderId="0" applyFont="0" applyFill="0" applyBorder="0" applyAlignment="0"/>
    <xf numFmtId="171" fontId="24" fillId="0" borderId="0" applyFont="0" applyFill="0" applyBorder="0" applyAlignment="0"/>
    <xf numFmtId="0" fontId="78" fillId="0" borderId="0"/>
    <xf numFmtId="0" fontId="18" fillId="0" borderId="0"/>
    <xf numFmtId="0" fontId="86" fillId="0" borderId="0">
      <alignment vertical="top"/>
    </xf>
    <xf numFmtId="0" fontId="78" fillId="0" borderId="0"/>
    <xf numFmtId="0" fontId="78" fillId="0" borderId="0"/>
    <xf numFmtId="0" fontId="78" fillId="0" borderId="0"/>
    <xf numFmtId="0" fontId="78" fillId="0" borderId="0"/>
    <xf numFmtId="0" fontId="90" fillId="0" borderId="0"/>
    <xf numFmtId="0" fontId="90" fillId="0" borderId="0"/>
    <xf numFmtId="0" fontId="86" fillId="0" borderId="0">
      <alignment vertical="top"/>
    </xf>
    <xf numFmtId="0" fontId="86" fillId="0" borderId="0">
      <alignment vertical="top"/>
    </xf>
    <xf numFmtId="0" fontId="17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7" fillId="0" borderId="0"/>
    <xf numFmtId="265" fontId="90" fillId="0" borderId="0"/>
    <xf numFmtId="265" fontId="90" fillId="0" borderId="0"/>
    <xf numFmtId="0" fontId="11" fillId="0" borderId="0"/>
    <xf numFmtId="0" fontId="17" fillId="0" borderId="0"/>
    <xf numFmtId="0" fontId="17" fillId="0" borderId="0"/>
    <xf numFmtId="0" fontId="90" fillId="0" borderId="0"/>
    <xf numFmtId="0" fontId="78" fillId="0" borderId="0"/>
    <xf numFmtId="0" fontId="86" fillId="0" borderId="0">
      <alignment vertical="top"/>
    </xf>
    <xf numFmtId="0" fontId="86" fillId="0" borderId="0">
      <alignment vertical="top"/>
    </xf>
    <xf numFmtId="0" fontId="17" fillId="0" borderId="0"/>
    <xf numFmtId="0" fontId="20" fillId="0" borderId="0"/>
    <xf numFmtId="0" fontId="86" fillId="0" borderId="0">
      <alignment vertical="top"/>
    </xf>
    <xf numFmtId="0" fontId="17" fillId="0" borderId="0"/>
    <xf numFmtId="0" fontId="45" fillId="0" borderId="0"/>
    <xf numFmtId="0" fontId="90" fillId="0" borderId="0"/>
    <xf numFmtId="0" fontId="86" fillId="0" borderId="0">
      <alignment vertical="top"/>
    </xf>
    <xf numFmtId="0" fontId="90" fillId="0" borderId="0"/>
    <xf numFmtId="0" fontId="188" fillId="0" borderId="0"/>
    <xf numFmtId="0" fontId="17" fillId="0" borderId="0"/>
    <xf numFmtId="0" fontId="21" fillId="0" borderId="0"/>
    <xf numFmtId="0" fontId="86" fillId="0" borderId="0">
      <alignment vertical="top"/>
    </xf>
    <xf numFmtId="0" fontId="78" fillId="0" borderId="0"/>
    <xf numFmtId="182" fontId="68" fillId="0" borderId="0" applyNumberFormat="0" applyFill="0" applyBorder="0" applyAlignment="0" applyProtection="0"/>
    <xf numFmtId="0" fontId="127" fillId="0" borderId="2" applyFill="0" applyAlignment="0" applyProtection="0"/>
    <xf numFmtId="310" fontId="24" fillId="0" borderId="0" applyFont="0" applyFill="0" applyBorder="0" applyAlignment="0" applyProtection="0"/>
    <xf numFmtId="0" fontId="24" fillId="0" borderId="0"/>
    <xf numFmtId="41" fontId="24" fillId="0" borderId="0"/>
    <xf numFmtId="258" fontId="24" fillId="0" borderId="0"/>
    <xf numFmtId="0" fontId="66" fillId="92" borderId="54"/>
    <xf numFmtId="0" fontId="67" fillId="92" borderId="54"/>
    <xf numFmtId="258" fontId="189" fillId="0" borderId="0"/>
    <xf numFmtId="311" fontId="24" fillId="0" borderId="0"/>
    <xf numFmtId="41" fontId="68" fillId="0" borderId="0"/>
    <xf numFmtId="258" fontId="68" fillId="0" borderId="0"/>
    <xf numFmtId="43" fontId="68" fillId="0" borderId="6"/>
    <xf numFmtId="258" fontId="190" fillId="0" borderId="0"/>
    <xf numFmtId="41" fontId="68" fillId="0" borderId="6"/>
    <xf numFmtId="41" fontId="190" fillId="0" borderId="6"/>
    <xf numFmtId="41" fontId="66" fillId="92" borderId="54"/>
    <xf numFmtId="0" fontId="191" fillId="92" borderId="54"/>
    <xf numFmtId="41" fontId="67" fillId="92" borderId="54"/>
    <xf numFmtId="41" fontId="191" fillId="92" borderId="54"/>
    <xf numFmtId="41" fontId="189" fillId="0" borderId="0" applyFill="0" applyBorder="0"/>
    <xf numFmtId="0" fontId="192" fillId="0" borderId="0" applyFill="0" applyBorder="0" applyAlignment="0" applyProtection="0"/>
    <xf numFmtId="182" fontId="24" fillId="0" borderId="0"/>
    <xf numFmtId="312" fontId="193" fillId="10" borderId="0" applyBorder="0">
      <alignment vertical="center"/>
    </xf>
    <xf numFmtId="313" fontId="24" fillId="0" borderId="0" applyFont="0" applyFill="0" applyBorder="0" applyAlignment="0" applyProtection="0"/>
    <xf numFmtId="0" fontId="90" fillId="93" borderId="55" applyNumberFormat="0" applyFont="0" applyAlignment="0" applyProtection="0"/>
    <xf numFmtId="0" fontId="90" fillId="93" borderId="55" applyNumberFormat="0" applyFont="0" applyAlignment="0" applyProtection="0"/>
    <xf numFmtId="314" fontId="17" fillId="0" borderId="0" applyFont="0" applyBorder="0" applyAlignment="0">
      <protection hidden="1"/>
    </xf>
    <xf numFmtId="315" fontId="17" fillId="0" borderId="0" applyFont="0" applyFill="0" applyBorder="0" applyAlignment="0">
      <protection hidden="1"/>
    </xf>
    <xf numFmtId="316" fontId="24" fillId="0" borderId="0" applyFont="0" applyFill="0" applyBorder="0" applyAlignment="0" applyProtection="0"/>
    <xf numFmtId="1" fontId="134" fillId="0" borderId="0">
      <alignment horizontal="right"/>
      <protection locked="0"/>
    </xf>
    <xf numFmtId="168" fontId="113" fillId="0" borderId="0">
      <alignment horizontal="right"/>
      <protection locked="0"/>
    </xf>
    <xf numFmtId="180" fontId="66" fillId="0" borderId="0">
      <protection locked="0"/>
    </xf>
    <xf numFmtId="2" fontId="113" fillId="0" borderId="0">
      <alignment horizontal="right"/>
      <protection locked="0"/>
    </xf>
    <xf numFmtId="2" fontId="134" fillId="0" borderId="0">
      <alignment horizontal="right"/>
      <protection locked="0"/>
    </xf>
    <xf numFmtId="1" fontId="68" fillId="0" borderId="0" applyFont="0" applyFill="0" applyBorder="0" applyAlignment="0" applyProtection="0">
      <protection locked="0"/>
    </xf>
    <xf numFmtId="256" fontId="17" fillId="0" borderId="0" applyNumberFormat="0" applyFill="0" applyBorder="0" applyAlignment="0" applyProtection="0"/>
    <xf numFmtId="256" fontId="17" fillId="0" borderId="0" applyNumberFormat="0" applyFill="0" applyBorder="0" applyAlignment="0" applyProtection="0"/>
    <xf numFmtId="256" fontId="17" fillId="0" borderId="0" applyNumberFormat="0" applyFill="0" applyBorder="0" applyAlignment="0" applyProtection="0"/>
    <xf numFmtId="317" fontId="24" fillId="0" borderId="0" applyFont="0" applyFill="0" applyBorder="0" applyAlignment="0" applyProtection="0"/>
    <xf numFmtId="189" fontId="92" fillId="94" borderId="10" applyNumberFormat="0" applyFont="0" applyFill="0" applyAlignment="0" applyProtection="0"/>
    <xf numFmtId="0" fontId="194" fillId="78" borderId="56" applyNumberFormat="0" applyAlignment="0" applyProtection="0"/>
    <xf numFmtId="0" fontId="194" fillId="78" borderId="56" applyNumberFormat="0" applyAlignment="0" applyProtection="0"/>
    <xf numFmtId="40" fontId="195" fillId="10" borderId="0">
      <alignment horizontal="right"/>
    </xf>
    <xf numFmtId="0" fontId="196" fillId="10" borderId="0">
      <alignment horizontal="right"/>
    </xf>
    <xf numFmtId="0" fontId="197" fillId="10" borderId="13"/>
    <xf numFmtId="0" fontId="197" fillId="0" borderId="0" applyBorder="0">
      <alignment horizontal="centerContinuous"/>
    </xf>
    <xf numFmtId="0" fontId="198" fillId="0" borderId="0" applyBorder="0">
      <alignment horizontal="centerContinuous"/>
    </xf>
    <xf numFmtId="318" fontId="17" fillId="0" borderId="0"/>
    <xf numFmtId="319" fontId="17" fillId="0" borderId="0">
      <protection hidden="1"/>
    </xf>
    <xf numFmtId="320" fontId="17" fillId="0" borderId="0">
      <protection hidden="1"/>
    </xf>
    <xf numFmtId="0" fontId="199" fillId="0" borderId="0" applyProtection="0">
      <alignment horizontal="left"/>
    </xf>
    <xf numFmtId="0" fontId="199" fillId="0" borderId="0" applyFill="0" applyBorder="0" applyProtection="0">
      <alignment horizontal="left"/>
    </xf>
    <xf numFmtId="0" fontId="200" fillId="0" borderId="0" applyFill="0" applyBorder="0" applyProtection="0">
      <alignment horizontal="left"/>
    </xf>
    <xf numFmtId="1" fontId="201" fillId="0" borderId="0" applyProtection="0">
      <alignment horizontal="right" vertical="center"/>
    </xf>
    <xf numFmtId="0" fontId="202" fillId="0" borderId="0">
      <alignment horizontal="centerContinuous"/>
    </xf>
    <xf numFmtId="0" fontId="17" fillId="0" borderId="0"/>
    <xf numFmtId="0" fontId="35" fillId="0" borderId="57" applyNumberFormat="0" applyAlignment="0" applyProtection="0"/>
    <xf numFmtId="0" fontId="20" fillId="4" borderId="0" applyNumberFormat="0" applyFont="0" applyBorder="0" applyAlignment="0" applyProtection="0"/>
    <xf numFmtId="0" fontId="24" fillId="95" borderId="4" applyNumberFormat="0" applyFont="0" applyBorder="0" applyAlignment="0" applyProtection="0">
      <alignment horizontal="center"/>
    </xf>
    <xf numFmtId="0" fontId="24" fillId="5" borderId="4" applyNumberFormat="0" applyFont="0" applyBorder="0" applyAlignment="0" applyProtection="0">
      <alignment horizontal="center"/>
    </xf>
    <xf numFmtId="0" fontId="20" fillId="0" borderId="58" applyNumberFormat="0" applyAlignment="0" applyProtection="0"/>
    <xf numFmtId="0" fontId="20" fillId="0" borderId="59" applyNumberFormat="0" applyAlignment="0" applyProtection="0"/>
    <xf numFmtId="0" fontId="35" fillId="0" borderId="60" applyNumberFormat="0" applyAlignment="0" applyProtection="0"/>
    <xf numFmtId="321" fontId="24" fillId="0" borderId="0" applyFill="0" applyBorder="0" applyAlignment="0" applyProtection="0"/>
    <xf numFmtId="322" fontId="24" fillId="0" borderId="0"/>
    <xf numFmtId="322" fontId="66" fillId="92" borderId="54"/>
    <xf numFmtId="323" fontId="24" fillId="0" borderId="0"/>
    <xf numFmtId="0" fontId="24" fillId="0" borderId="0" applyFill="0" applyBorder="0" applyAlignment="0" applyProtection="0"/>
    <xf numFmtId="324" fontId="17" fillId="0" borderId="0" applyFont="0" applyFill="0" applyBorder="0" applyAlignment="0" applyProtection="0"/>
    <xf numFmtId="268" fontId="203" fillId="0" borderId="0">
      <alignment horizontal="right"/>
    </xf>
    <xf numFmtId="268" fontId="203" fillId="0" borderId="0">
      <alignment horizontal="right"/>
    </xf>
    <xf numFmtId="169" fontId="23" fillId="0" borderId="0">
      <alignment horizontal="right"/>
    </xf>
    <xf numFmtId="0" fontId="138" fillId="0" borderId="0"/>
    <xf numFmtId="265" fontId="138" fillId="0" borderId="0"/>
    <xf numFmtId="265" fontId="138" fillId="0" borderId="0"/>
    <xf numFmtId="0" fontId="138" fillId="0" borderId="0"/>
    <xf numFmtId="10" fontId="24" fillId="0" borderId="0"/>
    <xf numFmtId="9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260" fontId="17" fillId="0" borderId="0" applyFont="0" applyFill="0" applyBorder="0" applyAlignment="0" applyProtection="0"/>
    <xf numFmtId="325" fontId="17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138" fillId="0" borderId="0" applyFont="0" applyFill="0" applyBorder="0" applyAlignment="0" applyProtection="0"/>
    <xf numFmtId="169" fontId="204" fillId="0" borderId="0"/>
    <xf numFmtId="9" fontId="7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20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0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45" fillId="0" borderId="0" applyFont="0" applyFill="0" applyBorder="0" applyAlignment="0" applyProtection="0"/>
    <xf numFmtId="326" fontId="23" fillId="0" borderId="0" applyFont="0" applyFill="0" applyBorder="0" applyProtection="0">
      <alignment horizontal="right"/>
    </xf>
    <xf numFmtId="9" fontId="17" fillId="0" borderId="0">
      <alignment horizontal="left"/>
    </xf>
    <xf numFmtId="169" fontId="134" fillId="0" borderId="0"/>
    <xf numFmtId="10" fontId="23" fillId="0" borderId="0"/>
    <xf numFmtId="10" fontId="134" fillId="0" borderId="0">
      <protection locked="0"/>
    </xf>
    <xf numFmtId="327" fontId="17" fillId="0" borderId="0"/>
    <xf numFmtId="328" fontId="24" fillId="0" borderId="0" applyFont="0" applyFill="0" applyBorder="0" applyAlignment="0" applyProtection="0"/>
    <xf numFmtId="190" fontId="84" fillId="0" borderId="0" applyFill="0" applyBorder="0">
      <alignment horizontal="right"/>
    </xf>
    <xf numFmtId="0" fontId="17" fillId="96" borderId="10">
      <protection locked="0"/>
    </xf>
    <xf numFmtId="204" fontId="17" fillId="0" borderId="0" applyFont="0" applyFill="0" applyBorder="0" applyAlignment="0" applyProtection="0"/>
    <xf numFmtId="255" fontId="158" fillId="0" borderId="0"/>
    <xf numFmtId="236" fontId="24" fillId="0" borderId="0"/>
    <xf numFmtId="329" fontId="24" fillId="0" borderId="0"/>
    <xf numFmtId="293" fontId="24" fillId="0" borderId="0"/>
    <xf numFmtId="330" fontId="24" fillId="0" borderId="0"/>
    <xf numFmtId="0" fontId="17" fillId="97" borderId="10" applyBorder="0">
      <alignment horizontal="right"/>
      <protection hidden="1"/>
    </xf>
    <xf numFmtId="261" fontId="17" fillId="0" borderId="0" applyFill="0" applyBorder="0" applyAlignment="0"/>
    <xf numFmtId="257" fontId="17" fillId="0" borderId="0" applyFill="0" applyBorder="0" applyAlignment="0"/>
    <xf numFmtId="261" fontId="17" fillId="0" borderId="0" applyFill="0" applyBorder="0" applyAlignment="0"/>
    <xf numFmtId="262" fontId="17" fillId="0" borderId="0" applyFill="0" applyBorder="0" applyAlignment="0"/>
    <xf numFmtId="257" fontId="17" fillId="0" borderId="0" applyFill="0" applyBorder="0" applyAlignment="0"/>
    <xf numFmtId="331" fontId="24" fillId="0" borderId="0"/>
    <xf numFmtId="332" fontId="23" fillId="0" borderId="0" applyProtection="0">
      <alignment horizontal="right"/>
    </xf>
    <xf numFmtId="332" fontId="134" fillId="0" borderId="0">
      <alignment horizontal="right"/>
      <protection locked="0"/>
    </xf>
    <xf numFmtId="0" fontId="68" fillId="2" borderId="10" applyNumberFormat="0" applyFont="0" applyAlignment="0" applyProtection="0"/>
    <xf numFmtId="178" fontId="24" fillId="2" borderId="0" applyNumberFormat="0" applyFont="0" applyBorder="0" applyAlignment="0" applyProtection="0">
      <alignment horizontal="center"/>
      <protection locked="0"/>
    </xf>
    <xf numFmtId="333" fontId="17" fillId="0" borderId="0"/>
    <xf numFmtId="0" fontId="20" fillId="0" borderId="0" applyNumberFormat="0" applyFont="0" applyFill="0" applyBorder="0" applyProtection="0">
      <alignment horizontal="left" vertical="center"/>
    </xf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90" fontId="17" fillId="0" borderId="0" applyFont="0" applyFill="0" applyBorder="0" applyAlignment="0" applyProtection="0"/>
    <xf numFmtId="0" fontId="20" fillId="0" borderId="0">
      <alignment vertical="top"/>
    </xf>
    <xf numFmtId="8" fontId="77" fillId="0" borderId="0" applyFont="0" applyFill="0" applyBorder="0" applyAlignment="0" applyProtection="0"/>
    <xf numFmtId="9" fontId="207" fillId="73" borderId="21">
      <alignment horizontal="right" vertical="center"/>
    </xf>
    <xf numFmtId="0" fontId="23" fillId="0" borderId="0" applyBorder="0"/>
    <xf numFmtId="10" fontId="77" fillId="0" borderId="0" applyFont="0" applyFill="0" applyBorder="0" applyAlignment="0" applyProtection="0"/>
    <xf numFmtId="0" fontId="20" fillId="0" borderId="0"/>
    <xf numFmtId="39" fontId="195" fillId="0" borderId="0" applyFill="0" applyBorder="0" applyAlignment="0"/>
    <xf numFmtId="0" fontId="93" fillId="0" borderId="0"/>
    <xf numFmtId="0" fontId="158" fillId="0" borderId="0" applyFont="0" applyAlignment="0">
      <alignment horizontal="center" vertical="center"/>
    </xf>
    <xf numFmtId="43" fontId="20" fillId="0" borderId="0"/>
    <xf numFmtId="43" fontId="20" fillId="0" borderId="0"/>
    <xf numFmtId="43" fontId="20" fillId="0" borderId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2" borderId="0"/>
    <xf numFmtId="0" fontId="17" fillId="2" borderId="0"/>
    <xf numFmtId="0" fontId="17" fillId="2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0" fillId="0" borderId="0"/>
    <xf numFmtId="0" fontId="17" fillId="0" borderId="0" applyFont="0" applyFill="0" applyBorder="0" applyAlignment="0" applyProtection="0"/>
    <xf numFmtId="0" fontId="17" fillId="0" borderId="0"/>
    <xf numFmtId="221" fontId="17" fillId="0" borderId="0" applyFont="0" applyFill="0" applyBorder="0" applyAlignment="0" applyProtection="0"/>
    <xf numFmtId="335" fontId="17" fillId="0" borderId="0" applyFont="0" applyFill="0" applyBorder="0" applyAlignment="0"/>
    <xf numFmtId="0" fontId="17" fillId="0" borderId="0"/>
    <xf numFmtId="336" fontId="138" fillId="95" borderId="0" applyFont="0" applyFill="0" applyBorder="0" applyAlignment="0" applyProtection="0"/>
    <xf numFmtId="188" fontId="138" fillId="95" borderId="0" applyFont="0" applyFill="0" applyBorder="0" applyAlignment="0" applyProtection="0"/>
    <xf numFmtId="0" fontId="90" fillId="49" borderId="0" applyNumberFormat="0" applyBorder="0" applyAlignment="0" applyProtection="0"/>
    <xf numFmtId="0" fontId="90" fillId="50" borderId="0" applyNumberFormat="0" applyBorder="0" applyAlignment="0" applyProtection="0"/>
    <xf numFmtId="0" fontId="90" fillId="51" borderId="0" applyNumberFormat="0" applyBorder="0" applyAlignment="0" applyProtection="0"/>
    <xf numFmtId="0" fontId="90" fillId="52" borderId="0" applyNumberFormat="0" applyBorder="0" applyAlignment="0" applyProtection="0"/>
    <xf numFmtId="0" fontId="90" fillId="53" borderId="0" applyNumberFormat="0" applyBorder="0" applyAlignment="0" applyProtection="0"/>
    <xf numFmtId="0" fontId="90" fillId="54" borderId="0" applyNumberFormat="0" applyBorder="0" applyAlignment="0" applyProtection="0"/>
    <xf numFmtId="39" fontId="138" fillId="0" borderId="0" applyFont="0" applyFill="0" applyBorder="0" applyAlignment="0" applyProtection="0">
      <alignment horizontal="right"/>
    </xf>
    <xf numFmtId="337" fontId="43" fillId="0" borderId="0" applyFont="0" applyFill="0" applyBorder="0" applyAlignment="0" applyProtection="0">
      <protection locked="0"/>
    </xf>
    <xf numFmtId="0" fontId="90" fillId="55" borderId="0" applyNumberFormat="0" applyBorder="0" applyAlignment="0" applyProtection="0"/>
    <xf numFmtId="0" fontId="90" fillId="56" borderId="0" applyNumberFormat="0" applyBorder="0" applyAlignment="0" applyProtection="0"/>
    <xf numFmtId="0" fontId="90" fillId="57" borderId="0" applyNumberFormat="0" applyBorder="0" applyAlignment="0" applyProtection="0"/>
    <xf numFmtId="0" fontId="90" fillId="52" borderId="0" applyNumberFormat="0" applyBorder="0" applyAlignment="0" applyProtection="0"/>
    <xf numFmtId="0" fontId="90" fillId="55" borderId="0" applyNumberFormat="0" applyBorder="0" applyAlignment="0" applyProtection="0"/>
    <xf numFmtId="0" fontId="90" fillId="58" borderId="0" applyNumberFormat="0" applyBorder="0" applyAlignment="0" applyProtection="0"/>
    <xf numFmtId="0" fontId="117" fillId="59" borderId="0" applyNumberFormat="0" applyBorder="0" applyAlignment="0" applyProtection="0"/>
    <xf numFmtId="0" fontId="117" fillId="56" borderId="0" applyNumberFormat="0" applyBorder="0" applyAlignment="0" applyProtection="0"/>
    <xf numFmtId="0" fontId="117" fillId="57" borderId="0" applyNumberFormat="0" applyBorder="0" applyAlignment="0" applyProtection="0"/>
    <xf numFmtId="0" fontId="117" fillId="60" borderId="0" applyNumberFormat="0" applyBorder="0" applyAlignment="0" applyProtection="0"/>
    <xf numFmtId="0" fontId="117" fillId="61" borderId="0" applyNumberFormat="0" applyBorder="0" applyAlignment="0" applyProtection="0"/>
    <xf numFmtId="0" fontId="117" fillId="62" borderId="0" applyNumberFormat="0" applyBorder="0" applyAlignment="0" applyProtection="0"/>
    <xf numFmtId="0" fontId="24" fillId="0" borderId="0" applyNumberFormat="0" applyAlignment="0"/>
    <xf numFmtId="0" fontId="108" fillId="0" borderId="0" applyBorder="0">
      <alignment horizontal="left" vertical="top" wrapText="1"/>
      <protection locked="0"/>
    </xf>
    <xf numFmtId="0" fontId="108" fillId="0" borderId="0" applyBorder="0">
      <alignment vertical="top"/>
      <protection locked="0"/>
    </xf>
    <xf numFmtId="338" fontId="208" fillId="0" borderId="0" applyBorder="0">
      <alignment vertical="top"/>
      <protection locked="0"/>
    </xf>
    <xf numFmtId="1" fontId="108" fillId="78" borderId="0" applyBorder="0">
      <alignment vertical="top"/>
    </xf>
    <xf numFmtId="0" fontId="168" fillId="51" borderId="0" applyNumberFormat="0" applyBorder="0" applyAlignment="0" applyProtection="0"/>
    <xf numFmtId="0" fontId="8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26" fillId="78" borderId="39" applyNumberFormat="0" applyAlignment="0" applyProtection="0"/>
    <xf numFmtId="0" fontId="128" fillId="80" borderId="40" applyNumberFormat="0" applyAlignment="0" applyProtection="0"/>
    <xf numFmtId="0" fontId="181" fillId="0" borderId="52" applyNumberFormat="0" applyFill="0" applyAlignment="0" applyProtection="0"/>
    <xf numFmtId="257" fontId="17" fillId="0" borderId="0" applyFont="0" applyFill="0" applyBorder="0" applyAlignment="0" applyProtection="0"/>
    <xf numFmtId="339" fontId="17" fillId="0" borderId="0"/>
    <xf numFmtId="3" fontId="209" fillId="0" borderId="0" applyFont="0" applyFill="0" applyBorder="0" applyProtection="0">
      <alignment horizontal="fill"/>
      <protection locked="0"/>
    </xf>
    <xf numFmtId="0" fontId="138" fillId="95" borderId="0" applyNumberFormat="0"/>
    <xf numFmtId="37" fontId="17" fillId="91" borderId="0" applyFont="0" applyBorder="0" applyAlignment="0" applyProtection="0"/>
    <xf numFmtId="180" fontId="138" fillId="91" borderId="0" applyFont="0" applyBorder="0" applyAlignment="0" applyProtection="0"/>
    <xf numFmtId="39" fontId="138" fillId="91" borderId="0" applyFont="0" applyBorder="0" applyAlignment="0" applyProtection="0"/>
    <xf numFmtId="290" fontId="138" fillId="91" borderId="0" applyFont="0" applyBorder="0" applyAlignment="0" applyProtection="0"/>
    <xf numFmtId="340" fontId="20" fillId="0" borderId="0">
      <alignment horizontal="center"/>
    </xf>
    <xf numFmtId="0" fontId="17" fillId="0" borderId="0">
      <alignment vertical="top"/>
    </xf>
    <xf numFmtId="43" fontId="210" fillId="0" borderId="0" applyFont="0" applyFill="0" applyBorder="0" applyAlignment="0" applyProtection="0"/>
    <xf numFmtId="43" fontId="17" fillId="0" borderId="0" applyFont="0" applyFill="0" applyBorder="0" applyAlignment="0" applyProtection="0"/>
    <xf numFmtId="341" fontId="43" fillId="0" borderId="0" applyFont="0" applyFill="0" applyBorder="0" applyAlignment="0" applyProtection="0"/>
    <xf numFmtId="14" fontId="20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7" fillId="0" borderId="0" applyFont="0" applyFill="0" applyBorder="0" applyAlignment="0" applyProtection="0"/>
    <xf numFmtId="14" fontId="20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44" fontId="78" fillId="0" borderId="0" applyFont="0" applyFill="0" applyBorder="0" applyAlignment="0" applyProtection="0"/>
    <xf numFmtId="342" fontId="17" fillId="0" borderId="0" applyFont="0" applyFill="0" applyBorder="0" applyAlignment="0" applyProtection="0"/>
    <xf numFmtId="0" fontId="211" fillId="0" borderId="0">
      <alignment vertical="top"/>
    </xf>
    <xf numFmtId="0" fontId="77" fillId="0" borderId="0" applyNumberFormat="0" applyFont="0" applyFill="0" applyBorder="0" applyProtection="0">
      <alignment horizontal="center" vertical="center" wrapText="1"/>
    </xf>
    <xf numFmtId="0" fontId="17" fillId="0" borderId="0" applyNumberFormat="0" applyFill="0" applyBorder="0" applyAlignment="0" applyProtection="0"/>
    <xf numFmtId="4" fontId="86" fillId="6" borderId="56" applyNumberFormat="0" applyProtection="0">
      <alignment vertical="center"/>
    </xf>
    <xf numFmtId="4" fontId="212" fillId="6" borderId="56" applyNumberFormat="0" applyProtection="0">
      <alignment vertical="center"/>
    </xf>
    <xf numFmtId="4" fontId="86" fillId="6" borderId="56" applyNumberFormat="0" applyProtection="0">
      <alignment horizontal="left" vertical="center" indent="1"/>
    </xf>
    <xf numFmtId="4" fontId="86" fillId="6" borderId="56" applyNumberFormat="0" applyProtection="0">
      <alignment horizontal="left" vertical="center" indent="1"/>
    </xf>
    <xf numFmtId="0" fontId="17" fillId="98" borderId="56" applyNumberFormat="0" applyProtection="0">
      <alignment horizontal="left" vertical="center" indent="1"/>
    </xf>
    <xf numFmtId="4" fontId="86" fillId="101" borderId="56" applyNumberFormat="0" applyProtection="0">
      <alignment horizontal="right" vertical="center"/>
    </xf>
    <xf numFmtId="4" fontId="86" fillId="102" borderId="56" applyNumberFormat="0" applyProtection="0">
      <alignment horizontal="right" vertical="center"/>
    </xf>
    <xf numFmtId="4" fontId="86" fillId="103" borderId="56" applyNumberFormat="0" applyProtection="0">
      <alignment horizontal="right" vertical="center"/>
    </xf>
    <xf numFmtId="4" fontId="86" fillId="100" borderId="56" applyNumberFormat="0" applyProtection="0">
      <alignment horizontal="right" vertical="center"/>
    </xf>
    <xf numFmtId="4" fontId="86" fillId="99" borderId="56" applyNumberFormat="0" applyProtection="0">
      <alignment horizontal="right" vertical="center"/>
    </xf>
    <xf numFmtId="4" fontId="86" fillId="104" borderId="56" applyNumberFormat="0" applyProtection="0">
      <alignment horizontal="right" vertical="center"/>
    </xf>
    <xf numFmtId="4" fontId="86" fillId="105" borderId="56" applyNumberFormat="0" applyProtection="0">
      <alignment horizontal="right" vertical="center"/>
    </xf>
    <xf numFmtId="4" fontId="86" fillId="106" borderId="56" applyNumberFormat="0" applyProtection="0">
      <alignment horizontal="right" vertical="center"/>
    </xf>
    <xf numFmtId="4" fontId="86" fillId="107" borderId="56" applyNumberFormat="0" applyProtection="0">
      <alignment horizontal="right" vertical="center"/>
    </xf>
    <xf numFmtId="4" fontId="213" fillId="108" borderId="56" applyNumberFormat="0" applyProtection="0">
      <alignment horizontal="left" vertical="center" indent="1"/>
    </xf>
    <xf numFmtId="4" fontId="86" fillId="109" borderId="63" applyNumberFormat="0" applyProtection="0">
      <alignment horizontal="left" vertical="center" indent="1"/>
    </xf>
    <xf numFmtId="4" fontId="214" fillId="48" borderId="0" applyNumberFormat="0" applyProtection="0">
      <alignment horizontal="left" vertical="center" indent="1"/>
    </xf>
    <xf numFmtId="0" fontId="17" fillId="98" borderId="56" applyNumberFormat="0" applyProtection="0">
      <alignment horizontal="left" vertical="center" indent="1"/>
    </xf>
    <xf numFmtId="4" fontId="86" fillId="109" borderId="56" applyNumberFormat="0" applyProtection="0">
      <alignment horizontal="left" vertical="center" indent="1"/>
    </xf>
    <xf numFmtId="4" fontId="86" fillId="110" borderId="56" applyNumberFormat="0" applyProtection="0">
      <alignment horizontal="left" vertical="center" indent="1"/>
    </xf>
    <xf numFmtId="0" fontId="17" fillId="110" borderId="56" applyNumberFormat="0" applyProtection="0">
      <alignment horizontal="left" vertical="center" indent="1"/>
    </xf>
    <xf numFmtId="0" fontId="17" fillId="110" borderId="56" applyNumberFormat="0" applyProtection="0">
      <alignment horizontal="left" vertical="center" indent="1"/>
    </xf>
    <xf numFmtId="0" fontId="17" fillId="111" borderId="56" applyNumberFormat="0" applyProtection="0">
      <alignment horizontal="left" vertical="center" indent="1"/>
    </xf>
    <xf numFmtId="0" fontId="17" fillId="111" borderId="56" applyNumberFormat="0" applyProtection="0">
      <alignment horizontal="left" vertical="center" indent="1"/>
    </xf>
    <xf numFmtId="0" fontId="17" fillId="2" borderId="56" applyNumberFormat="0" applyProtection="0">
      <alignment horizontal="left" vertical="center" indent="1"/>
    </xf>
    <xf numFmtId="0" fontId="17" fillId="2" borderId="56" applyNumberFormat="0" applyProtection="0">
      <alignment horizontal="left" vertical="center" indent="1"/>
    </xf>
    <xf numFmtId="0" fontId="17" fillId="98" borderId="56" applyNumberFormat="0" applyProtection="0">
      <alignment horizontal="left" vertical="center" indent="1"/>
    </xf>
    <xf numFmtId="0" fontId="17" fillId="98" borderId="56" applyNumberFormat="0" applyProtection="0">
      <alignment horizontal="left" vertical="center" indent="1"/>
    </xf>
    <xf numFmtId="4" fontId="86" fillId="44" borderId="56" applyNumberFormat="0" applyProtection="0">
      <alignment vertical="center"/>
    </xf>
    <xf numFmtId="4" fontId="212" fillId="44" borderId="56" applyNumberFormat="0" applyProtection="0">
      <alignment vertical="center"/>
    </xf>
    <xf numFmtId="4" fontId="86" fillId="44" borderId="56" applyNumberFormat="0" applyProtection="0">
      <alignment horizontal="left" vertical="center" indent="1"/>
    </xf>
    <xf numFmtId="4" fontId="86" fillId="44" borderId="56" applyNumberFormat="0" applyProtection="0">
      <alignment horizontal="left" vertical="center" indent="1"/>
    </xf>
    <xf numFmtId="4" fontId="86" fillId="109" borderId="56" applyNumberFormat="0" applyProtection="0">
      <alignment horizontal="right" vertical="center"/>
    </xf>
    <xf numFmtId="4" fontId="212" fillId="109" borderId="56" applyNumberFormat="0" applyProtection="0">
      <alignment horizontal="right" vertical="center"/>
    </xf>
    <xf numFmtId="0" fontId="17" fillId="98" borderId="56" applyNumberFormat="0" applyProtection="0">
      <alignment horizontal="left" vertical="center" indent="1"/>
    </xf>
    <xf numFmtId="0" fontId="17" fillId="98" borderId="56" applyNumberFormat="0" applyProtection="0">
      <alignment horizontal="left" vertical="center" indent="1"/>
    </xf>
    <xf numFmtId="0" fontId="215" fillId="0" borderId="0"/>
    <xf numFmtId="4" fontId="71" fillId="109" borderId="56" applyNumberFormat="0" applyProtection="0">
      <alignment horizontal="right" vertical="center"/>
    </xf>
    <xf numFmtId="0" fontId="216" fillId="92" borderId="0"/>
    <xf numFmtId="0" fontId="217" fillId="92" borderId="64"/>
    <xf numFmtId="0" fontId="217" fillId="92" borderId="0"/>
    <xf numFmtId="0" fontId="218" fillId="10" borderId="64">
      <protection locked="0"/>
    </xf>
    <xf numFmtId="0" fontId="218" fillId="92" borderId="0"/>
    <xf numFmtId="0" fontId="219" fillId="3" borderId="0"/>
    <xf numFmtId="0" fontId="219" fillId="100" borderId="0"/>
    <xf numFmtId="0" fontId="117" fillId="112" borderId="0" applyNumberFormat="0" applyBorder="0" applyAlignment="0" applyProtection="0"/>
    <xf numFmtId="0" fontId="117" fillId="112" borderId="0" applyNumberFormat="0" applyBorder="0" applyAlignment="0" applyProtection="0"/>
    <xf numFmtId="0" fontId="117" fillId="113" borderId="0" applyNumberFormat="0" applyBorder="0" applyAlignment="0" applyProtection="0"/>
    <xf numFmtId="0" fontId="117" fillId="113" borderId="0" applyNumberFormat="0" applyBorder="0" applyAlignment="0" applyProtection="0"/>
    <xf numFmtId="0" fontId="117" fillId="114" borderId="0" applyNumberFormat="0" applyBorder="0" applyAlignment="0" applyProtection="0"/>
    <xf numFmtId="0" fontId="117" fillId="114" borderId="0" applyNumberFormat="0" applyBorder="0" applyAlignment="0" applyProtection="0"/>
    <xf numFmtId="0" fontId="117" fillId="115" borderId="0" applyNumberFormat="0" applyBorder="0" applyAlignment="0" applyProtection="0"/>
    <xf numFmtId="0" fontId="117" fillId="115" borderId="0" applyNumberFormat="0" applyBorder="0" applyAlignment="0" applyProtection="0"/>
    <xf numFmtId="0" fontId="117" fillId="116" borderId="0" applyNumberFormat="0" applyBorder="0" applyAlignment="0" applyProtection="0"/>
    <xf numFmtId="0" fontId="117" fillId="116" borderId="0" applyNumberFormat="0" applyBorder="0" applyAlignment="0" applyProtection="0"/>
    <xf numFmtId="0" fontId="117" fillId="117" borderId="0" applyNumberFormat="0" applyBorder="0" applyAlignment="0" applyProtection="0"/>
    <xf numFmtId="0" fontId="117" fillId="117" borderId="0" applyNumberFormat="0" applyBorder="0" applyAlignment="0" applyProtection="0"/>
    <xf numFmtId="0" fontId="220" fillId="75" borderId="0" applyNumberFormat="0" applyBorder="0" applyAlignment="0" applyProtection="0"/>
    <xf numFmtId="0" fontId="220" fillId="75" borderId="0" applyNumberFormat="0" applyBorder="0" applyAlignment="0" applyProtection="0"/>
    <xf numFmtId="0" fontId="221" fillId="118" borderId="65" applyNumberFormat="0" applyAlignment="0" applyProtection="0"/>
    <xf numFmtId="0" fontId="221" fillId="118" borderId="65" applyNumberFormat="0" applyAlignment="0" applyProtection="0"/>
    <xf numFmtId="0" fontId="128" fillId="115" borderId="40" applyNumberFormat="0" applyAlignment="0" applyProtection="0"/>
    <xf numFmtId="0" fontId="128" fillId="115" borderId="40" applyNumberFormat="0" applyAlignment="0" applyProtection="0"/>
    <xf numFmtId="0" fontId="90" fillId="119" borderId="0" applyNumberFormat="0" applyBorder="0" applyAlignment="0" applyProtection="0"/>
    <xf numFmtId="0" fontId="90" fillId="119" borderId="0" applyNumberFormat="0" applyBorder="0" applyAlignment="0" applyProtection="0"/>
    <xf numFmtId="0" fontId="222" fillId="0" borderId="66" applyNumberFormat="0" applyFill="0" applyAlignment="0" applyProtection="0"/>
    <xf numFmtId="0" fontId="222" fillId="0" borderId="66" applyNumberFormat="0" applyFill="0" applyAlignment="0" applyProtection="0"/>
    <xf numFmtId="0" fontId="223" fillId="0" borderId="67" applyNumberFormat="0" applyFill="0" applyAlignment="0" applyProtection="0"/>
    <xf numFmtId="0" fontId="223" fillId="0" borderId="67" applyNumberFormat="0" applyFill="0" applyAlignment="0" applyProtection="0"/>
    <xf numFmtId="0" fontId="224" fillId="0" borderId="68" applyNumberFormat="0" applyFill="0" applyAlignment="0" applyProtection="0"/>
    <xf numFmtId="0" fontId="224" fillId="0" borderId="68" applyNumberFormat="0" applyFill="0" applyAlignment="0" applyProtection="0"/>
    <xf numFmtId="0" fontId="224" fillId="0" borderId="0" applyNumberFormat="0" applyFill="0" applyBorder="0" applyAlignment="0" applyProtection="0"/>
    <xf numFmtId="0" fontId="224" fillId="0" borderId="0" applyNumberFormat="0" applyFill="0" applyBorder="0" applyAlignment="0" applyProtection="0"/>
    <xf numFmtId="0" fontId="225" fillId="76" borderId="65" applyNumberFormat="0" applyAlignment="0" applyProtection="0"/>
    <xf numFmtId="0" fontId="225" fillId="76" borderId="65" applyNumberFormat="0" applyAlignment="0" applyProtection="0"/>
    <xf numFmtId="0" fontId="168" fillId="0" borderId="69" applyNumberFormat="0" applyFill="0" applyAlignment="0" applyProtection="0"/>
    <xf numFmtId="0" fontId="168" fillId="0" borderId="69" applyNumberFormat="0" applyFill="0" applyAlignment="0" applyProtection="0"/>
    <xf numFmtId="0" fontId="168" fillId="76" borderId="0" applyNumberFormat="0" applyBorder="0" applyAlignment="0" applyProtection="0"/>
    <xf numFmtId="0" fontId="168" fillId="76" borderId="0" applyNumberFormat="0" applyBorder="0" applyAlignment="0" applyProtection="0"/>
    <xf numFmtId="0" fontId="226" fillId="75" borderId="65" applyNumberFormat="0" applyFont="0" applyAlignment="0" applyProtection="0"/>
    <xf numFmtId="0" fontId="226" fillId="75" borderId="65" applyNumberFormat="0" applyFont="0" applyAlignment="0" applyProtection="0"/>
    <xf numFmtId="0" fontId="194" fillId="118" borderId="56" applyNumberFormat="0" applyAlignment="0" applyProtection="0"/>
    <xf numFmtId="0" fontId="194" fillId="118" borderId="56" applyNumberFormat="0" applyAlignment="0" applyProtection="0"/>
    <xf numFmtId="0" fontId="226" fillId="120" borderId="70" applyNumberFormat="0">
      <protection locked="0"/>
    </xf>
    <xf numFmtId="0" fontId="68" fillId="121" borderId="71" applyBorder="0"/>
    <xf numFmtId="0" fontId="24" fillId="122" borderId="10"/>
    <xf numFmtId="0" fontId="227" fillId="0" borderId="0" applyNumberFormat="0" applyFill="0" applyBorder="0" applyAlignment="0" applyProtection="0"/>
    <xf numFmtId="0" fontId="91" fillId="0" borderId="72" applyNumberFormat="0" applyFill="0" applyAlignment="0" applyProtection="0"/>
    <xf numFmtId="0" fontId="91" fillId="0" borderId="72" applyNumberFormat="0" applyFill="0" applyAlignment="0" applyProtection="0"/>
    <xf numFmtId="0" fontId="91" fillId="0" borderId="72" applyNumberFormat="0" applyFill="0" applyAlignment="0" applyProtection="0"/>
    <xf numFmtId="0" fontId="91" fillId="0" borderId="72" applyNumberFormat="0" applyFill="0" applyAlignment="0" applyProtection="0"/>
    <xf numFmtId="0" fontId="228" fillId="0" borderId="0" applyNumberFormat="0" applyFill="0" applyBorder="0" applyAlignment="0" applyProtection="0"/>
    <xf numFmtId="0" fontId="228" fillId="0" borderId="0" applyNumberFormat="0" applyFill="0" applyBorder="0" applyAlignment="0" applyProtection="0"/>
    <xf numFmtId="0" fontId="228" fillId="0" borderId="0" applyNumberFormat="0" applyFill="0" applyBorder="0" applyAlignment="0" applyProtection="0"/>
    <xf numFmtId="0" fontId="228" fillId="0" borderId="0" applyNumberFormat="0" applyFill="0" applyBorder="0" applyAlignment="0" applyProtection="0"/>
    <xf numFmtId="43" fontId="17" fillId="0" borderId="0" applyFont="0" applyFill="0" applyBorder="0" applyAlignment="0" applyProtection="0"/>
    <xf numFmtId="0" fontId="182" fillId="0" borderId="0"/>
    <xf numFmtId="0" fontId="182" fillId="0" borderId="0"/>
    <xf numFmtId="0" fontId="182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265" fontId="17" fillId="0" borderId="0"/>
    <xf numFmtId="180" fontId="73" fillId="0" borderId="0"/>
    <xf numFmtId="265" fontId="17" fillId="0" borderId="0" applyNumberFormat="0" applyFill="0" applyBorder="0" applyAlignment="0" applyProtection="0"/>
    <xf numFmtId="265" fontId="23" fillId="0" borderId="0">
      <alignment horizontal="right"/>
    </xf>
    <xf numFmtId="265" fontId="23" fillId="0" borderId="0">
      <alignment horizontal="right"/>
    </xf>
    <xf numFmtId="7" fontId="73" fillId="0" borderId="0" applyFont="0" applyFill="0" applyBorder="0" applyAlignment="0" applyProtection="0"/>
    <xf numFmtId="195" fontId="116" fillId="0" borderId="0">
      <alignment horizontal="right"/>
    </xf>
    <xf numFmtId="265" fontId="73" fillId="0" borderId="0"/>
    <xf numFmtId="265" fontId="73" fillId="0" borderId="0"/>
    <xf numFmtId="265" fontId="17" fillId="0" borderId="0"/>
    <xf numFmtId="265" fontId="73" fillId="0" borderId="0" applyFont="0" applyFill="0" applyBorder="0" applyAlignment="0" applyProtection="0"/>
    <xf numFmtId="265" fontId="206" fillId="0" borderId="0"/>
    <xf numFmtId="41" fontId="229" fillId="0" borderId="0"/>
    <xf numFmtId="343" fontId="230" fillId="0" borderId="0" applyFill="0" applyBorder="0" applyProtection="0"/>
    <xf numFmtId="9" fontId="73" fillId="0" borderId="0"/>
    <xf numFmtId="344" fontId="231" fillId="0" borderId="0" applyBorder="0" applyProtection="0"/>
    <xf numFmtId="343" fontId="231" fillId="0" borderId="0" applyBorder="0" applyProtection="0"/>
    <xf numFmtId="344" fontId="232" fillId="6" borderId="0" applyBorder="0" applyProtection="0"/>
    <xf numFmtId="343" fontId="232" fillId="6" borderId="0" applyBorder="0" applyProtection="0"/>
    <xf numFmtId="265" fontId="73" fillId="0" borderId="0"/>
    <xf numFmtId="265" fontId="17" fillId="0" borderId="0" applyNumberFormat="0" applyFont="0" applyFill="0" applyBorder="0" applyAlignment="0" applyProtection="0"/>
    <xf numFmtId="37" fontId="73" fillId="0" borderId="62" applyFont="0" applyFill="0" applyBorder="0" applyAlignment="0" applyProtection="0"/>
    <xf numFmtId="265" fontId="73" fillId="0" borderId="0"/>
    <xf numFmtId="180" fontId="20" fillId="0" borderId="0"/>
    <xf numFmtId="182" fontId="73" fillId="0" borderId="73"/>
    <xf numFmtId="182" fontId="73" fillId="0" borderId="73"/>
    <xf numFmtId="39" fontId="20" fillId="0" borderId="0" applyFont="0" applyFill="0" applyBorder="0" applyAlignment="0" applyProtection="0"/>
    <xf numFmtId="182" fontId="73" fillId="0" borderId="0" applyFont="0" applyFill="0" applyBorder="0" applyAlignment="0" applyProtection="0"/>
    <xf numFmtId="180" fontId="20" fillId="0" borderId="0" applyFont="0" applyFill="0" applyBorder="0" applyAlignment="0" applyProtection="0"/>
    <xf numFmtId="265" fontId="73" fillId="0" borderId="0"/>
    <xf numFmtId="169" fontId="233" fillId="0" borderId="0">
      <alignment horizontal="right"/>
    </xf>
    <xf numFmtId="39" fontId="73" fillId="0" borderId="0" applyFont="0" applyFill="0" applyBorder="0" applyAlignment="0" applyProtection="0"/>
    <xf numFmtId="182" fontId="73" fillId="0" borderId="0" applyFont="0" applyFill="0" applyBorder="0" applyAlignment="0" applyProtection="0"/>
    <xf numFmtId="265" fontId="73" fillId="0" borderId="0"/>
    <xf numFmtId="265" fontId="73" fillId="0" borderId="0"/>
    <xf numFmtId="39" fontId="73" fillId="0" borderId="0"/>
    <xf numFmtId="180" fontId="73" fillId="0" borderId="76"/>
    <xf numFmtId="180" fontId="73" fillId="0" borderId="76"/>
    <xf numFmtId="179" fontId="73" fillId="0" borderId="0"/>
    <xf numFmtId="206" fontId="17" fillId="0" borderId="0" applyFont="0" applyFill="0" applyBorder="0" applyAlignment="0" applyProtection="0"/>
    <xf numFmtId="207" fontId="17" fillId="0" borderId="0" applyFont="0" applyFill="0" applyBorder="0" applyAlignment="0" applyProtection="0"/>
    <xf numFmtId="265" fontId="27" fillId="0" borderId="0" applyNumberFormat="0" applyFill="0" applyBorder="0" applyAlignment="0" applyProtection="0"/>
    <xf numFmtId="265" fontId="27" fillId="0" borderId="0" applyNumberFormat="0" applyFill="0" applyBorder="0" applyAlignment="0" applyProtection="0"/>
    <xf numFmtId="265" fontId="17" fillId="0" borderId="0">
      <alignment vertical="top"/>
    </xf>
    <xf numFmtId="265" fontId="17" fillId="0" borderId="0">
      <alignment vertical="top"/>
    </xf>
    <xf numFmtId="334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334" fontId="20" fillId="0" borderId="0" applyFont="0" applyFill="0" applyBorder="0" applyAlignment="0" applyProtection="0"/>
    <xf numFmtId="334" fontId="20" fillId="0" borderId="0" applyFont="0" applyFill="0" applyBorder="0" applyAlignment="0" applyProtection="0"/>
    <xf numFmtId="334" fontId="20" fillId="0" borderId="0" applyFont="0" applyFill="0" applyBorder="0" applyAlignment="0" applyProtection="0"/>
    <xf numFmtId="334" fontId="20" fillId="0" borderId="0" applyFont="0" applyFill="0" applyBorder="0" applyAlignment="0" applyProtection="0"/>
    <xf numFmtId="334" fontId="17" fillId="0" borderId="0" applyFont="0" applyFill="0" applyBorder="0" applyAlignment="0" applyProtection="0"/>
    <xf numFmtId="334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334" fontId="21" fillId="0" borderId="0" applyFont="0" applyFill="0" applyBorder="0" applyAlignment="0" applyProtection="0"/>
    <xf numFmtId="334" fontId="17" fillId="0" borderId="0" applyFont="0" applyFill="0" applyBorder="0" applyAlignment="0" applyProtection="0"/>
    <xf numFmtId="334" fontId="17" fillId="0" borderId="0" applyFont="0" applyFill="0" applyBorder="0" applyAlignment="0" applyProtection="0"/>
    <xf numFmtId="345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345" fontId="20" fillId="0" borderId="0" applyFont="0" applyFill="0" applyBorder="0" applyAlignment="0" applyProtection="0"/>
    <xf numFmtId="345" fontId="17" fillId="0" borderId="0" applyFont="0" applyFill="0" applyBorder="0" applyAlignment="0" applyProtection="0"/>
    <xf numFmtId="345" fontId="17" fillId="0" borderId="0" applyFont="0" applyFill="0" applyBorder="0" applyAlignment="0" applyProtection="0"/>
    <xf numFmtId="345" fontId="20" fillId="0" borderId="0" applyFont="0" applyFill="0" applyBorder="0" applyAlignment="0" applyProtection="0"/>
    <xf numFmtId="345" fontId="20" fillId="0" borderId="0" applyFont="0" applyFill="0" applyBorder="0" applyAlignment="0" applyProtection="0"/>
    <xf numFmtId="345" fontId="20" fillId="0" borderId="0" applyFont="0" applyFill="0" applyBorder="0" applyAlignment="0" applyProtection="0"/>
    <xf numFmtId="345" fontId="17" fillId="0" borderId="0" applyFont="0" applyFill="0" applyBorder="0" applyAlignment="0" applyProtection="0"/>
    <xf numFmtId="345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221" fontId="17" fillId="0" borderId="0" applyFont="0" applyFill="0" applyBorder="0" applyAlignment="0" applyProtection="0"/>
    <xf numFmtId="345" fontId="21" fillId="0" borderId="0" applyFont="0" applyFill="0" applyBorder="0" applyAlignment="0" applyProtection="0"/>
    <xf numFmtId="345" fontId="17" fillId="0" borderId="0" applyFont="0" applyFill="0" applyBorder="0" applyAlignment="0" applyProtection="0"/>
    <xf numFmtId="345" fontId="17" fillId="0" borderId="0" applyFont="0" applyFill="0" applyBorder="0" applyAlignment="0" applyProtection="0"/>
    <xf numFmtId="346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46" fontId="20" fillId="0" borderId="0" applyFont="0" applyFill="0" applyBorder="0" applyAlignment="0" applyProtection="0"/>
    <xf numFmtId="346" fontId="17" fillId="0" borderId="0" applyFont="0" applyFill="0" applyBorder="0" applyAlignment="0" applyProtection="0"/>
    <xf numFmtId="346" fontId="17" fillId="0" borderId="0" applyFont="0" applyFill="0" applyBorder="0" applyAlignment="0" applyProtection="0"/>
    <xf numFmtId="346" fontId="20" fillId="0" borderId="0" applyFont="0" applyFill="0" applyBorder="0" applyAlignment="0" applyProtection="0"/>
    <xf numFmtId="346" fontId="20" fillId="0" borderId="0" applyFont="0" applyFill="0" applyBorder="0" applyAlignment="0" applyProtection="0"/>
    <xf numFmtId="346" fontId="20" fillId="0" borderId="0" applyFont="0" applyFill="0" applyBorder="0" applyAlignment="0" applyProtection="0"/>
    <xf numFmtId="346" fontId="17" fillId="0" borderId="0" applyFont="0" applyFill="0" applyBorder="0" applyAlignment="0" applyProtection="0"/>
    <xf numFmtId="346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346" fontId="21" fillId="0" borderId="0" applyFont="0" applyFill="0" applyBorder="0" applyAlignment="0" applyProtection="0"/>
    <xf numFmtId="346" fontId="17" fillId="0" borderId="0" applyFont="0" applyFill="0" applyBorder="0" applyAlignment="0" applyProtection="0"/>
    <xf numFmtId="346" fontId="17" fillId="0" borderId="0" applyFont="0" applyFill="0" applyBorder="0" applyAlignment="0" applyProtection="0"/>
    <xf numFmtId="265" fontId="73" fillId="0" borderId="0"/>
    <xf numFmtId="223" fontId="17" fillId="0" borderId="0" applyFont="0" applyFill="0" applyBorder="0" applyAlignment="0" applyProtection="0"/>
    <xf numFmtId="38" fontId="21" fillId="0" borderId="0" applyFont="0" applyFill="0" applyBorder="0" applyAlignment="0" applyProtection="0"/>
    <xf numFmtId="265" fontId="107" fillId="0" borderId="0" applyNumberFormat="0" applyFill="0" applyBorder="0" applyAlignment="0" applyProtection="0"/>
    <xf numFmtId="265" fontId="107" fillId="0" borderId="0" applyNumberFormat="0" applyFill="0" applyBorder="0" applyAlignment="0" applyProtection="0"/>
    <xf numFmtId="265" fontId="107" fillId="0" borderId="0" applyNumberFormat="0" applyFill="0" applyBorder="0" applyAlignment="0" applyProtection="0"/>
    <xf numFmtId="265" fontId="107" fillId="0" borderId="0" applyNumberFormat="0" applyFill="0" applyBorder="0" applyAlignment="0" applyProtection="0"/>
    <xf numFmtId="265" fontId="107" fillId="0" borderId="0" applyNumberFormat="0" applyFill="0" applyBorder="0" applyAlignment="0" applyProtection="0"/>
    <xf numFmtId="265" fontId="17" fillId="47" borderId="0" applyNumberFormat="0" applyFont="0" applyAlignment="0" applyProtection="0"/>
    <xf numFmtId="265" fontId="21" fillId="0" borderId="0"/>
    <xf numFmtId="265" fontId="21" fillId="0" borderId="0"/>
    <xf numFmtId="265" fontId="21" fillId="0" borderId="0"/>
    <xf numFmtId="265" fontId="21" fillId="0" borderId="0"/>
    <xf numFmtId="265" fontId="21" fillId="0" borderId="0"/>
    <xf numFmtId="265" fontId="21" fillId="0" borderId="0"/>
    <xf numFmtId="265" fontId="21" fillId="0" borderId="0"/>
    <xf numFmtId="265" fontId="21" fillId="0" borderId="0"/>
    <xf numFmtId="265" fontId="21" fillId="0" borderId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347" fontId="17" fillId="0" borderId="0" applyFont="0" applyFill="0" applyBorder="0" applyAlignment="0" applyProtection="0"/>
    <xf numFmtId="224" fontId="17" fillId="0" borderId="0" applyFont="0" applyFill="0" applyBorder="0" applyAlignment="0" applyProtection="0"/>
    <xf numFmtId="224" fontId="17" fillId="0" borderId="0" applyFont="0" applyFill="0" applyBorder="0" applyAlignment="0" applyProtection="0"/>
    <xf numFmtId="347" fontId="17" fillId="0" borderId="0" applyFont="0" applyFill="0" applyBorder="0" applyAlignment="0" applyProtection="0"/>
    <xf numFmtId="347" fontId="17" fillId="0" borderId="0" applyFont="0" applyFill="0" applyBorder="0" applyAlignment="0" applyProtection="0"/>
    <xf numFmtId="347" fontId="20" fillId="0" borderId="0" applyFont="0" applyFill="0" applyBorder="0" applyAlignment="0" applyProtection="0"/>
    <xf numFmtId="347" fontId="20" fillId="0" borderId="0" applyFont="0" applyFill="0" applyBorder="0" applyAlignment="0" applyProtection="0"/>
    <xf numFmtId="347" fontId="20" fillId="0" borderId="0" applyFont="0" applyFill="0" applyBorder="0" applyAlignment="0" applyProtection="0"/>
    <xf numFmtId="224" fontId="17" fillId="0" borderId="0" applyFont="0" applyFill="0" applyBorder="0" applyAlignment="0" applyProtection="0"/>
    <xf numFmtId="224" fontId="17" fillId="0" borderId="0" applyFont="0" applyFill="0" applyBorder="0" applyAlignment="0" applyProtection="0"/>
    <xf numFmtId="347" fontId="20" fillId="0" borderId="0" applyFont="0" applyFill="0" applyBorder="0" applyAlignment="0" applyProtection="0"/>
    <xf numFmtId="347" fontId="20" fillId="0" borderId="0" applyFont="0" applyFill="0" applyBorder="0" applyAlignment="0" applyProtection="0"/>
    <xf numFmtId="224" fontId="17" fillId="0" borderId="0" applyFont="0" applyFill="0" applyBorder="0" applyAlignment="0" applyProtection="0"/>
    <xf numFmtId="224" fontId="17" fillId="0" borderId="0" applyFont="0" applyFill="0" applyBorder="0" applyAlignment="0" applyProtection="0"/>
    <xf numFmtId="224" fontId="17" fillId="0" borderId="0" applyFont="0" applyFill="0" applyBorder="0" applyAlignment="0" applyProtection="0"/>
    <xf numFmtId="224" fontId="17" fillId="0" borderId="0" applyFont="0" applyFill="0" applyBorder="0" applyAlignment="0" applyProtection="0"/>
    <xf numFmtId="347" fontId="21" fillId="0" borderId="0" applyFont="0" applyFill="0" applyBorder="0" applyAlignment="0" applyProtection="0"/>
    <xf numFmtId="347" fontId="17" fillId="0" borderId="0" applyFont="0" applyFill="0" applyBorder="0" applyAlignment="0" applyProtection="0"/>
    <xf numFmtId="347" fontId="17" fillId="0" borderId="0" applyFont="0" applyFill="0" applyBorder="0" applyAlignment="0" applyProtection="0"/>
    <xf numFmtId="347" fontId="20" fillId="0" borderId="0" applyFont="0" applyFill="0" applyBorder="0" applyAlignment="0" applyProtection="0"/>
    <xf numFmtId="348" fontId="17" fillId="0" borderId="0" applyFont="0" applyFill="0" applyBorder="0" applyProtection="0">
      <alignment horizontal="right"/>
    </xf>
    <xf numFmtId="226" fontId="17" fillId="0" borderId="0" applyFont="0" applyFill="0" applyBorder="0" applyAlignment="0" applyProtection="0"/>
    <xf numFmtId="226" fontId="17" fillId="0" borderId="0" applyFont="0" applyFill="0" applyBorder="0" applyAlignment="0" applyProtection="0"/>
    <xf numFmtId="348" fontId="17" fillId="0" borderId="0" applyFont="0" applyFill="0" applyBorder="0" applyProtection="0">
      <alignment horizontal="right"/>
    </xf>
    <xf numFmtId="348" fontId="17" fillId="0" borderId="0" applyFont="0" applyFill="0" applyBorder="0" applyProtection="0">
      <alignment horizontal="right"/>
    </xf>
    <xf numFmtId="348" fontId="20" fillId="0" borderId="0" applyFont="0" applyFill="0" applyBorder="0" applyProtection="0">
      <alignment horizontal="right"/>
    </xf>
    <xf numFmtId="348" fontId="20" fillId="0" borderId="0" applyFont="0" applyFill="0" applyBorder="0" applyProtection="0">
      <alignment horizontal="right"/>
    </xf>
    <xf numFmtId="348" fontId="20" fillId="0" borderId="0" applyFont="0" applyFill="0" applyBorder="0" applyProtection="0">
      <alignment horizontal="right"/>
    </xf>
    <xf numFmtId="226" fontId="17" fillId="0" borderId="0" applyFont="0" applyFill="0" applyBorder="0" applyAlignment="0" applyProtection="0"/>
    <xf numFmtId="226" fontId="17" fillId="0" borderId="0" applyFont="0" applyFill="0" applyBorder="0" applyAlignment="0" applyProtection="0"/>
    <xf numFmtId="348" fontId="20" fillId="0" borderId="0" applyFont="0" applyFill="0" applyBorder="0" applyProtection="0">
      <alignment horizontal="right"/>
    </xf>
    <xf numFmtId="348" fontId="20" fillId="0" borderId="0" applyFont="0" applyFill="0" applyBorder="0" applyProtection="0">
      <alignment horizontal="right"/>
    </xf>
    <xf numFmtId="226" fontId="17" fillId="0" borderId="0" applyFont="0" applyFill="0" applyBorder="0" applyAlignment="0" applyProtection="0"/>
    <xf numFmtId="226" fontId="17" fillId="0" borderId="0" applyFont="0" applyFill="0" applyBorder="0" applyAlignment="0" applyProtection="0"/>
    <xf numFmtId="226" fontId="17" fillId="0" borderId="0" applyFont="0" applyFill="0" applyBorder="0" applyAlignment="0" applyProtection="0"/>
    <xf numFmtId="226" fontId="17" fillId="0" borderId="0" applyFont="0" applyFill="0" applyBorder="0" applyAlignment="0" applyProtection="0"/>
    <xf numFmtId="348" fontId="21" fillId="0" borderId="0" applyFont="0" applyFill="0" applyBorder="0" applyProtection="0">
      <alignment horizontal="right"/>
    </xf>
    <xf numFmtId="348" fontId="17" fillId="0" borderId="0" applyFont="0" applyFill="0" applyBorder="0" applyProtection="0">
      <alignment horizontal="right"/>
    </xf>
    <xf numFmtId="348" fontId="17" fillId="0" borderId="0" applyFont="0" applyFill="0" applyBorder="0" applyProtection="0">
      <alignment horizontal="right"/>
    </xf>
    <xf numFmtId="348" fontId="20" fillId="0" borderId="0" applyFont="0" applyFill="0" applyBorder="0" applyProtection="0">
      <alignment horizontal="right"/>
    </xf>
    <xf numFmtId="38" fontId="21" fillId="0" borderId="0" applyFont="0" applyFill="0" applyBorder="0" applyAlignment="0" applyProtection="0"/>
    <xf numFmtId="228" fontId="17" fillId="0" borderId="0" applyFont="0" applyFill="0" applyBorder="0" applyAlignment="0" applyProtection="0"/>
    <xf numFmtId="229" fontId="17" fillId="0" borderId="0" applyFont="0" applyFill="0" applyBorder="0" applyAlignment="0" applyProtection="0"/>
    <xf numFmtId="38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7" fillId="0" borderId="0" applyFont="0" applyFill="0" applyBorder="0" applyAlignment="0" applyProtection="0"/>
    <xf numFmtId="265" fontId="17" fillId="0" borderId="0" applyFon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9" fillId="0" borderId="0" applyNumberFormat="0" applyFill="0" applyBorder="0" applyProtection="0">
      <alignment vertical="top"/>
    </xf>
    <xf numFmtId="265" fontId="109" fillId="0" borderId="0" applyNumberFormat="0" applyFill="0" applyBorder="0" applyProtection="0">
      <alignment vertical="top"/>
    </xf>
    <xf numFmtId="265" fontId="109" fillId="0" borderId="0" applyNumberFormat="0" applyFill="0" applyBorder="0" applyProtection="0">
      <alignment vertical="top"/>
    </xf>
    <xf numFmtId="265" fontId="109" fillId="0" borderId="0" applyNumberFormat="0" applyFill="0" applyBorder="0" applyProtection="0">
      <alignment vertical="top"/>
    </xf>
    <xf numFmtId="265" fontId="109" fillId="0" borderId="0" applyNumberFormat="0" applyFill="0" applyBorder="0" applyProtection="0">
      <alignment vertical="top"/>
    </xf>
    <xf numFmtId="265" fontId="110" fillId="0" borderId="31" applyNumberFormat="0" applyFill="0" applyAlignment="0" applyProtection="0"/>
    <xf numFmtId="265" fontId="110" fillId="0" borderId="31" applyNumberFormat="0" applyFill="0" applyAlignment="0" applyProtection="0"/>
    <xf numFmtId="265" fontId="110" fillId="0" borderId="31" applyNumberFormat="0" applyFill="0" applyAlignment="0" applyProtection="0"/>
    <xf numFmtId="265" fontId="110" fillId="0" borderId="31" applyNumberFormat="0" applyFill="0" applyAlignment="0" applyProtection="0"/>
    <xf numFmtId="265" fontId="110" fillId="0" borderId="31" applyNumberFormat="0" applyFill="0" applyAlignment="0" applyProtection="0"/>
    <xf numFmtId="265" fontId="110" fillId="0" borderId="31" applyNumberFormat="0" applyFill="0" applyAlignment="0" applyProtection="0"/>
    <xf numFmtId="265" fontId="110" fillId="0" borderId="31" applyNumberFormat="0" applyFill="0" applyAlignment="0" applyProtection="0"/>
    <xf numFmtId="265" fontId="110" fillId="0" borderId="31" applyNumberFormat="0" applyFill="0" applyAlignment="0" applyProtection="0"/>
    <xf numFmtId="265" fontId="110" fillId="0" borderId="31" applyNumberFormat="0" applyFill="0" applyAlignment="0" applyProtection="0"/>
    <xf numFmtId="265" fontId="111" fillId="0" borderId="32" applyNumberFormat="0" applyFill="0" applyProtection="0">
      <alignment horizontal="center"/>
    </xf>
    <xf numFmtId="265" fontId="111" fillId="0" borderId="32" applyNumberFormat="0" applyFill="0" applyProtection="0">
      <alignment horizontal="center"/>
    </xf>
    <xf numFmtId="265" fontId="111" fillId="0" borderId="32" applyNumberFormat="0" applyFill="0" applyProtection="0">
      <alignment horizontal="center"/>
    </xf>
    <xf numFmtId="265" fontId="111" fillId="0" borderId="32" applyNumberFormat="0" applyFill="0" applyProtection="0">
      <alignment horizontal="center"/>
    </xf>
    <xf numFmtId="265" fontId="111" fillId="0" borderId="32" applyNumberFormat="0" applyFill="0" applyProtection="0">
      <alignment horizontal="center"/>
    </xf>
    <xf numFmtId="265" fontId="111" fillId="0" borderId="32" applyNumberFormat="0" applyFill="0" applyProtection="0">
      <alignment horizontal="center"/>
    </xf>
    <xf numFmtId="265" fontId="111" fillId="0" borderId="0" applyNumberFormat="0" applyFill="0" applyBorder="0" applyProtection="0">
      <alignment horizontal="left"/>
    </xf>
    <xf numFmtId="265" fontId="111" fillId="0" borderId="0" applyNumberFormat="0" applyFill="0" applyBorder="0" applyProtection="0">
      <alignment horizontal="left"/>
    </xf>
    <xf numFmtId="265" fontId="111" fillId="0" borderId="0" applyNumberFormat="0" applyFill="0" applyBorder="0" applyProtection="0">
      <alignment horizontal="left"/>
    </xf>
    <xf numFmtId="265" fontId="111" fillId="0" borderId="0" applyNumberFormat="0" applyFill="0" applyBorder="0" applyProtection="0">
      <alignment horizontal="left"/>
    </xf>
    <xf numFmtId="265" fontId="111" fillId="0" borderId="0" applyNumberFormat="0" applyFill="0" applyBorder="0" applyProtection="0">
      <alignment horizontal="left"/>
    </xf>
    <xf numFmtId="265" fontId="112" fillId="0" borderId="0" applyNumberFormat="0" applyFill="0" applyBorder="0" applyProtection="0">
      <alignment horizontal="centerContinuous"/>
    </xf>
    <xf numFmtId="265" fontId="112" fillId="0" borderId="0" applyNumberFormat="0" applyFill="0" applyBorder="0" applyProtection="0">
      <alignment horizontal="centerContinuous"/>
    </xf>
    <xf numFmtId="265" fontId="112" fillId="0" borderId="0" applyNumberFormat="0" applyFill="0" applyBorder="0" applyProtection="0">
      <alignment horizontal="centerContinuous"/>
    </xf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265" fontId="108" fillId="0" borderId="0" applyNumberFormat="0" applyFill="0" applyBorder="0" applyAlignment="0" applyProtection="0"/>
    <xf numFmtId="349" fontId="73" fillId="0" borderId="0" applyFont="0" applyFill="0" applyBorder="0" applyAlignment="0" applyProtection="0"/>
    <xf numFmtId="350" fontId="20" fillId="0" borderId="0" applyFont="0" applyFill="0" applyBorder="0" applyAlignment="0" applyProtection="0"/>
    <xf numFmtId="265" fontId="20" fillId="0" borderId="0"/>
    <xf numFmtId="265" fontId="158" fillId="0" borderId="0" applyNumberFormat="0" applyFill="0" applyBorder="0" applyAlignment="0" applyProtection="0"/>
    <xf numFmtId="265" fontId="158" fillId="0" borderId="0" applyNumberFormat="0" applyFill="0" applyBorder="0" applyAlignment="0" applyProtection="0"/>
    <xf numFmtId="265" fontId="158" fillId="0" borderId="0" applyNumberFormat="0" applyFill="0" applyBorder="0" applyAlignment="0" applyProtection="0"/>
    <xf numFmtId="265" fontId="158" fillId="0" borderId="0" applyNumberFormat="0" applyFill="0" applyBorder="0" applyAlignment="0" applyProtection="0"/>
    <xf numFmtId="265" fontId="158" fillId="0" borderId="0" applyNumberFormat="0" applyFill="0" applyBorder="0" applyAlignment="0" applyProtection="0"/>
    <xf numFmtId="265" fontId="158" fillId="0" borderId="0" applyNumberFormat="0" applyFill="0" applyBorder="0" applyAlignment="0" applyProtection="0"/>
    <xf numFmtId="265" fontId="158" fillId="0" borderId="0" applyNumberFormat="0" applyFill="0" applyBorder="0" applyAlignment="0" applyProtection="0"/>
    <xf numFmtId="265" fontId="158" fillId="0" borderId="0" applyNumberFormat="0" applyFill="0" applyBorder="0" applyAlignment="0" applyProtection="0"/>
    <xf numFmtId="265" fontId="158" fillId="0" borderId="0" applyNumberFormat="0" applyFill="0" applyBorder="0" applyAlignment="0" applyProtection="0"/>
    <xf numFmtId="180" fontId="24" fillId="0" borderId="0"/>
    <xf numFmtId="265" fontId="20" fillId="0" borderId="0" applyNumberFormat="0" applyFill="0" applyBorder="0" applyAlignment="0" applyProtection="0">
      <alignment horizontal="left"/>
    </xf>
    <xf numFmtId="220" fontId="17" fillId="0" borderId="0" applyFill="0" applyBorder="0" applyAlignment="0" applyProtection="0">
      <alignment horizontal="right"/>
    </xf>
    <xf numFmtId="180" fontId="73" fillId="0" borderId="0" applyNumberFormat="0" applyFill="0" applyBorder="0" applyAlignment="0" applyProtection="0"/>
    <xf numFmtId="265" fontId="159" fillId="0" borderId="0" applyNumberFormat="0" applyFill="0" applyBorder="0" applyAlignment="0" applyProtection="0"/>
    <xf numFmtId="265" fontId="234" fillId="0" borderId="0" applyNumberFormat="0" applyFill="0" applyBorder="0" applyAlignment="0" applyProtection="0">
      <alignment horizontal="centerContinuous"/>
    </xf>
    <xf numFmtId="265" fontId="73" fillId="0" borderId="0"/>
    <xf numFmtId="351" fontId="17" fillId="0" borderId="61" applyBorder="0"/>
    <xf numFmtId="351" fontId="17" fillId="0" borderId="61" applyBorder="0"/>
    <xf numFmtId="265" fontId="23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235" fillId="120" borderId="0"/>
    <xf numFmtId="265" fontId="235" fillId="120" borderId="0"/>
    <xf numFmtId="265" fontId="235" fillId="120" borderId="0"/>
    <xf numFmtId="265" fontId="235" fillId="120" borderId="0"/>
    <xf numFmtId="265" fontId="235" fillId="120" borderId="0"/>
    <xf numFmtId="265" fontId="235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63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236" fillId="120" borderId="0"/>
    <xf numFmtId="265" fontId="2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1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236" fillId="120" borderId="0"/>
    <xf numFmtId="265" fontId="237" fillId="120" borderId="0"/>
    <xf numFmtId="265" fontId="238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235" fillId="120" borderId="0"/>
    <xf numFmtId="265" fontId="235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5" fillId="120" borderId="0"/>
    <xf numFmtId="265" fontId="235" fillId="120" borderId="0"/>
    <xf numFmtId="265" fontId="235" fillId="120" borderId="0"/>
    <xf numFmtId="265" fontId="236" fillId="120" borderId="0"/>
    <xf numFmtId="265" fontId="235" fillId="120" borderId="0"/>
    <xf numFmtId="265" fontId="235" fillId="120" borderId="0"/>
    <xf numFmtId="265" fontId="2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236" fillId="120" borderId="0"/>
    <xf numFmtId="265" fontId="236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235" fillId="120" borderId="0"/>
    <xf numFmtId="265" fontId="235" fillId="120" borderId="0"/>
    <xf numFmtId="265" fontId="235" fillId="120" borderId="0"/>
    <xf numFmtId="265" fontId="236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5" fillId="120" borderId="0"/>
    <xf numFmtId="265" fontId="235" fillId="120" borderId="0"/>
    <xf numFmtId="265" fontId="236" fillId="120" borderId="0"/>
    <xf numFmtId="265" fontId="236" fillId="120" borderId="0"/>
    <xf numFmtId="265" fontId="23" fillId="120" borderId="0"/>
    <xf numFmtId="265" fontId="23" fillId="120" borderId="0"/>
    <xf numFmtId="265" fontId="235" fillId="120" borderId="0"/>
    <xf numFmtId="265" fontId="235" fillId="120" borderId="0"/>
    <xf numFmtId="265" fontId="235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5" fillId="120" borderId="0"/>
    <xf numFmtId="265" fontId="2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35" fillId="120" borderId="0"/>
    <xf numFmtId="265" fontId="240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5" fillId="120" borderId="0"/>
    <xf numFmtId="265" fontId="235" fillId="120" borderId="0"/>
    <xf numFmtId="265" fontId="235" fillId="120" borderId="0"/>
    <xf numFmtId="265" fontId="235" fillId="120" borderId="0"/>
    <xf numFmtId="265" fontId="235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0" fillId="120" borderId="0"/>
    <xf numFmtId="265" fontId="23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9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3" fillId="120" borderId="0"/>
    <xf numFmtId="265" fontId="20" fillId="0" borderId="0" applyNumberFormat="0" applyFill="0" applyBorder="0" applyAlignment="0" applyProtection="0"/>
    <xf numFmtId="0" fontId="27" fillId="0" borderId="75">
      <alignment horizontal="left" wrapText="1"/>
    </xf>
    <xf numFmtId="352" fontId="18" fillId="0" borderId="0" applyFill="0" applyBorder="0">
      <alignment horizontal="right" vertical="top"/>
    </xf>
    <xf numFmtId="0" fontId="17" fillId="0" borderId="0"/>
    <xf numFmtId="0" fontId="17" fillId="0" borderId="0"/>
    <xf numFmtId="182" fontId="73" fillId="0" borderId="77"/>
    <xf numFmtId="182" fontId="73" fillId="0" borderId="77"/>
    <xf numFmtId="0" fontId="241" fillId="0" borderId="0"/>
    <xf numFmtId="43" fontId="17" fillId="0" borderId="0" applyFont="0" applyFill="0" applyBorder="0" applyAlignment="0" applyProtection="0">
      <alignment vertical="top"/>
    </xf>
    <xf numFmtId="41" fontId="17" fillId="0" borderId="0" applyFont="0" applyFill="0" applyBorder="0" applyAlignment="0" applyProtection="0"/>
    <xf numFmtId="353" fontId="17" fillId="0" borderId="80" applyFont="0" applyFill="0" applyBorder="0" applyAlignment="0" applyProtection="0"/>
    <xf numFmtId="49" fontId="68" fillId="2" borderId="79" applyBorder="0"/>
    <xf numFmtId="354" fontId="17" fillId="0" borderId="0" applyFont="0" applyFill="0" applyBorder="0" applyAlignment="0" applyProtection="0"/>
    <xf numFmtId="1" fontId="68" fillId="0" borderId="0">
      <alignment horizontal="center"/>
    </xf>
    <xf numFmtId="41" fontId="242" fillId="0" borderId="0" applyFont="0" applyFill="0" applyBorder="0" applyAlignment="0" applyProtection="0"/>
    <xf numFmtId="0" fontId="92" fillId="0" borderId="78"/>
    <xf numFmtId="37" fontId="27" fillId="123" borderId="0" applyNumberFormat="0" applyFont="0" applyBorder="0" applyAlignment="0" applyProtection="0"/>
    <xf numFmtId="0" fontId="68" fillId="0" borderId="0"/>
    <xf numFmtId="0" fontId="68" fillId="0" borderId="0" applyFont="0" applyFill="0" applyBorder="0" applyProtection="0">
      <alignment horizontal="center"/>
    </xf>
    <xf numFmtId="37" fontId="68" fillId="0" borderId="2">
      <alignment horizontal="centerContinuous"/>
    </xf>
    <xf numFmtId="204" fontId="243" fillId="2" borderId="0" applyFont="0" applyAlignment="0" applyProtection="0">
      <alignment horizontal="center"/>
      <protection locked="0"/>
    </xf>
    <xf numFmtId="204" fontId="68" fillId="43" borderId="0"/>
    <xf numFmtId="38" fontId="243" fillId="0" borderId="78">
      <alignment vertical="center"/>
    </xf>
    <xf numFmtId="38" fontId="243" fillId="0" borderId="78">
      <alignment vertical="center"/>
      <protection locked="0"/>
    </xf>
    <xf numFmtId="1" fontId="243" fillId="0" borderId="78">
      <alignment horizontal="center"/>
      <protection locked="0"/>
    </xf>
    <xf numFmtId="355" fontId="243" fillId="0" borderId="78">
      <alignment horizontal="center"/>
      <protection locked="0"/>
    </xf>
    <xf numFmtId="1" fontId="243" fillId="0" borderId="78">
      <protection locked="0"/>
    </xf>
    <xf numFmtId="49" fontId="243" fillId="0" borderId="78">
      <alignment horizontal="center"/>
      <protection locked="0"/>
    </xf>
    <xf numFmtId="1" fontId="243" fillId="0" borderId="78">
      <alignment horizontal="left"/>
      <protection locked="0"/>
    </xf>
    <xf numFmtId="38" fontId="243" fillId="0" borderId="81">
      <alignment vertical="center"/>
      <protection locked="0"/>
    </xf>
    <xf numFmtId="169" fontId="243" fillId="0" borderId="78">
      <protection locked="0"/>
    </xf>
    <xf numFmtId="356" fontId="243" fillId="0" borderId="78">
      <alignment vertical="center"/>
      <protection locked="0"/>
    </xf>
    <xf numFmtId="49" fontId="243" fillId="0" borderId="78">
      <alignment horizontal="center"/>
      <protection locked="0"/>
    </xf>
    <xf numFmtId="357" fontId="243" fillId="0" borderId="82">
      <alignment vertical="center"/>
      <protection locked="0"/>
    </xf>
    <xf numFmtId="49" fontId="243" fillId="0" borderId="78">
      <alignment horizontal="center"/>
      <protection locked="0"/>
    </xf>
    <xf numFmtId="37" fontId="68" fillId="2" borderId="0"/>
    <xf numFmtId="37" fontId="27" fillId="78" borderId="0"/>
    <xf numFmtId="38" fontId="243" fillId="0" borderId="78">
      <alignment vertical="center"/>
      <protection locked="0"/>
    </xf>
    <xf numFmtId="0" fontId="244" fillId="0" borderId="0">
      <alignment vertical="center"/>
    </xf>
    <xf numFmtId="43" fontId="244" fillId="0" borderId="0" applyFont="0" applyFill="0" applyBorder="0" applyAlignment="0" applyProtection="0">
      <alignment vertical="center"/>
    </xf>
    <xf numFmtId="0" fontId="73" fillId="0" borderId="0"/>
    <xf numFmtId="43" fontId="17" fillId="0" borderId="0" applyFont="0" applyFill="0" applyBorder="0" applyAlignment="0" applyProtection="0"/>
    <xf numFmtId="43" fontId="78" fillId="0" borderId="0" applyFont="0" applyFill="0" applyBorder="0" applyAlignment="0" applyProtection="0"/>
    <xf numFmtId="41" fontId="78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17" fillId="0" borderId="0"/>
    <xf numFmtId="0" fontId="245" fillId="0" borderId="0">
      <protection locked="0"/>
    </xf>
    <xf numFmtId="0" fontId="78" fillId="0" borderId="0"/>
    <xf numFmtId="0" fontId="245" fillId="0" borderId="0">
      <protection locked="0"/>
    </xf>
    <xf numFmtId="0" fontId="37" fillId="0" borderId="0"/>
    <xf numFmtId="0" fontId="73" fillId="0" borderId="0"/>
    <xf numFmtId="9" fontId="17" fillId="0" borderId="0" applyFont="0" applyFill="0" applyBorder="0" applyAlignment="0" applyProtection="0"/>
    <xf numFmtId="0" fontId="246" fillId="0" borderId="0" applyNumberFormat="0" applyFill="0" applyBorder="0" applyAlignment="0" applyProtection="0">
      <alignment vertical="top"/>
      <protection locked="0"/>
    </xf>
    <xf numFmtId="0" fontId="247" fillId="0" borderId="0">
      <alignment vertical="center"/>
    </xf>
    <xf numFmtId="0" fontId="247" fillId="0" borderId="0">
      <alignment vertical="center"/>
    </xf>
    <xf numFmtId="0" fontId="241" fillId="0" borderId="0"/>
    <xf numFmtId="0" fontId="24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8" fillId="0" borderId="0"/>
    <xf numFmtId="0" fontId="7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8" fillId="4" borderId="6" applyNumberFormat="0" applyProtection="0">
      <alignment horizontal="left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NumberFormat="0" applyProtection="0">
      <alignment horizontal="center" vertical="center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 applyProtection="0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left" vertical="center" wrapText="1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0" fontId="24" fillId="0" borderId="78">
      <alignment horizontal="center" vertical="center"/>
    </xf>
    <xf numFmtId="43" fontId="17" fillId="0" borderId="0" applyFont="0" applyFill="0" applyBorder="0" applyAlignment="0" applyProtection="0"/>
    <xf numFmtId="0" fontId="250" fillId="0" borderId="0">
      <alignment vertical="center"/>
    </xf>
    <xf numFmtId="9" fontId="250" fillId="0" borderId="0" applyFont="0" applyFill="0" applyBorder="0" applyAlignment="0" applyProtection="0">
      <alignment vertical="center"/>
    </xf>
    <xf numFmtId="43" fontId="250" fillId="0" borderId="0" applyFont="0" applyFill="0" applyBorder="0" applyAlignment="0" applyProtection="0"/>
    <xf numFmtId="0" fontId="251" fillId="0" borderId="0">
      <alignment vertical="center"/>
    </xf>
    <xf numFmtId="358" fontId="251" fillId="0" borderId="0" applyFont="0" applyFill="0" applyBorder="0" applyAlignment="0" applyProtection="0">
      <alignment vertical="center"/>
    </xf>
    <xf numFmtId="9" fontId="251" fillId="0" borderId="0" applyFont="0" applyFill="0" applyBorder="0" applyAlignment="0" applyProtection="0"/>
    <xf numFmtId="0" fontId="247" fillId="0" borderId="0">
      <alignment vertical="center"/>
    </xf>
    <xf numFmtId="0" fontId="9" fillId="0" borderId="0"/>
    <xf numFmtId="0" fontId="20" fillId="0" borderId="0"/>
    <xf numFmtId="0" fontId="253" fillId="0" borderId="0"/>
    <xf numFmtId="0" fontId="8" fillId="0" borderId="0"/>
    <xf numFmtId="44" fontId="10" fillId="0" borderId="0" applyFont="0" applyFill="0" applyBorder="0" applyAlignment="0" applyProtection="0"/>
    <xf numFmtId="0" fontId="10" fillId="0" borderId="0"/>
    <xf numFmtId="0" fontId="17" fillId="0" borderId="0"/>
    <xf numFmtId="0" fontId="250" fillId="0" borderId="0">
      <alignment vertical="center"/>
    </xf>
    <xf numFmtId="9" fontId="250" fillId="0" borderId="0" applyFont="0" applyFill="0" applyBorder="0" applyAlignment="0" applyProtection="0">
      <alignment vertical="center"/>
    </xf>
    <xf numFmtId="43" fontId="250" fillId="0" borderId="0" applyFont="0" applyFill="0" applyBorder="0" applyAlignment="0" applyProtection="0"/>
    <xf numFmtId="9" fontId="7" fillId="0" borderId="0" applyFont="0" applyFill="0" applyBorder="0" applyAlignment="0" applyProtection="0"/>
    <xf numFmtId="266" fontId="7" fillId="0" borderId="0" applyFont="0" applyFill="0" applyBorder="0" applyAlignment="0" applyProtection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250" fillId="0" borderId="0"/>
    <xf numFmtId="358" fontId="250" fillId="0" borderId="0" applyFont="0" applyFill="0" applyBorder="0" applyAlignment="0" applyProtection="0">
      <alignment vertical="center"/>
    </xf>
    <xf numFmtId="0" fontId="5" fillId="0" borderId="0"/>
    <xf numFmtId="2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2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2" fillId="0" borderId="0"/>
    <xf numFmtId="2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9" fontId="274" fillId="0" borderId="0" applyFont="0" applyFill="0" applyBorder="0" applyAlignment="0" applyProtection="0">
      <alignment vertical="center"/>
    </xf>
    <xf numFmtId="0" fontId="10" fillId="0" borderId="0"/>
    <xf numFmtId="0" fontId="1" fillId="0" borderId="0"/>
    <xf numFmtId="0" fontId="45" fillId="0" borderId="0"/>
    <xf numFmtId="0" fontId="20" fillId="0" borderId="0"/>
    <xf numFmtId="0" fontId="1" fillId="0" borderId="0"/>
  </cellStyleXfs>
  <cellXfs count="854">
    <xf numFmtId="0" fontId="0" fillId="0" borderId="0" xfId="0"/>
    <xf numFmtId="0" fontId="33" fillId="2" borderId="3" xfId="7" applyFont="1" applyFill="1" applyBorder="1"/>
    <xf numFmtId="0" fontId="18" fillId="0" borderId="0" xfId="7" applyFont="1"/>
    <xf numFmtId="0" fontId="33" fillId="0" borderId="0" xfId="7" applyFont="1"/>
    <xf numFmtId="0" fontId="18" fillId="0" borderId="0" xfId="7" applyFont="1" applyFill="1"/>
    <xf numFmtId="0" fontId="33" fillId="2" borderId="5" xfId="7" applyFont="1" applyFill="1" applyBorder="1"/>
    <xf numFmtId="0" fontId="33" fillId="0" borderId="0" xfId="7" applyFont="1" applyFill="1" applyBorder="1"/>
    <xf numFmtId="0" fontId="12" fillId="0" borderId="0" xfId="7" applyFont="1" applyFill="1" applyBorder="1"/>
    <xf numFmtId="0" fontId="13" fillId="0" borderId="0" xfId="7" applyFont="1" applyFill="1"/>
    <xf numFmtId="0" fontId="18" fillId="4" borderId="0" xfId="7" applyFont="1" applyFill="1"/>
    <xf numFmtId="0" fontId="12" fillId="0" borderId="0" xfId="7" applyFont="1" applyFill="1" applyBorder="1" applyAlignment="1">
      <alignment horizontal="left"/>
    </xf>
    <xf numFmtId="0" fontId="14" fillId="0" borderId="0" xfId="7" applyFont="1" applyFill="1" applyAlignment="1">
      <alignment horizontal="centerContinuous"/>
    </xf>
    <xf numFmtId="0" fontId="20" fillId="0" borderId="0" xfId="7"/>
    <xf numFmtId="0" fontId="34" fillId="0" borderId="6" xfId="7" applyFont="1" applyBorder="1"/>
    <xf numFmtId="0" fontId="18" fillId="0" borderId="6" xfId="7" applyFont="1" applyBorder="1"/>
    <xf numFmtId="0" fontId="33" fillId="0" borderId="2" xfId="7" applyFont="1" applyBorder="1" applyAlignment="1">
      <alignment horizontal="left"/>
    </xf>
    <xf numFmtId="0" fontId="18" fillId="0" borderId="0" xfId="7" applyFont="1" applyAlignment="1">
      <alignment horizontal="left"/>
    </xf>
    <xf numFmtId="0" fontId="18" fillId="0" borderId="0" xfId="7" applyFont="1" applyFill="1" applyBorder="1"/>
    <xf numFmtId="0" fontId="12" fillId="8" borderId="7" xfId="7" applyFont="1" applyFill="1" applyBorder="1" applyAlignment="1" applyProtection="1">
      <alignment horizontal="left"/>
      <protection locked="0"/>
    </xf>
    <xf numFmtId="0" fontId="12" fillId="8" borderId="8" xfId="7" applyFont="1" applyFill="1" applyBorder="1" applyAlignment="1" applyProtection="1">
      <alignment horizontal="left"/>
      <protection locked="0"/>
    </xf>
    <xf numFmtId="0" fontId="18" fillId="8" borderId="8" xfId="7" applyFont="1" applyFill="1" applyBorder="1"/>
    <xf numFmtId="0" fontId="18" fillId="8" borderId="9" xfId="7" applyFont="1" applyFill="1" applyBorder="1"/>
    <xf numFmtId="0" fontId="12" fillId="0" borderId="0" xfId="7" applyFont="1" applyFill="1" applyBorder="1" applyAlignment="1">
      <alignment horizontal="center"/>
    </xf>
    <xf numFmtId="0" fontId="18" fillId="0" borderId="0" xfId="7" quotePrefix="1" applyFont="1" applyAlignment="1">
      <alignment horizontal="left"/>
    </xf>
    <xf numFmtId="0" fontId="12" fillId="8" borderId="14" xfId="7" applyFont="1" applyFill="1" applyBorder="1" applyAlignment="1" applyProtection="1">
      <alignment horizontal="left"/>
      <protection locked="0"/>
    </xf>
    <xf numFmtId="0" fontId="18" fillId="8" borderId="12" xfId="7" applyFont="1" applyFill="1" applyBorder="1"/>
    <xf numFmtId="15" fontId="18" fillId="0" borderId="0" xfId="7" applyNumberFormat="1" applyFont="1" applyFill="1" applyBorder="1" applyAlignment="1">
      <alignment horizontal="center"/>
    </xf>
    <xf numFmtId="0" fontId="18" fillId="0" borderId="0" xfId="7" applyFont="1" applyFill="1" applyBorder="1" applyAlignment="1">
      <alignment horizontal="left"/>
    </xf>
    <xf numFmtId="18" fontId="18" fillId="0" borderId="0" xfId="7" applyNumberFormat="1" applyFont="1" applyFill="1" applyBorder="1" applyAlignment="1">
      <alignment horizontal="center"/>
    </xf>
    <xf numFmtId="0" fontId="12" fillId="0" borderId="0" xfId="7" applyFont="1" applyFill="1" applyBorder="1" applyAlignment="1" applyProtection="1">
      <alignment horizontal="left"/>
      <protection locked="0"/>
    </xf>
    <xf numFmtId="0" fontId="33" fillId="0" borderId="2" xfId="7" applyFont="1" applyBorder="1"/>
    <xf numFmtId="0" fontId="18" fillId="0" borderId="0" xfId="7" applyFont="1" applyBorder="1"/>
    <xf numFmtId="0" fontId="18" fillId="8" borderId="8" xfId="7" applyFont="1" applyFill="1" applyBorder="1" applyAlignment="1">
      <alignment horizontal="left"/>
    </xf>
    <xf numFmtId="0" fontId="12" fillId="8" borderId="11" xfId="7" applyFont="1" applyFill="1" applyBorder="1" applyAlignment="1">
      <alignment horizontal="left"/>
    </xf>
    <xf numFmtId="0" fontId="18" fillId="8" borderId="14" xfId="7" applyFont="1" applyFill="1" applyBorder="1"/>
    <xf numFmtId="0" fontId="18" fillId="8" borderId="0" xfId="7" applyFont="1" applyFill="1" applyBorder="1" applyAlignment="1">
      <alignment horizontal="left"/>
    </xf>
    <xf numFmtId="18" fontId="18" fillId="8" borderId="9" xfId="7" applyNumberFormat="1" applyFont="1" applyFill="1" applyBorder="1" applyAlignment="1">
      <alignment horizontal="center"/>
    </xf>
    <xf numFmtId="0" fontId="12" fillId="8" borderId="7" xfId="7" quotePrefix="1" applyFont="1" applyFill="1" applyBorder="1" applyAlignment="1">
      <alignment horizontal="left"/>
    </xf>
    <xf numFmtId="0" fontId="12" fillId="8" borderId="8" xfId="7" applyFont="1" applyFill="1" applyBorder="1" applyAlignment="1">
      <alignment horizontal="left"/>
    </xf>
    <xf numFmtId="0" fontId="18" fillId="8" borderId="9" xfId="7" applyFont="1" applyFill="1" applyBorder="1" applyAlignment="1">
      <alignment horizontal="left"/>
    </xf>
    <xf numFmtId="0" fontId="14" fillId="9" borderId="10" xfId="7" applyFont="1" applyFill="1" applyBorder="1" applyAlignment="1" applyProtection="1">
      <alignment horizontal="centerContinuous"/>
      <protection locked="0"/>
    </xf>
    <xf numFmtId="0" fontId="16" fillId="2" borderId="8" xfId="7" applyFont="1" applyFill="1" applyBorder="1"/>
    <xf numFmtId="0" fontId="16" fillId="2" borderId="9" xfId="7" applyFont="1" applyFill="1" applyBorder="1"/>
    <xf numFmtId="0" fontId="16" fillId="2" borderId="8" xfId="7" applyFont="1" applyFill="1" applyBorder="1" applyAlignment="1">
      <alignment horizontal="left"/>
    </xf>
    <xf numFmtId="0" fontId="12" fillId="2" borderId="7" xfId="7" applyFont="1" applyFill="1" applyBorder="1" applyAlignment="1" applyProtection="1">
      <alignment horizontal="left"/>
      <protection locked="0"/>
    </xf>
    <xf numFmtId="0" fontId="12" fillId="2" borderId="8" xfId="7" applyFont="1" applyFill="1" applyBorder="1"/>
    <xf numFmtId="0" fontId="12" fillId="2" borderId="8" xfId="7" applyFont="1" applyFill="1" applyBorder="1" applyAlignment="1">
      <alignment horizontal="left"/>
    </xf>
    <xf numFmtId="0" fontId="12" fillId="2" borderId="9" xfId="7" applyFont="1" applyFill="1" applyBorder="1"/>
    <xf numFmtId="0" fontId="35" fillId="0" borderId="0" xfId="7" applyFont="1" applyBorder="1" applyAlignment="1">
      <alignment horizontal="left"/>
    </xf>
    <xf numFmtId="0" fontId="33" fillId="0" borderId="0" xfId="7" applyFont="1" applyBorder="1"/>
    <xf numFmtId="0" fontId="18" fillId="0" borderId="0" xfId="7" quotePrefix="1" applyFont="1" applyFill="1" applyAlignment="1">
      <alignment horizontal="left"/>
    </xf>
    <xf numFmtId="0" fontId="18" fillId="0" borderId="0" xfId="7" quotePrefix="1" applyFont="1" applyFill="1" applyBorder="1" applyAlignment="1">
      <alignment horizontal="left"/>
    </xf>
    <xf numFmtId="10" fontId="18" fillId="0" borderId="0" xfId="7" applyNumberFormat="1" applyFont="1"/>
    <xf numFmtId="0" fontId="33" fillId="0" borderId="2" xfId="7" quotePrefix="1" applyFont="1" applyBorder="1" applyAlignment="1">
      <alignment horizontal="left"/>
    </xf>
    <xf numFmtId="39" fontId="12" fillId="0" borderId="0" xfId="7" applyNumberFormat="1" applyFont="1" applyBorder="1" applyProtection="1">
      <protection locked="0"/>
    </xf>
    <xf numFmtId="170" fontId="18" fillId="0" borderId="0" xfId="7" applyNumberFormat="1" applyFont="1" applyProtection="1"/>
    <xf numFmtId="0" fontId="20" fillId="0" borderId="0" xfId="7" applyFont="1" applyFill="1" applyBorder="1" applyAlignment="1">
      <alignment horizontal="left"/>
    </xf>
    <xf numFmtId="171" fontId="26" fillId="0" borderId="0" xfId="7" applyNumberFormat="1" applyFont="1" applyFill="1" applyBorder="1"/>
    <xf numFmtId="0" fontId="33" fillId="0" borderId="0" xfId="7" applyFont="1" applyFill="1"/>
    <xf numFmtId="0" fontId="18" fillId="0" borderId="0" xfId="7" applyFont="1" applyBorder="1" applyAlignment="1">
      <alignment horizontal="left"/>
    </xf>
    <xf numFmtId="169" fontId="12" fillId="0" borderId="0" xfId="7" applyNumberFormat="1" applyFont="1" applyBorder="1" applyProtection="1">
      <protection locked="0"/>
    </xf>
    <xf numFmtId="0" fontId="18" fillId="2" borderId="0" xfId="7" quotePrefix="1" applyFont="1" applyFill="1" applyAlignment="1">
      <alignment horizontal="left"/>
    </xf>
    <xf numFmtId="2" fontId="18" fillId="2" borderId="0" xfId="7" applyNumberFormat="1" applyFont="1" applyFill="1"/>
    <xf numFmtId="0" fontId="18" fillId="2" borderId="0" xfId="7" applyFont="1" applyFill="1"/>
    <xf numFmtId="0" fontId="33" fillId="2" borderId="8" xfId="7" applyFont="1" applyFill="1" applyBorder="1"/>
    <xf numFmtId="0" fontId="12" fillId="0" borderId="0" xfId="7" applyFont="1" applyFill="1" applyBorder="1" applyAlignment="1">
      <alignment horizontal="left" wrapText="1"/>
    </xf>
    <xf numFmtId="0" fontId="36" fillId="0" borderId="0" xfId="7" applyFont="1" applyFill="1" applyBorder="1" applyAlignment="1">
      <alignment horizontal="center"/>
    </xf>
    <xf numFmtId="0" fontId="33" fillId="0" borderId="0" xfId="7" applyFont="1" applyFill="1" applyBorder="1" applyAlignment="1">
      <alignment horizontal="centerContinuous"/>
    </xf>
    <xf numFmtId="0" fontId="33" fillId="0" borderId="6" xfId="7" applyFont="1" applyFill="1" applyBorder="1"/>
    <xf numFmtId="0" fontId="18" fillId="0" borderId="6" xfId="7" applyFont="1" applyFill="1" applyBorder="1"/>
    <xf numFmtId="0" fontId="33" fillId="0" borderId="2" xfId="7" applyFont="1" applyFill="1" applyBorder="1" applyAlignment="1">
      <alignment horizontal="left"/>
    </xf>
    <xf numFmtId="0" fontId="33" fillId="0" borderId="0" xfId="7" applyFont="1" applyFill="1" applyBorder="1" applyAlignment="1">
      <alignment horizontal="left"/>
    </xf>
    <xf numFmtId="0" fontId="18" fillId="0" borderId="0" xfId="7" applyFont="1" applyFill="1" applyAlignment="1">
      <alignment horizontal="left"/>
    </xf>
    <xf numFmtId="0" fontId="33" fillId="0" borderId="0" xfId="7" applyFont="1" applyFill="1" applyAlignment="1">
      <alignment horizontal="right"/>
    </xf>
    <xf numFmtId="169" fontId="18" fillId="0" borderId="0" xfId="7" applyNumberFormat="1" applyFont="1" applyFill="1" applyAlignment="1">
      <alignment horizontal="right"/>
    </xf>
    <xf numFmtId="0" fontId="33" fillId="0" borderId="0" xfId="7" applyFont="1" applyFill="1" applyAlignment="1">
      <alignment horizontal="centerContinuous"/>
    </xf>
    <xf numFmtId="0" fontId="28" fillId="0" borderId="0" xfId="7" applyFont="1" applyFill="1" applyBorder="1" applyAlignment="1">
      <alignment horizontal="centerContinuous"/>
    </xf>
    <xf numFmtId="0" fontId="33" fillId="0" borderId="8" xfId="7" applyFont="1" applyFill="1" applyBorder="1"/>
    <xf numFmtId="0" fontId="12" fillId="0" borderId="0" xfId="7" applyFont="1" applyFill="1"/>
    <xf numFmtId="40" fontId="12" fillId="0" borderId="0" xfId="7" applyNumberFormat="1" applyFont="1" applyFill="1" applyAlignment="1">
      <alignment horizontal="right"/>
    </xf>
    <xf numFmtId="0" fontId="28" fillId="0" borderId="2" xfId="7" applyFont="1" applyFill="1" applyBorder="1" applyAlignment="1">
      <alignment horizontal="right"/>
    </xf>
    <xf numFmtId="0" fontId="28" fillId="0" borderId="0" xfId="7" applyFont="1" applyFill="1" applyBorder="1"/>
    <xf numFmtId="0" fontId="18" fillId="0" borderId="0" xfId="7" applyFont="1" applyFill="1" applyBorder="1" applyAlignment="1">
      <alignment horizontal="centerContinuous"/>
    </xf>
    <xf numFmtId="0" fontId="18" fillId="0" borderId="0" xfId="7" applyFont="1" applyFill="1" applyAlignment="1">
      <alignment horizontal="right"/>
    </xf>
    <xf numFmtId="38" fontId="16" fillId="0" borderId="0" xfId="4" applyNumberFormat="1" applyFont="1" applyFill="1" applyBorder="1"/>
    <xf numFmtId="0" fontId="33" fillId="0" borderId="0" xfId="7" applyFont="1" applyFill="1" applyBorder="1" applyAlignment="1">
      <alignment horizontal="right"/>
    </xf>
    <xf numFmtId="0" fontId="29" fillId="0" borderId="6" xfId="7" applyFont="1" applyFill="1" applyBorder="1"/>
    <xf numFmtId="0" fontId="40" fillId="0" borderId="6" xfId="7" applyFont="1" applyFill="1" applyBorder="1" applyAlignment="1">
      <alignment horizontal="right"/>
    </xf>
    <xf numFmtId="0" fontId="33" fillId="2" borderId="0" xfId="7" applyFont="1" applyFill="1"/>
    <xf numFmtId="0" fontId="31" fillId="0" borderId="0" xfId="7" applyFont="1" applyFill="1" applyBorder="1"/>
    <xf numFmtId="14" fontId="32" fillId="0" borderId="0" xfId="7" applyNumberFormat="1" applyFont="1" applyFill="1" applyBorder="1" applyAlignment="1">
      <alignment horizontal="left"/>
    </xf>
    <xf numFmtId="177" fontId="33" fillId="0" borderId="0" xfId="7" applyNumberFormat="1" applyFont="1" applyFill="1" applyBorder="1" applyAlignment="1">
      <alignment horizontal="right"/>
    </xf>
    <xf numFmtId="18" fontId="33" fillId="0" borderId="0" xfId="7" applyNumberFormat="1" applyFont="1" applyFill="1" applyBorder="1"/>
    <xf numFmtId="0" fontId="32" fillId="0" borderId="0" xfId="7" applyFont="1" applyFill="1" applyBorder="1" applyAlignment="1">
      <alignment horizontal="left"/>
    </xf>
    <xf numFmtId="0" fontId="18" fillId="0" borderId="2" xfId="7" applyFont="1" applyFill="1" applyBorder="1"/>
    <xf numFmtId="0" fontId="13" fillId="0" borderId="6" xfId="7" applyFont="1" applyFill="1" applyBorder="1"/>
    <xf numFmtId="0" fontId="40" fillId="0" borderId="0" xfId="7" applyFont="1" applyFill="1" applyBorder="1" applyAlignment="1">
      <alignment horizontal="left"/>
    </xf>
    <xf numFmtId="0" fontId="28" fillId="0" borderId="0" xfId="7" applyFont="1" applyFill="1" applyBorder="1" applyAlignment="1">
      <alignment horizontal="left"/>
    </xf>
    <xf numFmtId="0" fontId="28" fillId="0" borderId="0" xfId="7" applyFont="1" applyFill="1" applyBorder="1" applyAlignment="1">
      <alignment horizontal="right"/>
    </xf>
    <xf numFmtId="0" fontId="28" fillId="2" borderId="0" xfId="7" applyFont="1" applyFill="1" applyAlignment="1">
      <alignment horizontal="right"/>
    </xf>
    <xf numFmtId="0" fontId="13" fillId="0" borderId="0" xfId="7" applyFont="1" applyFill="1" applyAlignment="1">
      <alignment horizontal="left"/>
    </xf>
    <xf numFmtId="0" fontId="13" fillId="0" borderId="0" xfId="7" applyFont="1" applyFill="1" applyAlignment="1">
      <alignment horizontal="right"/>
    </xf>
    <xf numFmtId="5" fontId="18" fillId="0" borderId="0" xfId="7" applyNumberFormat="1" applyFont="1" applyFill="1"/>
    <xf numFmtId="176" fontId="12" fillId="0" borderId="0" xfId="7" quotePrefix="1" applyNumberFormat="1" applyFont="1" applyFill="1" applyBorder="1" applyAlignment="1" applyProtection="1">
      <alignment horizontal="left"/>
      <protection locked="0"/>
    </xf>
    <xf numFmtId="0" fontId="28" fillId="2" borderId="0" xfId="7" applyFont="1" applyFill="1"/>
    <xf numFmtId="0" fontId="18" fillId="0" borderId="0" xfId="7" applyFont="1" applyFill="1" applyBorder="1" applyAlignment="1">
      <alignment horizontal="right"/>
    </xf>
    <xf numFmtId="0" fontId="13" fillId="0" borderId="0" xfId="7" applyFont="1" applyFill="1" applyAlignment="1"/>
    <xf numFmtId="0" fontId="18" fillId="0" borderId="0" xfId="7" applyFont="1" applyFill="1" applyAlignment="1"/>
    <xf numFmtId="169" fontId="18" fillId="0" borderId="6" xfId="7" applyNumberFormat="1" applyFont="1" applyFill="1" applyBorder="1" applyProtection="1"/>
    <xf numFmtId="0" fontId="36" fillId="2" borderId="0" xfId="7" applyFont="1" applyFill="1"/>
    <xf numFmtId="0" fontId="16" fillId="0" borderId="0" xfId="7" applyFont="1" applyFill="1" applyAlignment="1">
      <alignment horizontal="left"/>
    </xf>
    <xf numFmtId="0" fontId="16" fillId="0" borderId="0" xfId="7" applyFont="1" applyFill="1"/>
    <xf numFmtId="0" fontId="16" fillId="0" borderId="0" xfId="7" applyFont="1" applyFill="1" applyAlignment="1">
      <alignment horizontal="right"/>
    </xf>
    <xf numFmtId="0" fontId="18" fillId="0" borderId="0" xfId="7" applyFont="1" applyFill="1" applyBorder="1" applyAlignment="1">
      <alignment horizontal="center"/>
    </xf>
    <xf numFmtId="0" fontId="41" fillId="0" borderId="0" xfId="7" applyFont="1" applyFill="1"/>
    <xf numFmtId="10" fontId="18" fillId="0" borderId="0" xfId="7" applyNumberFormat="1" applyFont="1" applyFill="1" applyBorder="1"/>
    <xf numFmtId="0" fontId="12" fillId="0" borderId="0" xfId="7" applyFont="1" applyFill="1" applyBorder="1" applyAlignment="1">
      <alignment horizontal="right"/>
    </xf>
    <xf numFmtId="175" fontId="18" fillId="0" borderId="0" xfId="7" applyNumberFormat="1" applyFont="1" applyFill="1" applyBorder="1"/>
    <xf numFmtId="169" fontId="18" fillId="0" borderId="0" xfId="7" applyNumberFormat="1" applyFont="1" applyFill="1" applyBorder="1" applyAlignment="1">
      <alignment horizontal="right"/>
    </xf>
    <xf numFmtId="169" fontId="13" fillId="0" borderId="0" xfId="7" applyNumberFormat="1" applyFont="1" applyFill="1" applyBorder="1" applyAlignment="1">
      <alignment horizontal="right"/>
    </xf>
    <xf numFmtId="0" fontId="33" fillId="0" borderId="2" xfId="7" applyFont="1" applyFill="1" applyBorder="1" applyAlignment="1">
      <alignment horizontal="centerContinuous"/>
    </xf>
    <xf numFmtId="0" fontId="33" fillId="0" borderId="0" xfId="7" applyFont="1" applyAlignment="1">
      <alignment horizontal="centerContinuous"/>
    </xf>
    <xf numFmtId="0" fontId="18" fillId="0" borderId="0" xfId="0" applyFont="1"/>
    <xf numFmtId="0" fontId="14" fillId="9" borderId="0" xfId="7" applyFont="1" applyFill="1" applyAlignment="1">
      <alignment horizontal="centerContinuous"/>
    </xf>
    <xf numFmtId="14" fontId="12" fillId="8" borderId="10" xfId="7" applyNumberFormat="1" applyFont="1" applyFill="1" applyBorder="1" applyAlignment="1" applyProtection="1">
      <alignment horizontal="centerContinuous"/>
      <protection locked="0"/>
    </xf>
    <xf numFmtId="14" fontId="12" fillId="8" borderId="10" xfId="7" quotePrefix="1" applyNumberFormat="1" applyFont="1" applyFill="1" applyBorder="1" applyAlignment="1" applyProtection="1">
      <alignment horizontal="centerContinuous"/>
      <protection locked="0"/>
    </xf>
    <xf numFmtId="0" fontId="12" fillId="8" borderId="10" xfId="7" quotePrefix="1" applyFont="1" applyFill="1" applyBorder="1" applyAlignment="1" applyProtection="1">
      <alignment horizontal="centerContinuous"/>
      <protection locked="0"/>
    </xf>
    <xf numFmtId="0" fontId="16" fillId="0" borderId="0" xfId="7" applyFont="1" applyFill="1" applyAlignment="1"/>
    <xf numFmtId="169" fontId="18" fillId="0" borderId="0" xfId="7" applyNumberFormat="1" applyFont="1" applyFill="1" applyAlignment="1">
      <alignment horizontal="left"/>
    </xf>
    <xf numFmtId="0" fontId="12" fillId="2" borderId="3" xfId="7" applyFont="1" applyFill="1" applyBorder="1"/>
    <xf numFmtId="0" fontId="12" fillId="2" borderId="5" xfId="7" applyFont="1" applyFill="1" applyBorder="1"/>
    <xf numFmtId="0" fontId="15" fillId="0" borderId="2" xfId="7" applyFont="1" applyFill="1" applyBorder="1" applyAlignment="1">
      <alignment horizontal="right"/>
    </xf>
    <xf numFmtId="0" fontId="20" fillId="0" borderId="0" xfId="7" applyBorder="1"/>
    <xf numFmtId="0" fontId="20" fillId="0" borderId="0" xfId="7" applyFill="1" applyBorder="1"/>
    <xf numFmtId="0" fontId="30" fillId="0" borderId="6" xfId="7" applyFont="1" applyFill="1" applyBorder="1"/>
    <xf numFmtId="170" fontId="33" fillId="0" borderId="0" xfId="7" applyNumberFormat="1" applyFont="1" applyFill="1" applyBorder="1" applyAlignment="1" applyProtection="1">
      <alignment horizontal="centerContinuous"/>
    </xf>
    <xf numFmtId="0" fontId="14" fillId="0" borderId="0" xfId="7" applyFont="1" applyFill="1" applyBorder="1" applyAlignment="1">
      <alignment horizontal="center"/>
    </xf>
    <xf numFmtId="0" fontId="14" fillId="0" borderId="0" xfId="7" applyFont="1" applyFill="1" applyBorder="1" applyAlignment="1">
      <alignment horizontal="centerContinuous"/>
    </xf>
    <xf numFmtId="169" fontId="16" fillId="0" borderId="0" xfId="7" applyNumberFormat="1" applyFont="1" applyFill="1" applyBorder="1" applyProtection="1"/>
    <xf numFmtId="0" fontId="42" fillId="0" borderId="0" xfId="7" applyFont="1"/>
    <xf numFmtId="0" fontId="18" fillId="8" borderId="74" xfId="7" applyFont="1" applyFill="1" applyBorder="1"/>
    <xf numFmtId="41" fontId="18" fillId="0" borderId="0" xfId="7" applyNumberFormat="1" applyFont="1" applyFill="1"/>
    <xf numFmtId="0" fontId="16" fillId="0" borderId="0" xfId="7" applyFont="1" applyFill="1" applyBorder="1"/>
    <xf numFmtId="0" fontId="33" fillId="0" borderId="0" xfId="7" applyFont="1" applyFill="1" applyAlignment="1">
      <alignment horizontal="left"/>
    </xf>
    <xf numFmtId="0" fontId="249" fillId="0" borderId="0" xfId="7" applyFont="1" applyFill="1"/>
    <xf numFmtId="5" fontId="33" fillId="0" borderId="19" xfId="60" applyNumberFormat="1" applyFont="1" applyFill="1" applyBorder="1" applyAlignment="1">
      <alignment horizontal="right"/>
    </xf>
    <xf numFmtId="0" fontId="16" fillId="0" borderId="0" xfId="7" applyFont="1" applyFill="1" applyBorder="1" applyAlignment="1">
      <alignment horizontal="right"/>
    </xf>
    <xf numFmtId="0" fontId="18" fillId="125" borderId="0" xfId="7" applyFont="1" applyFill="1" applyBorder="1"/>
    <xf numFmtId="0" fontId="252" fillId="0" borderId="0" xfId="7" applyFont="1" applyFill="1" applyBorder="1" applyAlignment="1">
      <alignment horizontal="right"/>
    </xf>
    <xf numFmtId="2" fontId="12" fillId="2" borderId="0" xfId="7" applyNumberFormat="1" applyFont="1" applyFill="1"/>
    <xf numFmtId="0" fontId="14" fillId="6" borderId="10" xfId="7" applyFont="1" applyFill="1" applyBorder="1" applyAlignment="1">
      <alignment horizontal="center"/>
    </xf>
    <xf numFmtId="0" fontId="18" fillId="8" borderId="7" xfId="7" applyFont="1" applyFill="1" applyBorder="1"/>
    <xf numFmtId="0" fontId="18" fillId="2" borderId="7" xfId="7" applyFont="1" applyFill="1" applyBorder="1" applyAlignment="1">
      <alignment horizontal="left"/>
    </xf>
    <xf numFmtId="0" fontId="18" fillId="2" borderId="5" xfId="7" applyFont="1" applyFill="1" applyBorder="1" applyAlignment="1" applyProtection="1">
      <alignment horizontal="centerContinuous"/>
      <protection locked="0"/>
    </xf>
    <xf numFmtId="14" fontId="18" fillId="2" borderId="10" xfId="7" applyNumberFormat="1" applyFont="1" applyFill="1" applyBorder="1"/>
    <xf numFmtId="172" fontId="18" fillId="2" borderId="10" xfId="7" applyNumberFormat="1" applyFont="1" applyFill="1" applyBorder="1" applyProtection="1">
      <protection locked="0"/>
    </xf>
    <xf numFmtId="40" fontId="18" fillId="2" borderId="10" xfId="7" applyNumberFormat="1" applyFont="1" applyFill="1" applyBorder="1"/>
    <xf numFmtId="173" fontId="18" fillId="2" borderId="0" xfId="7" applyNumberFormat="1" applyFont="1" applyFill="1"/>
    <xf numFmtId="38" fontId="13" fillId="0" borderId="0" xfId="78" applyNumberFormat="1" applyFont="1" applyFill="1"/>
    <xf numFmtId="0" fontId="0" fillId="6" borderId="0" xfId="0" applyFill="1"/>
    <xf numFmtId="0" fontId="12" fillId="125" borderId="0" xfId="7" applyFont="1" applyFill="1" applyBorder="1" applyAlignment="1"/>
    <xf numFmtId="0" fontId="15" fillId="125" borderId="2" xfId="7" applyFont="1" applyFill="1" applyBorder="1"/>
    <xf numFmtId="0" fontId="12" fillId="125" borderId="0" xfId="7" applyFont="1" applyFill="1" applyBorder="1" applyAlignment="1">
      <alignment horizontal="left"/>
    </xf>
    <xf numFmtId="0" fontId="12" fillId="125" borderId="0" xfId="7" applyFont="1" applyFill="1" applyBorder="1"/>
    <xf numFmtId="0" fontId="18" fillId="125" borderId="0" xfId="7" applyFont="1" applyFill="1"/>
    <xf numFmtId="0" fontId="18" fillId="0" borderId="62" xfId="0" applyFont="1" applyFill="1" applyBorder="1"/>
    <xf numFmtId="175" fontId="18" fillId="0" borderId="0" xfId="11" applyNumberFormat="1" applyFont="1" applyFill="1" applyBorder="1" applyProtection="1"/>
    <xf numFmtId="175" fontId="18" fillId="0" borderId="0" xfId="11" applyNumberFormat="1" applyFont="1" applyFill="1" applyBorder="1"/>
    <xf numFmtId="0" fontId="33" fillId="0" borderId="62" xfId="7" applyFont="1" applyBorder="1"/>
    <xf numFmtId="0" fontId="0" fillId="125" borderId="0" xfId="0" applyFill="1" applyBorder="1"/>
    <xf numFmtId="0" fontId="18" fillId="0" borderId="6" xfId="7" applyFont="1" applyFill="1" applyBorder="1" applyAlignment="1">
      <alignment horizontal="right"/>
    </xf>
    <xf numFmtId="5" fontId="18" fillId="0" borderId="0" xfId="7" applyNumberFormat="1" applyFont="1" applyFill="1" applyAlignment="1" applyProtection="1">
      <alignment horizontal="right"/>
    </xf>
    <xf numFmtId="5" fontId="18" fillId="0" borderId="6" xfId="7" applyNumberFormat="1" applyFont="1" applyFill="1" applyBorder="1" applyAlignment="1" applyProtection="1">
      <alignment horizontal="right"/>
    </xf>
    <xf numFmtId="5" fontId="18" fillId="0" borderId="0" xfId="7" applyNumberFormat="1" applyFont="1" applyFill="1" applyBorder="1" applyAlignment="1" applyProtection="1">
      <alignment horizontal="right"/>
    </xf>
    <xf numFmtId="0" fontId="36" fillId="2" borderId="0" xfId="7" applyFont="1" applyFill="1" applyAlignment="1">
      <alignment horizontal="right"/>
    </xf>
    <xf numFmtId="0" fontId="20" fillId="0" borderId="0" xfId="7" applyAlignment="1">
      <alignment horizontal="right"/>
    </xf>
    <xf numFmtId="0" fontId="42" fillId="0" borderId="0" xfId="7" applyFont="1" applyFill="1" applyAlignment="1">
      <alignment horizontal="left"/>
    </xf>
    <xf numFmtId="0" fontId="36" fillId="2" borderId="0" xfId="7" applyFont="1" applyFill="1" applyBorder="1"/>
    <xf numFmtId="0" fontId="16" fillId="125" borderId="0" xfId="7" applyFont="1" applyFill="1"/>
    <xf numFmtId="175" fontId="18" fillId="0" borderId="0" xfId="7" applyNumberFormat="1" applyFont="1" applyFill="1"/>
    <xf numFmtId="0" fontId="15" fillId="0" borderId="0" xfId="7" applyFont="1" applyFill="1" applyBorder="1" applyAlignment="1">
      <alignment horizontal="center"/>
    </xf>
    <xf numFmtId="0" fontId="42" fillId="0" borderId="0" xfId="7" applyFont="1" applyFill="1" applyBorder="1" applyAlignment="1">
      <alignment horizontal="right" wrapText="1"/>
    </xf>
    <xf numFmtId="169" fontId="42" fillId="0" borderId="0" xfId="7" applyNumberFormat="1" applyFont="1" applyFill="1" applyBorder="1" applyAlignment="1">
      <alignment vertical="center"/>
    </xf>
    <xf numFmtId="0" fontId="33" fillId="0" borderId="0" xfId="7" applyFont="1" applyFill="1" applyBorder="1" applyAlignment="1">
      <alignment horizontal="right"/>
    </xf>
    <xf numFmtId="169" fontId="18" fillId="0" borderId="0" xfId="12" applyNumberFormat="1" applyFont="1" applyFill="1" applyBorder="1" applyAlignment="1">
      <alignment horizontal="right"/>
    </xf>
    <xf numFmtId="0" fontId="20" fillId="0" borderId="0" xfId="7" applyFill="1"/>
    <xf numFmtId="18" fontId="33" fillId="0" borderId="0" xfId="7" applyNumberFormat="1" applyFont="1" applyFill="1" applyBorder="1" applyAlignment="1">
      <alignment horizontal="right"/>
    </xf>
    <xf numFmtId="14" fontId="28" fillId="0" borderId="2" xfId="7" applyNumberFormat="1" applyFont="1" applyFill="1" applyBorder="1" applyAlignment="1">
      <alignment horizontal="centerContinuous"/>
    </xf>
    <xf numFmtId="14" fontId="28" fillId="0" borderId="0" xfId="7" applyNumberFormat="1" applyFont="1" applyFill="1" applyBorder="1" applyAlignment="1">
      <alignment horizontal="right"/>
    </xf>
    <xf numFmtId="14" fontId="15" fillId="0" borderId="2" xfId="7" applyNumberFormat="1" applyFont="1" applyFill="1" applyBorder="1" applyAlignment="1">
      <alignment horizontal="centerContinuous"/>
    </xf>
    <xf numFmtId="0" fontId="18" fillId="0" borderId="2" xfId="7" applyFont="1" applyFill="1" applyBorder="1" applyAlignment="1">
      <alignment horizontal="centerContinuous"/>
    </xf>
    <xf numFmtId="0" fontId="15" fillId="0" borderId="0" xfId="7" applyFont="1" applyFill="1" applyBorder="1" applyAlignment="1">
      <alignment horizontal="right"/>
    </xf>
    <xf numFmtId="0" fontId="258" fillId="0" borderId="2" xfId="7" applyFont="1" applyFill="1" applyBorder="1" applyAlignment="1">
      <alignment horizontal="right"/>
    </xf>
    <xf numFmtId="0" fontId="33" fillId="0" borderId="62" xfId="0" applyFont="1" applyFill="1" applyBorder="1" applyAlignment="1"/>
    <xf numFmtId="0" fontId="33" fillId="0" borderId="62" xfId="0" applyFont="1" applyFill="1" applyBorder="1" applyAlignment="1">
      <alignment horizontal="right"/>
    </xf>
    <xf numFmtId="175" fontId="13" fillId="0" borderId="0" xfId="11" applyNumberFormat="1" applyFont="1" applyFill="1" applyAlignment="1">
      <alignment horizontal="right"/>
    </xf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  <xf numFmtId="175" fontId="256" fillId="0" borderId="0" xfId="60" applyNumberFormat="1" applyFont="1" applyFill="1" applyBorder="1" applyAlignment="1">
      <alignment horizontal="right"/>
    </xf>
    <xf numFmtId="0" fontId="18" fillId="0" borderId="0" xfId="7" applyFont="1" applyFill="1" applyAlignment="1">
      <alignment horizontal="center"/>
    </xf>
    <xf numFmtId="175" fontId="13" fillId="0" borderId="0" xfId="11" applyNumberFormat="1" applyFont="1" applyFill="1" applyBorder="1" applyAlignment="1">
      <alignment horizontal="right"/>
    </xf>
    <xf numFmtId="175" fontId="33" fillId="0" borderId="0" xfId="11" applyNumberFormat="1" applyFont="1" applyFill="1" applyBorder="1" applyAlignment="1">
      <alignment horizontal="right"/>
    </xf>
    <xf numFmtId="169" fontId="42" fillId="0" borderId="0" xfId="7" applyNumberFormat="1" applyFont="1" applyFill="1" applyBorder="1" applyAlignment="1">
      <alignment horizontal="right"/>
    </xf>
    <xf numFmtId="175" fontId="255" fillId="0" borderId="0" xfId="11" applyNumberFormat="1" applyFont="1" applyFill="1" applyBorder="1"/>
    <xf numFmtId="169" fontId="18" fillId="0" borderId="62" xfId="78" applyNumberFormat="1" applyFont="1" applyFill="1" applyBorder="1"/>
    <xf numFmtId="175" fontId="18" fillId="0" borderId="0" xfId="11" applyNumberFormat="1" applyFont="1" applyFill="1" applyBorder="1" applyAlignment="1">
      <alignment horizontal="right"/>
    </xf>
    <xf numFmtId="43" fontId="18" fillId="0" borderId="0" xfId="11" applyNumberFormat="1" applyFont="1" applyFill="1" applyBorder="1" applyAlignment="1">
      <alignment horizontal="right"/>
    </xf>
    <xf numFmtId="0" fontId="33" fillId="0" borderId="0" xfId="0" applyFont="1" applyFill="1" applyBorder="1" applyAlignment="1"/>
    <xf numFmtId="43" fontId="13" fillId="0" borderId="0" xfId="11" applyFont="1" applyFill="1" applyBorder="1" applyAlignment="1">
      <alignment horizontal="right"/>
    </xf>
    <xf numFmtId="175" fontId="18" fillId="0" borderId="0" xfId="7" applyNumberFormat="1" applyFont="1" applyFill="1" applyBorder="1" applyAlignment="1">
      <alignment horizontal="right"/>
    </xf>
    <xf numFmtId="173" fontId="18" fillId="0" borderId="2" xfId="11" applyNumberFormat="1" applyFont="1" applyFill="1" applyBorder="1" applyAlignment="1">
      <alignment horizontal="right"/>
    </xf>
    <xf numFmtId="173" fontId="18" fillId="0" borderId="0" xfId="11" applyNumberFormat="1" applyFont="1" applyFill="1" applyBorder="1" applyAlignment="1">
      <alignment horizontal="right"/>
    </xf>
    <xf numFmtId="0" fontId="13" fillId="0" borderId="0" xfId="7" applyFont="1" applyFill="1" applyBorder="1"/>
    <xf numFmtId="175" fontId="18" fillId="0" borderId="18" xfId="11" applyNumberFormat="1" applyFont="1" applyFill="1" applyBorder="1" applyProtection="1"/>
    <xf numFmtId="175" fontId="18" fillId="0" borderId="0" xfId="7" applyNumberFormat="1" applyFont="1" applyFill="1" applyBorder="1" applyProtection="1"/>
    <xf numFmtId="169" fontId="13" fillId="0" borderId="0" xfId="7" applyNumberFormat="1" applyFont="1" applyFill="1" applyAlignment="1">
      <alignment horizontal="right"/>
    </xf>
    <xf numFmtId="183" fontId="16" fillId="0" borderId="0" xfId="0" applyNumberFormat="1" applyFont="1" applyFill="1" applyBorder="1" applyAlignment="1">
      <alignment horizontal="right"/>
    </xf>
    <xf numFmtId="41" fontId="18" fillId="0" borderId="83" xfId="7" applyNumberFormat="1" applyFont="1" applyFill="1" applyBorder="1"/>
    <xf numFmtId="0" fontId="20" fillId="126" borderId="0" xfId="7" applyFill="1"/>
    <xf numFmtId="0" fontId="20" fillId="126" borderId="0" xfId="7" applyFill="1" applyAlignment="1">
      <alignment horizontal="right"/>
    </xf>
    <xf numFmtId="175" fontId="255" fillId="0" borderId="62" xfId="11" applyNumberFormat="1" applyFont="1" applyFill="1" applyBorder="1"/>
    <xf numFmtId="169" fontId="254" fillId="0" borderId="78" xfId="7" applyNumberFormat="1" applyFont="1" applyFill="1" applyBorder="1" applyProtection="1">
      <protection locked="0"/>
    </xf>
    <xf numFmtId="169" fontId="12" fillId="0" borderId="78" xfId="7" applyNumberFormat="1" applyFont="1" applyFill="1" applyBorder="1" applyProtection="1">
      <protection locked="0"/>
    </xf>
    <xf numFmtId="169" fontId="13" fillId="0" borderId="10" xfId="7" applyNumberFormat="1" applyFont="1" applyFill="1" applyBorder="1" applyProtection="1">
      <protection locked="0"/>
    </xf>
    <xf numFmtId="0" fontId="12" fillId="0" borderId="21" xfId="7" applyFont="1" applyFill="1" applyBorder="1" applyAlignment="1">
      <alignment horizontal="center"/>
    </xf>
    <xf numFmtId="169" fontId="12" fillId="0" borderId="10" xfId="7" applyNumberFormat="1" applyFont="1" applyFill="1" applyBorder="1" applyProtection="1">
      <protection locked="0"/>
    </xf>
    <xf numFmtId="14" fontId="18" fillId="0" borderId="10" xfId="7" applyNumberFormat="1" applyFont="1" applyFill="1" applyBorder="1"/>
    <xf numFmtId="169" fontId="257" fillId="0" borderId="78" xfId="7" applyNumberFormat="1" applyFont="1" applyFill="1" applyBorder="1" applyProtection="1">
      <protection locked="0"/>
    </xf>
    <xf numFmtId="169" fontId="13" fillId="0" borderId="10" xfId="12" applyNumberFormat="1" applyFont="1" applyFill="1" applyBorder="1" applyProtection="1">
      <protection locked="0"/>
    </xf>
    <xf numFmtId="0" fontId="14" fillId="0" borderId="0" xfId="7" applyFont="1" applyFill="1" applyAlignment="1">
      <alignment horizontal="right"/>
    </xf>
    <xf numFmtId="6" fontId="13" fillId="0" borderId="78" xfId="7" applyNumberFormat="1" applyFont="1" applyFill="1" applyBorder="1"/>
    <xf numFmtId="41" fontId="18" fillId="0" borderId="0" xfId="7" applyNumberFormat="1" applyFont="1" applyFill="1" applyBorder="1" applyProtection="1">
      <protection locked="0"/>
    </xf>
    <xf numFmtId="41" fontId="18" fillId="0" borderId="0" xfId="7" applyNumberFormat="1" applyFont="1" applyFill="1" applyAlignment="1">
      <alignment horizontal="left"/>
    </xf>
    <xf numFmtId="169" fontId="18" fillId="0" borderId="0" xfId="7" applyNumberFormat="1" applyFont="1" applyFill="1" applyBorder="1" applyAlignment="1">
      <alignment horizontal="center"/>
    </xf>
    <xf numFmtId="169" fontId="13" fillId="0" borderId="0" xfId="12" applyNumberFormat="1" applyFont="1" applyFill="1" applyBorder="1" applyProtection="1">
      <protection locked="0"/>
    </xf>
    <xf numFmtId="0" fontId="33" fillId="0" borderId="62" xfId="7" applyFont="1" applyBorder="1" applyAlignment="1">
      <alignment horizontal="centerContinuous"/>
    </xf>
    <xf numFmtId="0" fontId="12" fillId="0" borderId="10" xfId="7" applyFont="1" applyFill="1" applyBorder="1"/>
    <xf numFmtId="0" fontId="12" fillId="0" borderId="75" xfId="7" applyFont="1" applyFill="1" applyBorder="1" applyAlignment="1">
      <alignment horizontal="center"/>
    </xf>
    <xf numFmtId="0" fontId="12" fillId="0" borderId="78" xfId="7" applyFont="1" applyFill="1" applyBorder="1"/>
    <xf numFmtId="0" fontId="12" fillId="0" borderId="78" xfId="7" applyFont="1" applyFill="1" applyBorder="1" applyAlignment="1">
      <alignment horizontal="center"/>
    </xf>
    <xf numFmtId="0" fontId="12" fillId="0" borderId="10" xfId="7" applyFont="1" applyFill="1" applyBorder="1" applyAlignment="1">
      <alignment horizontal="center"/>
    </xf>
    <xf numFmtId="169" fontId="257" fillId="0" borderId="78" xfId="12" applyNumberFormat="1" applyFont="1" applyFill="1" applyBorder="1" applyProtection="1">
      <protection locked="0"/>
    </xf>
    <xf numFmtId="5" fontId="33" fillId="0" borderId="0" xfId="60" applyNumberFormat="1" applyFont="1" applyFill="1" applyBorder="1" applyAlignment="1">
      <alignment horizontal="center"/>
    </xf>
    <xf numFmtId="0" fontId="15" fillId="2" borderId="0" xfId="7" applyFont="1" applyFill="1" applyBorder="1" applyAlignment="1">
      <alignment horizontal="centerContinuous"/>
    </xf>
    <xf numFmtId="0" fontId="12" fillId="2" borderId="0" xfId="7" applyFont="1" applyFill="1" applyBorder="1" applyAlignment="1">
      <alignment horizontal="centerContinuous"/>
    </xf>
    <xf numFmtId="0" fontId="12" fillId="0" borderId="0" xfId="7" applyFont="1" applyFill="1" applyBorder="1" applyAlignment="1">
      <alignment horizontal="centerContinuous"/>
    </xf>
    <xf numFmtId="0" fontId="15" fillId="2" borderId="62" xfId="7" applyFont="1" applyFill="1" applyBorder="1" applyAlignment="1">
      <alignment horizontal="centerContinuous"/>
    </xf>
    <xf numFmtId="0" fontId="14" fillId="2" borderId="62" xfId="7" applyFont="1" applyFill="1" applyBorder="1" applyAlignment="1">
      <alignment horizontal="centerContinuous"/>
    </xf>
    <xf numFmtId="5" fontId="42" fillId="0" borderId="0" xfId="60" applyNumberFormat="1" applyFont="1" applyFill="1" applyBorder="1" applyAlignment="1">
      <alignment horizontal="right"/>
    </xf>
    <xf numFmtId="173" fontId="255" fillId="0" borderId="0" xfId="7" applyNumberFormat="1" applyFont="1" applyFill="1"/>
    <xf numFmtId="0" fontId="33" fillId="0" borderId="0" xfId="7" applyFont="1" applyFill="1" applyBorder="1" applyAlignment="1">
      <alignment horizontal="right"/>
    </xf>
    <xf numFmtId="41" fontId="13" fillId="0" borderId="10" xfId="12" applyNumberFormat="1" applyFont="1" applyFill="1" applyBorder="1" applyProtection="1">
      <protection locked="0"/>
    </xf>
    <xf numFmtId="41" fontId="13" fillId="0" borderId="0" xfId="12" applyNumberFormat="1" applyFont="1" applyFill="1" applyBorder="1" applyProtection="1">
      <protection locked="0"/>
    </xf>
    <xf numFmtId="169" fontId="257" fillId="0" borderId="10" xfId="7" applyNumberFormat="1" applyFont="1" applyFill="1" applyBorder="1" applyProtection="1">
      <protection locked="0"/>
    </xf>
    <xf numFmtId="169" fontId="18" fillId="0" borderId="0" xfId="7" applyNumberFormat="1" applyFont="1" applyFill="1" applyBorder="1" applyAlignment="1" applyProtection="1">
      <alignment horizontal="right"/>
      <protection locked="0"/>
    </xf>
    <xf numFmtId="0" fontId="33" fillId="0" borderId="62" xfId="0" applyFont="1" applyBorder="1"/>
    <xf numFmtId="41" fontId="13" fillId="0" borderId="62" xfId="7" applyNumberFormat="1" applyFont="1" applyFill="1" applyBorder="1" applyAlignment="1">
      <alignment horizontal="left"/>
    </xf>
    <xf numFmtId="41" fontId="16" fillId="0" borderId="0" xfId="7" applyNumberFormat="1" applyFont="1" applyFill="1" applyAlignment="1">
      <alignment horizontal="left"/>
    </xf>
    <xf numFmtId="5" fontId="12" fillId="0" borderId="0" xfId="7" applyNumberFormat="1" applyFont="1" applyFill="1"/>
    <xf numFmtId="41" fontId="13" fillId="0" borderId="0" xfId="7" applyNumberFormat="1" applyFont="1" applyFill="1" applyBorder="1" applyAlignment="1">
      <alignment horizontal="left"/>
    </xf>
    <xf numFmtId="0" fontId="33" fillId="0" borderId="0" xfId="7" applyFont="1" applyFill="1" applyBorder="1" applyAlignment="1">
      <alignment horizontal="right"/>
    </xf>
    <xf numFmtId="41" fontId="255" fillId="0" borderId="62" xfId="7" applyNumberFormat="1" applyFont="1" applyFill="1" applyBorder="1" applyAlignment="1">
      <alignment horizontal="left"/>
    </xf>
    <xf numFmtId="41" fontId="255" fillId="0" borderId="0" xfId="7" applyNumberFormat="1" applyFont="1" applyFill="1" applyAlignment="1">
      <alignment horizontal="left"/>
    </xf>
    <xf numFmtId="14" fontId="15" fillId="0" borderId="0" xfId="7" applyNumberFormat="1" applyFont="1" applyFill="1" applyBorder="1" applyAlignment="1">
      <alignment horizontal="right"/>
    </xf>
    <xf numFmtId="169" fontId="255" fillId="0" borderId="10" xfId="12" applyNumberFormat="1" applyFont="1" applyFill="1" applyBorder="1"/>
    <xf numFmtId="169" fontId="18" fillId="0" borderId="0" xfId="12" applyNumberFormat="1" applyFont="1" applyFill="1" applyBorder="1"/>
    <xf numFmtId="175" fontId="13" fillId="0" borderId="0" xfId="11" applyNumberFormat="1" applyFont="1" applyFill="1" applyBorder="1" applyAlignment="1" applyProtection="1">
      <alignment horizontal="right"/>
      <protection locked="0"/>
    </xf>
    <xf numFmtId="41" fontId="16" fillId="0" borderId="10" xfId="12" applyNumberFormat="1" applyFont="1" applyFill="1" applyBorder="1" applyProtection="1">
      <protection locked="0"/>
    </xf>
    <xf numFmtId="169" fontId="16" fillId="0" borderId="10" xfId="12" applyNumberFormat="1" applyFont="1" applyFill="1" applyBorder="1" applyProtection="1">
      <protection locked="0"/>
    </xf>
    <xf numFmtId="43" fontId="18" fillId="0" borderId="0" xfId="7" applyNumberFormat="1" applyFont="1" applyFill="1" applyBorder="1"/>
    <xf numFmtId="169" fontId="13" fillId="0" borderId="62" xfId="13" applyNumberFormat="1" applyFont="1" applyFill="1" applyBorder="1" applyProtection="1"/>
    <xf numFmtId="41" fontId="18" fillId="0" borderId="2" xfId="11" applyNumberFormat="1" applyFont="1" applyFill="1" applyBorder="1" applyAlignment="1">
      <alignment horizontal="right"/>
    </xf>
    <xf numFmtId="175" fontId="39" fillId="0" borderId="0" xfId="11" applyNumberFormat="1" applyFont="1" applyFill="1" applyBorder="1" applyAlignment="1" applyProtection="1">
      <alignment horizontal="centerContinuous"/>
    </xf>
    <xf numFmtId="175" fontId="33" fillId="0" borderId="84" xfId="11" applyNumberFormat="1" applyFont="1" applyFill="1" applyBorder="1"/>
    <xf numFmtId="186" fontId="24" fillId="0" borderId="0" xfId="7" applyNumberFormat="1" applyFont="1" applyFill="1" applyAlignment="1">
      <alignment horizontal="center" vertical="center"/>
    </xf>
    <xf numFmtId="169" fontId="254" fillId="0" borderId="0" xfId="12" applyNumberFormat="1" applyFont="1" applyFill="1" applyBorder="1"/>
    <xf numFmtId="0" fontId="254" fillId="0" borderId="0" xfId="7" applyFont="1" applyFill="1" applyBorder="1" applyAlignment="1">
      <alignment horizontal="left"/>
    </xf>
    <xf numFmtId="169" fontId="33" fillId="0" borderId="10" xfId="7" applyNumberFormat="1" applyFont="1" applyFill="1" applyBorder="1" applyAlignment="1">
      <alignment horizontal="right"/>
    </xf>
    <xf numFmtId="40" fontId="12" fillId="0" borderId="0" xfId="7" applyNumberFormat="1" applyFont="1" applyFill="1" applyBorder="1" applyAlignment="1">
      <alignment horizontal="right"/>
    </xf>
    <xf numFmtId="175" fontId="18" fillId="0" borderId="0" xfId="11" applyNumberFormat="1" applyFont="1" applyBorder="1" applyAlignment="1">
      <alignment horizontal="right"/>
    </xf>
    <xf numFmtId="175" fontId="257" fillId="0" borderId="0" xfId="11" applyNumberFormat="1" applyFont="1" applyFill="1" applyBorder="1" applyProtection="1">
      <protection locked="0"/>
    </xf>
    <xf numFmtId="0" fontId="254" fillId="125" borderId="0" xfId="7" applyFont="1" applyFill="1" applyBorder="1" applyAlignment="1">
      <alignment horizontal="left"/>
    </xf>
    <xf numFmtId="0" fontId="254" fillId="125" borderId="0" xfId="7" applyFont="1" applyFill="1" applyBorder="1" applyAlignment="1"/>
    <xf numFmtId="181" fontId="257" fillId="0" borderId="78" xfId="11" applyNumberFormat="1" applyFont="1" applyFill="1" applyBorder="1" applyProtection="1">
      <protection locked="0"/>
    </xf>
    <xf numFmtId="10" fontId="254" fillId="0" borderId="78" xfId="7" applyNumberFormat="1" applyFont="1" applyFill="1" applyBorder="1" applyProtection="1">
      <protection locked="0"/>
    </xf>
    <xf numFmtId="169" fontId="255" fillId="0" borderId="0" xfId="12" applyNumberFormat="1" applyFont="1" applyFill="1" applyBorder="1"/>
    <xf numFmtId="38" fontId="18" fillId="0" borderId="0" xfId="78" applyNumberFormat="1" applyFont="1" applyFill="1" applyBorder="1"/>
    <xf numFmtId="174" fontId="18" fillId="0" borderId="0" xfId="2" applyNumberFormat="1" applyFont="1" applyFill="1" applyBorder="1"/>
    <xf numFmtId="6" fontId="33" fillId="0" borderId="0" xfId="2" applyNumberFormat="1" applyFont="1" applyFill="1" applyBorder="1" applyAlignment="1">
      <alignment horizontal="right"/>
    </xf>
    <xf numFmtId="10" fontId="257" fillId="0" borderId="10" xfId="12" applyNumberFormat="1" applyFont="1" applyFill="1" applyBorder="1"/>
    <xf numFmtId="169" fontId="12" fillId="0" borderId="0" xfId="7" applyNumberFormat="1" applyFont="1" applyFill="1" applyBorder="1" applyProtection="1">
      <protection locked="0"/>
    </xf>
    <xf numFmtId="9" fontId="257" fillId="0" borderId="10" xfId="7" applyNumberFormat="1" applyFont="1" applyFill="1" applyBorder="1" applyProtection="1">
      <protection locked="0"/>
    </xf>
    <xf numFmtId="41" fontId="18" fillId="0" borderId="0" xfId="12" applyNumberFormat="1" applyFont="1" applyFill="1"/>
    <xf numFmtId="0" fontId="260" fillId="125" borderId="0" xfId="2584" applyFont="1" applyFill="1"/>
    <xf numFmtId="0" fontId="10" fillId="125" borderId="0" xfId="2584" applyFont="1" applyFill="1"/>
    <xf numFmtId="0" fontId="261" fillId="125" borderId="0" xfId="2584" applyFont="1" applyFill="1"/>
    <xf numFmtId="169" fontId="262" fillId="125" borderId="0" xfId="2585" applyNumberFormat="1" applyFont="1" applyFill="1" applyBorder="1"/>
    <xf numFmtId="169" fontId="10" fillId="125" borderId="0" xfId="2585" applyNumberFormat="1" applyFont="1" applyFill="1" applyBorder="1"/>
    <xf numFmtId="0" fontId="263" fillId="125" borderId="0" xfId="2584" applyFont="1" applyFill="1"/>
    <xf numFmtId="359" fontId="264" fillId="0" borderId="85" xfId="2584" applyNumberFormat="1" applyFont="1" applyBorder="1"/>
    <xf numFmtId="359" fontId="265" fillId="0" borderId="85" xfId="2586" applyNumberFormat="1" applyFont="1" applyFill="1" applyBorder="1" applyAlignment="1">
      <alignment horizontal="right"/>
    </xf>
    <xf numFmtId="0" fontId="265" fillId="0" borderId="0" xfId="2584" applyFont="1"/>
    <xf numFmtId="0" fontId="266" fillId="0" borderId="0" xfId="2584" applyFont="1"/>
    <xf numFmtId="0" fontId="263" fillId="0" borderId="0" xfId="2584" applyFont="1"/>
    <xf numFmtId="0" fontId="260" fillId="0" borderId="0" xfId="2584" applyFont="1"/>
    <xf numFmtId="0" fontId="261" fillId="0" borderId="0" xfId="2584" applyFont="1"/>
    <xf numFmtId="0" fontId="10" fillId="0" borderId="0" xfId="2586" applyNumberFormat="1" applyFont="1" applyFill="1" applyBorder="1"/>
    <xf numFmtId="0" fontId="94" fillId="0" borderId="0" xfId="2584" applyFont="1"/>
    <xf numFmtId="1" fontId="10" fillId="0" borderId="0" xfId="2586" applyNumberFormat="1" applyFont="1" applyFill="1" applyBorder="1"/>
    <xf numFmtId="1" fontId="265" fillId="0" borderId="0" xfId="2584" applyNumberFormat="1" applyFont="1"/>
    <xf numFmtId="9" fontId="264" fillId="0" borderId="0" xfId="2586" applyNumberFormat="1" applyFont="1" applyFill="1" applyBorder="1"/>
    <xf numFmtId="9" fontId="94" fillId="0" borderId="0" xfId="2585" applyFont="1" applyFill="1" applyBorder="1"/>
    <xf numFmtId="10" fontId="266" fillId="0" borderId="0" xfId="2584" applyNumberFormat="1" applyFont="1"/>
    <xf numFmtId="0" fontId="267" fillId="0" borderId="0" xfId="2584" applyFont="1"/>
    <xf numFmtId="359" fontId="10" fillId="0" borderId="85" xfId="2586" applyNumberFormat="1" applyFont="1" applyFill="1" applyBorder="1"/>
    <xf numFmtId="359" fontId="265" fillId="0" borderId="85" xfId="2586" applyNumberFormat="1" applyFont="1" applyFill="1" applyBorder="1"/>
    <xf numFmtId="359" fontId="264" fillId="0" borderId="0" xfId="2586" applyNumberFormat="1" applyFont="1" applyFill="1" applyBorder="1"/>
    <xf numFmtId="359" fontId="265" fillId="0" borderId="0" xfId="2586" applyNumberFormat="1" applyFont="1" applyFill="1" applyBorder="1"/>
    <xf numFmtId="0" fontId="268" fillId="0" borderId="0" xfId="2584" applyFont="1"/>
    <xf numFmtId="0" fontId="269" fillId="0" borderId="0" xfId="2584" applyFont="1"/>
    <xf numFmtId="169" fontId="10" fillId="0" borderId="0" xfId="2585" applyNumberFormat="1" applyFont="1" applyFill="1" applyBorder="1"/>
    <xf numFmtId="169" fontId="94" fillId="0" borderId="0" xfId="2585" applyNumberFormat="1" applyFont="1" applyFill="1" applyBorder="1"/>
    <xf numFmtId="10" fontId="10" fillId="0" borderId="0" xfId="2585" applyNumberFormat="1" applyFont="1" applyFill="1" applyBorder="1"/>
    <xf numFmtId="10" fontId="94" fillId="0" borderId="0" xfId="2585" applyNumberFormat="1" applyFont="1" applyFill="1" applyBorder="1"/>
    <xf numFmtId="0" fontId="10" fillId="0" borderId="0" xfId="2584" applyFont="1"/>
    <xf numFmtId="10" fontId="264" fillId="0" borderId="0" xfId="2585" applyNumberFormat="1" applyFont="1" applyFill="1" applyBorder="1"/>
    <xf numFmtId="10" fontId="265" fillId="0" borderId="0" xfId="2585" applyNumberFormat="1" applyFont="1" applyFill="1" applyBorder="1"/>
    <xf numFmtId="169" fontId="262" fillId="0" borderId="0" xfId="2585" applyNumberFormat="1" applyFont="1" applyFill="1" applyBorder="1"/>
    <xf numFmtId="169" fontId="266" fillId="0" borderId="0" xfId="2584" applyNumberFormat="1" applyFont="1"/>
    <xf numFmtId="169" fontId="265" fillId="0" borderId="0" xfId="2584" applyNumberFormat="1" applyFont="1"/>
    <xf numFmtId="10" fontId="10" fillId="0" borderId="85" xfId="2585" applyNumberFormat="1" applyFont="1" applyFill="1" applyBorder="1"/>
    <xf numFmtId="10" fontId="94" fillId="0" borderId="85" xfId="2585" applyNumberFormat="1" applyFont="1" applyFill="1" applyBorder="1"/>
    <xf numFmtId="1" fontId="94" fillId="0" borderId="0" xfId="2584" applyNumberFormat="1" applyFont="1"/>
    <xf numFmtId="169" fontId="94" fillId="0" borderId="0" xfId="2584" applyNumberFormat="1" applyFont="1"/>
    <xf numFmtId="359" fontId="264" fillId="0" borderId="85" xfId="2586" applyNumberFormat="1" applyFont="1" applyFill="1" applyBorder="1"/>
    <xf numFmtId="169" fontId="94" fillId="0" borderId="85" xfId="2585" applyNumberFormat="1" applyFont="1" applyFill="1" applyBorder="1"/>
    <xf numFmtId="169" fontId="265" fillId="0" borderId="62" xfId="2584" applyNumberFormat="1" applyFont="1" applyBorder="1"/>
    <xf numFmtId="359" fontId="94" fillId="0" borderId="85" xfId="2586" applyNumberFormat="1" applyFont="1" applyFill="1" applyBorder="1"/>
    <xf numFmtId="9" fontId="94" fillId="0" borderId="85" xfId="2585" applyFont="1" applyFill="1" applyBorder="1"/>
    <xf numFmtId="359" fontId="94" fillId="0" borderId="0" xfId="2586" applyNumberFormat="1" applyFont="1" applyFill="1" applyBorder="1"/>
    <xf numFmtId="359" fontId="263" fillId="0" borderId="0" xfId="2586" applyNumberFormat="1" applyFont="1" applyFill="1" applyBorder="1"/>
    <xf numFmtId="359" fontId="260" fillId="0" borderId="0" xfId="2586" applyNumberFormat="1" applyFont="1" applyFill="1" applyBorder="1"/>
    <xf numFmtId="359" fontId="94" fillId="0" borderId="16" xfId="2586" applyNumberFormat="1" applyFont="1" applyFill="1" applyBorder="1"/>
    <xf numFmtId="169" fontId="94" fillId="0" borderId="62" xfId="2584" applyNumberFormat="1" applyFont="1" applyBorder="1"/>
    <xf numFmtId="0" fontId="263" fillId="0" borderId="62" xfId="2584" applyFont="1" applyBorder="1"/>
    <xf numFmtId="359" fontId="260" fillId="0" borderId="62" xfId="2586" applyNumberFormat="1" applyFont="1" applyFill="1" applyBorder="1"/>
    <xf numFmtId="359" fontId="271" fillId="0" borderId="62" xfId="2586" applyNumberFormat="1" applyFont="1" applyFill="1" applyBorder="1"/>
    <xf numFmtId="359" fontId="269" fillId="0" borderId="0" xfId="2586" applyNumberFormat="1" applyFont="1" applyFill="1" applyBorder="1"/>
    <xf numFmtId="359" fontId="261" fillId="0" borderId="0" xfId="2586" applyNumberFormat="1" applyFont="1" applyFill="1" applyBorder="1"/>
    <xf numFmtId="169" fontId="10" fillId="0" borderId="85" xfId="2585" applyNumberFormat="1" applyFont="1" applyFill="1" applyBorder="1"/>
    <xf numFmtId="169" fontId="17" fillId="0" borderId="85" xfId="2585" applyNumberFormat="1" applyFont="1" applyFill="1" applyBorder="1"/>
    <xf numFmtId="359" fontId="17" fillId="0" borderId="85" xfId="2586" applyNumberFormat="1" applyFont="1" applyFill="1" applyBorder="1"/>
    <xf numFmtId="359" fontId="271" fillId="0" borderId="0" xfId="2586" applyNumberFormat="1" applyFont="1" applyFill="1" applyBorder="1"/>
    <xf numFmtId="359" fontId="27" fillId="0" borderId="85" xfId="2586" applyNumberFormat="1" applyFont="1" applyFill="1" applyBorder="1"/>
    <xf numFmtId="0" fontId="271" fillId="0" borderId="0" xfId="2584" applyFont="1"/>
    <xf numFmtId="169" fontId="272" fillId="0" borderId="85" xfId="2585" applyNumberFormat="1" applyFont="1" applyFill="1" applyBorder="1"/>
    <xf numFmtId="0" fontId="10" fillId="125" borderId="0" xfId="2584" applyFont="1" applyFill="1" applyAlignment="1">
      <alignment horizontal="center"/>
    </xf>
    <xf numFmtId="0" fontId="260" fillId="125" borderId="0" xfId="2584" applyFont="1" applyFill="1" applyAlignment="1">
      <alignment wrapText="1"/>
    </xf>
    <xf numFmtId="0" fontId="260" fillId="125" borderId="0" xfId="2584" applyFont="1" applyFill="1" applyAlignment="1">
      <alignment horizontal="center" wrapText="1"/>
    </xf>
    <xf numFmtId="0" fontId="260" fillId="127" borderId="83" xfId="2584" applyFont="1" applyFill="1" applyBorder="1" applyAlignment="1">
      <alignment horizontal="center"/>
    </xf>
    <xf numFmtId="0" fontId="260" fillId="128" borderId="83" xfId="2584" applyFont="1" applyFill="1" applyBorder="1" applyAlignment="1">
      <alignment horizontal="center"/>
    </xf>
    <xf numFmtId="0" fontId="276" fillId="129" borderId="83" xfId="2584" applyFont="1" applyFill="1" applyBorder="1" applyAlignment="1">
      <alignment horizontal="center"/>
    </xf>
    <xf numFmtId="0" fontId="276" fillId="130" borderId="83" xfId="2584" applyFont="1" applyFill="1" applyBorder="1" applyAlignment="1">
      <alignment horizontal="center"/>
    </xf>
    <xf numFmtId="0" fontId="276" fillId="130" borderId="83" xfId="2584" applyFont="1" applyFill="1" applyBorder="1"/>
    <xf numFmtId="0" fontId="277" fillId="130" borderId="83" xfId="2584" applyFont="1" applyFill="1" applyBorder="1"/>
    <xf numFmtId="0" fontId="276" fillId="130" borderId="86" xfId="2584" applyFont="1" applyFill="1" applyBorder="1"/>
    <xf numFmtId="0" fontId="18" fillId="0" borderId="0" xfId="2588" applyFont="1"/>
    <xf numFmtId="0" fontId="18" fillId="2" borderId="0" xfId="2588" applyFont="1" applyFill="1"/>
    <xf numFmtId="0" fontId="13" fillId="2" borderId="0" xfId="2588" applyFont="1" applyFill="1"/>
    <xf numFmtId="10" fontId="18" fillId="2" borderId="0" xfId="2588" applyNumberFormat="1" applyFont="1" applyFill="1"/>
    <xf numFmtId="0" fontId="33" fillId="2" borderId="62" xfId="2588" applyFont="1" applyFill="1" applyBorder="1"/>
    <xf numFmtId="0" fontId="279" fillId="0" borderId="0" xfId="2588" applyFont="1"/>
    <xf numFmtId="0" fontId="279" fillId="2" borderId="0" xfId="2588" applyFont="1" applyFill="1"/>
    <xf numFmtId="0" fontId="28" fillId="0" borderId="0" xfId="7" applyFont="1" applyAlignment="1">
      <alignment horizontal="right"/>
    </xf>
    <xf numFmtId="0" fontId="32" fillId="0" borderId="0" xfId="2588" applyFont="1" applyAlignment="1">
      <alignment horizontal="left"/>
    </xf>
    <xf numFmtId="0" fontId="28" fillId="0" borderId="0" xfId="7" applyFont="1" applyAlignment="1">
      <alignment horizontal="left"/>
    </xf>
    <xf numFmtId="0" fontId="252" fillId="0" borderId="0" xfId="7" applyFont="1" applyAlignment="1">
      <alignment horizontal="right"/>
    </xf>
    <xf numFmtId="0" fontId="31" fillId="0" borderId="0" xfId="2588" applyFont="1" applyAlignment="1">
      <alignment horizontal="left"/>
    </xf>
    <xf numFmtId="0" fontId="40" fillId="0" borderId="0" xfId="7" applyFont="1" applyAlignment="1">
      <alignment horizontal="left"/>
    </xf>
    <xf numFmtId="0" fontId="18" fillId="0" borderId="6" xfId="2588" applyFont="1" applyBorder="1"/>
    <xf numFmtId="0" fontId="13" fillId="0" borderId="6" xfId="2588" applyFont="1" applyBorder="1"/>
    <xf numFmtId="0" fontId="13" fillId="0" borderId="6" xfId="7" applyFont="1" applyBorder="1"/>
    <xf numFmtId="0" fontId="13" fillId="0" borderId="0" xfId="7" applyFont="1"/>
    <xf numFmtId="175" fontId="18" fillId="0" borderId="0" xfId="11" applyNumberFormat="1" applyFont="1"/>
    <xf numFmtId="38" fontId="18" fillId="0" borderId="0" xfId="2588" applyNumberFormat="1" applyFont="1"/>
    <xf numFmtId="5" fontId="18" fillId="0" borderId="0" xfId="2588" applyNumberFormat="1" applyFont="1"/>
    <xf numFmtId="361" fontId="18" fillId="0" borderId="62" xfId="2588" applyNumberFormat="1" applyFont="1" applyBorder="1"/>
    <xf numFmtId="0" fontId="18" fillId="0" borderId="62" xfId="2588" applyFont="1" applyBorder="1"/>
    <xf numFmtId="39" fontId="13" fillId="0" borderId="0" xfId="2588" applyNumberFormat="1" applyFont="1"/>
    <xf numFmtId="41" fontId="18" fillId="0" borderId="62" xfId="2588" applyNumberFormat="1" applyFont="1" applyBorder="1"/>
    <xf numFmtId="41" fontId="18" fillId="0" borderId="0" xfId="2588" applyNumberFormat="1" applyFont="1"/>
    <xf numFmtId="0" fontId="33" fillId="0" borderId="62" xfId="2588" applyFont="1" applyBorder="1" applyProtection="1">
      <protection locked="0"/>
    </xf>
    <xf numFmtId="0" fontId="33" fillId="0" borderId="62" xfId="2588" applyFont="1" applyBorder="1"/>
    <xf numFmtId="175" fontId="18" fillId="0" borderId="0" xfId="2588" applyNumberFormat="1" applyFont="1"/>
    <xf numFmtId="169" fontId="18" fillId="0" borderId="0" xfId="2588" applyNumberFormat="1" applyFont="1"/>
    <xf numFmtId="169" fontId="18" fillId="0" borderId="85" xfId="2588" applyNumberFormat="1" applyFont="1" applyBorder="1"/>
    <xf numFmtId="0" fontId="33" fillId="0" borderId="0" xfId="2588" applyFont="1"/>
    <xf numFmtId="0" fontId="14" fillId="0" borderId="0" xfId="2588" applyFont="1"/>
    <xf numFmtId="0" fontId="12" fillId="0" borderId="0" xfId="2588" applyFont="1"/>
    <xf numFmtId="0" fontId="12" fillId="2" borderId="0" xfId="2588" applyFont="1" applyFill="1"/>
    <xf numFmtId="10" fontId="12" fillId="0" borderId="0" xfId="2588" applyNumberFormat="1" applyFont="1"/>
    <xf numFmtId="10" fontId="12" fillId="0" borderId="85" xfId="2588" applyNumberFormat="1" applyFont="1" applyBorder="1"/>
    <xf numFmtId="10" fontId="12" fillId="2" borderId="85" xfId="2588" applyNumberFormat="1" applyFont="1" applyFill="1" applyBorder="1"/>
    <xf numFmtId="0" fontId="18" fillId="0" borderId="0" xfId="2588" applyFont="1" applyAlignment="1">
      <alignment horizontal="left"/>
    </xf>
    <xf numFmtId="10" fontId="12" fillId="2" borderId="0" xfId="2588" applyNumberFormat="1" applyFont="1" applyFill="1"/>
    <xf numFmtId="175" fontId="33" fillId="0" borderId="85" xfId="2588" applyNumberFormat="1" applyFont="1" applyBorder="1"/>
    <xf numFmtId="10" fontId="18" fillId="0" borderId="89" xfId="2588" applyNumberFormat="1" applyFont="1" applyBorder="1" applyAlignment="1">
      <alignment horizontal="centerContinuous"/>
    </xf>
    <xf numFmtId="10" fontId="18" fillId="0" borderId="83" xfId="2588" applyNumberFormat="1" applyFont="1" applyBorder="1" applyAlignment="1">
      <alignment horizontal="centerContinuous"/>
    </xf>
    <xf numFmtId="0" fontId="18" fillId="0" borderId="0" xfId="2588" applyFont="1" applyAlignment="1">
      <alignment horizontal="center" wrapText="1"/>
    </xf>
    <xf numFmtId="175" fontId="18" fillId="2" borderId="84" xfId="2588" applyNumberFormat="1" applyFont="1" applyFill="1" applyBorder="1"/>
    <xf numFmtId="175" fontId="18" fillId="124" borderId="84" xfId="2588" applyNumberFormat="1" applyFont="1" applyFill="1" applyBorder="1"/>
    <xf numFmtId="175" fontId="18" fillId="6" borderId="0" xfId="2588" applyNumberFormat="1" applyFont="1" applyFill="1"/>
    <xf numFmtId="0" fontId="18" fillId="6" borderId="0" xfId="2588" applyFont="1" applyFill="1"/>
    <xf numFmtId="41" fontId="12" fillId="0" borderId="0" xfId="2588" applyNumberFormat="1" applyFont="1"/>
    <xf numFmtId="169" fontId="18" fillId="2" borderId="0" xfId="2588" applyNumberFormat="1" applyFont="1" applyFill="1"/>
    <xf numFmtId="169" fontId="33" fillId="6" borderId="0" xfId="2588" applyNumberFormat="1" applyFont="1" applyFill="1" applyAlignment="1">
      <alignment horizontal="center"/>
    </xf>
    <xf numFmtId="169" fontId="12" fillId="132" borderId="85" xfId="2588" quotePrefix="1" applyNumberFormat="1" applyFont="1" applyFill="1" applyBorder="1"/>
    <xf numFmtId="169" fontId="18" fillId="2" borderId="85" xfId="2588" applyNumberFormat="1" applyFont="1" applyFill="1" applyBorder="1"/>
    <xf numFmtId="362" fontId="18" fillId="0" borderId="0" xfId="2588" applyNumberFormat="1" applyFont="1"/>
    <xf numFmtId="169" fontId="18" fillId="2" borderId="85" xfId="2588" quotePrefix="1" applyNumberFormat="1" applyFont="1" applyFill="1" applyBorder="1"/>
    <xf numFmtId="362" fontId="33" fillId="0" borderId="90" xfId="2588" applyNumberFormat="1" applyFont="1" applyBorder="1"/>
    <xf numFmtId="362" fontId="33" fillId="0" borderId="83" xfId="2588" applyNumberFormat="1" applyFont="1" applyBorder="1"/>
    <xf numFmtId="175" fontId="45" fillId="125" borderId="86" xfId="2588" applyNumberFormat="1" applyFont="1" applyFill="1" applyBorder="1"/>
    <xf numFmtId="175" fontId="255" fillId="125" borderId="86" xfId="2588" applyNumberFormat="1" applyFont="1" applyFill="1" applyBorder="1"/>
    <xf numFmtId="175" fontId="18" fillId="0" borderId="85" xfId="2588" applyNumberFormat="1" applyFont="1" applyBorder="1"/>
    <xf numFmtId="175" fontId="255" fillId="0" borderId="85" xfId="2588" applyNumberFormat="1" applyFont="1" applyBorder="1"/>
    <xf numFmtId="362" fontId="33" fillId="2" borderId="85" xfId="2588" applyNumberFormat="1" applyFont="1" applyFill="1" applyBorder="1"/>
    <xf numFmtId="0" fontId="28" fillId="0" borderId="0" xfId="2588" applyFont="1"/>
    <xf numFmtId="0" fontId="280" fillId="0" borderId="0" xfId="2588" applyFont="1"/>
    <xf numFmtId="0" fontId="280" fillId="2" borderId="0" xfId="2588" applyFont="1" applyFill="1"/>
    <xf numFmtId="169" fontId="280" fillId="0" borderId="0" xfId="2588" applyNumberFormat="1" applyFont="1"/>
    <xf numFmtId="0" fontId="32" fillId="0" borderId="0" xfId="7" applyFont="1"/>
    <xf numFmtId="14" fontId="32" fillId="0" borderId="0" xfId="7" applyNumberFormat="1" applyFont="1" applyAlignment="1">
      <alignment horizontal="left"/>
    </xf>
    <xf numFmtId="0" fontId="32" fillId="0" borderId="0" xfId="7" applyFont="1" applyAlignment="1">
      <alignment horizontal="left"/>
    </xf>
    <xf numFmtId="0" fontId="31" fillId="0" borderId="0" xfId="7" applyFont="1"/>
    <xf numFmtId="0" fontId="40" fillId="0" borderId="6" xfId="7" applyFont="1" applyBorder="1" applyAlignment="1">
      <alignment horizontal="right"/>
    </xf>
    <xf numFmtId="0" fontId="279" fillId="0" borderId="6" xfId="2588" applyFont="1" applyBorder="1"/>
    <xf numFmtId="0" fontId="29" fillId="0" borderId="6" xfId="7" applyFont="1" applyBorder="1"/>
    <xf numFmtId="0" fontId="279" fillId="8" borderId="16" xfId="2588" applyFont="1" applyFill="1" applyBorder="1"/>
    <xf numFmtId="0" fontId="279" fillId="8" borderId="62" xfId="2588" applyFont="1" applyFill="1" applyBorder="1"/>
    <xf numFmtId="0" fontId="281" fillId="8" borderId="62" xfId="2588" applyFont="1" applyFill="1" applyBorder="1"/>
    <xf numFmtId="0" fontId="279" fillId="8" borderId="91" xfId="2588" applyFont="1" applyFill="1" applyBorder="1"/>
    <xf numFmtId="0" fontId="279" fillId="8" borderId="90" xfId="2588" applyFont="1" applyFill="1" applyBorder="1"/>
    <xf numFmtId="0" fontId="283" fillId="8" borderId="90" xfId="2588" applyFont="1" applyFill="1" applyBorder="1"/>
    <xf numFmtId="0" fontId="284" fillId="8" borderId="90" xfId="2588" applyFont="1" applyFill="1" applyBorder="1"/>
    <xf numFmtId="0" fontId="282" fillId="2" borderId="0" xfId="2588" applyFont="1" applyFill="1"/>
    <xf numFmtId="0" fontId="279" fillId="2" borderId="61" xfId="2588" applyFont="1" applyFill="1" applyBorder="1"/>
    <xf numFmtId="0" fontId="281" fillId="2" borderId="0" xfId="2588" applyFont="1" applyFill="1"/>
    <xf numFmtId="0" fontId="279" fillId="2" borderId="76" xfId="2588" applyFont="1" applyFill="1" applyBorder="1"/>
    <xf numFmtId="38" fontId="279" fillId="2" borderId="0" xfId="2588" applyNumberFormat="1" applyFont="1" applyFill="1"/>
    <xf numFmtId="0" fontId="285" fillId="7" borderId="90" xfId="2588" applyFont="1" applyFill="1" applyBorder="1" applyAlignment="1">
      <alignment horizontal="centerContinuous"/>
    </xf>
    <xf numFmtId="0" fontId="286" fillId="7" borderId="93" xfId="2588" applyFont="1" applyFill="1" applyBorder="1" applyAlignment="1">
      <alignment horizontal="centerContinuous"/>
    </xf>
    <xf numFmtId="5" fontId="13" fillId="0" borderId="10" xfId="12" applyNumberFormat="1" applyFont="1" applyFill="1" applyBorder="1" applyProtection="1">
      <protection locked="0"/>
    </xf>
    <xf numFmtId="14" fontId="10" fillId="125" borderId="0" xfId="2584" applyNumberFormat="1" applyFont="1" applyFill="1" applyAlignment="1">
      <alignment horizontal="center"/>
    </xf>
    <xf numFmtId="0" fontId="275" fillId="125" borderId="0" xfId="2584" applyFont="1" applyFill="1"/>
    <xf numFmtId="1" fontId="264" fillId="125" borderId="0" xfId="2584" applyNumberFormat="1" applyFont="1" applyFill="1"/>
    <xf numFmtId="43" fontId="264" fillId="125" borderId="0" xfId="11" applyFont="1" applyFill="1" applyBorder="1"/>
    <xf numFmtId="1" fontId="270" fillId="0" borderId="0" xfId="2584" applyNumberFormat="1" applyFont="1"/>
    <xf numFmtId="1" fontId="273" fillId="0" borderId="0" xfId="2584" applyNumberFormat="1" applyFont="1"/>
    <xf numFmtId="360" fontId="94" fillId="0" borderId="85" xfId="2586" applyNumberFormat="1" applyFont="1" applyFill="1" applyBorder="1"/>
    <xf numFmtId="359" fontId="261" fillId="133" borderId="0" xfId="2586" applyNumberFormat="1" applyFont="1" applyFill="1" applyBorder="1"/>
    <xf numFmtId="0" fontId="263" fillId="133" borderId="0" xfId="2584" applyFont="1" applyFill="1"/>
    <xf numFmtId="169" fontId="265" fillId="133" borderId="0" xfId="2584" applyNumberFormat="1" applyFont="1" applyFill="1"/>
    <xf numFmtId="359" fontId="265" fillId="133" borderId="0" xfId="2586" applyNumberFormat="1" applyFont="1" applyFill="1" applyBorder="1"/>
    <xf numFmtId="359" fontId="265" fillId="133" borderId="85" xfId="2586" applyNumberFormat="1" applyFont="1" applyFill="1" applyBorder="1"/>
    <xf numFmtId="359" fontId="264" fillId="133" borderId="85" xfId="2586" applyNumberFormat="1" applyFont="1" applyFill="1" applyBorder="1"/>
    <xf numFmtId="0" fontId="260" fillId="133" borderId="0" xfId="2584" applyFont="1" applyFill="1"/>
    <xf numFmtId="0" fontId="260" fillId="133" borderId="62" xfId="2584" applyFont="1" applyFill="1" applyBorder="1"/>
    <xf numFmtId="0" fontId="10" fillId="133" borderId="62" xfId="2584" applyFont="1" applyFill="1" applyBorder="1"/>
    <xf numFmtId="169" fontId="265" fillId="133" borderId="62" xfId="2584" applyNumberFormat="1" applyFont="1" applyFill="1" applyBorder="1"/>
    <xf numFmtId="169" fontId="94" fillId="133" borderId="16" xfId="2585" applyNumberFormat="1" applyFont="1" applyFill="1" applyBorder="1"/>
    <xf numFmtId="169" fontId="94" fillId="133" borderId="85" xfId="2585" applyNumberFormat="1" applyFont="1" applyFill="1" applyBorder="1"/>
    <xf numFmtId="10" fontId="94" fillId="133" borderId="85" xfId="2585" applyNumberFormat="1" applyFont="1" applyFill="1" applyBorder="1"/>
    <xf numFmtId="10" fontId="10" fillId="133" borderId="85" xfId="2585" applyNumberFormat="1" applyFont="1" applyFill="1" applyBorder="1"/>
    <xf numFmtId="0" fontId="270" fillId="0" borderId="0" xfId="2584" applyFont="1"/>
    <xf numFmtId="359" fontId="265" fillId="0" borderId="85" xfId="2584" applyNumberFormat="1" applyFont="1" applyBorder="1"/>
    <xf numFmtId="0" fontId="265" fillId="0" borderId="85" xfId="2584" applyFont="1" applyBorder="1"/>
    <xf numFmtId="360" fontId="265" fillId="0" borderId="85" xfId="2584" applyNumberFormat="1" applyFont="1" applyBorder="1"/>
    <xf numFmtId="360" fontId="264" fillId="0" borderId="85" xfId="2584" applyNumberFormat="1" applyFont="1" applyBorder="1"/>
    <xf numFmtId="169" fontId="10" fillId="0" borderId="85" xfId="2586" applyNumberFormat="1" applyFont="1" applyFill="1" applyBorder="1"/>
    <xf numFmtId="169" fontId="16" fillId="0" borderId="10" xfId="12" applyNumberFormat="1" applyFont="1" applyFill="1" applyBorder="1" applyAlignment="1" applyProtection="1">
      <alignment horizontal="right"/>
      <protection locked="0"/>
    </xf>
    <xf numFmtId="175" fontId="13" fillId="0" borderId="78" xfId="11" applyNumberFormat="1" applyFont="1" applyFill="1" applyBorder="1"/>
    <xf numFmtId="175" fontId="255" fillId="0" borderId="2" xfId="11" applyNumberFormat="1" applyFont="1" applyFill="1" applyBorder="1" applyAlignment="1">
      <alignment horizontal="right"/>
    </xf>
    <xf numFmtId="0" fontId="287" fillId="0" borderId="21" xfId="0" applyFont="1" applyBorder="1" applyAlignment="1">
      <alignment vertical="center"/>
    </xf>
    <xf numFmtId="0" fontId="287" fillId="0" borderId="94" xfId="0" applyFont="1" applyBorder="1" applyAlignment="1">
      <alignment vertical="center"/>
    </xf>
    <xf numFmtId="0" fontId="287" fillId="0" borderId="20" xfId="0" applyFont="1" applyBorder="1" applyAlignment="1">
      <alignment vertical="center"/>
    </xf>
    <xf numFmtId="0" fontId="287" fillId="134" borderId="21" xfId="0" applyFont="1" applyFill="1" applyBorder="1" applyAlignment="1">
      <alignment vertical="center"/>
    </xf>
    <xf numFmtId="0" fontId="287" fillId="3" borderId="21" xfId="0" applyFont="1" applyFill="1" applyBorder="1" applyAlignment="1">
      <alignment vertical="center"/>
    </xf>
    <xf numFmtId="0" fontId="287" fillId="0" borderId="95" xfId="0" applyFont="1" applyBorder="1" applyAlignment="1">
      <alignment vertical="center"/>
    </xf>
    <xf numFmtId="0" fontId="287" fillId="0" borderId="96" xfId="0" applyFont="1" applyBorder="1" applyAlignment="1">
      <alignment vertical="center"/>
    </xf>
    <xf numFmtId="4" fontId="288" fillId="0" borderId="6" xfId="0" applyNumberFormat="1" applyFont="1" applyBorder="1" applyAlignment="1">
      <alignment horizontal="center" vertical="center"/>
    </xf>
    <xf numFmtId="41" fontId="287" fillId="134" borderId="21" xfId="0" applyNumberFormat="1" applyFont="1" applyFill="1" applyBorder="1" applyAlignment="1">
      <alignment vertical="center"/>
    </xf>
    <xf numFmtId="258" fontId="287" fillId="3" borderId="96" xfId="0" applyNumberFormat="1" applyFont="1" applyFill="1" applyBorder="1" applyAlignment="1">
      <alignment vertical="center"/>
    </xf>
    <xf numFmtId="4" fontId="288" fillId="0" borderId="96" xfId="0" applyNumberFormat="1" applyFont="1" applyBorder="1" applyAlignment="1">
      <alignment horizontal="center" vertical="center"/>
    </xf>
    <xf numFmtId="0" fontId="287" fillId="0" borderId="97" xfId="0" applyFont="1" applyBorder="1" applyAlignment="1">
      <alignment vertical="center"/>
    </xf>
    <xf numFmtId="4" fontId="287" fillId="0" borderId="6" xfId="0" applyNumberFormat="1" applyFont="1" applyBorder="1" applyAlignment="1">
      <alignment vertical="center"/>
    </xf>
    <xf numFmtId="0" fontId="288" fillId="0" borderId="96" xfId="0" applyFont="1" applyBorder="1" applyAlignment="1">
      <alignment horizontal="center" vertical="center"/>
    </xf>
    <xf numFmtId="0" fontId="287" fillId="0" borderId="98" xfId="0" applyFont="1" applyBorder="1" applyAlignment="1">
      <alignment vertical="center"/>
    </xf>
    <xf numFmtId="4" fontId="288" fillId="0" borderId="6" xfId="0" applyNumberFormat="1" applyFont="1" applyBorder="1" applyAlignment="1">
      <alignment vertical="center"/>
    </xf>
    <xf numFmtId="41" fontId="288" fillId="134" borderId="21" xfId="0" applyNumberFormat="1" applyFont="1" applyFill="1" applyBorder="1" applyAlignment="1">
      <alignment vertical="center"/>
    </xf>
    <xf numFmtId="258" fontId="288" fillId="3" borderId="96" xfId="0" applyNumberFormat="1" applyFont="1" applyFill="1" applyBorder="1" applyAlignment="1">
      <alignment vertical="center"/>
    </xf>
    <xf numFmtId="0" fontId="287" fillId="0" borderId="97" xfId="0" applyFont="1" applyBorder="1" applyAlignment="1">
      <alignment vertical="center" wrapText="1"/>
    </xf>
    <xf numFmtId="4" fontId="287" fillId="0" borderId="99" xfId="0" applyNumberFormat="1" applyFont="1" applyBorder="1" applyAlignment="1">
      <alignment vertical="center"/>
    </xf>
    <xf numFmtId="258" fontId="287" fillId="3" borderId="21" xfId="0" applyNumberFormat="1" applyFont="1" applyFill="1" applyBorder="1" applyAlignment="1">
      <alignment vertical="center"/>
    </xf>
    <xf numFmtId="4" fontId="288" fillId="135" borderId="96" xfId="0" applyNumberFormat="1" applyFont="1" applyFill="1" applyBorder="1" applyAlignment="1">
      <alignment horizontal="center" vertical="center"/>
    </xf>
    <xf numFmtId="0" fontId="287" fillId="0" borderId="98" xfId="0" applyFont="1" applyBorder="1" applyAlignment="1">
      <alignment vertical="center" wrapText="1"/>
    </xf>
    <xf numFmtId="169" fontId="287" fillId="3" borderId="96" xfId="0" applyNumberFormat="1" applyFont="1" applyFill="1" applyBorder="1" applyAlignment="1">
      <alignment vertical="center"/>
    </xf>
    <xf numFmtId="0" fontId="287" fillId="0" borderId="95" xfId="0" applyFont="1" applyBorder="1" applyAlignment="1">
      <alignment vertical="center" wrapText="1"/>
    </xf>
    <xf numFmtId="4" fontId="288" fillId="0" borderId="99" xfId="0" applyNumberFormat="1" applyFont="1" applyBorder="1" applyAlignment="1">
      <alignment vertical="center"/>
    </xf>
    <xf numFmtId="0" fontId="45" fillId="0" borderId="0" xfId="2590"/>
    <xf numFmtId="41" fontId="257" fillId="131" borderId="10" xfId="7" applyNumberFormat="1" applyFont="1" applyFill="1" applyBorder="1" applyAlignment="1" applyProtection="1">
      <alignment horizontal="right"/>
      <protection locked="0"/>
    </xf>
    <xf numFmtId="258" fontId="287" fillId="134" borderId="21" xfId="0" applyNumberFormat="1" applyFont="1" applyFill="1" applyBorder="1" applyAlignment="1">
      <alignment vertical="center"/>
    </xf>
    <xf numFmtId="169" fontId="255" fillId="0" borderId="10" xfId="12" applyNumberFormat="1" applyFont="1" applyFill="1" applyBorder="1" applyProtection="1">
      <protection locked="0"/>
    </xf>
    <xf numFmtId="0" fontId="33" fillId="136" borderId="8" xfId="7" applyFont="1" applyFill="1" applyBorder="1"/>
    <xf numFmtId="6" fontId="13" fillId="136" borderId="78" xfId="7" applyNumberFormat="1" applyFont="1" applyFill="1" applyBorder="1"/>
    <xf numFmtId="169" fontId="16" fillId="136" borderId="10" xfId="12" applyNumberFormat="1" applyFont="1" applyFill="1" applyBorder="1" applyAlignment="1" applyProtection="1">
      <alignment horizontal="right"/>
      <protection locked="0"/>
    </xf>
    <xf numFmtId="41" fontId="13" fillId="136" borderId="10" xfId="12" applyNumberFormat="1" applyFont="1" applyFill="1" applyBorder="1" applyProtection="1">
      <protection locked="0"/>
    </xf>
    <xf numFmtId="169" fontId="16" fillId="136" borderId="10" xfId="12" applyNumberFormat="1" applyFont="1" applyFill="1" applyBorder="1" applyProtection="1">
      <protection locked="0"/>
    </xf>
    <xf numFmtId="175" fontId="13" fillId="136" borderId="78" xfId="11" applyNumberFormat="1" applyFont="1" applyFill="1" applyBorder="1"/>
    <xf numFmtId="41" fontId="13" fillId="136" borderId="0" xfId="12" applyNumberFormat="1" applyFont="1" applyFill="1" applyBorder="1" applyProtection="1">
      <protection locked="0"/>
    </xf>
    <xf numFmtId="169" fontId="13" fillId="136" borderId="0" xfId="12" applyNumberFormat="1" applyFont="1" applyFill="1" applyBorder="1" applyProtection="1">
      <protection locked="0"/>
    </xf>
    <xf numFmtId="0" fontId="18" fillId="136" borderId="0" xfId="7" applyFont="1" applyFill="1"/>
    <xf numFmtId="41" fontId="16" fillId="136" borderId="10" xfId="12" applyNumberFormat="1" applyFont="1" applyFill="1" applyBorder="1" applyProtection="1">
      <protection locked="0"/>
    </xf>
    <xf numFmtId="5" fontId="13" fillId="136" borderId="10" xfId="12" applyNumberFormat="1" applyFont="1" applyFill="1" applyBorder="1" applyProtection="1">
      <protection locked="0"/>
    </xf>
    <xf numFmtId="169" fontId="13" fillId="136" borderId="10" xfId="12" applyNumberFormat="1" applyFont="1" applyFill="1" applyBorder="1" applyProtection="1">
      <protection locked="0"/>
    </xf>
    <xf numFmtId="0" fontId="41" fillId="125" borderId="0" xfId="7" applyFont="1" applyFill="1" applyAlignment="1">
      <alignment horizontal="left"/>
    </xf>
    <xf numFmtId="0" fontId="18" fillId="126" borderId="0" xfId="0" applyFont="1" applyFill="1"/>
    <xf numFmtId="0" fontId="28" fillId="126" borderId="0" xfId="7" applyFont="1" applyFill="1" applyAlignment="1">
      <alignment horizontal="right"/>
    </xf>
    <xf numFmtId="0" fontId="33" fillId="0" borderId="0" xfId="0" applyFont="1" applyAlignment="1">
      <alignment horizontal="left"/>
    </xf>
    <xf numFmtId="0" fontId="34" fillId="0" borderId="6" xfId="0" applyFont="1" applyBorder="1"/>
    <xf numFmtId="0" fontId="34" fillId="126" borderId="0" xfId="0" applyFont="1" applyFill="1"/>
    <xf numFmtId="0" fontId="34" fillId="0" borderId="0" xfId="0" applyFont="1"/>
    <xf numFmtId="0" fontId="33" fillId="0" borderId="100" xfId="0" applyFont="1" applyBorder="1" applyAlignment="1">
      <alignment horizontal="centerContinuous"/>
    </xf>
    <xf numFmtId="0" fontId="18" fillId="0" borderId="101" xfId="0" applyFont="1" applyBorder="1" applyAlignment="1">
      <alignment horizontal="centerContinuous"/>
    </xf>
    <xf numFmtId="0" fontId="18" fillId="0" borderId="102" xfId="0" applyFont="1" applyBorder="1" applyAlignment="1">
      <alignment horizontal="centerContinuous"/>
    </xf>
    <xf numFmtId="0" fontId="33" fillId="0" borderId="88" xfId="0" applyFont="1" applyBorder="1"/>
    <xf numFmtId="0" fontId="14" fillId="0" borderId="99" xfId="0" applyFont="1" applyBorder="1" applyAlignment="1">
      <alignment horizontal="centerContinuous"/>
    </xf>
    <xf numFmtId="0" fontId="18" fillId="0" borderId="94" xfId="0" applyFont="1" applyBorder="1" applyAlignment="1">
      <alignment horizontal="centerContinuous"/>
    </xf>
    <xf numFmtId="0" fontId="18" fillId="0" borderId="103" xfId="0" applyFont="1" applyBorder="1"/>
    <xf numFmtId="0" fontId="33" fillId="0" borderId="0" xfId="0" applyFont="1"/>
    <xf numFmtId="0" fontId="18" fillId="0" borderId="87" xfId="0" applyFont="1" applyBorder="1"/>
    <xf numFmtId="0" fontId="18" fillId="0" borderId="6" xfId="0" applyFont="1" applyBorder="1"/>
    <xf numFmtId="0" fontId="18" fillId="0" borderId="96" xfId="0" applyFont="1" applyBorder="1"/>
    <xf numFmtId="0" fontId="28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0" xfId="0" applyFont="1" applyAlignment="1">
      <alignment horizontal="right"/>
    </xf>
    <xf numFmtId="37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289" fillId="0" borderId="92" xfId="0" applyFont="1" applyBorder="1"/>
    <xf numFmtId="0" fontId="33" fillId="124" borderId="92" xfId="0" applyFont="1" applyFill="1" applyBorder="1" applyAlignment="1">
      <alignment horizontal="centerContinuous"/>
    </xf>
    <xf numFmtId="0" fontId="18" fillId="124" borderId="0" xfId="0" applyFont="1" applyFill="1"/>
    <xf numFmtId="0" fontId="33" fillId="124" borderId="93" xfId="0" applyFont="1" applyFill="1" applyBorder="1" applyAlignment="1">
      <alignment horizontal="centerContinuous"/>
    </xf>
    <xf numFmtId="0" fontId="33" fillId="124" borderId="91" xfId="0" applyFont="1" applyFill="1" applyBorder="1" applyAlignment="1">
      <alignment horizontal="centerContinuous"/>
    </xf>
    <xf numFmtId="0" fontId="18" fillId="0" borderId="62" xfId="0" applyFont="1" applyBorder="1"/>
    <xf numFmtId="0" fontId="18" fillId="0" borderId="62" xfId="0" applyFont="1" applyBorder="1" applyAlignment="1">
      <alignment horizontal="center"/>
    </xf>
    <xf numFmtId="0" fontId="18" fillId="0" borderId="62" xfId="0" applyFont="1" applyBorder="1" applyAlignment="1">
      <alignment horizontal="right"/>
    </xf>
    <xf numFmtId="0" fontId="289" fillId="0" borderId="5" xfId="0" applyFont="1" applyBorder="1"/>
    <xf numFmtId="0" fontId="33" fillId="124" borderId="104" xfId="0" applyFont="1" applyFill="1" applyBorder="1" applyAlignment="1">
      <alignment horizontal="centerContinuous"/>
    </xf>
    <xf numFmtId="0" fontId="33" fillId="124" borderId="16" xfId="0" applyFont="1" applyFill="1" applyBorder="1" applyAlignment="1">
      <alignment horizontal="centerContinuous"/>
    </xf>
    <xf numFmtId="0" fontId="289" fillId="124" borderId="5" xfId="0" applyFont="1" applyFill="1" applyBorder="1" applyAlignment="1">
      <alignment horizontal="centerContinuous"/>
    </xf>
    <xf numFmtId="0" fontId="13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Continuous"/>
    </xf>
    <xf numFmtId="39" fontId="18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175" fontId="12" fillId="0" borderId="0" xfId="11" applyNumberFormat="1" applyFont="1" applyFill="1" applyBorder="1" applyAlignment="1">
      <alignment horizontal="center"/>
    </xf>
    <xf numFmtId="5" fontId="12" fillId="0" borderId="0" xfId="11" applyNumberFormat="1" applyFont="1" applyFill="1" applyBorder="1" applyAlignment="1">
      <alignment horizontal="right"/>
    </xf>
    <xf numFmtId="169" fontId="18" fillId="0" borderId="0" xfId="0" applyNumberFormat="1" applyFont="1" applyAlignment="1">
      <alignment horizontal="right"/>
    </xf>
    <xf numFmtId="5" fontId="254" fillId="0" borderId="0" xfId="11" applyNumberFormat="1" applyFont="1" applyFill="1" applyBorder="1" applyAlignment="1">
      <alignment horizontal="right"/>
    </xf>
    <xf numFmtId="169" fontId="12" fillId="0" borderId="0" xfId="12" applyNumberFormat="1" applyFont="1" applyFill="1" applyBorder="1" applyAlignment="1">
      <alignment horizontal="center"/>
    </xf>
    <xf numFmtId="169" fontId="18" fillId="0" borderId="0" xfId="2588" applyNumberFormat="1" applyFont="1" applyAlignment="1">
      <alignment horizontal="right"/>
    </xf>
    <xf numFmtId="39" fontId="18" fillId="0" borderId="0" xfId="0" applyNumberFormat="1" applyFont="1"/>
    <xf numFmtId="0" fontId="18" fillId="0" borderId="4" xfId="0" applyFont="1" applyBorder="1" applyAlignment="1">
      <alignment horizontal="centerContinuous"/>
    </xf>
    <xf numFmtId="258" fontId="12" fillId="124" borderId="76" xfId="0" applyNumberFormat="1" applyFont="1" applyFill="1" applyBorder="1" applyAlignment="1">
      <alignment horizontal="right"/>
    </xf>
    <xf numFmtId="258" fontId="12" fillId="124" borderId="13" xfId="0" applyNumberFormat="1" applyFont="1" applyFill="1" applyBorder="1" applyAlignment="1">
      <alignment horizontal="right"/>
    </xf>
    <xf numFmtId="169" fontId="12" fillId="124" borderId="76" xfId="0" applyNumberFormat="1" applyFont="1" applyFill="1" applyBorder="1" applyAlignment="1">
      <alignment horizontal="right"/>
    </xf>
    <xf numFmtId="169" fontId="12" fillId="124" borderId="13" xfId="0" applyNumberFormat="1" applyFont="1" applyFill="1" applyBorder="1" applyAlignment="1">
      <alignment horizontal="right"/>
    </xf>
    <xf numFmtId="169" fontId="12" fillId="124" borderId="4" xfId="0" applyNumberFormat="1" applyFont="1" applyFill="1" applyBorder="1" applyAlignment="1">
      <alignment horizontal="right"/>
    </xf>
    <xf numFmtId="41" fontId="12" fillId="0" borderId="0" xfId="11" applyNumberFormat="1" applyFont="1" applyFill="1" applyBorder="1" applyAlignment="1">
      <alignment horizontal="center"/>
    </xf>
    <xf numFmtId="0" fontId="18" fillId="0" borderId="5" xfId="0" applyFont="1" applyBorder="1" applyAlignment="1">
      <alignment horizontal="centerContinuous"/>
    </xf>
    <xf numFmtId="258" fontId="12" fillId="124" borderId="104" xfId="0" applyNumberFormat="1" applyFont="1" applyFill="1" applyBorder="1" applyAlignment="1">
      <alignment horizontal="right"/>
    </xf>
    <xf numFmtId="258" fontId="12" fillId="124" borderId="16" xfId="0" applyNumberFormat="1" applyFont="1" applyFill="1" applyBorder="1" applyAlignment="1">
      <alignment horizontal="right"/>
    </xf>
    <xf numFmtId="169" fontId="12" fillId="124" borderId="104" xfId="0" applyNumberFormat="1" applyFont="1" applyFill="1" applyBorder="1" applyAlignment="1">
      <alignment horizontal="right"/>
    </xf>
    <xf numFmtId="169" fontId="12" fillId="124" borderId="16" xfId="0" applyNumberFormat="1" applyFont="1" applyFill="1" applyBorder="1" applyAlignment="1">
      <alignment horizontal="right"/>
    </xf>
    <xf numFmtId="169" fontId="12" fillId="124" borderId="5" xfId="0" applyNumberFormat="1" applyFont="1" applyFill="1" applyBorder="1" applyAlignment="1">
      <alignment horizontal="right"/>
    </xf>
    <xf numFmtId="43" fontId="13" fillId="0" borderId="0" xfId="0" applyNumberFormat="1" applyFont="1" applyAlignment="1">
      <alignment horizontal="right"/>
    </xf>
    <xf numFmtId="42" fontId="12" fillId="0" borderId="0" xfId="0" applyNumberFormat="1" applyFont="1" applyAlignment="1">
      <alignment horizontal="center"/>
    </xf>
    <xf numFmtId="42" fontId="13" fillId="0" borderId="0" xfId="0" applyNumberFormat="1" applyFont="1" applyAlignment="1">
      <alignment horizontal="center"/>
    </xf>
    <xf numFmtId="43" fontId="18" fillId="0" borderId="0" xfId="0" applyNumberFormat="1" applyFont="1"/>
    <xf numFmtId="0" fontId="0" fillId="126" borderId="0" xfId="0" applyFill="1"/>
    <xf numFmtId="0" fontId="16" fillId="0" borderId="93" xfId="0" applyFont="1" applyBorder="1" applyAlignment="1">
      <alignment horizontal="left"/>
    </xf>
    <xf numFmtId="0" fontId="16" fillId="0" borderId="90" xfId="0" applyFont="1" applyBorder="1" applyAlignment="1">
      <alignment horizontal="left"/>
    </xf>
    <xf numFmtId="0" fontId="18" fillId="0" borderId="90" xfId="0" applyFont="1" applyBorder="1"/>
    <xf numFmtId="2" fontId="18" fillId="0" borderId="90" xfId="0" applyNumberFormat="1" applyFont="1" applyBorder="1" applyAlignment="1">
      <alignment horizontal="right"/>
    </xf>
    <xf numFmtId="169" fontId="18" fillId="0" borderId="90" xfId="0" applyNumberFormat="1" applyFont="1" applyBorder="1" applyAlignment="1">
      <alignment horizontal="right"/>
    </xf>
    <xf numFmtId="2" fontId="18" fillId="0" borderId="91" xfId="0" applyNumberFormat="1" applyFont="1" applyBorder="1" applyAlignment="1">
      <alignment horizontal="right"/>
    </xf>
    <xf numFmtId="2" fontId="18" fillId="124" borderId="90" xfId="0" applyNumberFormat="1" applyFont="1" applyFill="1" applyBorder="1" applyAlignment="1">
      <alignment horizontal="right"/>
    </xf>
    <xf numFmtId="169" fontId="18" fillId="124" borderId="90" xfId="0" applyNumberFormat="1" applyFont="1" applyFill="1" applyBorder="1" applyAlignment="1">
      <alignment horizontal="right"/>
    </xf>
    <xf numFmtId="0" fontId="16" fillId="0" borderId="104" xfId="0" applyFont="1" applyBorder="1" applyAlignment="1">
      <alignment horizontal="left"/>
    </xf>
    <xf numFmtId="0" fontId="16" fillId="0" borderId="62" xfId="0" applyFont="1" applyBorder="1" applyAlignment="1">
      <alignment horizontal="left"/>
    </xf>
    <xf numFmtId="2" fontId="18" fillId="0" borderId="62" xfId="0" applyNumberFormat="1" applyFont="1" applyBorder="1" applyAlignment="1">
      <alignment horizontal="right"/>
    </xf>
    <xf numFmtId="169" fontId="18" fillId="0" borderId="62" xfId="0" applyNumberFormat="1" applyFont="1" applyBorder="1" applyAlignment="1">
      <alignment horizontal="right"/>
    </xf>
    <xf numFmtId="2" fontId="18" fillId="0" borderId="16" xfId="0" applyNumberFormat="1" applyFont="1" applyBorder="1" applyAlignment="1">
      <alignment horizontal="right"/>
    </xf>
    <xf numFmtId="2" fontId="18" fillId="124" borderId="62" xfId="0" applyNumberFormat="1" applyFont="1" applyFill="1" applyBorder="1" applyAlignment="1">
      <alignment horizontal="right"/>
    </xf>
    <xf numFmtId="169" fontId="18" fillId="124" borderId="62" xfId="0" applyNumberFormat="1" applyFont="1" applyFill="1" applyBorder="1" applyAlignment="1">
      <alignment horizontal="right"/>
    </xf>
    <xf numFmtId="42" fontId="18" fillId="0" borderId="0" xfId="0" applyNumberFormat="1" applyFont="1"/>
    <xf numFmtId="0" fontId="13" fillId="0" borderId="0" xfId="0" applyFont="1" applyAlignment="1">
      <alignment wrapText="1"/>
    </xf>
    <xf numFmtId="0" fontId="33" fillId="0" borderId="83" xfId="0" applyFont="1" applyBorder="1" applyAlignment="1">
      <alignment horizontal="centerContinuous"/>
    </xf>
    <xf numFmtId="0" fontId="18" fillId="0" borderId="83" xfId="0" applyFont="1" applyBorder="1" applyAlignment="1">
      <alignment horizontal="centerContinuous"/>
    </xf>
    <xf numFmtId="42" fontId="18" fillId="0" borderId="83" xfId="0" applyNumberFormat="1" applyFont="1" applyBorder="1" applyAlignment="1">
      <alignment horizontal="centerContinuous"/>
    </xf>
    <xf numFmtId="0" fontId="44" fillId="0" borderId="0" xfId="0" applyFont="1" applyAlignment="1">
      <alignment horizontal="right"/>
    </xf>
    <xf numFmtId="169" fontId="18" fillId="0" borderId="0" xfId="0" applyNumberFormat="1" applyFont="1"/>
    <xf numFmtId="0" fontId="0" fillId="2" borderId="0" xfId="0" applyFill="1"/>
    <xf numFmtId="2" fontId="18" fillId="0" borderId="0" xfId="0" applyNumberFormat="1" applyFont="1"/>
    <xf numFmtId="2" fontId="13" fillId="0" borderId="0" xfId="0" applyNumberFormat="1" applyFont="1"/>
    <xf numFmtId="9" fontId="18" fillId="0" borderId="0" xfId="0" applyNumberFormat="1" applyFont="1"/>
    <xf numFmtId="10" fontId="13" fillId="125" borderId="0" xfId="0" applyNumberFormat="1" applyFont="1" applyFill="1"/>
    <xf numFmtId="0" fontId="18" fillId="0" borderId="0" xfId="0" applyFont="1" applyAlignment="1">
      <alignment horizontal="left"/>
    </xf>
    <xf numFmtId="169" fontId="18" fillId="0" borderId="0" xfId="12" applyNumberFormat="1" applyFont="1" applyFill="1" applyProtection="1"/>
    <xf numFmtId="169" fontId="13" fillId="0" borderId="0" xfId="0" applyNumberFormat="1" applyFont="1"/>
    <xf numFmtId="169" fontId="13" fillId="0" borderId="62" xfId="0" applyNumberFormat="1" applyFont="1" applyBorder="1"/>
    <xf numFmtId="169" fontId="33" fillId="0" borderId="0" xfId="0" applyNumberFormat="1" applyFont="1"/>
    <xf numFmtId="169" fontId="12" fillId="0" borderId="0" xfId="0" applyNumberFormat="1" applyFont="1"/>
    <xf numFmtId="0" fontId="18" fillId="137" borderId="88" xfId="1312" applyFont="1" applyFill="1" applyBorder="1" applyAlignment="1">
      <alignment horizontal="center" vertical="center"/>
    </xf>
    <xf numFmtId="0" fontId="33" fillId="137" borderId="0" xfId="1312" applyFont="1" applyFill="1" applyAlignment="1">
      <alignment horizontal="right" vertical="center"/>
    </xf>
    <xf numFmtId="0" fontId="33" fillId="137" borderId="103" xfId="1312" applyFont="1" applyFill="1" applyBorder="1" applyAlignment="1">
      <alignment horizontal="right" vertical="center"/>
    </xf>
    <xf numFmtId="0" fontId="33" fillId="137" borderId="88" xfId="1312" applyFont="1" applyFill="1" applyBorder="1" applyAlignment="1">
      <alignment horizontal="center" vertical="center"/>
    </xf>
    <xf numFmtId="0" fontId="33" fillId="137" borderId="87" xfId="1312" applyFont="1" applyFill="1" applyBorder="1" applyAlignment="1">
      <alignment vertical="center"/>
    </xf>
    <xf numFmtId="0" fontId="33" fillId="137" borderId="6" xfId="1312" applyFont="1" applyFill="1" applyBorder="1" applyAlignment="1">
      <alignment horizontal="right" vertical="center"/>
    </xf>
    <xf numFmtId="0" fontId="33" fillId="137" borderId="96" xfId="1312" applyFont="1" applyFill="1" applyBorder="1" applyAlignment="1">
      <alignment horizontal="right" vertical="center"/>
    </xf>
    <xf numFmtId="0" fontId="18" fillId="137" borderId="88" xfId="1312" applyFont="1" applyFill="1" applyBorder="1" applyAlignment="1">
      <alignment vertical="center"/>
    </xf>
    <xf numFmtId="3" fontId="12" fillId="137" borderId="0" xfId="1312" applyNumberFormat="1" applyFont="1" applyFill="1" applyAlignment="1">
      <alignment vertical="center"/>
    </xf>
    <xf numFmtId="10" fontId="12" fillId="137" borderId="103" xfId="1312" applyNumberFormat="1" applyFont="1" applyFill="1" applyBorder="1" applyAlignment="1">
      <alignment horizontal="right" vertical="center"/>
    </xf>
    <xf numFmtId="169" fontId="13" fillId="125" borderId="0" xfId="0" applyNumberFormat="1" applyFont="1" applyFill="1"/>
    <xf numFmtId="0" fontId="12" fillId="137" borderId="0" xfId="1312" applyFont="1" applyFill="1" applyAlignment="1">
      <alignment vertical="center"/>
    </xf>
    <xf numFmtId="169" fontId="18" fillId="0" borderId="62" xfId="12" applyNumberFormat="1" applyFont="1" applyFill="1" applyBorder="1" applyProtection="1"/>
    <xf numFmtId="0" fontId="18" fillId="137" borderId="0" xfId="1312" applyFont="1" applyFill="1" applyAlignment="1">
      <alignment vertical="center"/>
    </xf>
    <xf numFmtId="0" fontId="18" fillId="137" borderId="103" xfId="1312" applyFont="1" applyFill="1" applyBorder="1" applyAlignment="1">
      <alignment horizontal="right" vertical="center"/>
    </xf>
    <xf numFmtId="0" fontId="18" fillId="137" borderId="87" xfId="1312" applyFont="1" applyFill="1" applyBorder="1" applyAlignment="1">
      <alignment vertical="center"/>
    </xf>
    <xf numFmtId="0" fontId="18" fillId="137" borderId="6" xfId="1312" applyFont="1" applyFill="1" applyBorder="1" applyAlignment="1">
      <alignment vertical="center"/>
    </xf>
    <xf numFmtId="0" fontId="18" fillId="137" borderId="96" xfId="1312" applyFont="1" applyFill="1" applyBorder="1" applyAlignment="1">
      <alignment horizontal="right" vertical="center"/>
    </xf>
    <xf numFmtId="0" fontId="39" fillId="0" borderId="86" xfId="0" applyFont="1" applyBorder="1"/>
    <xf numFmtId="0" fontId="39" fillId="0" borderId="83" xfId="0" applyFont="1" applyBorder="1"/>
    <xf numFmtId="0" fontId="18" fillId="0" borderId="83" xfId="0" applyFont="1" applyBorder="1"/>
    <xf numFmtId="169" fontId="33" fillId="0" borderId="89" xfId="0" applyNumberFormat="1" applyFont="1" applyBorder="1"/>
    <xf numFmtId="0" fontId="12" fillId="137" borderId="88" xfId="1312" applyFont="1" applyFill="1" applyBorder="1" applyAlignment="1">
      <alignment horizontal="right" vertical="center"/>
    </xf>
    <xf numFmtId="10" fontId="12" fillId="137" borderId="103" xfId="12" applyNumberFormat="1" applyFont="1" applyFill="1" applyBorder="1" applyAlignment="1">
      <alignment horizontal="right" vertical="center"/>
    </xf>
    <xf numFmtId="0" fontId="39" fillId="0" borderId="0" xfId="0" applyFont="1"/>
    <xf numFmtId="0" fontId="41" fillId="0" borderId="0" xfId="0" applyFont="1"/>
    <xf numFmtId="0" fontId="28" fillId="0" borderId="0" xfId="0" applyFont="1"/>
    <xf numFmtId="0" fontId="18" fillId="2" borderId="0" xfId="0" applyFont="1" applyFill="1"/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18" fillId="137" borderId="96" xfId="1312" applyFont="1" applyFill="1" applyBorder="1" applyAlignment="1">
      <alignment vertical="center"/>
    </xf>
    <xf numFmtId="10" fontId="18" fillId="137" borderId="103" xfId="1312" applyNumberFormat="1" applyFont="1" applyFill="1" applyBorder="1" applyAlignment="1">
      <alignment horizontal="right" vertical="center"/>
    </xf>
    <xf numFmtId="0" fontId="18" fillId="137" borderId="88" xfId="1312" applyFont="1" applyFill="1" applyBorder="1" applyAlignment="1">
      <alignment horizontal="left" vertical="center"/>
    </xf>
    <xf numFmtId="0" fontId="18" fillId="137" borderId="88" xfId="1312" applyFont="1" applyFill="1" applyBorder="1" applyAlignment="1">
      <alignment horizontal="center"/>
    </xf>
    <xf numFmtId="0" fontId="18" fillId="137" borderId="87" xfId="1312" applyFont="1" applyFill="1" applyBorder="1" applyAlignment="1">
      <alignment horizontal="center"/>
    </xf>
    <xf numFmtId="0" fontId="12" fillId="137" borderId="6" xfId="1312" applyFont="1" applyFill="1" applyBorder="1" applyAlignment="1">
      <alignment vertical="center"/>
    </xf>
    <xf numFmtId="10" fontId="12" fillId="137" borderId="96" xfId="1312" applyNumberFormat="1" applyFont="1" applyFill="1" applyBorder="1" applyAlignment="1">
      <alignment horizontal="right" vertical="center"/>
    </xf>
    <xf numFmtId="169" fontId="255" fillId="0" borderId="78" xfId="7" applyNumberFormat="1" applyFont="1" applyFill="1" applyBorder="1" applyProtection="1">
      <protection locked="0"/>
    </xf>
    <xf numFmtId="0" fontId="20" fillId="2" borderId="0" xfId="7" applyFill="1"/>
    <xf numFmtId="0" fontId="30" fillId="0" borderId="6" xfId="0" applyFont="1" applyBorder="1" applyAlignment="1">
      <alignment horizontal="right"/>
    </xf>
    <xf numFmtId="0" fontId="18" fillId="0" borderId="0" xfId="7" applyFont="1" applyAlignment="1">
      <alignment horizontal="right"/>
    </xf>
    <xf numFmtId="0" fontId="18" fillId="0" borderId="0" xfId="7" applyFont="1" applyAlignment="1">
      <alignment horizontal="centerContinuous"/>
    </xf>
    <xf numFmtId="177" fontId="33" fillId="0" borderId="101" xfId="7" applyNumberFormat="1" applyFont="1" applyBorder="1" applyAlignment="1">
      <alignment horizontal="right"/>
    </xf>
    <xf numFmtId="0" fontId="280" fillId="0" borderId="0" xfId="7" applyFont="1" applyAlignment="1">
      <alignment horizontal="right"/>
    </xf>
    <xf numFmtId="0" fontId="280" fillId="0" borderId="0" xfId="7" applyFont="1" applyAlignment="1">
      <alignment horizontal="centerContinuous"/>
    </xf>
    <xf numFmtId="0" fontId="280" fillId="0" borderId="0" xfId="7" applyFont="1"/>
    <xf numFmtId="0" fontId="33" fillId="0" borderId="0" xfId="0" applyFont="1" applyAlignment="1">
      <alignment horizontal="right"/>
    </xf>
    <xf numFmtId="0" fontId="280" fillId="2" borderId="0" xfId="7" applyFont="1" applyFill="1"/>
    <xf numFmtId="0" fontId="290" fillId="2" borderId="0" xfId="7" applyFont="1" applyFill="1"/>
    <xf numFmtId="0" fontId="33" fillId="0" borderId="0" xfId="7" applyFont="1" applyAlignment="1">
      <alignment horizontal="right"/>
    </xf>
    <xf numFmtId="0" fontId="42" fillId="0" borderId="0" xfId="7" applyFont="1" applyAlignment="1">
      <alignment horizontal="right"/>
    </xf>
    <xf numFmtId="0" fontId="33" fillId="0" borderId="62" xfId="7" applyFont="1" applyBorder="1" applyAlignment="1">
      <alignment horizontal="left"/>
    </xf>
    <xf numFmtId="0" fontId="39" fillId="0" borderId="0" xfId="7" applyFont="1" applyAlignment="1">
      <alignment horizontal="left"/>
    </xf>
    <xf numFmtId="0" fontId="33" fillId="0" borderId="62" xfId="7" applyFont="1" applyBorder="1" applyAlignment="1">
      <alignment horizontal="right"/>
    </xf>
    <xf numFmtId="0" fontId="15" fillId="0" borderId="62" xfId="7" applyFont="1" applyBorder="1" applyAlignment="1">
      <alignment horizontal="right"/>
    </xf>
    <xf numFmtId="170" fontId="15" fillId="0" borderId="62" xfId="7" applyNumberFormat="1" applyFont="1" applyBorder="1" applyAlignment="1">
      <alignment horizontal="right"/>
    </xf>
    <xf numFmtId="169" fontId="18" fillId="0" borderId="0" xfId="7" applyNumberFormat="1" applyFont="1" applyAlignment="1">
      <alignment horizontal="right"/>
    </xf>
    <xf numFmtId="169" fontId="16" fillId="0" borderId="0" xfId="7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6" fillId="0" borderId="0" xfId="7" applyFont="1"/>
    <xf numFmtId="183" fontId="257" fillId="0" borderId="0" xfId="0" applyNumberFormat="1" applyFont="1" applyAlignment="1">
      <alignment horizontal="right"/>
    </xf>
    <xf numFmtId="183" fontId="12" fillId="0" borderId="0" xfId="7" applyNumberFormat="1" applyFont="1" applyAlignment="1">
      <alignment horizontal="right"/>
    </xf>
    <xf numFmtId="183" fontId="18" fillId="0" borderId="0" xfId="7" applyNumberFormat="1" applyFont="1" applyAlignment="1">
      <alignment horizontal="right"/>
    </xf>
    <xf numFmtId="0" fontId="18" fillId="0" borderId="93" xfId="7" applyFont="1" applyBorder="1"/>
    <xf numFmtId="0" fontId="18" fillId="0" borderId="90" xfId="7" applyFont="1" applyBorder="1"/>
    <xf numFmtId="183" fontId="18" fillId="0" borderId="90" xfId="7" applyNumberFormat="1" applyFont="1" applyBorder="1" applyAlignment="1">
      <alignment horizontal="right"/>
    </xf>
    <xf numFmtId="0" fontId="18" fillId="0" borderId="106" xfId="7" applyFont="1" applyBorder="1"/>
    <xf numFmtId="0" fontId="18" fillId="0" borderId="104" xfId="7" applyFont="1" applyBorder="1"/>
    <xf numFmtId="0" fontId="18" fillId="0" borderId="62" xfId="7" applyFont="1" applyBorder="1"/>
    <xf numFmtId="183" fontId="18" fillId="0" borderId="62" xfId="7" applyNumberFormat="1" applyFont="1" applyBorder="1" applyAlignment="1">
      <alignment horizontal="right"/>
    </xf>
    <xf numFmtId="0" fontId="39" fillId="0" borderId="0" xfId="7" applyFont="1" applyAlignment="1">
      <alignment horizontal="right"/>
    </xf>
    <xf numFmtId="184" fontId="12" fillId="0" borderId="0" xfId="7" applyNumberFormat="1" applyFont="1" applyAlignment="1">
      <alignment horizontal="right"/>
    </xf>
    <xf numFmtId="184" fontId="18" fillId="0" borderId="0" xfId="7" applyNumberFormat="1" applyFont="1" applyAlignment="1">
      <alignment horizontal="right"/>
    </xf>
    <xf numFmtId="0" fontId="12" fillId="0" borderId="0" xfId="123" applyFont="1"/>
    <xf numFmtId="169" fontId="18" fillId="0" borderId="0" xfId="7" applyNumberFormat="1" applyFont="1"/>
    <xf numFmtId="169" fontId="18" fillId="0" borderId="6" xfId="7" applyNumberFormat="1" applyFont="1" applyBorder="1"/>
    <xf numFmtId="0" fontId="33" fillId="0" borderId="0" xfId="7" applyFont="1" applyAlignment="1">
      <alignment horizontal="left"/>
    </xf>
    <xf numFmtId="0" fontId="12" fillId="0" borderId="6" xfId="7" applyFont="1" applyBorder="1"/>
    <xf numFmtId="0" fontId="12" fillId="0" borderId="0" xfId="7" applyFont="1"/>
    <xf numFmtId="177" fontId="33" fillId="0" borderId="0" xfId="7" applyNumberFormat="1" applyFont="1" applyAlignment="1">
      <alignment horizontal="right"/>
    </xf>
    <xf numFmtId="18" fontId="33" fillId="0" borderId="0" xfId="7" applyNumberFormat="1" applyFont="1"/>
    <xf numFmtId="14" fontId="18" fillId="0" borderId="0" xfId="7" applyNumberFormat="1" applyFont="1"/>
    <xf numFmtId="0" fontId="45" fillId="0" borderId="0" xfId="2589" applyFont="1"/>
    <xf numFmtId="0" fontId="45" fillId="0" borderId="0" xfId="2589" applyFont="1" applyAlignment="1">
      <alignment horizontal="center"/>
    </xf>
    <xf numFmtId="0" fontId="0" fillId="0" borderId="0" xfId="2589" applyFont="1" applyAlignment="1">
      <alignment horizontal="center"/>
    </xf>
    <xf numFmtId="15" fontId="18" fillId="0" borderId="0" xfId="2589" quotePrefix="1" applyNumberFormat="1" applyFont="1" applyAlignment="1">
      <alignment horizontal="right"/>
    </xf>
    <xf numFmtId="10" fontId="254" fillId="0" borderId="0" xfId="2589" applyNumberFormat="1" applyFont="1" applyAlignment="1">
      <alignment horizontal="center"/>
    </xf>
    <xf numFmtId="0" fontId="33" fillId="0" borderId="0" xfId="7" applyFont="1" applyAlignment="1">
      <alignment horizontal="center"/>
    </xf>
    <xf numFmtId="0" fontId="33" fillId="0" borderId="0" xfId="2589" applyFont="1" applyAlignment="1">
      <alignment horizontal="centerContinuous"/>
    </xf>
    <xf numFmtId="0" fontId="33" fillId="0" borderId="0" xfId="2591" applyFont="1" applyAlignment="1">
      <alignment horizontal="centerContinuous"/>
    </xf>
    <xf numFmtId="10" fontId="12" fillId="0" borderId="0" xfId="7" applyNumberFormat="1" applyFont="1"/>
    <xf numFmtId="0" fontId="33" fillId="0" borderId="0" xfId="59" applyFont="1" applyAlignment="1">
      <alignment horizontal="centerContinuous"/>
    </xf>
    <xf numFmtId="169" fontId="13" fillId="0" borderId="0" xfId="7" applyNumberFormat="1" applyFont="1"/>
    <xf numFmtId="169" fontId="255" fillId="0" borderId="0" xfId="7" applyNumberFormat="1" applyFont="1"/>
    <xf numFmtId="0" fontId="33" fillId="0" borderId="0" xfId="59" applyFont="1" applyAlignment="1">
      <alignment horizontal="center"/>
    </xf>
    <xf numFmtId="0" fontId="33" fillId="0" borderId="0" xfId="59" applyFont="1" applyAlignment="1">
      <alignment horizontal="right"/>
    </xf>
    <xf numFmtId="0" fontId="18" fillId="0" borderId="0" xfId="7" applyFont="1" applyAlignment="1">
      <alignment horizontal="center"/>
    </xf>
    <xf numFmtId="169" fontId="256" fillId="0" borderId="0" xfId="7" applyNumberFormat="1" applyFont="1"/>
    <xf numFmtId="181" fontId="13" fillId="0" borderId="0" xfId="11" applyNumberFormat="1" applyFont="1" applyBorder="1" applyAlignment="1">
      <alignment horizontal="right"/>
    </xf>
    <xf numFmtId="0" fontId="33" fillId="0" borderId="0" xfId="59" applyFont="1" applyAlignment="1">
      <alignment horizontal="left"/>
    </xf>
    <xf numFmtId="175" fontId="13" fillId="0" borderId="0" xfId="11" applyNumberFormat="1" applyFont="1" applyFill="1" applyBorder="1"/>
    <xf numFmtId="0" fontId="18" fillId="0" borderId="0" xfId="59" applyFont="1"/>
    <xf numFmtId="41" fontId="12" fillId="0" borderId="0" xfId="59" applyNumberFormat="1" applyFont="1"/>
    <xf numFmtId="10" fontId="12" fillId="0" borderId="0" xfId="59" applyNumberFormat="1" applyFont="1" applyAlignment="1">
      <alignment horizontal="right"/>
    </xf>
    <xf numFmtId="183" fontId="13" fillId="0" borderId="0" xfId="7" applyNumberFormat="1" applyFont="1" applyAlignment="1">
      <alignment horizontal="right"/>
    </xf>
    <xf numFmtId="9" fontId="12" fillId="0" borderId="0" xfId="7" applyNumberFormat="1" applyFont="1"/>
    <xf numFmtId="169" fontId="33" fillId="0" borderId="0" xfId="7" applyNumberFormat="1" applyFont="1"/>
    <xf numFmtId="10" fontId="13" fillId="0" borderId="0" xfId="7" applyNumberFormat="1" applyFont="1"/>
    <xf numFmtId="175" fontId="33" fillId="0" borderId="0" xfId="11" applyNumberFormat="1" applyFont="1" applyFill="1" applyBorder="1"/>
    <xf numFmtId="41" fontId="13" fillId="0" borderId="0" xfId="7" applyNumberFormat="1" applyFont="1"/>
    <xf numFmtId="40" fontId="18" fillId="0" borderId="0" xfId="2" applyFont="1" applyFill="1" applyBorder="1"/>
    <xf numFmtId="9" fontId="18" fillId="0" borderId="0" xfId="7" applyNumberFormat="1" applyFont="1"/>
    <xf numFmtId="6" fontId="18" fillId="0" borderId="0" xfId="7" applyNumberFormat="1" applyFont="1"/>
    <xf numFmtId="169" fontId="18" fillId="0" borderId="0" xfId="8" applyFont="1" applyFill="1" applyBorder="1"/>
    <xf numFmtId="41" fontId="18" fillId="0" borderId="0" xfId="2" applyNumberFormat="1" applyFont="1" applyFill="1" applyBorder="1"/>
    <xf numFmtId="0" fontId="280" fillId="0" borderId="0" xfId="7" applyFont="1" applyFill="1"/>
    <xf numFmtId="170" fontId="15" fillId="0" borderId="62" xfId="7" applyNumberFormat="1" applyFont="1" applyFill="1" applyBorder="1" applyAlignment="1">
      <alignment horizontal="right"/>
    </xf>
    <xf numFmtId="169" fontId="16" fillId="0" borderId="0" xfId="7" applyNumberFormat="1" applyFont="1" applyFill="1" applyAlignment="1">
      <alignment horizontal="right"/>
    </xf>
    <xf numFmtId="183" fontId="257" fillId="0" borderId="0" xfId="0" applyNumberFormat="1" applyFont="1" applyFill="1" applyAlignment="1">
      <alignment horizontal="right"/>
    </xf>
    <xf numFmtId="183" fontId="18" fillId="0" borderId="0" xfId="7" applyNumberFormat="1" applyFont="1" applyFill="1" applyAlignment="1">
      <alignment horizontal="right"/>
    </xf>
    <xf numFmtId="183" fontId="18" fillId="0" borderId="90" xfId="7" applyNumberFormat="1" applyFont="1" applyFill="1" applyBorder="1" applyAlignment="1">
      <alignment horizontal="right"/>
    </xf>
    <xf numFmtId="183" fontId="18" fillId="0" borderId="91" xfId="7" applyNumberFormat="1" applyFont="1" applyFill="1" applyBorder="1" applyAlignment="1">
      <alignment horizontal="right"/>
    </xf>
    <xf numFmtId="183" fontId="18" fillId="0" borderId="13" xfId="7" applyNumberFormat="1" applyFont="1" applyFill="1" applyBorder="1" applyAlignment="1">
      <alignment horizontal="right"/>
    </xf>
    <xf numFmtId="183" fontId="18" fillId="0" borderId="62" xfId="7" applyNumberFormat="1" applyFont="1" applyFill="1" applyBorder="1" applyAlignment="1">
      <alignment horizontal="right"/>
    </xf>
    <xf numFmtId="183" fontId="18" fillId="0" borderId="16" xfId="7" applyNumberFormat="1" applyFont="1" applyFill="1" applyBorder="1" applyAlignment="1">
      <alignment horizontal="right"/>
    </xf>
    <xf numFmtId="184" fontId="18" fillId="0" borderId="0" xfId="7" applyNumberFormat="1" applyFont="1" applyFill="1" applyAlignment="1">
      <alignment horizontal="right"/>
    </xf>
    <xf numFmtId="181" fontId="45" fillId="0" borderId="0" xfId="11" applyNumberFormat="1" applyFont="1" applyBorder="1" applyAlignment="1">
      <alignment horizontal="left"/>
    </xf>
    <xf numFmtId="181" fontId="13" fillId="0" borderId="0" xfId="11" applyNumberFormat="1" applyFont="1" applyBorder="1" applyAlignment="1">
      <alignment horizontal="left"/>
    </xf>
    <xf numFmtId="0" fontId="18" fillId="0" borderId="0" xfId="7" applyFont="1" applyAlignment="1"/>
    <xf numFmtId="175" fontId="18" fillId="0" borderId="62" xfId="11" applyNumberFormat="1" applyFont="1" applyBorder="1" applyAlignment="1">
      <alignment horizontal="right"/>
    </xf>
    <xf numFmtId="181" fontId="18" fillId="0" borderId="0" xfId="7" applyNumberFormat="1" applyFont="1"/>
    <xf numFmtId="41" fontId="291" fillId="0" borderId="0" xfId="7" applyNumberFormat="1" applyFont="1"/>
    <xf numFmtId="181" fontId="44" fillId="0" borderId="62" xfId="11" applyNumberFormat="1" applyFont="1" applyBorder="1" applyAlignment="1">
      <alignment horizontal="left"/>
    </xf>
    <xf numFmtId="181" fontId="44" fillId="0" borderId="62" xfId="11" applyNumberFormat="1" applyFont="1" applyBorder="1" applyAlignment="1">
      <alignment horizontal="right"/>
    </xf>
    <xf numFmtId="3" fontId="18" fillId="0" borderId="0" xfId="7" applyNumberFormat="1" applyFont="1"/>
    <xf numFmtId="0" fontId="18" fillId="0" borderId="101" xfId="7" applyFont="1" applyBorder="1" applyAlignment="1">
      <alignment horizontal="right"/>
    </xf>
    <xf numFmtId="363" fontId="12" fillId="0" borderId="0" xfId="7" applyNumberFormat="1" applyFont="1" applyAlignment="1">
      <alignment horizontal="right"/>
    </xf>
    <xf numFmtId="363" fontId="257" fillId="0" borderId="0" xfId="7" applyNumberFormat="1" applyFont="1" applyAlignment="1">
      <alignment horizontal="right"/>
    </xf>
    <xf numFmtId="363" fontId="18" fillId="0" borderId="0" xfId="7" applyNumberFormat="1" applyFont="1" applyAlignment="1">
      <alignment horizontal="right"/>
    </xf>
    <xf numFmtId="169" fontId="18" fillId="0" borderId="90" xfId="7" applyNumberFormat="1" applyFont="1" applyBorder="1" applyAlignment="1">
      <alignment horizontal="right"/>
    </xf>
    <xf numFmtId="169" fontId="18" fillId="0" borderId="91" xfId="7" applyNumberFormat="1" applyFont="1" applyBorder="1" applyAlignment="1">
      <alignment horizontal="right"/>
    </xf>
    <xf numFmtId="169" fontId="18" fillId="0" borderId="13" xfId="7" applyNumberFormat="1" applyFont="1" applyBorder="1" applyAlignment="1">
      <alignment horizontal="right"/>
    </xf>
    <xf numFmtId="169" fontId="18" fillId="0" borderId="62" xfId="7" applyNumberFormat="1" applyFont="1" applyBorder="1" applyAlignment="1">
      <alignment horizontal="right"/>
    </xf>
    <xf numFmtId="169" fontId="18" fillId="0" borderId="16" xfId="7" applyNumberFormat="1" applyFont="1" applyBorder="1" applyAlignment="1">
      <alignment horizontal="right"/>
    </xf>
    <xf numFmtId="0" fontId="42" fillId="0" borderId="62" xfId="7" applyFont="1" applyBorder="1"/>
    <xf numFmtId="41" fontId="12" fillId="0" borderId="0" xfId="7" applyNumberFormat="1" applyFont="1"/>
    <xf numFmtId="176" fontId="12" fillId="0" borderId="0" xfId="7" quotePrefix="1" applyNumberFormat="1" applyFont="1" applyAlignment="1" applyProtection="1">
      <alignment horizontal="left"/>
      <protection locked="0"/>
    </xf>
    <xf numFmtId="0" fontId="18" fillId="0" borderId="101" xfId="7" applyFont="1" applyBorder="1"/>
    <xf numFmtId="0" fontId="252" fillId="0" borderId="101" xfId="7" applyFont="1" applyBorder="1" applyAlignment="1">
      <alignment horizontal="right"/>
    </xf>
    <xf numFmtId="0" fontId="255" fillId="0" borderId="0" xfId="0" applyFont="1"/>
    <xf numFmtId="0" fontId="255" fillId="0" borderId="0" xfId="0" applyFont="1" applyAlignment="1">
      <alignment horizontal="center"/>
    </xf>
    <xf numFmtId="0" fontId="0" fillId="0" borderId="6" xfId="0" applyBorder="1"/>
    <xf numFmtId="0" fontId="45" fillId="0" borderId="0" xfId="7" applyFont="1" applyFill="1" applyBorder="1"/>
    <xf numFmtId="0" fontId="45" fillId="0" borderId="0" xfId="7" applyFont="1" applyFill="1"/>
    <xf numFmtId="0" fontId="45" fillId="0" borderId="0" xfId="7" applyFont="1" applyFill="1" applyAlignment="1">
      <alignment horizontal="right"/>
    </xf>
    <xf numFmtId="0" fontId="45" fillId="0" borderId="6" xfId="7" applyFont="1" applyFill="1" applyBorder="1" applyAlignment="1">
      <alignment horizontal="right"/>
    </xf>
    <xf numFmtId="0" fontId="45" fillId="0" borderId="6" xfId="7" applyFont="1" applyFill="1" applyBorder="1"/>
    <xf numFmtId="169" fontId="0" fillId="0" borderId="0" xfId="0" applyNumberFormat="1"/>
    <xf numFmtId="3" fontId="45" fillId="0" borderId="0" xfId="13" applyNumberFormat="1" applyFont="1" applyFill="1" applyBorder="1" applyProtection="1"/>
    <xf numFmtId="3" fontId="61" fillId="0" borderId="0" xfId="13" applyNumberFormat="1" applyFont="1" applyFill="1" applyBorder="1" applyProtection="1"/>
    <xf numFmtId="169" fontId="257" fillId="0" borderId="62" xfId="0" applyNumberFormat="1" applyFont="1" applyBorder="1"/>
    <xf numFmtId="169" fontId="0" fillId="0" borderId="62" xfId="0" applyNumberFormat="1" applyBorder="1"/>
    <xf numFmtId="175" fontId="61" fillId="0" borderId="0" xfId="0" applyNumberFormat="1" applyFont="1"/>
    <xf numFmtId="0" fontId="44" fillId="0" borderId="0" xfId="0" applyFont="1"/>
    <xf numFmtId="169" fontId="33" fillId="0" borderId="0" xfId="7" applyNumberFormat="1" applyFont="1" applyFill="1" applyBorder="1" applyAlignment="1">
      <alignment horizontal="right"/>
    </xf>
    <xf numFmtId="169" fontId="0" fillId="0" borderId="13" xfId="0" applyNumberFormat="1" applyBorder="1"/>
    <xf numFmtId="0" fontId="29" fillId="0" borderId="6" xfId="2583" applyFont="1" applyBorder="1"/>
    <xf numFmtId="0" fontId="34" fillId="0" borderId="6" xfId="2583" applyFont="1" applyBorder="1"/>
    <xf numFmtId="0" fontId="34" fillId="2" borderId="0" xfId="2583" applyFont="1" applyFill="1"/>
    <xf numFmtId="0" fontId="31" fillId="0" borderId="0" xfId="2583" applyFont="1"/>
    <xf numFmtId="0" fontId="18" fillId="0" borderId="0" xfId="2583" applyFont="1"/>
    <xf numFmtId="0" fontId="18" fillId="2" borderId="0" xfId="2583" applyFont="1" applyFill="1"/>
    <xf numFmtId="0" fontId="292" fillId="0" borderId="0" xfId="2583" applyFont="1"/>
    <xf numFmtId="0" fontId="32" fillId="0" borderId="0" xfId="2583" applyFont="1"/>
    <xf numFmtId="0" fontId="28" fillId="0" borderId="0" xfId="2583" applyFont="1"/>
    <xf numFmtId="0" fontId="45" fillId="0" borderId="0" xfId="0" applyFont="1"/>
    <xf numFmtId="0" fontId="12" fillId="0" borderId="0" xfId="2583" applyFont="1" applyAlignment="1">
      <alignment horizontal="left"/>
    </xf>
    <xf numFmtId="6" fontId="33" fillId="0" borderId="7" xfId="2583" applyNumberFormat="1" applyFont="1" applyBorder="1" applyAlignment="1">
      <alignment horizontal="centerContinuous"/>
    </xf>
    <xf numFmtId="6" fontId="33" fillId="0" borderId="83" xfId="2583" applyNumberFormat="1" applyFont="1" applyBorder="1" applyAlignment="1">
      <alignment horizontal="centerContinuous"/>
    </xf>
    <xf numFmtId="0" fontId="33" fillId="0" borderId="9" xfId="2583" quotePrefix="1" applyFont="1" applyBorder="1" applyAlignment="1">
      <alignment horizontal="centerContinuous"/>
    </xf>
    <xf numFmtId="181" fontId="18" fillId="0" borderId="0" xfId="11" applyNumberFormat="1" applyFont="1"/>
    <xf numFmtId="0" fontId="18" fillId="0" borderId="0" xfId="2592" applyFont="1" applyAlignment="1">
      <alignment horizontal="right"/>
    </xf>
    <xf numFmtId="5" fontId="13" fillId="0" borderId="0" xfId="0" applyNumberFormat="1" applyFont="1"/>
    <xf numFmtId="181" fontId="18" fillId="0" borderId="0" xfId="11" applyNumberFormat="1" applyFont="1" applyBorder="1"/>
    <xf numFmtId="0" fontId="0" fillId="0" borderId="0" xfId="0" applyAlignment="1">
      <alignment horizontal="right"/>
    </xf>
    <xf numFmtId="175" fontId="13" fillId="0" borderId="0" xfId="11" quotePrefix="1" applyNumberFormat="1" applyFont="1" applyBorder="1" applyAlignment="1">
      <alignment horizontal="right"/>
    </xf>
    <xf numFmtId="41" fontId="13" fillId="0" borderId="0" xfId="2583" quotePrefix="1" applyNumberFormat="1" applyFont="1" applyAlignment="1">
      <alignment horizontal="left"/>
    </xf>
    <xf numFmtId="0" fontId="0" fillId="0" borderId="62" xfId="0" applyBorder="1"/>
    <xf numFmtId="0" fontId="39" fillId="0" borderId="7" xfId="2583" applyFont="1" applyBorder="1" applyAlignment="1">
      <alignment horizontal="right"/>
    </xf>
    <xf numFmtId="0" fontId="39" fillId="0" borderId="83" xfId="2583" applyFont="1" applyBorder="1" applyAlignment="1">
      <alignment horizontal="right"/>
    </xf>
    <xf numFmtId="5" fontId="293" fillId="0" borderId="9" xfId="2583" quotePrefix="1" applyNumberFormat="1" applyFont="1" applyBorder="1" applyAlignment="1">
      <alignment horizontal="right"/>
    </xf>
    <xf numFmtId="0" fontId="44" fillId="0" borderId="0" xfId="0" applyFont="1" applyAlignment="1">
      <alignment horizontal="left"/>
    </xf>
    <xf numFmtId="0" fontId="18" fillId="0" borderId="0" xfId="2583" applyFont="1" applyAlignment="1">
      <alignment horizontal="right"/>
    </xf>
    <xf numFmtId="41" fontId="15" fillId="0" borderId="0" xfId="2583" quotePrefix="1" applyNumberFormat="1" applyFont="1" applyAlignment="1">
      <alignment horizontal="left"/>
    </xf>
    <xf numFmtId="5" fontId="255" fillId="0" borderId="0" xfId="7" applyNumberFormat="1" applyFont="1" applyAlignment="1">
      <alignment horizontal="right"/>
    </xf>
    <xf numFmtId="41" fontId="255" fillId="0" borderId="0" xfId="7" applyNumberFormat="1" applyFont="1" applyAlignment="1">
      <alignment horizontal="right"/>
    </xf>
    <xf numFmtId="41" fontId="13" fillId="0" borderId="0" xfId="7" applyNumberFormat="1" applyFont="1" applyAlignment="1">
      <alignment horizontal="right"/>
    </xf>
    <xf numFmtId="41" fontId="255" fillId="0" borderId="0" xfId="7" applyNumberFormat="1" applyFont="1" applyAlignment="1">
      <alignment horizontal="left"/>
    </xf>
    <xf numFmtId="0" fontId="41" fillId="0" borderId="0" xfId="7" applyFont="1"/>
    <xf numFmtId="0" fontId="13" fillId="0" borderId="0" xfId="2583" applyFont="1"/>
    <xf numFmtId="0" fontId="18" fillId="0" borderId="6" xfId="2583" applyFont="1" applyBorder="1"/>
    <xf numFmtId="0" fontId="18" fillId="2" borderId="0" xfId="2583" quotePrefix="1" applyFont="1" applyFill="1"/>
    <xf numFmtId="0" fontId="294" fillId="0" borderId="0" xfId="2592" applyFont="1" applyAlignment="1">
      <alignment horizontal="right"/>
    </xf>
    <xf numFmtId="175" fontId="257" fillId="0" borderId="0" xfId="11" applyNumberFormat="1" applyFont="1" applyFill="1" applyAlignment="1">
      <alignment horizontal="right"/>
    </xf>
    <xf numFmtId="169" fontId="255" fillId="0" borderId="0" xfId="7" applyNumberFormat="1" applyFont="1" applyFill="1" applyAlignment="1">
      <alignment horizontal="right"/>
    </xf>
    <xf numFmtId="0" fontId="257" fillId="0" borderId="0" xfId="0" applyFont="1"/>
    <xf numFmtId="0" fontId="257" fillId="0" borderId="0" xfId="7" applyFont="1" applyAlignment="1">
      <alignment horizontal="left"/>
    </xf>
    <xf numFmtId="0" fontId="257" fillId="0" borderId="0" xfId="7" applyFont="1"/>
    <xf numFmtId="0" fontId="28" fillId="2" borderId="0" xfId="7" applyFont="1" applyFill="1" applyAlignment="1">
      <alignment horizontal="left"/>
    </xf>
    <xf numFmtId="0" fontId="33" fillId="137" borderId="99" xfId="1312" applyFont="1" applyFill="1" applyBorder="1" applyAlignment="1">
      <alignment horizontal="center" vertical="center"/>
    </xf>
    <xf numFmtId="0" fontId="33" fillId="137" borderId="20" xfId="1312" applyFont="1" applyFill="1" applyBorder="1" applyAlignment="1">
      <alignment horizontal="center" vertical="center"/>
    </xf>
    <xf numFmtId="0" fontId="33" fillId="137" borderId="105" xfId="1312" applyFont="1" applyFill="1" applyBorder="1" applyAlignment="1">
      <alignment horizontal="center" vertical="center"/>
    </xf>
    <xf numFmtId="0" fontId="33" fillId="137" borderId="94" xfId="1312" applyFont="1" applyFill="1" applyBorder="1" applyAlignment="1">
      <alignment horizontal="center" vertical="center"/>
    </xf>
    <xf numFmtId="177" fontId="33" fillId="0" borderId="101" xfId="7" applyNumberFormat="1" applyFont="1" applyBorder="1" applyAlignment="1">
      <alignment horizontal="right"/>
    </xf>
    <xf numFmtId="0" fontId="282" fillId="8" borderId="92" xfId="2588" applyFont="1" applyFill="1" applyBorder="1" applyAlignment="1">
      <alignment horizontal="left" vertical="center"/>
    </xf>
    <xf numFmtId="0" fontId="282" fillId="8" borderId="5" xfId="2588" applyFont="1" applyFill="1" applyBorder="1" applyAlignment="1">
      <alignment horizontal="left" vertical="center"/>
    </xf>
    <xf numFmtId="0" fontId="278" fillId="0" borderId="0" xfId="2584" applyFont="1" applyAlignment="1">
      <alignment horizontal="center" vertical="center" wrapText="1"/>
    </xf>
    <xf numFmtId="0" fontId="278" fillId="0" borderId="0" xfId="2584" applyFont="1" applyAlignment="1">
      <alignment horizontal="center" vertical="center"/>
    </xf>
    <xf numFmtId="0" fontId="278" fillId="131" borderId="88" xfId="2584" applyFont="1" applyFill="1" applyBorder="1" applyAlignment="1">
      <alignment horizontal="center" vertical="center"/>
    </xf>
    <xf numFmtId="0" fontId="278" fillId="131" borderId="0" xfId="2584" applyFont="1" applyFill="1" applyAlignment="1">
      <alignment horizontal="center" vertical="center"/>
    </xf>
    <xf numFmtId="0" fontId="278" fillId="131" borderId="87" xfId="2584" applyFont="1" applyFill="1" applyBorder="1" applyAlignment="1">
      <alignment horizontal="center" vertical="center"/>
    </xf>
    <xf numFmtId="0" fontId="278" fillId="131" borderId="6" xfId="2584" applyFont="1" applyFill="1" applyBorder="1" applyAlignment="1">
      <alignment horizontal="center" vertical="center"/>
    </xf>
    <xf numFmtId="169" fontId="258" fillId="0" borderId="0" xfId="12" applyNumberFormat="1" applyFont="1" applyFill="1" applyBorder="1" applyAlignment="1">
      <alignment horizontal="centerContinuous"/>
    </xf>
    <xf numFmtId="0" fontId="4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75" fontId="42" fillId="0" borderId="0" xfId="11" applyNumberFormat="1" applyFont="1" applyFill="1" applyBorder="1" applyAlignment="1" applyProtection="1">
      <alignment horizontal="centerContinuous"/>
    </xf>
    <xf numFmtId="169" fontId="18" fillId="0" borderId="0" xfId="7" applyNumberFormat="1" applyFont="1" applyFill="1" applyBorder="1" applyAlignment="1">
      <alignment horizontal="centerContinuous"/>
    </xf>
    <xf numFmtId="0" fontId="18" fillId="0" borderId="0" xfId="0" applyFont="1" applyFill="1"/>
    <xf numFmtId="0" fontId="28" fillId="0" borderId="0" xfId="7" applyFont="1" applyFill="1" applyAlignment="1">
      <alignment horizontal="right"/>
    </xf>
    <xf numFmtId="0" fontId="33" fillId="0" borderId="0" xfId="0" applyFont="1" applyFill="1" applyAlignment="1">
      <alignment horizontal="left"/>
    </xf>
  </cellXfs>
  <cellStyles count="2593">
    <cellStyle name="_x0013_" xfId="124" xr:uid="{00000000-0005-0000-0000-000002000000}"/>
    <cellStyle name="_x000a_386grabber=M" xfId="126" xr:uid="{00000000-0005-0000-0000-000007000000}"/>
    <cellStyle name="_x000a_386grabber=M 2" xfId="1755" xr:uid="{00000000-0005-0000-0000-000008000000}"/>
    <cellStyle name="_x0007__x000b_" xfId="2377" xr:uid="{00000000-0005-0000-0000-000009000000}"/>
    <cellStyle name="          _x000d__x000a_386grabber=AVGA.3GR_x000d_" xfId="68" xr:uid="{00000000-0005-0000-0000-000004000000}"/>
    <cellStyle name=" Task]_x000a__x000a_TaskName=Scan At_x000a__x000a_TaskID=3_x000a__x000a_WorkstationName=SmarTone_x000a__x000a_LastExecuted=0_x000a__x000a_LastSt" xfId="2375" xr:uid="{00000000-0005-0000-0000-000005000000}"/>
    <cellStyle name=" Task]_x000d__x000a_TaskName=Scan At_x000d__x000a_TaskID=3_x000d__x000a_WorkstationName=SmarTone_x000d__x000a_LastExecuted=0_x000d__x000a_LastSt" xfId="2376" xr:uid="{00000000-0005-0000-0000-000006000000}"/>
    <cellStyle name="__ [0]___" xfId="142" xr:uid="{00000000-0005-0000-0000-0000F3000000}"/>
    <cellStyle name="__ [0]____" xfId="143" xr:uid="{00000000-0005-0000-0000-0000F4000000}"/>
    <cellStyle name="__ [0]______" xfId="144" xr:uid="{00000000-0005-0000-0000-0000F5000000}"/>
    <cellStyle name="__ [0]__________" xfId="145" xr:uid="{00000000-0005-0000-0000-0000F6000000}"/>
    <cellStyle name="__ [0]___________ClearSky_AEP_Min_04.04.02_Bank" xfId="146" xr:uid="{00000000-0005-0000-0000-0000F7000000}"/>
    <cellStyle name="__ [0]___________Clearsky_internal_050301" xfId="147" xr:uid="{00000000-0005-0000-0000-0000F8000000}"/>
    <cellStyle name="__ [0]___________Clearsky_internal_050301_1" xfId="148" xr:uid="{00000000-0005-0000-0000-0000F9000000}"/>
    <cellStyle name="__ [0]___________Clearsky_internal_070201" xfId="149" xr:uid="{00000000-0005-0000-0000-0000FA000000}"/>
    <cellStyle name="__ [0]___________Clearsky_internal_070201_1" xfId="151" xr:uid="{00000000-0005-0000-0000-0000FC000000}"/>
    <cellStyle name="__ [0]___________Clearsky_internal_070201_Clearsky_internal_070201" xfId="152" xr:uid="{00000000-0005-0000-0000-0000FD000000}"/>
    <cellStyle name="__ [0]___________Clearsky_internal_070201_Clearsky_Outside_070201.xls Chart 2" xfId="153" xr:uid="{00000000-0005-0000-0000-0000FE000000}"/>
    <cellStyle name="__ [0]___________Clearsky_internal_070201.xls Chart 2" xfId="150" xr:uid="{00000000-0005-0000-0000-0000FB000000}"/>
    <cellStyle name="__ [0]___________Clearsky_Outside_070201.xls Chart 2" xfId="154" xr:uid="{00000000-0005-0000-0000-0000FF000000}"/>
    <cellStyle name="__ [0]_______ClearSky_AEP_Min_04.04.02_Bank" xfId="155" xr:uid="{00000000-0005-0000-0000-000000010000}"/>
    <cellStyle name="__ [0]_______Clearsky_internal_050301" xfId="156" xr:uid="{00000000-0005-0000-0000-000001010000}"/>
    <cellStyle name="__ [0]_______Clearsky_internal_070201" xfId="157" xr:uid="{00000000-0005-0000-0000-000002010000}"/>
    <cellStyle name="__ [0]_______Clearsky_internal_070201.xls Chart 2" xfId="158" xr:uid="{00000000-0005-0000-0000-000003010000}"/>
    <cellStyle name="__ [0]_______Clearsky_Outside_070201.xls Chart 2" xfId="159" xr:uid="{00000000-0005-0000-0000-000004010000}"/>
    <cellStyle name="__ [0]_____ClearSky_AEP_Min_04.04.02_Bank" xfId="160" xr:uid="{00000000-0005-0000-0000-000005010000}"/>
    <cellStyle name="__ [0]_____Clearsky_internal_050301" xfId="161" xr:uid="{00000000-0005-0000-0000-000006010000}"/>
    <cellStyle name="__ [0]_____Clearsky_internal_050301_1" xfId="162" xr:uid="{00000000-0005-0000-0000-000007010000}"/>
    <cellStyle name="__ [0]_____Clearsky_internal_070201" xfId="163" xr:uid="{00000000-0005-0000-0000-000008010000}"/>
    <cellStyle name="__ [0]_____Clearsky_internal_070201_1" xfId="165" xr:uid="{00000000-0005-0000-0000-00000A010000}"/>
    <cellStyle name="__ [0]_____Clearsky_internal_070201_Clearsky_internal_070201" xfId="166" xr:uid="{00000000-0005-0000-0000-00000B010000}"/>
    <cellStyle name="__ [0]_____Clearsky_internal_070201_Clearsky_Outside_070201.xls Chart 2" xfId="167" xr:uid="{00000000-0005-0000-0000-00000C010000}"/>
    <cellStyle name="__ [0]_____Clearsky_internal_070201.xls Chart 2" xfId="164" xr:uid="{00000000-0005-0000-0000-000009010000}"/>
    <cellStyle name="__ [0]_____Clearsky_Outside_070201.xls Chart 2" xfId="168" xr:uid="{00000000-0005-0000-0000-00000D010000}"/>
    <cellStyle name="__ [0]____ClearSky_AEP_Min_04.04.02_Bank" xfId="169" xr:uid="{00000000-0005-0000-0000-00000E010000}"/>
    <cellStyle name="__ [0]____Clearsky_internal_050301" xfId="170" xr:uid="{00000000-0005-0000-0000-00000F010000}"/>
    <cellStyle name="__ [0]____Clearsky_internal_070201" xfId="171" xr:uid="{00000000-0005-0000-0000-000010010000}"/>
    <cellStyle name="__ [0]____Clearsky_internal_070201.xls Chart 2" xfId="172" xr:uid="{00000000-0005-0000-0000-000011010000}"/>
    <cellStyle name="__ [0]____Clearsky_Outside_070201.xls Chart 2" xfId="173" xr:uid="{00000000-0005-0000-0000-000012010000}"/>
    <cellStyle name="__ [0]_94___" xfId="174" xr:uid="{00000000-0005-0000-0000-000013010000}"/>
    <cellStyle name="__ [0]_94____ClearSky_AEP_Min_04.04.02_Bank" xfId="175" xr:uid="{00000000-0005-0000-0000-000014010000}"/>
    <cellStyle name="__ [0]_94____Clearsky_internal_050301" xfId="176" xr:uid="{00000000-0005-0000-0000-000015010000}"/>
    <cellStyle name="__ [0]_94____Clearsky_internal_070201" xfId="177" xr:uid="{00000000-0005-0000-0000-000016010000}"/>
    <cellStyle name="__ [0]_94____Clearsky_internal_070201_Clearsky_Outside_070201.xls Chart 2" xfId="179" xr:uid="{00000000-0005-0000-0000-000018010000}"/>
    <cellStyle name="__ [0]_94____Clearsky_internal_070201.xls Chart 2" xfId="178" xr:uid="{00000000-0005-0000-0000-000017010000}"/>
    <cellStyle name="__ [0]_94____Clearsky_Outside_070201.xls Chart 2" xfId="180" xr:uid="{00000000-0005-0000-0000-000019010000}"/>
    <cellStyle name="__ [0]_dimon" xfId="181" xr:uid="{00000000-0005-0000-0000-00001A010000}"/>
    <cellStyle name="__ [0]_form" xfId="182" xr:uid="{00000000-0005-0000-0000-00001B010000}"/>
    <cellStyle name="__ [0]_form_ClearSky_AEP_Min_04.04.02_Bank" xfId="183" xr:uid="{00000000-0005-0000-0000-00001C010000}"/>
    <cellStyle name="__ [0]_form_Clearsky_internal_050301" xfId="184" xr:uid="{00000000-0005-0000-0000-00001D010000}"/>
    <cellStyle name="__ [0]_form_Clearsky_internal_050301_1" xfId="185" xr:uid="{00000000-0005-0000-0000-00001E010000}"/>
    <cellStyle name="__ [0]_form_Clearsky_internal_070201" xfId="186" xr:uid="{00000000-0005-0000-0000-00001F010000}"/>
    <cellStyle name="__ [0]_form_Clearsky_internal_070201_Clearsky_Outside_070201.xls Chart 2" xfId="188" xr:uid="{00000000-0005-0000-0000-000021010000}"/>
    <cellStyle name="__ [0]_form_Clearsky_internal_070201.xls Chart 2" xfId="187" xr:uid="{00000000-0005-0000-0000-000020010000}"/>
    <cellStyle name="__ [0]_form_Clearsky_Outside_070201.xls Chart 2" xfId="189" xr:uid="{00000000-0005-0000-0000-000022010000}"/>
    <cellStyle name="__ [0]_laroux" xfId="190" xr:uid="{00000000-0005-0000-0000-000023010000}"/>
    <cellStyle name="__ [0]_laroux_1" xfId="191" xr:uid="{00000000-0005-0000-0000-000024010000}"/>
    <cellStyle name="__ [0]_laroux_1_ClearSky_AEP_Min_04.04.02_Bank" xfId="192" xr:uid="{00000000-0005-0000-0000-000025010000}"/>
    <cellStyle name="__ [0]_laroux_1_Clearsky_internal_050301" xfId="193" xr:uid="{00000000-0005-0000-0000-000026010000}"/>
    <cellStyle name="__ [0]_laroux_1_Clearsky_internal_050301_1" xfId="194" xr:uid="{00000000-0005-0000-0000-000027010000}"/>
    <cellStyle name="__ [0]_laroux_1_Clearsky_internal_070201" xfId="195" xr:uid="{00000000-0005-0000-0000-000028010000}"/>
    <cellStyle name="__ [0]_laroux_1_Clearsky_internal_070201_1" xfId="197" xr:uid="{00000000-0005-0000-0000-00002A010000}"/>
    <cellStyle name="__ [0]_laroux_1_Clearsky_internal_070201.xls Chart 2" xfId="196" xr:uid="{00000000-0005-0000-0000-000029010000}"/>
    <cellStyle name="__ [0]_laroux_1_Clearsky_Outside_070201.xls Chart 2" xfId="198" xr:uid="{00000000-0005-0000-0000-00002B010000}"/>
    <cellStyle name="__ [0]_laroux_2" xfId="199" xr:uid="{00000000-0005-0000-0000-00002C010000}"/>
    <cellStyle name="__ [0]_laroux_ClearSky_AEP_Min_04.04.02_Bank" xfId="200" xr:uid="{00000000-0005-0000-0000-00002D010000}"/>
    <cellStyle name="__ [0]_laroux_Clearsky_internal_050301" xfId="201" xr:uid="{00000000-0005-0000-0000-00002E010000}"/>
    <cellStyle name="__ [0]_laroux_Clearsky_internal_070201" xfId="202" xr:uid="{00000000-0005-0000-0000-00002F010000}"/>
    <cellStyle name="__ [0]_laroux_Clearsky_internal_070201_1" xfId="204" xr:uid="{00000000-0005-0000-0000-000031010000}"/>
    <cellStyle name="__ [0]_laroux_Clearsky_internal_070201_Clearsky_Outside_070201.xls Chart 2" xfId="205" xr:uid="{00000000-0005-0000-0000-000032010000}"/>
    <cellStyle name="__ [0]_laroux_Clearsky_internal_070201.xls Chart 2" xfId="203" xr:uid="{00000000-0005-0000-0000-000030010000}"/>
    <cellStyle name="__ [0]_laroux_Clearsky_Outside_070201.xls Chart 2" xfId="206" xr:uid="{00000000-0005-0000-0000-000033010000}"/>
    <cellStyle name="__ [0]_PERSONAL" xfId="207" xr:uid="{00000000-0005-0000-0000-000034010000}"/>
    <cellStyle name="__ [0]_PERSONAL_1" xfId="208" xr:uid="{00000000-0005-0000-0000-000035010000}"/>
    <cellStyle name="__ [0]_PERSONAL_1_ClearSky_AEP_Min_04.04.02_Bank" xfId="209" xr:uid="{00000000-0005-0000-0000-000036010000}"/>
    <cellStyle name="__ [0]_PERSONAL_1_Clearsky_internal_050301" xfId="210" xr:uid="{00000000-0005-0000-0000-000037010000}"/>
    <cellStyle name="__ [0]_PERSONAL_1_Clearsky_internal_070201" xfId="211" xr:uid="{00000000-0005-0000-0000-000038010000}"/>
    <cellStyle name="__ [0]_PERSONAL_1_Clearsky_internal_070201_1" xfId="213" xr:uid="{00000000-0005-0000-0000-00003A010000}"/>
    <cellStyle name="__ [0]_PERSONAL_1_Clearsky_internal_070201_Clearsky_internal_070201" xfId="214" xr:uid="{00000000-0005-0000-0000-00003B010000}"/>
    <cellStyle name="__ [0]_PERSONAL_1_Clearsky_internal_070201_Clearsky_Outside_070201.xls Chart 2" xfId="215" xr:uid="{00000000-0005-0000-0000-00003C010000}"/>
    <cellStyle name="__ [0]_PERSONAL_1_Clearsky_internal_070201.xls Chart 2" xfId="212" xr:uid="{00000000-0005-0000-0000-000039010000}"/>
    <cellStyle name="__ [0]_PERSONAL_1_Clearsky_Outside_070201.xls Chart 2" xfId="216" xr:uid="{00000000-0005-0000-0000-00003D010000}"/>
    <cellStyle name="__ [0]_PERSONAL_2" xfId="217" xr:uid="{00000000-0005-0000-0000-00003E010000}"/>
    <cellStyle name="__ [0]_PERSONAL_2_ClearSky_AEP_Min_04.04.02_Bank" xfId="218" xr:uid="{00000000-0005-0000-0000-00003F010000}"/>
    <cellStyle name="__ [0]_PERSONAL_2_Clearsky_internal_050301" xfId="219" xr:uid="{00000000-0005-0000-0000-000040010000}"/>
    <cellStyle name="__ [0]_PERSONAL_2_Clearsky_internal_070201" xfId="220" xr:uid="{00000000-0005-0000-0000-000041010000}"/>
    <cellStyle name="__ [0]_PERSONAL_2_Clearsky_internal_070201_1" xfId="222" xr:uid="{00000000-0005-0000-0000-000043010000}"/>
    <cellStyle name="__ [0]_PERSONAL_2_Clearsky_internal_070201_Clearsky_internal_070201" xfId="223" xr:uid="{00000000-0005-0000-0000-000044010000}"/>
    <cellStyle name="__ [0]_PERSONAL_2_Clearsky_internal_070201_Clearsky_Outside_070201.xls Chart 2" xfId="224" xr:uid="{00000000-0005-0000-0000-000045010000}"/>
    <cellStyle name="__ [0]_PERSONAL_2_Clearsky_internal_070201.xls Chart 2" xfId="221" xr:uid="{00000000-0005-0000-0000-000042010000}"/>
    <cellStyle name="__ [0]_PERSONAL_2_Clearsky_Outside_070201.xls Chart 2" xfId="225" xr:uid="{00000000-0005-0000-0000-000046010000}"/>
    <cellStyle name="__ [0]_PERSONAL_3" xfId="226" xr:uid="{00000000-0005-0000-0000-000047010000}"/>
    <cellStyle name="__ [0]_PERSONAL_ClearSky_AEP_Min_04.04.02_Bank" xfId="227" xr:uid="{00000000-0005-0000-0000-000048010000}"/>
    <cellStyle name="__ [0]_PERSONAL_Clearsky_internal_050301" xfId="228" xr:uid="{00000000-0005-0000-0000-000049010000}"/>
    <cellStyle name="__ [0]_PERSONAL_Clearsky_internal_070201" xfId="229" xr:uid="{00000000-0005-0000-0000-00004A010000}"/>
    <cellStyle name="__ [0]_PERSONAL_Clearsky_internal_070201_1" xfId="231" xr:uid="{00000000-0005-0000-0000-00004C010000}"/>
    <cellStyle name="__ [0]_PERSONAL_Clearsky_internal_070201_Clearsky_Outside_070201.xls Chart 2" xfId="232" xr:uid="{00000000-0005-0000-0000-00004D010000}"/>
    <cellStyle name="__ [0]_PERSONAL_Clearsky_internal_070201.xls Chart 2" xfId="230" xr:uid="{00000000-0005-0000-0000-00004B010000}"/>
    <cellStyle name="__ [0]_PERSONAL_Clearsky_Outside_070201.xls Chart 2" xfId="233" xr:uid="{00000000-0005-0000-0000-00004E010000}"/>
    <cellStyle name="__ [0]_Sheet2" xfId="234" xr:uid="{00000000-0005-0000-0000-00004F010000}"/>
    <cellStyle name="_____" xfId="236" xr:uid="{00000000-0005-0000-0000-000051010000}"/>
    <cellStyle name="______" xfId="237" xr:uid="{00000000-0005-0000-0000-000052010000}"/>
    <cellStyle name="_______" xfId="238" xr:uid="{00000000-0005-0000-0000-000053010000}"/>
    <cellStyle name="________" xfId="239" xr:uid="{00000000-0005-0000-0000-000054010000}"/>
    <cellStyle name="__________" xfId="240" xr:uid="{00000000-0005-0000-0000-000055010000}"/>
    <cellStyle name="____________" xfId="241" xr:uid="{00000000-0005-0000-0000-000056010000}"/>
    <cellStyle name="_____________ClearSky_AEP_Min_04.04.02_Bank" xfId="242" xr:uid="{00000000-0005-0000-0000-000057010000}"/>
    <cellStyle name="_____________ClearSky_AEP_Min_04.04.02_Bank_1" xfId="243" xr:uid="{00000000-0005-0000-0000-000058010000}"/>
    <cellStyle name="_____________Clearsky_internal_050301" xfId="244" xr:uid="{00000000-0005-0000-0000-000059010000}"/>
    <cellStyle name="_____________Clearsky_internal_050301_1" xfId="245" xr:uid="{00000000-0005-0000-0000-00005A010000}"/>
    <cellStyle name="_____________Clearsky_internal_050301_2" xfId="246" xr:uid="{00000000-0005-0000-0000-00005B010000}"/>
    <cellStyle name="_____________Clearsky_internal_070201" xfId="247" xr:uid="{00000000-0005-0000-0000-00005C010000}"/>
    <cellStyle name="_____________Clearsky_internal_070201_1" xfId="250" xr:uid="{00000000-0005-0000-0000-00005F010000}"/>
    <cellStyle name="_____________Clearsky_internal_070201_2" xfId="251" xr:uid="{00000000-0005-0000-0000-000060010000}"/>
    <cellStyle name="_____________Clearsky_internal_070201.xls Chart 2" xfId="248" xr:uid="{00000000-0005-0000-0000-00005D010000}"/>
    <cellStyle name="_____________Clearsky_internal_070201.xls Chart 2_1" xfId="249" xr:uid="{00000000-0005-0000-0000-00005E010000}"/>
    <cellStyle name="_____________Clearsky_Outside_070201.xls Chart 2" xfId="252" xr:uid="{00000000-0005-0000-0000-000061010000}"/>
    <cellStyle name="_____________Clearsky_Outside_070201.xls Chart 2_1" xfId="253" xr:uid="{00000000-0005-0000-0000-000062010000}"/>
    <cellStyle name="___________ClearSky_AEP_Min_04.04.02_Bank" xfId="254" xr:uid="{00000000-0005-0000-0000-000063010000}"/>
    <cellStyle name="___________Clearsky_internal_050301" xfId="255" xr:uid="{00000000-0005-0000-0000-000064010000}"/>
    <cellStyle name="___________Clearsky_internal_050301_1" xfId="256" xr:uid="{00000000-0005-0000-0000-000065010000}"/>
    <cellStyle name="___________Clearsky_internal_070201" xfId="257" xr:uid="{00000000-0005-0000-0000-000066010000}"/>
    <cellStyle name="___________Clearsky_internal_070201_1" xfId="259" xr:uid="{00000000-0005-0000-0000-000068010000}"/>
    <cellStyle name="___________Clearsky_internal_070201.xls Chart 2" xfId="258" xr:uid="{00000000-0005-0000-0000-000067010000}"/>
    <cellStyle name="___________Clearsky_Outside_070201.xls Chart 2" xfId="260" xr:uid="{00000000-0005-0000-0000-000069010000}"/>
    <cellStyle name="_________1" xfId="261" xr:uid="{00000000-0005-0000-0000-00006A010000}"/>
    <cellStyle name="_________2" xfId="262" xr:uid="{00000000-0005-0000-0000-00006B010000}"/>
    <cellStyle name="_________ClearSky_AEP_Min_04.04.02_Bank" xfId="263" xr:uid="{00000000-0005-0000-0000-00006C010000}"/>
    <cellStyle name="_________ClearSky_AEP_Min_04.04.02_Bank_1" xfId="264" xr:uid="{00000000-0005-0000-0000-00006D010000}"/>
    <cellStyle name="_________Clearsky_internal_050301" xfId="265" xr:uid="{00000000-0005-0000-0000-00006E010000}"/>
    <cellStyle name="_________Clearsky_internal_050301_1" xfId="266" xr:uid="{00000000-0005-0000-0000-00006F010000}"/>
    <cellStyle name="_________Clearsky_internal_050301_2" xfId="267" xr:uid="{00000000-0005-0000-0000-000070010000}"/>
    <cellStyle name="_________Clearsky_internal_070201" xfId="268" xr:uid="{00000000-0005-0000-0000-000071010000}"/>
    <cellStyle name="_________Clearsky_internal_070201_1" xfId="271" xr:uid="{00000000-0005-0000-0000-000074010000}"/>
    <cellStyle name="_________Clearsky_internal_070201_2" xfId="272" xr:uid="{00000000-0005-0000-0000-000075010000}"/>
    <cellStyle name="_________Clearsky_internal_070201.xls Chart 2" xfId="269" xr:uid="{00000000-0005-0000-0000-000072010000}"/>
    <cellStyle name="_________Clearsky_internal_070201.xls Chart 2_1" xfId="270" xr:uid="{00000000-0005-0000-0000-000073010000}"/>
    <cellStyle name="_________Clearsky_Outside_070201.xls Chart 2" xfId="273" xr:uid="{00000000-0005-0000-0000-000076010000}"/>
    <cellStyle name="_________Clearsky_Outside_070201.xls Chart 2_1" xfId="274" xr:uid="{00000000-0005-0000-0000-000077010000}"/>
    <cellStyle name="________1" xfId="275" xr:uid="{00000000-0005-0000-0000-000078010000}"/>
    <cellStyle name="_______ClearSky_AEP_Min_04.04.02_Bank" xfId="276" xr:uid="{00000000-0005-0000-0000-000079010000}"/>
    <cellStyle name="_______ClearSky_AEP_Min_04.04.02_Bank_1" xfId="277" xr:uid="{00000000-0005-0000-0000-00007A010000}"/>
    <cellStyle name="_______Clearsky_internal_050301" xfId="278" xr:uid="{00000000-0005-0000-0000-00007B010000}"/>
    <cellStyle name="_______Clearsky_internal_050301_1" xfId="279" xr:uid="{00000000-0005-0000-0000-00007C010000}"/>
    <cellStyle name="_______Clearsky_internal_070201" xfId="280" xr:uid="{00000000-0005-0000-0000-00007D010000}"/>
    <cellStyle name="_______Clearsky_internal_070201_1" xfId="283" xr:uid="{00000000-0005-0000-0000-000080010000}"/>
    <cellStyle name="_______Clearsky_internal_070201.xls Chart 2" xfId="281" xr:uid="{00000000-0005-0000-0000-00007E010000}"/>
    <cellStyle name="_______Clearsky_internal_070201.xls Chart 2_1" xfId="282" xr:uid="{00000000-0005-0000-0000-00007F010000}"/>
    <cellStyle name="_______Clearsky_Outside_070201.xls Chart 2" xfId="284" xr:uid="{00000000-0005-0000-0000-000081010000}"/>
    <cellStyle name="_______Clearsky_Outside_070201.xls Chart 2_1" xfId="285" xr:uid="{00000000-0005-0000-0000-000082010000}"/>
    <cellStyle name="______1" xfId="286" xr:uid="{00000000-0005-0000-0000-000083010000}"/>
    <cellStyle name="______ClearSky_AEP_Min_04.04.02_Bank" xfId="287" xr:uid="{00000000-0005-0000-0000-000084010000}"/>
    <cellStyle name="______ClearSky_AEP_Min_04.04.02_Bank_1" xfId="288" xr:uid="{00000000-0005-0000-0000-000085010000}"/>
    <cellStyle name="______ClearSky_AEP_Min_04.04.02_Bank_2" xfId="289" xr:uid="{00000000-0005-0000-0000-000086010000}"/>
    <cellStyle name="______Clearsky_internal_050301" xfId="290" xr:uid="{00000000-0005-0000-0000-000087010000}"/>
    <cellStyle name="______Clearsky_internal_050301_1" xfId="291" xr:uid="{00000000-0005-0000-0000-000088010000}"/>
    <cellStyle name="______Clearsky_internal_050301_2" xfId="292" xr:uid="{00000000-0005-0000-0000-000089010000}"/>
    <cellStyle name="______Clearsky_internal_050301_3" xfId="293" xr:uid="{00000000-0005-0000-0000-00008A010000}"/>
    <cellStyle name="______Clearsky_internal_070201" xfId="294" xr:uid="{00000000-0005-0000-0000-00008B010000}"/>
    <cellStyle name="______Clearsky_internal_070201_1" xfId="298" xr:uid="{00000000-0005-0000-0000-00008F010000}"/>
    <cellStyle name="______Clearsky_internal_070201_2" xfId="299" xr:uid="{00000000-0005-0000-0000-000090010000}"/>
    <cellStyle name="______Clearsky_internal_070201_2_Clearsky_Outside_070201.xls Chart 2" xfId="300" xr:uid="{00000000-0005-0000-0000-000091010000}"/>
    <cellStyle name="______Clearsky_internal_070201_3" xfId="301" xr:uid="{00000000-0005-0000-0000-000092010000}"/>
    <cellStyle name="______Clearsky_internal_070201_Clearsky_internal_070201" xfId="302" xr:uid="{00000000-0005-0000-0000-000093010000}"/>
    <cellStyle name="______Clearsky_internal_070201_Clearsky_Outside_070201.xls Chart 2" xfId="303" xr:uid="{00000000-0005-0000-0000-000094010000}"/>
    <cellStyle name="______Clearsky_internal_070201.xls Chart 2" xfId="295" xr:uid="{00000000-0005-0000-0000-00008C010000}"/>
    <cellStyle name="______Clearsky_internal_070201.xls Chart 2_1" xfId="296" xr:uid="{00000000-0005-0000-0000-00008D010000}"/>
    <cellStyle name="______Clearsky_internal_070201.xls Chart 2_2" xfId="297" xr:uid="{00000000-0005-0000-0000-00008E010000}"/>
    <cellStyle name="______Clearsky_Outside_070201.xls Chart 2" xfId="304" xr:uid="{00000000-0005-0000-0000-000095010000}"/>
    <cellStyle name="______Clearsky_Outside_070201.xls Chart 2_1" xfId="305" xr:uid="{00000000-0005-0000-0000-000096010000}"/>
    <cellStyle name="______Clearsky_Outside_070201.xls Chart 2_2" xfId="306" xr:uid="{00000000-0005-0000-0000-000097010000}"/>
    <cellStyle name="____.____" xfId="235" xr:uid="{00000000-0005-0000-0000-000050010000}"/>
    <cellStyle name="___94___" xfId="307" xr:uid="{00000000-0005-0000-0000-000098010000}"/>
    <cellStyle name="___94____ClearSky_AEP_Min_04.04.02_Bank" xfId="308" xr:uid="{00000000-0005-0000-0000-000099010000}"/>
    <cellStyle name="___94____Clearsky_internal_050301" xfId="309" xr:uid="{00000000-0005-0000-0000-00009A010000}"/>
    <cellStyle name="___94____Clearsky_internal_050301_1" xfId="310" xr:uid="{00000000-0005-0000-0000-00009B010000}"/>
    <cellStyle name="___94____Clearsky_internal_070201" xfId="311" xr:uid="{00000000-0005-0000-0000-00009C010000}"/>
    <cellStyle name="___94____Clearsky_internal_070201_1" xfId="313" xr:uid="{00000000-0005-0000-0000-00009E010000}"/>
    <cellStyle name="___94____Clearsky_internal_070201_Clearsky_Outside_070201.xls Chart 2" xfId="314" xr:uid="{00000000-0005-0000-0000-00009F010000}"/>
    <cellStyle name="___94____Clearsky_internal_070201.xls Chart 2" xfId="312" xr:uid="{00000000-0005-0000-0000-00009D010000}"/>
    <cellStyle name="___94____Clearsky_Outside_070201.xls Chart 2" xfId="315" xr:uid="{00000000-0005-0000-0000-0000A0010000}"/>
    <cellStyle name="___97___" xfId="316" xr:uid="{00000000-0005-0000-0000-0000A1010000}"/>
    <cellStyle name="___970120" xfId="317" xr:uid="{00000000-0005-0000-0000-0000A2010000}"/>
    <cellStyle name="___BEBU_GI" xfId="318" xr:uid="{00000000-0005-0000-0000-0000A3010000}"/>
    <cellStyle name="___dimon" xfId="319" xr:uid="{00000000-0005-0000-0000-0000A4010000}"/>
    <cellStyle name="___dimon_ClearSky_AEP_Min_04.04.02_Bank" xfId="320" xr:uid="{00000000-0005-0000-0000-0000A5010000}"/>
    <cellStyle name="___dimon_Clearsky_internal_050301" xfId="321" xr:uid="{00000000-0005-0000-0000-0000A6010000}"/>
    <cellStyle name="___dimon_Clearsky_internal_070201" xfId="322" xr:uid="{00000000-0005-0000-0000-0000A7010000}"/>
    <cellStyle name="___dimon_Clearsky_internal_070201_1" xfId="324" xr:uid="{00000000-0005-0000-0000-0000A9010000}"/>
    <cellStyle name="___dimon_Clearsky_internal_070201.xls Chart 2" xfId="323" xr:uid="{00000000-0005-0000-0000-0000A8010000}"/>
    <cellStyle name="___dimon_Clearsky_Outside_070201.xls Chart 2" xfId="325" xr:uid="{00000000-0005-0000-0000-0000AA010000}"/>
    <cellStyle name="___form" xfId="326" xr:uid="{00000000-0005-0000-0000-0000AB010000}"/>
    <cellStyle name="___form_ClearSky_AEP_Min_04.04.02_Bank" xfId="327" xr:uid="{00000000-0005-0000-0000-0000AC010000}"/>
    <cellStyle name="___form_ClearSky_AEP_Min_04.04.02_Bank_1" xfId="328" xr:uid="{00000000-0005-0000-0000-0000AD010000}"/>
    <cellStyle name="___form_Clearsky_internal_050301" xfId="329" xr:uid="{00000000-0005-0000-0000-0000AE010000}"/>
    <cellStyle name="___form_Clearsky_internal_050301_1" xfId="330" xr:uid="{00000000-0005-0000-0000-0000AF010000}"/>
    <cellStyle name="___form_Clearsky_internal_070201" xfId="331" xr:uid="{00000000-0005-0000-0000-0000B0010000}"/>
    <cellStyle name="___form_Clearsky_internal_070201_1" xfId="334" xr:uid="{00000000-0005-0000-0000-0000B3010000}"/>
    <cellStyle name="___form_Clearsky_internal_070201_2" xfId="335" xr:uid="{00000000-0005-0000-0000-0000B4010000}"/>
    <cellStyle name="___form_Clearsky_internal_070201.xls Chart 2" xfId="332" xr:uid="{00000000-0005-0000-0000-0000B1010000}"/>
    <cellStyle name="___form_Clearsky_internal_070201.xls Chart 2_1" xfId="333" xr:uid="{00000000-0005-0000-0000-0000B2010000}"/>
    <cellStyle name="___form_Clearsky_Outside_070201.xls Chart 2" xfId="336" xr:uid="{00000000-0005-0000-0000-0000B5010000}"/>
    <cellStyle name="___form_Clearsky_Outside_070201.xls Chart 2_1" xfId="337" xr:uid="{00000000-0005-0000-0000-0000B6010000}"/>
    <cellStyle name="___ga_PB" xfId="338" xr:uid="{00000000-0005-0000-0000-0000B7010000}"/>
    <cellStyle name="___laroux" xfId="339" xr:uid="{00000000-0005-0000-0000-0000B8010000}"/>
    <cellStyle name="___laroux_1" xfId="340" xr:uid="{00000000-0005-0000-0000-0000B9010000}"/>
    <cellStyle name="___laroux_1_ClearSky_AEP_Min_04.04.02_Bank" xfId="341" xr:uid="{00000000-0005-0000-0000-0000BA010000}"/>
    <cellStyle name="___laroux_1_ClearSky_AEP_Min_04.04.02_Bank_1" xfId="342" xr:uid="{00000000-0005-0000-0000-0000BB010000}"/>
    <cellStyle name="___laroux_1_Clearsky_internal_050301" xfId="343" xr:uid="{00000000-0005-0000-0000-0000BC010000}"/>
    <cellStyle name="___laroux_1_Clearsky_internal_050301_1" xfId="344" xr:uid="{00000000-0005-0000-0000-0000BD010000}"/>
    <cellStyle name="___laroux_1_Clearsky_internal_050301_2" xfId="345" xr:uid="{00000000-0005-0000-0000-0000BE010000}"/>
    <cellStyle name="___laroux_1_Clearsky_internal_070201" xfId="346" xr:uid="{00000000-0005-0000-0000-0000BF010000}"/>
    <cellStyle name="___laroux_1_Clearsky_internal_070201_1" xfId="349" xr:uid="{00000000-0005-0000-0000-0000C2010000}"/>
    <cellStyle name="___laroux_1_Clearsky_internal_070201_2" xfId="350" xr:uid="{00000000-0005-0000-0000-0000C3010000}"/>
    <cellStyle name="___laroux_1_Clearsky_internal_070201.xls Chart 2" xfId="347" xr:uid="{00000000-0005-0000-0000-0000C0010000}"/>
    <cellStyle name="___laroux_1_Clearsky_internal_070201.xls Chart 2_1" xfId="348" xr:uid="{00000000-0005-0000-0000-0000C1010000}"/>
    <cellStyle name="___laroux_1_Clearsky_Outside_070201.xls Chart 2" xfId="351" xr:uid="{00000000-0005-0000-0000-0000C4010000}"/>
    <cellStyle name="___laroux_1_Clearsky_Outside_070201.xls Chart 2_1" xfId="352" xr:uid="{00000000-0005-0000-0000-0000C5010000}"/>
    <cellStyle name="___laroux_2" xfId="353" xr:uid="{00000000-0005-0000-0000-0000C6010000}"/>
    <cellStyle name="___laroux_2_ClearSky_AEP_Min_04.04.02_Bank" xfId="354" xr:uid="{00000000-0005-0000-0000-0000C7010000}"/>
    <cellStyle name="___laroux_2_Clearsky_internal_050301" xfId="355" xr:uid="{00000000-0005-0000-0000-0000C8010000}"/>
    <cellStyle name="___laroux_2_Clearsky_internal_050301_1" xfId="356" xr:uid="{00000000-0005-0000-0000-0000C9010000}"/>
    <cellStyle name="___laroux_2_Clearsky_internal_070201" xfId="357" xr:uid="{00000000-0005-0000-0000-0000CA010000}"/>
    <cellStyle name="___laroux_2_Clearsky_internal_070201_1" xfId="360" xr:uid="{00000000-0005-0000-0000-0000CD010000}"/>
    <cellStyle name="___laroux_2_Clearsky_internal_070201.xls Chart 2" xfId="358" xr:uid="{00000000-0005-0000-0000-0000CB010000}"/>
    <cellStyle name="___laroux_2_Clearsky_internal_070201.xls Chart 2_1" xfId="359" xr:uid="{00000000-0005-0000-0000-0000CC010000}"/>
    <cellStyle name="___laroux_2_Clearsky_Outside_070201.xls Chart 2" xfId="361" xr:uid="{00000000-0005-0000-0000-0000CE010000}"/>
    <cellStyle name="___laroux_2_Clearsky_Outside_070201.xls Chart 2_1" xfId="362" xr:uid="{00000000-0005-0000-0000-0000CF010000}"/>
    <cellStyle name="___laroux_3" xfId="363" xr:uid="{00000000-0005-0000-0000-0000D0010000}"/>
    <cellStyle name="___laroux_4" xfId="364" xr:uid="{00000000-0005-0000-0000-0000D1010000}"/>
    <cellStyle name="___laroux_5" xfId="365" xr:uid="{00000000-0005-0000-0000-0000D2010000}"/>
    <cellStyle name="___laroux_6" xfId="366" xr:uid="{00000000-0005-0000-0000-0000D3010000}"/>
    <cellStyle name="___laroux_7" xfId="367" xr:uid="{00000000-0005-0000-0000-0000D4010000}"/>
    <cellStyle name="___laroux_8" xfId="368" xr:uid="{00000000-0005-0000-0000-0000D5010000}"/>
    <cellStyle name="___laroux_ClearSky_AEP_Min_04.04.02_Bank" xfId="369" xr:uid="{00000000-0005-0000-0000-0000D6010000}"/>
    <cellStyle name="___laroux_ClearSky_AEP_Min_04.04.02_Bank_1" xfId="370" xr:uid="{00000000-0005-0000-0000-0000D7010000}"/>
    <cellStyle name="___laroux_Clearsky_internal_050301" xfId="371" xr:uid="{00000000-0005-0000-0000-0000D8010000}"/>
    <cellStyle name="___laroux_Clearsky_internal_050301_1" xfId="372" xr:uid="{00000000-0005-0000-0000-0000D9010000}"/>
    <cellStyle name="___laroux_Clearsky_internal_070201" xfId="373" xr:uid="{00000000-0005-0000-0000-0000DA010000}"/>
    <cellStyle name="___laroux_Clearsky_internal_070201_1" xfId="377" xr:uid="{00000000-0005-0000-0000-0000DE010000}"/>
    <cellStyle name="___laroux_Clearsky_internal_070201_2" xfId="378" xr:uid="{00000000-0005-0000-0000-0000DF010000}"/>
    <cellStyle name="___laroux_Clearsky_internal_070201.xls Chart 2" xfId="374" xr:uid="{00000000-0005-0000-0000-0000DB010000}"/>
    <cellStyle name="___laroux_Clearsky_internal_070201.xls Chart 2_1" xfId="375" xr:uid="{00000000-0005-0000-0000-0000DC010000}"/>
    <cellStyle name="___laroux_Clearsky_internal_070201.xls Chart 2_2" xfId="376" xr:uid="{00000000-0005-0000-0000-0000DD010000}"/>
    <cellStyle name="___laroux_Clearsky_Outside_070201.xls Chart 2" xfId="379" xr:uid="{00000000-0005-0000-0000-0000E0010000}"/>
    <cellStyle name="___laroux_Clearsky_Outside_070201.xls Chart 2_1" xfId="380" xr:uid="{00000000-0005-0000-0000-0000E1010000}"/>
    <cellStyle name="___PERSONAL" xfId="381" xr:uid="{00000000-0005-0000-0000-0000E2010000}"/>
    <cellStyle name="___PERSONAL_1" xfId="382" xr:uid="{00000000-0005-0000-0000-0000E3010000}"/>
    <cellStyle name="___PERSONAL_1_ClearSky_AEP_Min_04.04.02_Bank" xfId="383" xr:uid="{00000000-0005-0000-0000-0000E4010000}"/>
    <cellStyle name="___PERSONAL_1_ClearSky_AEP_Min_04.04.02_Bank_1" xfId="384" xr:uid="{00000000-0005-0000-0000-0000E5010000}"/>
    <cellStyle name="___PERSONAL_1_Clearsky_internal_050301" xfId="385" xr:uid="{00000000-0005-0000-0000-0000E6010000}"/>
    <cellStyle name="___PERSONAL_1_Clearsky_internal_050301_1" xfId="386" xr:uid="{00000000-0005-0000-0000-0000E7010000}"/>
    <cellStyle name="___PERSONAL_1_Clearsky_internal_070201" xfId="387" xr:uid="{00000000-0005-0000-0000-0000E8010000}"/>
    <cellStyle name="___PERSONAL_1_Clearsky_internal_070201_1" xfId="390" xr:uid="{00000000-0005-0000-0000-0000EB010000}"/>
    <cellStyle name="___PERSONAL_1_Clearsky_internal_070201_1_Clearsky_Outside_070201.xls Chart 2" xfId="391" xr:uid="{00000000-0005-0000-0000-0000EC010000}"/>
    <cellStyle name="___PERSONAL_1_Clearsky_internal_070201_2" xfId="392" xr:uid="{00000000-0005-0000-0000-0000ED010000}"/>
    <cellStyle name="___PERSONAL_1_Clearsky_internal_070201_Clearsky_Outside_070201.xls Chart 2" xfId="393" xr:uid="{00000000-0005-0000-0000-0000EE010000}"/>
    <cellStyle name="___PERSONAL_1_Clearsky_internal_070201.xls Chart 2" xfId="388" xr:uid="{00000000-0005-0000-0000-0000E9010000}"/>
    <cellStyle name="___PERSONAL_1_Clearsky_internal_070201.xls Chart 2_1" xfId="389" xr:uid="{00000000-0005-0000-0000-0000EA010000}"/>
    <cellStyle name="___PERSONAL_1_Clearsky_Outside_070201.xls Chart 2" xfId="394" xr:uid="{00000000-0005-0000-0000-0000EF010000}"/>
    <cellStyle name="___PERSONAL_1_Clearsky_Outside_070201.xls Chart 2_1" xfId="395" xr:uid="{00000000-0005-0000-0000-0000F0010000}"/>
    <cellStyle name="___PERSONAL_2" xfId="396" xr:uid="{00000000-0005-0000-0000-0000F1010000}"/>
    <cellStyle name="___PERSONAL_2_ClearSky_AEP_Min_04.04.02_Bank" xfId="397" xr:uid="{00000000-0005-0000-0000-0000F2010000}"/>
    <cellStyle name="___PERSONAL_2_ClearSky_AEP_Min_04.04.02_Bank_1" xfId="398" xr:uid="{00000000-0005-0000-0000-0000F3010000}"/>
    <cellStyle name="___PERSONAL_2_Clearsky_internal_050301" xfId="399" xr:uid="{00000000-0005-0000-0000-0000F4010000}"/>
    <cellStyle name="___PERSONAL_2_Clearsky_internal_050301_1" xfId="400" xr:uid="{00000000-0005-0000-0000-0000F5010000}"/>
    <cellStyle name="___PERSONAL_2_Clearsky_internal_070201" xfId="401" xr:uid="{00000000-0005-0000-0000-0000F6010000}"/>
    <cellStyle name="___PERSONAL_2_Clearsky_internal_070201_1" xfId="404" xr:uid="{00000000-0005-0000-0000-0000F9010000}"/>
    <cellStyle name="___PERSONAL_2_Clearsky_internal_070201_1_Clearsky_internal_070201" xfId="405" xr:uid="{00000000-0005-0000-0000-0000FA010000}"/>
    <cellStyle name="___PERSONAL_2_Clearsky_internal_070201_1_Clearsky_Outside_070201.xls Chart 2" xfId="406" xr:uid="{00000000-0005-0000-0000-0000FB010000}"/>
    <cellStyle name="___PERSONAL_2_Clearsky_internal_070201_2" xfId="407" xr:uid="{00000000-0005-0000-0000-0000FC010000}"/>
    <cellStyle name="___PERSONAL_2_Clearsky_internal_070201_Clearsky_Outside_070201.xls Chart 2" xfId="408" xr:uid="{00000000-0005-0000-0000-0000FD010000}"/>
    <cellStyle name="___PERSONAL_2_Clearsky_internal_070201.xls Chart 2" xfId="402" xr:uid="{00000000-0005-0000-0000-0000F7010000}"/>
    <cellStyle name="___PERSONAL_2_Clearsky_internal_070201.xls Chart 2_1" xfId="403" xr:uid="{00000000-0005-0000-0000-0000F8010000}"/>
    <cellStyle name="___PERSONAL_2_Clearsky_Outside_070201.xls Chart 2" xfId="409" xr:uid="{00000000-0005-0000-0000-0000FE010000}"/>
    <cellStyle name="___PERSONAL_2_Clearsky_Outside_070201.xls Chart 2_1" xfId="410" xr:uid="{00000000-0005-0000-0000-0000FF010000}"/>
    <cellStyle name="___PERSONAL_2_Clearsky_Outside_070201.xls Chart 2_2" xfId="411" xr:uid="{00000000-0005-0000-0000-000000020000}"/>
    <cellStyle name="___PERSONAL_3" xfId="412" xr:uid="{00000000-0005-0000-0000-000001020000}"/>
    <cellStyle name="___PERSONAL_3_ClearSky_AEP_Min_04.04.02_Bank" xfId="413" xr:uid="{00000000-0005-0000-0000-000002020000}"/>
    <cellStyle name="___PERSONAL_3_Clearsky_internal_050301" xfId="414" xr:uid="{00000000-0005-0000-0000-000003020000}"/>
    <cellStyle name="___PERSONAL_3_Clearsky_internal_070201" xfId="415" xr:uid="{00000000-0005-0000-0000-000004020000}"/>
    <cellStyle name="___PERSONAL_3_Clearsky_internal_070201_1" xfId="417" xr:uid="{00000000-0005-0000-0000-000006020000}"/>
    <cellStyle name="___PERSONAL_3_Clearsky_internal_070201_Clearsky_Outside_070201.xls Chart 2" xfId="418" xr:uid="{00000000-0005-0000-0000-000007020000}"/>
    <cellStyle name="___PERSONAL_3_Clearsky_internal_070201.xls Chart 2" xfId="416" xr:uid="{00000000-0005-0000-0000-000005020000}"/>
    <cellStyle name="___PERSONAL_3_Clearsky_Outside_070201.xls Chart 2" xfId="419" xr:uid="{00000000-0005-0000-0000-000008020000}"/>
    <cellStyle name="___PERSONAL_4" xfId="420" xr:uid="{00000000-0005-0000-0000-000009020000}"/>
    <cellStyle name="___PERSONAL_ClearSky_AEP_Min_04.04.02_Bank" xfId="421" xr:uid="{00000000-0005-0000-0000-00000A020000}"/>
    <cellStyle name="___PERSONAL_ClearSky_AEP_Min_04.04.02_Bank_1" xfId="422" xr:uid="{00000000-0005-0000-0000-00000B020000}"/>
    <cellStyle name="___PERSONAL_Clearsky_internal_050301" xfId="423" xr:uid="{00000000-0005-0000-0000-00000C020000}"/>
    <cellStyle name="___PERSONAL_Clearsky_internal_050301_1" xfId="424" xr:uid="{00000000-0005-0000-0000-00000D020000}"/>
    <cellStyle name="___PERSONAL_Clearsky_internal_070201" xfId="425" xr:uid="{00000000-0005-0000-0000-00000E020000}"/>
    <cellStyle name="___PERSONAL_Clearsky_internal_070201_1" xfId="428" xr:uid="{00000000-0005-0000-0000-000011020000}"/>
    <cellStyle name="___PERSONAL_Clearsky_internal_070201_1_Clearsky_internal_070201" xfId="429" xr:uid="{00000000-0005-0000-0000-000012020000}"/>
    <cellStyle name="___PERSONAL_Clearsky_internal_070201_1_Clearsky_Outside_070201.xls Chart 2" xfId="430" xr:uid="{00000000-0005-0000-0000-000013020000}"/>
    <cellStyle name="___PERSONAL_Clearsky_internal_070201_2" xfId="431" xr:uid="{00000000-0005-0000-0000-000014020000}"/>
    <cellStyle name="___PERSONAL_Clearsky_internal_070201_Clearsky_Outside_070201.xls Chart 2" xfId="432" xr:uid="{00000000-0005-0000-0000-000015020000}"/>
    <cellStyle name="___PERSONAL_Clearsky_internal_070201.xls Chart 2" xfId="426" xr:uid="{00000000-0005-0000-0000-00000F020000}"/>
    <cellStyle name="___PERSONAL_Clearsky_internal_070201.xls Chart 2_1" xfId="427" xr:uid="{00000000-0005-0000-0000-000010020000}"/>
    <cellStyle name="___PERSONAL_Clearsky_Outside_070201.xls Chart 2" xfId="433" xr:uid="{00000000-0005-0000-0000-000016020000}"/>
    <cellStyle name="___PERSONAL_Clearsky_Outside_070201.xls Chart 2_1" xfId="434" xr:uid="{00000000-0005-0000-0000-000017020000}"/>
    <cellStyle name="___Query11" xfId="435" xr:uid="{00000000-0005-0000-0000-000018020000}"/>
    <cellStyle name="___Sheet1" xfId="436" xr:uid="{00000000-0005-0000-0000-000019020000}"/>
    <cellStyle name="___Sheet1 (2)" xfId="437" xr:uid="{00000000-0005-0000-0000-00001A020000}"/>
    <cellStyle name="___Sheet2" xfId="438" xr:uid="{00000000-0005-0000-0000-00001B020000}"/>
    <cellStyle name="___Sheet2_ClearSky_AEP_Min_04.04.02_Bank" xfId="439" xr:uid="{00000000-0005-0000-0000-00001C020000}"/>
    <cellStyle name="___Sheet2_Clearsky_internal_050301" xfId="440" xr:uid="{00000000-0005-0000-0000-00001D020000}"/>
    <cellStyle name="___Sheet2_Clearsky_internal_070201" xfId="441" xr:uid="{00000000-0005-0000-0000-00001E020000}"/>
    <cellStyle name="___Sheet2_Clearsky_internal_070201_1" xfId="443" xr:uid="{00000000-0005-0000-0000-000020020000}"/>
    <cellStyle name="___Sheet2_Clearsky_internal_070201_Clearsky_Outside_070201.xls Chart 2" xfId="444" xr:uid="{00000000-0005-0000-0000-000021020000}"/>
    <cellStyle name="___Sheet2_Clearsky_internal_070201.xls Chart 2" xfId="442" xr:uid="{00000000-0005-0000-0000-00001F020000}"/>
    <cellStyle name="___Sheet2_Clearsky_Outside_070201.xls Chart 2" xfId="445" xr:uid="{00000000-0005-0000-0000-000022020000}"/>
    <cellStyle name="_%(SignOnly)" xfId="140" xr:uid="{00000000-0005-0000-0000-0000EF000000}"/>
    <cellStyle name="_%(SignOnly) 2" xfId="1792" xr:uid="{00000000-0005-0000-0000-0000F0000000}"/>
    <cellStyle name="_%(SignSpaceOnly)" xfId="141" xr:uid="{00000000-0005-0000-0000-0000F1000000}"/>
    <cellStyle name="_%(SignSpaceOnly) 2" xfId="1793" xr:uid="{00000000-0005-0000-0000-0000F2000000}"/>
    <cellStyle name="_020122 TIM MITCHELL" xfId="446" xr:uid="{00000000-0005-0000-0000-000023020000}"/>
    <cellStyle name="_020205 AEP Mitchell v2.3" xfId="447" xr:uid="{00000000-0005-0000-0000-000024020000}"/>
    <cellStyle name="_020829 - RMEC PRO FORMA - FINAL (from Venus 6-3-03 12-04pm)" xfId="448" xr:uid="{00000000-0005-0000-0000-000025020000}"/>
    <cellStyle name="_030716 BCP_CSFB" xfId="449" xr:uid="{00000000-0005-0000-0000-000026020000}"/>
    <cellStyle name="_10.1 RMEC Proforma Cash Flow 040203 (from Brian 5-20-03 1-47pm)" xfId="450" xr:uid="{00000000-0005-0000-0000-000027020000}"/>
    <cellStyle name="_20030202 Mulberry_Financial Model v2" xfId="451" xr:uid="{00000000-0005-0000-0000-000028020000}"/>
    <cellStyle name="_20030203 Mulberry_Financial Model v1" xfId="452" xr:uid="{00000000-0005-0000-0000-000029020000}"/>
    <cellStyle name="_20030204 Mulberry_Financial Model v3" xfId="453" xr:uid="{00000000-0005-0000-0000-00002A020000}"/>
    <cellStyle name="_20030214 Orange_Financial Model v1" xfId="454" xr:uid="{00000000-0005-0000-0000-00002B020000}"/>
    <cellStyle name="_20030710 Mulberry_CSFB" xfId="455" xr:uid="{00000000-0005-0000-0000-00002C020000}"/>
    <cellStyle name="_2007_Revenue_Log" xfId="2327" xr:uid="{00000000-0005-0000-0000-00002D020000}"/>
    <cellStyle name="_319639_1" xfId="1794" xr:uid="{00000000-0005-0000-0000-00002E020000}"/>
    <cellStyle name="_5034815_1" xfId="1795" xr:uid="{00000000-0005-0000-0000-00002F020000}"/>
    <cellStyle name="_Abacus_FINAL" xfId="456" xr:uid="{00000000-0005-0000-0000-000030020000}"/>
    <cellStyle name="_Abengoa - 9-Year Amortization" xfId="457" xr:uid="{00000000-0005-0000-0000-000031020000}"/>
    <cellStyle name="_ABS_Work Papers" xfId="458" xr:uid="{00000000-0005-0000-0000-000032020000}"/>
    <cellStyle name="_Alt5" xfId="1552" xr:uid="{00000000-0005-0000-0000-000033020000}"/>
    <cellStyle name="_Alt5_HNZ and GIS" xfId="1553" xr:uid="{00000000-0005-0000-0000-000034020000}"/>
    <cellStyle name="_Alt5_Packaged Food 2-21-06" xfId="1554" xr:uid="{00000000-0005-0000-0000-000035020000}"/>
    <cellStyle name="_Archer TD 1000MW 05-15-00" xfId="459" xr:uid="{00000000-0005-0000-0000-000036020000}"/>
    <cellStyle name="_Archer TD 1000MW 05-15-00_Assume Panda exercises option-AE Model" xfId="460" xr:uid="{00000000-0005-0000-0000-000037020000}"/>
    <cellStyle name="_Archer TD 1000MW 05-15-00_El Dorado 04-12-01 (Enron)" xfId="461" xr:uid="{00000000-0005-0000-0000-000038020000}"/>
    <cellStyle name="_Archer TD 1000MW 05-15-00_El Dorado 10-11-01 (Enron)" xfId="462" xr:uid="{00000000-0005-0000-0000-000039020000}"/>
    <cellStyle name="_Archer TD 1000MW 05-15-00_El Dorado as Financed 06-15-01" xfId="463" xr:uid="{00000000-0005-0000-0000-00003A020000}"/>
    <cellStyle name="_Archer TD 1000MW 05-15-00_Tallmad2" xfId="464" xr:uid="{00000000-0005-0000-0000-00003B020000}"/>
    <cellStyle name="_Archer TD 1000MW 05-15-00_West Michigan 0901 v2" xfId="465" xr:uid="{00000000-0005-0000-0000-00003C020000}"/>
    <cellStyle name="_Archer TD 1000MW 05-15-00_West Michigan 1101 v1" xfId="466" xr:uid="{00000000-0005-0000-0000-00003D020000}"/>
    <cellStyle name="_Aries Model V5.3K (Tr.C) 6.19.03_CPN (from Todd 6-19-03 4-42pm)" xfId="467" xr:uid="{00000000-0005-0000-0000-00003E020000}"/>
    <cellStyle name="_Assume Panda exercises option-AE Model" xfId="468" xr:uid="{00000000-0005-0000-0000-00003F020000}"/>
    <cellStyle name="_ATM Model 1" xfId="469" xr:uid="{00000000-0005-0000-0000-000040020000}"/>
    <cellStyle name="_Bank Deal Final " xfId="69" xr:uid="{00000000-0005-0000-0000-000041020000}"/>
    <cellStyle name="_Base Power Plant 08-22-01" xfId="470" xr:uid="{00000000-0005-0000-0000-000042020000}"/>
    <cellStyle name="_Base Power Plant Blank" xfId="471" xr:uid="{00000000-0005-0000-0000-000043020000}"/>
    <cellStyle name="_Bastrop 10-08-03 v2 test" xfId="472" xr:uid="{00000000-0005-0000-0000-000044020000}"/>
    <cellStyle name="_Bastrop 11-10-03 v1 test" xfId="473" xr:uid="{00000000-0005-0000-0000-000045020000}"/>
    <cellStyle name="_Bayonne Breakage" xfId="474" xr:uid="{00000000-0005-0000-0000-000046020000}"/>
    <cellStyle name="_Bayonne Breakage_ECP 43" xfId="475" xr:uid="{00000000-0005-0000-0000-000047020000}"/>
    <cellStyle name="_Bayonne Restructure 2-9-01" xfId="476" xr:uid="{00000000-0005-0000-0000-000048020000}"/>
    <cellStyle name="_Bayonne Restructure 2-9-01_ECP 43" xfId="477" xr:uid="{00000000-0005-0000-0000-000049020000}"/>
    <cellStyle name="_Bayonne Restructuring 1-19" xfId="482" xr:uid="{00000000-0005-0000-0000-00004E020000}"/>
    <cellStyle name="_Bayonne Restructuring 1-19_ECP 43" xfId="483" xr:uid="{00000000-0005-0000-0000-00004F020000}"/>
    <cellStyle name="_Bayonne Restructuring 10-17" xfId="478" xr:uid="{00000000-0005-0000-0000-00004A020000}"/>
    <cellStyle name="_Bayonne Restructuring 10-17_ECP 43" xfId="479" xr:uid="{00000000-0005-0000-0000-00004B020000}"/>
    <cellStyle name="_Bayonne Restructuring 11-15" xfId="480" xr:uid="{00000000-0005-0000-0000-00004C020000}"/>
    <cellStyle name="_Bayonne Restructuring 11-15_ECP 43" xfId="481" xr:uid="{00000000-0005-0000-0000-00004D020000}"/>
    <cellStyle name="_Beverage 6-10-05" xfId="1555" xr:uid="{00000000-0005-0000-0000-000050020000}"/>
    <cellStyle name="_Beverage Comps 11-10-05" xfId="1556" xr:uid="{00000000-0005-0000-0000-000051020000}"/>
    <cellStyle name="_Beverage Comps 2-28-06" xfId="1557" xr:uid="{00000000-0005-0000-0000-000052020000}"/>
    <cellStyle name="_Beverage Comps 2-8-06" xfId="1558" xr:uid="{00000000-0005-0000-0000-000053020000}"/>
    <cellStyle name="_Beverage Comps 5-16-05" xfId="1559" xr:uid="{00000000-0005-0000-0000-000054020000}"/>
    <cellStyle name="_Beverage Comps 5-23-06" xfId="1560" xr:uid="{00000000-0005-0000-0000-000055020000}"/>
    <cellStyle name="_Beverage Comps 7-19-05" xfId="1561" xr:uid="{00000000-0005-0000-0000-000056020000}"/>
    <cellStyle name="_Bonneville 10 10 02" xfId="484" xr:uid="{00000000-0005-0000-0000-000057020000}"/>
    <cellStyle name="_Bonneville 4 17 03 SQv0.1" xfId="485" xr:uid="{00000000-0005-0000-0000-000058020000}"/>
    <cellStyle name="_Bonneville 4 17 03 SQv3.2" xfId="486" xr:uid="{00000000-0005-0000-0000-000059020000}"/>
    <cellStyle name="_Bonneville 8 28 02" xfId="487" xr:uid="{00000000-0005-0000-0000-00005A020000}"/>
    <cellStyle name="_Book EBT for Lehman 09-08-03" xfId="488" xr:uid="{00000000-0005-0000-0000-00005B020000}"/>
    <cellStyle name="_Book1" xfId="489" xr:uid="{00000000-0005-0000-0000-00005C020000}"/>
    <cellStyle name="_Book1_ECP 43" xfId="490" xr:uid="{00000000-0005-0000-0000-00005D020000}"/>
    <cellStyle name="_Book3" xfId="491" xr:uid="{00000000-0005-0000-0000-00005E020000}"/>
    <cellStyle name="_Book9" xfId="492" xr:uid="{00000000-0005-0000-0000-00005F020000}"/>
    <cellStyle name="_Book9_ECP 43" xfId="493" xr:uid="{00000000-0005-0000-0000-000060020000}"/>
    <cellStyle name="_Bowie Market Forecast" xfId="494" xr:uid="{00000000-0005-0000-0000-000061020000}"/>
    <cellStyle name="_Bowie Market Forecast (rev 1-8-04 PM)" xfId="495" xr:uid="{00000000-0005-0000-0000-000062020000}"/>
    <cellStyle name="_Bowie Market Forecast (rev 1-8-04 PM) (2)" xfId="496" xr:uid="{00000000-0005-0000-0000-000063020000}"/>
    <cellStyle name="_Bowie16 - 18 month 1-15-04 __36 month overall - 80 deg temp Judy3" xfId="497" xr:uid="{00000000-0005-0000-0000-000064020000}"/>
    <cellStyle name="_Brazos Valley Summary" xfId="498" xr:uid="{00000000-0005-0000-0000-000065020000}"/>
    <cellStyle name="_Budget Reconciliation Template" xfId="499" xr:uid="{00000000-0005-0000-0000-000066020000}"/>
    <cellStyle name="_Calpine Model" xfId="500" xr:uid="{00000000-0005-0000-0000-000067020000}"/>
    <cellStyle name="_Camden Debt Breakage" xfId="501" xr:uid="{00000000-0005-0000-0000-000068020000}"/>
    <cellStyle name="_Camden Debt Breakage_ECP 43" xfId="502" xr:uid="{00000000-0005-0000-0000-000069020000}"/>
    <cellStyle name="_Camden_Bayonne Restructure 6-06-01" xfId="503" xr:uid="{00000000-0005-0000-0000-00006A020000}"/>
    <cellStyle name="_Camden_Bayonne Restructure 6-06-01_ECP 43" xfId="504" xr:uid="{00000000-0005-0000-0000-00006B020000}"/>
    <cellStyle name="_Camden_Bayonne Restructure 7-06-01" xfId="505" xr:uid="{00000000-0005-0000-0000-00006C020000}"/>
    <cellStyle name="_Camden_Bayonne Restructure 7-06-01_ECP 43" xfId="506" xr:uid="{00000000-0005-0000-0000-00006D020000}"/>
    <cellStyle name="_Camden_Bayonne Restructure 7-2-01" xfId="507" xr:uid="{00000000-0005-0000-0000-00006E020000}"/>
    <cellStyle name="_Camden_Bayonne Restructure 7-2-01_ECP 43" xfId="508" xr:uid="{00000000-0005-0000-0000-00006F020000}"/>
    <cellStyle name="_Capacity Pricing 03-25-02" xfId="509" xr:uid="{00000000-0005-0000-0000-000070020000}"/>
    <cellStyle name="_Casco - 12-16-03 __  New Panda MM-LTSA chg runhrs to cf" xfId="510" xr:uid="{00000000-0005-0000-0000-000071020000}"/>
    <cellStyle name="_Casco - 9-13-03 __shap MM w $60 mil debt + var int" xfId="511" xr:uid="{00000000-0005-0000-0000-000072020000}"/>
    <cellStyle name="_Casco Investment Analysis Slide 11-25-03" xfId="512" xr:uid="{00000000-0005-0000-0000-000073020000}"/>
    <cellStyle name="_CBIV v11" xfId="513" xr:uid="{00000000-0005-0000-0000-000074020000}"/>
    <cellStyle name="_CBIV v11_ECP 43" xfId="514" xr:uid="{00000000-0005-0000-0000-000075020000}"/>
    <cellStyle name="_CBIV v6" xfId="515" xr:uid="{00000000-0005-0000-0000-000076020000}"/>
    <cellStyle name="_CBIV v6_ECP 43" xfId="516" xr:uid="{00000000-0005-0000-0000-000077020000}"/>
    <cellStyle name="_CBIV v91" xfId="517" xr:uid="{00000000-0005-0000-0000-000078020000}"/>
    <cellStyle name="_CBIV v91_ECP 43" xfId="518" xr:uid="{00000000-0005-0000-0000-000079020000}"/>
    <cellStyle name="_Cedar Brakes II Final MK" xfId="519" xr:uid="{00000000-0005-0000-0000-00007A020000}"/>
    <cellStyle name="_Cedar Brakes II Final MK_ECP 43" xfId="520" xr:uid="{00000000-0005-0000-0000-00007B020000}"/>
    <cellStyle name="_Celanese comps" xfId="1796" xr:uid="{00000000-0005-0000-0000-00007C020000}"/>
    <cellStyle name="_Celanese comps 2" xfId="1797" xr:uid="{00000000-0005-0000-0000-00007D020000}"/>
    <cellStyle name="_Close Schedules 05-2002" xfId="521" xr:uid="{00000000-0005-0000-0000-00007E020000}"/>
    <cellStyle name="_Colorado Wind - Case A v1.11 levelized debt - interest in 2003 Final for Board Package" xfId="522" xr:uid="{00000000-0005-0000-0000-00007F020000}"/>
    <cellStyle name="_Colorado Wind v3.11" xfId="523" xr:uid="{00000000-0005-0000-0000-000080020000}"/>
    <cellStyle name="_Column1" xfId="1562" xr:uid="{00000000-0005-0000-0000-000081020000}"/>
    <cellStyle name="_Column1_HNZ and GIS" xfId="1563" xr:uid="{00000000-0005-0000-0000-000082020000}"/>
    <cellStyle name="_Column1_Packaged Food 2-21-06" xfId="1564" xr:uid="{00000000-0005-0000-0000-000083020000}"/>
    <cellStyle name="_Combined -  Preferred IRR 06-25-01" xfId="524" xr:uid="{00000000-0005-0000-0000-000084020000}"/>
    <cellStyle name="_Comma" xfId="525" xr:uid="{00000000-0005-0000-0000-000085020000}"/>
    <cellStyle name="_Comma 2" xfId="1798" xr:uid="{00000000-0005-0000-0000-000086020000}"/>
    <cellStyle name="_Comma_Copy of Steamboat (5-12-06) v15" xfId="1799" xr:uid="{00000000-0005-0000-0000-000087020000}"/>
    <cellStyle name="_Comma_Copy of Steamboat (5-12-06) v15 2" xfId="1800" xr:uid="{00000000-0005-0000-0000-000088020000}"/>
    <cellStyle name="_Comma_dcf" xfId="526" xr:uid="{00000000-0005-0000-0000-000089020000}"/>
    <cellStyle name="_Comma_Elvis_Model_8.28.2007_ v49" xfId="1801" xr:uid="{00000000-0005-0000-0000-00008A020000}"/>
    <cellStyle name="_Comma_Elvis_Model_8.28.2007_ v49 2" xfId="1802" xr:uid="{00000000-0005-0000-0000-00008B020000}"/>
    <cellStyle name="_Comma_Elvis_Penetration_Memo Tables_8.30.2007" xfId="1803" xr:uid="{00000000-0005-0000-0000-00008C020000}"/>
    <cellStyle name="_Comma_Elvis_Penetration_Memo Tables_8.30.2007 2" xfId="1804" xr:uid="{00000000-0005-0000-0000-00008D020000}"/>
    <cellStyle name="_Comma_Fund Valuation BC (1 17 08)v9" xfId="1805" xr:uid="{00000000-0005-0000-0000-00008E020000}"/>
    <cellStyle name="_Comma_Fund Valuation BC (1 17 08)v9 2" xfId="1806" xr:uid="{00000000-0005-0000-0000-00008F020000}"/>
    <cellStyle name="_Comma_Gilligan Model (10.23.06)v14" xfId="1807" xr:uid="{00000000-0005-0000-0000-000090020000}"/>
    <cellStyle name="_Comma_Mahalo_DM_1.15.2007_v77" xfId="1808" xr:uid="{00000000-0005-0000-0000-000091020000}"/>
    <cellStyle name="_Comma_Mahalo_DM_1.16.2007_v78" xfId="1809" xr:uid="{00000000-0005-0000-0000-000092020000}"/>
    <cellStyle name="_Comma_Mahalo_DM_12.1.2006_v64_new development" xfId="1810" xr:uid="{00000000-0005-0000-0000-000093020000}"/>
    <cellStyle name="_Comma_New ClubCorp Valuation Model v28 (1-25-08)" xfId="1811" xr:uid="{00000000-0005-0000-0000-000094020000}"/>
    <cellStyle name="_Comma_New ClubCorp Valuation Model v28 (1-25-08) 2" xfId="1812" xr:uid="{00000000-0005-0000-0000-000095020000}"/>
    <cellStyle name="_Comma_Orchid_Model_7.19.2007_ v3" xfId="1813" xr:uid="{00000000-0005-0000-0000-000096020000}"/>
    <cellStyle name="_Comma_Orchid_Model_7.19.2007_ v3 2" xfId="1814" xr:uid="{00000000-0005-0000-0000-000097020000}"/>
    <cellStyle name="_Comma_PHBC Model v32" xfId="1815" xr:uid="{00000000-0005-0000-0000-000098020000}"/>
    <cellStyle name="_Comma_PHBC Model v32 2" xfId="1816" xr:uid="{00000000-0005-0000-0000-000099020000}"/>
    <cellStyle name="_Comma_Project Moonlight Model (7.29.07)v12" xfId="1817" xr:uid="{00000000-0005-0000-0000-00009A020000}"/>
    <cellStyle name="_Comma_Project Moonlight Model (7.29.07)v12 2" xfId="1818" xr:uid="{00000000-0005-0000-0000-00009B020000}"/>
    <cellStyle name="_Comma_Project Zephyr_Model_3.22.2007_ v55" xfId="1819" xr:uid="{00000000-0005-0000-0000-00009C020000}"/>
    <cellStyle name="_Comma_Project Zephyr_Model_3.22.2007_ v55 2" xfId="1820" xr:uid="{00000000-0005-0000-0000-00009D020000}"/>
    <cellStyle name="_Comma_SILVER BULLET v50 (7.27.06)" xfId="1821" xr:uid="{00000000-0005-0000-0000-00009E020000}"/>
    <cellStyle name="_Comma_SILVER BULLET v50 (7.27.06) 2" xfId="1822" xr:uid="{00000000-0005-0000-0000-00009F020000}"/>
    <cellStyle name="_Comma_Ski Benchmarking (6-23-06) v10" xfId="1823" xr:uid="{00000000-0005-0000-0000-0000A0020000}"/>
    <cellStyle name="_Comma_SUM" xfId="1824" xr:uid="{00000000-0005-0000-0000-0000A1020000}"/>
    <cellStyle name="_Comma_SUM 2" xfId="1825" xr:uid="{00000000-0005-0000-0000-0000A2020000}"/>
    <cellStyle name="_Comps Henkel (Johan)" xfId="1565" xr:uid="{00000000-0005-0000-0000-0000A3020000}"/>
    <cellStyle name="_Comps Henkel (Johan)_FINAL HPC COMPS MASTER FILE" xfId="1566" xr:uid="{00000000-0005-0000-0000-0000A4020000}"/>
    <cellStyle name="_Comps Henkel (Johan)_HNZ and GIS" xfId="1567" xr:uid="{00000000-0005-0000-0000-0000A5020000}"/>
    <cellStyle name="_Comps Henkel (Johan)_Packaged Food 2-21-06" xfId="1568" xr:uid="{00000000-0005-0000-0000-0000A6020000}"/>
    <cellStyle name="_Comps Intl_Flav_Fragrances (Johan)" xfId="1569" xr:uid="{00000000-0005-0000-0000-0000A7020000}"/>
    <cellStyle name="_Comps Intl_Flav_Fragrances (Johan)_FINAL HPC COMPS MASTER FILE" xfId="1570" xr:uid="{00000000-0005-0000-0000-0000A8020000}"/>
    <cellStyle name="_Comps Intl_Flav_Fragrances (Johan)_HNZ and GIS" xfId="1571" xr:uid="{00000000-0005-0000-0000-0000A9020000}"/>
    <cellStyle name="_Comps Intl_Flav_Fragrances (Johan)_Packaged Food 2-21-06" xfId="1572" xr:uid="{00000000-0005-0000-0000-0000AA020000}"/>
    <cellStyle name="_Comps Reckitt Benckiser (Johan)" xfId="1573" xr:uid="{00000000-0005-0000-0000-0000AB020000}"/>
    <cellStyle name="_Comps Reckitt Benckiser (Johan)_FINAL HPC COMPS MASTER FILE" xfId="1574" xr:uid="{00000000-0005-0000-0000-0000AC020000}"/>
    <cellStyle name="_Comps Reckitt Benckiser (Johan)_HNZ and GIS" xfId="1575" xr:uid="{00000000-0005-0000-0000-0000AD020000}"/>
    <cellStyle name="_Comps Reckitt Benckiser (Johan)_Packaged Food 2-21-06" xfId="1576" xr:uid="{00000000-0005-0000-0000-0000AE020000}"/>
    <cellStyle name="_Comps Unilever NA (Johan)" xfId="1577" xr:uid="{00000000-0005-0000-0000-0000AF020000}"/>
    <cellStyle name="_Comps Unilever NA (Johan)_FINAL HPC COMPS MASTER FILE" xfId="1578" xr:uid="{00000000-0005-0000-0000-0000B0020000}"/>
    <cellStyle name="_Comps Unilever NA (Johan)_HNZ and GIS" xfId="1579" xr:uid="{00000000-0005-0000-0000-0000B1020000}"/>
    <cellStyle name="_Comps Unilever NA (Johan)_Packaged Food 2-21-06" xfId="1580" xr:uid="{00000000-0005-0000-0000-0000B2020000}"/>
    <cellStyle name="_Copms Shiseido (Johan)" xfId="1581" xr:uid="{00000000-0005-0000-0000-0000B3020000}"/>
    <cellStyle name="_Copms Shiseido (Johan)_FINAL HPC COMPS MASTER FILE" xfId="1582" xr:uid="{00000000-0005-0000-0000-0000B4020000}"/>
    <cellStyle name="_Copms Shiseido (Johan)_HNZ and GIS" xfId="1583" xr:uid="{00000000-0005-0000-0000-0000B5020000}"/>
    <cellStyle name="_Copms Shiseido (Johan)_Packaged Food 2-21-06" xfId="1584" xr:uid="{00000000-0005-0000-0000-0000B6020000}"/>
    <cellStyle name="_Copy of BG2 Lenders Revised Model 07-17-2006byv3" xfId="527" xr:uid="{00000000-0005-0000-0000-0000B7020000}"/>
    <cellStyle name="_Copy of CBay brd present -  9-23-03 + $20 mil PAC + others + half 2003 mat" xfId="528" xr:uid="{00000000-0005-0000-0000-0000B8020000}"/>
    <cellStyle name="_Copy of Packaged Food 12-16-05" xfId="1585" xr:uid="{00000000-0005-0000-0000-0000B9020000}"/>
    <cellStyle name="_Cost metric benchmarking" xfId="529" xr:uid="{00000000-0005-0000-0000-0000BA020000}"/>
    <cellStyle name="_Cott Beverage Comps_v14" xfId="1586" xr:uid="{00000000-0005-0000-0000-0000BB020000}"/>
    <cellStyle name="_CSK - Leslie's v3" xfId="1587" xr:uid="{00000000-0005-0000-0000-0000BC020000}"/>
    <cellStyle name="_Culloden" xfId="530" xr:uid="{00000000-0005-0000-0000-0000BD020000}"/>
    <cellStyle name="_Culloden TECO 11-01-01 Aquila.xls Chart 2" xfId="531" xr:uid="{00000000-0005-0000-0000-0000BE020000}"/>
    <cellStyle name="_Culloden TECO 11-01-01 Aquila.xls Chart 3" xfId="532" xr:uid="{00000000-0005-0000-0000-0000BF020000}"/>
    <cellStyle name="_Currency" xfId="533" xr:uid="{00000000-0005-0000-0000-0000C0020000}"/>
    <cellStyle name="_Currency 2" xfId="1826" xr:uid="{00000000-0005-0000-0000-0000C1020000}"/>
    <cellStyle name="_Currency_Book_commissaires_Sept12" xfId="1588" xr:uid="{00000000-0005-0000-0000-0000C2020000}"/>
    <cellStyle name="_Currency_Book2" xfId="1636" xr:uid="{00000000-0005-0000-0000-0000C3020000}"/>
    <cellStyle name="_Currency_CHARTERHOUSE OPERATING MODEL- Revised July 25" xfId="1637" xr:uid="{00000000-0005-0000-0000-0000C4020000}"/>
    <cellStyle name="_Currency_Copy of Steamboat (5-12-06) v15" xfId="1827" xr:uid="{00000000-0005-0000-0000-0000C5020000}"/>
    <cellStyle name="_Currency_Copy of Steamboat (5-12-06) v15 2" xfId="1828" xr:uid="{00000000-0005-0000-0000-0000C6020000}"/>
    <cellStyle name="_Currency_dcf" xfId="534" xr:uid="{00000000-0005-0000-0000-0000C7020000}"/>
    <cellStyle name="_Currency_Elvis_Model_8.28.2007_ v49" xfId="1829" xr:uid="{00000000-0005-0000-0000-0000C8020000}"/>
    <cellStyle name="_Currency_Elvis_Model_8.28.2007_ v49 2" xfId="1830" xr:uid="{00000000-0005-0000-0000-0000C9020000}"/>
    <cellStyle name="_Currency_Elvis_Penetration_Memo Tables_8.30.2007" xfId="1831" xr:uid="{00000000-0005-0000-0000-0000CA020000}"/>
    <cellStyle name="_Currency_Elvis_Penetration_Memo Tables_8.30.2007 2" xfId="1832" xr:uid="{00000000-0005-0000-0000-0000CB020000}"/>
    <cellStyle name="_Currency_Fund Valuation BC (1 17 08)v9" xfId="1833" xr:uid="{00000000-0005-0000-0000-0000CC020000}"/>
    <cellStyle name="_Currency_Fund Valuation BC (1 17 08)v9 2" xfId="1834" xr:uid="{00000000-0005-0000-0000-0000CD020000}"/>
    <cellStyle name="_Currency_Gilligan Model (10.23.06)v14" xfId="1835" xr:uid="{00000000-0005-0000-0000-0000CE020000}"/>
    <cellStyle name="_Currency_HS Budget 2008 pv 11-14-07 FINAL" xfId="1836" xr:uid="{00000000-0005-0000-0000-0000CF020000}"/>
    <cellStyle name="_Currency_HS Budget 2008 pv 11-14-07 FINAL 2" xfId="1837" xr:uid="{00000000-0005-0000-0000-0000D0020000}"/>
    <cellStyle name="_Currency_Mahalo_DM_1.15.2007_v77" xfId="1838" xr:uid="{00000000-0005-0000-0000-0000D1020000}"/>
    <cellStyle name="_Currency_Mahalo_DM_1.16.2007_v78" xfId="1839" xr:uid="{00000000-0005-0000-0000-0000D2020000}"/>
    <cellStyle name="_Currency_Mahalo_DM_12.1.2006_v64_new development" xfId="1840" xr:uid="{00000000-0005-0000-0000-0000D3020000}"/>
    <cellStyle name="_Currency_model for lehman 19jul02" xfId="1638" xr:uid="{00000000-0005-0000-0000-0000D4020000}"/>
    <cellStyle name="_Currency_New ClubCorp Valuation Model v28 (1-25-08)" xfId="1841" xr:uid="{00000000-0005-0000-0000-0000D5020000}"/>
    <cellStyle name="_Currency_New ClubCorp Valuation Model v28 (1-25-08) 2" xfId="1842" xr:uid="{00000000-0005-0000-0000-0000D6020000}"/>
    <cellStyle name="_Currency_Orchid_Model_7.19.2007_ v3" xfId="1843" xr:uid="{00000000-0005-0000-0000-0000D7020000}"/>
    <cellStyle name="_Currency_Orchid_Model_7.19.2007_ v3 2" xfId="1844" xr:uid="{00000000-0005-0000-0000-0000D8020000}"/>
    <cellStyle name="_Currency_PHBC Model v32" xfId="1845" xr:uid="{00000000-0005-0000-0000-0000D9020000}"/>
    <cellStyle name="_Currency_PHBC Model v32 2" xfId="1846" xr:uid="{00000000-0005-0000-0000-0000DA020000}"/>
    <cellStyle name="_Currency_pi5" xfId="1639" xr:uid="{00000000-0005-0000-0000-0000DB020000}"/>
    <cellStyle name="_Currency_Project Moonlight Model (7.29.07)v12" xfId="1847" xr:uid="{00000000-0005-0000-0000-0000DC020000}"/>
    <cellStyle name="_Currency_Project Moonlight Model (7.29.07)v12 2" xfId="1848" xr:uid="{00000000-0005-0000-0000-0000DD020000}"/>
    <cellStyle name="_Currency_Project Zephyr_Model_3.22.2007_ v55" xfId="1849" xr:uid="{00000000-0005-0000-0000-0000DE020000}"/>
    <cellStyle name="_Currency_Project Zephyr_Model_3.22.2007_ v55 2" xfId="1850" xr:uid="{00000000-0005-0000-0000-0000DF020000}"/>
    <cellStyle name="_Currency_Revised Downside Case 25 July" xfId="1640" xr:uid="{00000000-0005-0000-0000-0000E0020000}"/>
    <cellStyle name="_Currency_Revised Downside Case 25 July_LBO Model for Banks (with Lehman cases)" xfId="1641" xr:uid="{00000000-0005-0000-0000-0000E1020000}"/>
    <cellStyle name="_Currency_SILVER BULLET v50 (7.27.06)" xfId="1851" xr:uid="{00000000-0005-0000-0000-0000E2020000}"/>
    <cellStyle name="_Currency_SILVER BULLET v50 (7.27.06) 2" xfId="1852" xr:uid="{00000000-0005-0000-0000-0000E3020000}"/>
    <cellStyle name="_Currency_Ski Benchmarking (6-23-06) v10" xfId="1853" xr:uid="{00000000-0005-0000-0000-0000E4020000}"/>
    <cellStyle name="_Currency_SUM" xfId="1854" xr:uid="{00000000-0005-0000-0000-0000E5020000}"/>
    <cellStyle name="_Currency_SUM 2" xfId="1855" xr:uid="{00000000-0005-0000-0000-0000E6020000}"/>
    <cellStyle name="_Currency_surbid4 cloture" xfId="1642" xr:uid="{00000000-0005-0000-0000-0000E7020000}"/>
    <cellStyle name="_Currency_surbid4 cloture_1" xfId="1643" xr:uid="{00000000-0005-0000-0000-0000E8020000}"/>
    <cellStyle name="_Currency_TallGuy first model" xfId="1644" xr:uid="{00000000-0005-0000-0000-0000E9020000}"/>
    <cellStyle name="_CurrencySpace" xfId="535" xr:uid="{00000000-0005-0000-0000-0000EA020000}"/>
    <cellStyle name="_CurrencySpace 2" xfId="1856" xr:uid="{00000000-0005-0000-0000-0000EB020000}"/>
    <cellStyle name="_CurrencySpace_dcf" xfId="536" xr:uid="{00000000-0005-0000-0000-0000EC020000}"/>
    <cellStyle name="_CurrencySpace_Elvis_Model_8.28.2007_ v49" xfId="1857" xr:uid="{00000000-0005-0000-0000-0000ED020000}"/>
    <cellStyle name="_CurrencySpace_Elvis_Model_8.28.2007_ v49 2" xfId="1858" xr:uid="{00000000-0005-0000-0000-0000EE020000}"/>
    <cellStyle name="_CurrencySpace_Elvis_Penetration_Memo Tables_8.30.2007" xfId="1859" xr:uid="{00000000-0005-0000-0000-0000EF020000}"/>
    <cellStyle name="_CurrencySpace_Elvis_Penetration_Memo Tables_8.30.2007 2" xfId="1860" xr:uid="{00000000-0005-0000-0000-0000F0020000}"/>
    <cellStyle name="_CurrencySpace_Fund Valuation BC (1 17 08)v9" xfId="1861" xr:uid="{00000000-0005-0000-0000-0000F1020000}"/>
    <cellStyle name="_CurrencySpace_Fund Valuation BC (1 17 08)v9 2" xfId="1862" xr:uid="{00000000-0005-0000-0000-0000F2020000}"/>
    <cellStyle name="_CurrencySpace_Gilligan Model (10.23.06)v14" xfId="1863" xr:uid="{00000000-0005-0000-0000-0000F3020000}"/>
    <cellStyle name="_CurrencySpace_HS Budget 2008 pv 11-14-07 FINAL" xfId="1864" xr:uid="{00000000-0005-0000-0000-0000F4020000}"/>
    <cellStyle name="_CurrencySpace_HS Budget 2008 pv 11-14-07 FINAL 2" xfId="1865" xr:uid="{00000000-0005-0000-0000-0000F5020000}"/>
    <cellStyle name="_CurrencySpace_Mahalo_DM_1.15.2007_v77" xfId="1866" xr:uid="{00000000-0005-0000-0000-0000F6020000}"/>
    <cellStyle name="_CurrencySpace_Mahalo_DM_1.16.2007_v78" xfId="1867" xr:uid="{00000000-0005-0000-0000-0000F7020000}"/>
    <cellStyle name="_CurrencySpace_Mahalo_DM_12.1.2006_v64_new development" xfId="1868" xr:uid="{00000000-0005-0000-0000-0000F8020000}"/>
    <cellStyle name="_CurrencySpace_New ClubCorp Valuation Model v28 (1-25-08)" xfId="1869" xr:uid="{00000000-0005-0000-0000-0000F9020000}"/>
    <cellStyle name="_CurrencySpace_New ClubCorp Valuation Model v28 (1-25-08) 2" xfId="1870" xr:uid="{00000000-0005-0000-0000-0000FA020000}"/>
    <cellStyle name="_CurrencySpace_Orchid_Model_7.19.2007_ v3" xfId="1871" xr:uid="{00000000-0005-0000-0000-0000FB020000}"/>
    <cellStyle name="_CurrencySpace_Orchid_Model_7.19.2007_ v3 2" xfId="1872" xr:uid="{00000000-0005-0000-0000-0000FC020000}"/>
    <cellStyle name="_CurrencySpace_PHBC Model v32" xfId="1873" xr:uid="{00000000-0005-0000-0000-0000FD020000}"/>
    <cellStyle name="_CurrencySpace_PHBC Model v32 2" xfId="1874" xr:uid="{00000000-0005-0000-0000-0000FE020000}"/>
    <cellStyle name="_CurrencySpace_Project Moonlight Model (7.29.07)v12" xfId="1875" xr:uid="{00000000-0005-0000-0000-0000FF020000}"/>
    <cellStyle name="_CurrencySpace_Project Moonlight Model (7.29.07)v12 2" xfId="1876" xr:uid="{00000000-0005-0000-0000-000000030000}"/>
    <cellStyle name="_CurrencySpace_Project Zephyr_Model_3.22.2007_ v55" xfId="1877" xr:uid="{00000000-0005-0000-0000-000001030000}"/>
    <cellStyle name="_CurrencySpace_Project Zephyr_Model_3.22.2007_ v55 2" xfId="1878" xr:uid="{00000000-0005-0000-0000-000002030000}"/>
    <cellStyle name="_CurrencySpace_SILVER BULLET v50 (7.27.06)" xfId="1879" xr:uid="{00000000-0005-0000-0000-000003030000}"/>
    <cellStyle name="_CurrencySpace_SILVER BULLET v50 (7.27.06) 2" xfId="1880" xr:uid="{00000000-0005-0000-0000-000004030000}"/>
    <cellStyle name="_CurrencySpace_Ski Benchmarking (6-23-06) v10" xfId="1881" xr:uid="{00000000-0005-0000-0000-000005030000}"/>
    <cellStyle name="_CurrencySpace_SUM" xfId="1882" xr:uid="{00000000-0005-0000-0000-000006030000}"/>
    <cellStyle name="_CurrencySpace_SUM 2" xfId="1883" xr:uid="{00000000-0005-0000-0000-000007030000}"/>
    <cellStyle name="_Customer Relationship Model v19" xfId="537" xr:uid="{00000000-0005-0000-0000-000008030000}"/>
    <cellStyle name="_Dartmouth 20030417 v0.5 draft" xfId="538" xr:uid="{00000000-0005-0000-0000-000009030000}"/>
    <cellStyle name="_Debt Template" xfId="539" xr:uid="{00000000-0005-0000-0000-00000A030000}"/>
    <cellStyle name="_Dow7e - 13 year debt - Scenario #1 Rev2" xfId="540" xr:uid="{00000000-0005-0000-0000-00000B030000}"/>
    <cellStyle name="_Duke_PF9_10_25" xfId="541" xr:uid="{00000000-0005-0000-0000-00000C030000}"/>
    <cellStyle name="_Eastex 21" xfId="542" xr:uid="{00000000-0005-0000-0000-00000D030000}"/>
    <cellStyle name="_ECP 01.04.02" xfId="543" xr:uid="{00000000-0005-0000-0000-00000E030000}"/>
    <cellStyle name="_ECP 01.04.02_ECP 43" xfId="544" xr:uid="{00000000-0005-0000-0000-00000F030000}"/>
    <cellStyle name="_ECP 1-22-02" xfId="547" xr:uid="{00000000-0005-0000-0000-000012030000}"/>
    <cellStyle name="_ECP 1-22-02_ECP 43" xfId="548" xr:uid="{00000000-0005-0000-0000-000013030000}"/>
    <cellStyle name="_ECP 1.17.02MK" xfId="545" xr:uid="{00000000-0005-0000-0000-000010030000}"/>
    <cellStyle name="_ECP 1.17.02MK_ECP 43" xfId="546" xr:uid="{00000000-0005-0000-0000-000011030000}"/>
    <cellStyle name="_ECP Model v30 B" xfId="549" xr:uid="{00000000-0005-0000-0000-000014030000}"/>
    <cellStyle name="_ECP Model v30 B_ECP 43" xfId="550" xr:uid="{00000000-0005-0000-0000-000015030000}"/>
    <cellStyle name="_ECP Model v36 07-27-2001" xfId="551" xr:uid="{00000000-0005-0000-0000-000016030000}"/>
    <cellStyle name="_ECP Model v36 07-27-2001_ECP 43" xfId="552" xr:uid="{00000000-0005-0000-0000-000017030000}"/>
    <cellStyle name="_ECP Model v50.SENSITIVITY" xfId="553" xr:uid="{00000000-0005-0000-0000-000018030000}"/>
    <cellStyle name="_ECP Model v50.SENSITIVITY_ECP 43" xfId="554" xr:uid="{00000000-0005-0000-0000-000019030000}"/>
    <cellStyle name="_ecp new - Enron buyout 01-05-01" xfId="555" xr:uid="{00000000-0005-0000-0000-00001A030000}"/>
    <cellStyle name="_ecp new - Enron buyout 01-05-01_ECP 43" xfId="556" xr:uid="{00000000-0005-0000-0000-00001B030000}"/>
    <cellStyle name="_ecp new - Enron buyout 04-09-01" xfId="557" xr:uid="{00000000-0005-0000-0000-00001C030000}"/>
    <cellStyle name="_ecp new - Enron buyout 04-09-01_ECP 43" xfId="558" xr:uid="{00000000-0005-0000-0000-00001D030000}"/>
    <cellStyle name="_ecp new 10" xfId="559" xr:uid="{00000000-0005-0000-0000-00001E030000}"/>
    <cellStyle name="_ecp new 10_ECP 43" xfId="560" xr:uid="{00000000-0005-0000-0000-00001F030000}"/>
    <cellStyle name="_ECP v75 EP 10-10-01" xfId="561" xr:uid="{00000000-0005-0000-0000-000020030000}"/>
    <cellStyle name="_ECP v75 EP 10-10-01_ECP 43" xfId="562" xr:uid="{00000000-0005-0000-0000-000021030000}"/>
    <cellStyle name="_El Dor11" xfId="563" xr:uid="{00000000-0005-0000-0000-000022030000}"/>
    <cellStyle name="_El Dor13" xfId="564" xr:uid="{00000000-0005-0000-0000-000023030000}"/>
    <cellStyle name="_El Dorado - 0100 v2" xfId="565" xr:uid="{00000000-0005-0000-0000-000024030000}"/>
    <cellStyle name="_El Dorado - 0100 v2_Assume Panda exercises option-AE Model" xfId="566" xr:uid="{00000000-0005-0000-0000-000025030000}"/>
    <cellStyle name="_El Dorado - 0100 v2_El Dorado 04-12-01 (Enron)" xfId="567" xr:uid="{00000000-0005-0000-0000-000026030000}"/>
    <cellStyle name="_El Dorado - 0100 v2_El Dorado 10-11-01 (Enron)" xfId="568" xr:uid="{00000000-0005-0000-0000-000027030000}"/>
    <cellStyle name="_El Dorado - 0100 v2_El Dorado as Financed 06-15-01" xfId="569" xr:uid="{00000000-0005-0000-0000-000028030000}"/>
    <cellStyle name="_El Dorado - 0100 v2_Tallmad2" xfId="570" xr:uid="{00000000-0005-0000-0000-000029030000}"/>
    <cellStyle name="_El Dorado - 0100 v2_West Michigan 0901 v2" xfId="571" xr:uid="{00000000-0005-0000-0000-00002A030000}"/>
    <cellStyle name="_El Dorado - 0100 v2_West Michigan 1101 v1" xfId="572" xr:uid="{00000000-0005-0000-0000-00002B030000}"/>
    <cellStyle name="_El Dorado - 0100 v6" xfId="573" xr:uid="{00000000-0005-0000-0000-00002C030000}"/>
    <cellStyle name="_El Dorado - All eo cash - all cont spent - exp perf - 4-27" xfId="574" xr:uid="{00000000-0005-0000-0000-00002D030000}"/>
    <cellStyle name="_El Dorado - Bank Version 1-15" xfId="575" xr:uid="{00000000-0005-0000-0000-00002E030000}"/>
    <cellStyle name="_El Dorado 0101 v1 early ops test" xfId="576" xr:uid="{00000000-0005-0000-0000-00002F030000}"/>
    <cellStyle name="_El Dorado 02-03-03 PPA" xfId="577" xr:uid="{00000000-0005-0000-0000-000030030000}"/>
    <cellStyle name="_El Dorado 03-01-02 PPA" xfId="578" xr:uid="{00000000-0005-0000-0000-000031030000}"/>
    <cellStyle name="_El Dorado 06-04-01 PPA NPV" xfId="579" xr:uid="{00000000-0005-0000-0000-000032030000}"/>
    <cellStyle name="_El Dorado 10-11-01 (Enron)" xfId="581" xr:uid="{00000000-0005-0000-0000-000034030000}"/>
    <cellStyle name="_El Dorado 1000 v8" xfId="580" xr:uid="{00000000-0005-0000-0000-000033030000}"/>
    <cellStyle name="_El Dorado 1100 v1" xfId="582" xr:uid="{00000000-0005-0000-0000-000035030000}"/>
    <cellStyle name="_El Dorado 1200 v2 Bank" xfId="583" xr:uid="{00000000-0005-0000-0000-000036030000}"/>
    <cellStyle name="_El Dorado 1200 v2 Equity" xfId="584" xr:uid="{00000000-0005-0000-0000-000037030000}"/>
    <cellStyle name="_El Dorado 1200 v2 Equity_Bowie16 - 18 month 1-15-04 __36 month overall - 80 deg temp Judy3" xfId="585" xr:uid="{00000000-0005-0000-0000-000038030000}"/>
    <cellStyle name="_El Dorado 1200 v2 Equity_Casco - 12-16-03 __  New Panda MM-LTSA chg runhrs to cf" xfId="586" xr:uid="{00000000-0005-0000-0000-000039030000}"/>
    <cellStyle name="_El Dorado 1200 v2 Equity_Culloden" xfId="587" xr:uid="{00000000-0005-0000-0000-00003A030000}"/>
    <cellStyle name="_El Dorado 1200 v2 Equity_UPP &amp; Gila 10 yr Forecast 10-30-03 DF 1-20-04" xfId="588" xr:uid="{00000000-0005-0000-0000-00003B030000}"/>
    <cellStyle name="_El Dorado 2-13" xfId="589" xr:uid="{00000000-0005-0000-0000-00003C030000}"/>
    <cellStyle name="_El Dorado 3-15" xfId="590" xr:uid="{00000000-0005-0000-0000-00003D030000}"/>
    <cellStyle name="_El Dorado 3-19" xfId="591" xr:uid="{00000000-0005-0000-0000-00003E030000}"/>
    <cellStyle name="_El Dorado 3-29" xfId="592" xr:uid="{00000000-0005-0000-0000-00003F030000}"/>
    <cellStyle name="_El Dorado 5-01" xfId="593" xr:uid="{00000000-0005-0000-0000-000040030000}"/>
    <cellStyle name="_El Dorado as Financed 06-15-01" xfId="594" xr:uid="{00000000-0005-0000-0000-000041030000}"/>
    <cellStyle name="_El Dorado Const Bud 06-08-01 Revised 2" xfId="595" xr:uid="{00000000-0005-0000-0000-000042030000}"/>
    <cellStyle name="_El Dorado Pro forma 06-08-01 Revised 2" xfId="596" xr:uid="{00000000-0005-0000-0000-000043030000}"/>
    <cellStyle name="_El Dorado Project Model 0900 v2" xfId="597" xr:uid="{00000000-0005-0000-0000-000044030000}"/>
    <cellStyle name="_El_Do_Gila_2x2000MW_CC_101100_partcov4_17%_100%const" xfId="598" xr:uid="{00000000-0005-0000-0000-000045030000}"/>
    <cellStyle name="_Envirepel Project Budgets" xfId="599" xr:uid="{00000000-0005-0000-0000-000046030000}"/>
    <cellStyle name="_enXco NSP IV (mdf) v3.7" xfId="600" xr:uid="{00000000-0005-0000-0000-000047030000}"/>
    <cellStyle name="_Epsilon_DRAFT" xfId="601" xr:uid="{00000000-0005-0000-0000-000048030000}"/>
    <cellStyle name="_Euro" xfId="602" xr:uid="{00000000-0005-0000-0000-00004A030000}"/>
    <cellStyle name="_Euro 2" xfId="1885" xr:uid="{00000000-0005-0000-0000-00004B030000}"/>
    <cellStyle name="_Expo_FINAL" xfId="603" xr:uid="{00000000-0005-0000-0000-00004C030000}"/>
    <cellStyle name="_FactSet Matrix" xfId="604" xr:uid="{00000000-0005-0000-0000-00004D030000}"/>
    <cellStyle name="_Final Model LeggettAndPlatt-ABC 141" xfId="605" xr:uid="{00000000-0005-0000-0000-00004E030000}"/>
    <cellStyle name="_FORECAST (jm rev 7-30-03) Update format Rev2" xfId="606" xr:uid="{00000000-0005-0000-0000-00004F030000}"/>
    <cellStyle name="_Front Range 09-10-02" xfId="607" xr:uid="{00000000-0005-0000-0000-000050030000}"/>
    <cellStyle name="_Gila River - Bank Version 12-16" xfId="608" xr:uid="{00000000-0005-0000-0000-000051030000}"/>
    <cellStyle name="_Gila River 062600 v1" xfId="609" xr:uid="{00000000-0005-0000-0000-000052030000}"/>
    <cellStyle name="_Gila River 2-13.xls Chart 1149" xfId="610" xr:uid="{00000000-0005-0000-0000-000053030000}"/>
    <cellStyle name="_Globe LBOv5.1" xfId="1886" xr:uid="{00000000-0005-0000-0000-000054030000}"/>
    <cellStyle name="_GPU PPA Calculations 12-10-01" xfId="611" xr:uid="{00000000-0005-0000-0000-000055030000}"/>
    <cellStyle name="_GPU PPA Calculations 12-10-01_ECP 43" xfId="612" xr:uid="{00000000-0005-0000-0000-000056030000}"/>
    <cellStyle name="_GS Model2_11" xfId="613" xr:uid="{00000000-0005-0000-0000-000057030000}"/>
    <cellStyle name="_Guadalupe Beck 2003-11" xfId="614" xr:uid="{00000000-0005-0000-0000-000058030000}"/>
    <cellStyle name="_Guideline Companies - WACC Inputs" xfId="615" xr:uid="{00000000-0005-0000-0000-000059030000}"/>
    <cellStyle name="_HBW_Equity Valuation_DCF_FINAL" xfId="616" xr:uid="{00000000-0005-0000-0000-00005A030000}"/>
    <cellStyle name="_Heading" xfId="617" xr:uid="{00000000-0005-0000-0000-00005B030000}"/>
    <cellStyle name="_Heading_Est FY06 Balance Sheet" xfId="1887" xr:uid="{00000000-0005-0000-0000-00005C030000}"/>
    <cellStyle name="_Heading_lbo_long_model" xfId="1888" xr:uid="{00000000-0005-0000-0000-00005D030000}"/>
    <cellStyle name="_Heading_OFS Reconciliation - Shalin's Changes" xfId="1889" xr:uid="{00000000-0005-0000-0000-00005E030000}"/>
    <cellStyle name="_Heading_OFS Reconciliation (091205)" xfId="1890" xr:uid="{00000000-0005-0000-0000-00005F030000}"/>
    <cellStyle name="_Heading_prestemp" xfId="618" xr:uid="{00000000-0005-0000-0000-000060030000}"/>
    <cellStyle name="_Heading_Project Viking LBO v353 (2-7-06)" xfId="1891" xr:uid="{00000000-0005-0000-0000-000061030000}"/>
    <cellStyle name="_Headline" xfId="619" xr:uid="{00000000-0005-0000-0000-000062030000}"/>
    <cellStyle name="_Hereford Ethanol Model 3-1-06 TE Bonds SG10" xfId="620" xr:uid="{00000000-0005-0000-0000-000063030000}"/>
    <cellStyle name="_Hereford Ethanol Model 3-1-06b" xfId="621" xr:uid="{00000000-0005-0000-0000-000064030000}"/>
    <cellStyle name="_Highlight" xfId="622" xr:uid="{00000000-0005-0000-0000-000065030000}"/>
    <cellStyle name="_Highlight 2" xfId="1892" xr:uid="{00000000-0005-0000-0000-000066030000}"/>
    <cellStyle name="_Illinois 111100 v1" xfId="623" xr:uid="{00000000-0005-0000-0000-000067030000}"/>
    <cellStyle name="_IM Financials1" xfId="624" xr:uid="{00000000-0005-0000-0000-000068030000}"/>
    <cellStyle name="_ING Amortization" xfId="625" xr:uid="{00000000-0005-0000-0000-000069030000}"/>
    <cellStyle name="_Interest Income" xfId="1893" xr:uid="{00000000-0005-0000-0000-00006A030000}"/>
    <cellStyle name="_Interest Income_Orchid_Model_8.1.2007_ v10" xfId="1894" xr:uid="{00000000-0005-0000-0000-00006B030000}"/>
    <cellStyle name="_Interest Income_Orchid_Model_8.3.2007_ v15" xfId="1895" xr:uid="{00000000-0005-0000-0000-00006C030000}"/>
    <cellStyle name="_Interest Income_PHBC Model v13" xfId="1896" xr:uid="{00000000-0005-0000-0000-00006D030000}"/>
    <cellStyle name="_Interest Income_PHBC Model v32" xfId="1897" xr:uid="{00000000-0005-0000-0000-00006E030000}"/>
    <cellStyle name="_Interest Income_Project Channel Model (11.21.06)v136" xfId="1898" xr:uid="{00000000-0005-0000-0000-00006F030000}"/>
    <cellStyle name="_Interest Income_Project Honeypot v1" xfId="1899" xr:uid="{00000000-0005-0000-0000-000070030000}"/>
    <cellStyle name="_Interest Income_Sheet2" xfId="1900" xr:uid="{00000000-0005-0000-0000-000071030000}"/>
    <cellStyle name="_Interest Income_Transaction" xfId="1901" xr:uid="{00000000-0005-0000-0000-000072030000}"/>
    <cellStyle name="_Intergen Cottonwood_SERC 091002" xfId="626" xr:uid="{00000000-0005-0000-0000-000073030000}"/>
    <cellStyle name="_JCP&amp;L PPA 1-9-01" xfId="627" xr:uid="{00000000-0005-0000-0000-000074030000}"/>
    <cellStyle name="_JCP&amp;L PPA 1-9-01_ECP 43" xfId="628" xr:uid="{00000000-0005-0000-0000-000075030000}"/>
    <cellStyle name="_Jicarilla Model 5.28.08" xfId="629" xr:uid="{00000000-0005-0000-0000-000076030000}"/>
    <cellStyle name="_JM Moapa Forecast 08-07-03 Rev" xfId="630" xr:uid="{00000000-0005-0000-0000-000077030000}"/>
    <cellStyle name="_JPPC Client Model_GG_v09" xfId="631" xr:uid="{00000000-0005-0000-0000-000078030000}"/>
    <cellStyle name="_La Paloma_Proforma Valuation v4" xfId="632" xr:uid="{00000000-0005-0000-0000-000079030000}"/>
    <cellStyle name="_Lake Road Model to Bidders" xfId="633" xr:uid="{00000000-0005-0000-0000-00007A030000}"/>
    <cellStyle name="_Linden 2.04.02" xfId="634" xr:uid="{00000000-0005-0000-0000-00007B030000}"/>
    <cellStyle name="_Linden 2.04.02_ECP 43" xfId="635" xr:uid="{00000000-0005-0000-0000-00007C030000}"/>
    <cellStyle name="_Linden 2.07.02" xfId="636" xr:uid="{00000000-0005-0000-0000-00007D030000}"/>
    <cellStyle name="_Linden 2.07.02_ECP 43" xfId="637" xr:uid="{00000000-0005-0000-0000-00007E030000}"/>
    <cellStyle name="_Linden 5.13.02" xfId="638" xr:uid="{00000000-0005-0000-0000-00007F030000}"/>
    <cellStyle name="_Linden 6 M-t-M 04.01.02" xfId="639" xr:uid="{00000000-0005-0000-0000-000080030000}"/>
    <cellStyle name="_Linden Restructuring 11-14-01" xfId="640" xr:uid="{00000000-0005-0000-0000-000081030000}"/>
    <cellStyle name="_Linden Restructuring 11-14-01_ECP 43" xfId="641" xr:uid="{00000000-0005-0000-0000-000082030000}"/>
    <cellStyle name="_Linden Restructuring 8-24-01" xfId="642" xr:uid="{00000000-0005-0000-0000-000083030000}"/>
    <cellStyle name="_Linden Restructuring 8-24-01_ECP 43" xfId="643" xr:uid="{00000000-0005-0000-0000-000084030000}"/>
    <cellStyle name="_Links Page" xfId="644" xr:uid="{00000000-0005-0000-0000-000085030000}"/>
    <cellStyle name="_Loan Draw Schedule" xfId="645" xr:uid="{00000000-0005-0000-0000-000086030000}"/>
    <cellStyle name="_Loyalty_DRAFT_2" xfId="646" xr:uid="{00000000-0005-0000-0000-000087030000}"/>
    <cellStyle name="_LVS model v21" xfId="1902" xr:uid="{00000000-0005-0000-0000-000088030000}"/>
    <cellStyle name="_LVS model v21_Orchid_Model_8.1.2007_ v10" xfId="1903" xr:uid="{00000000-0005-0000-0000-000089030000}"/>
    <cellStyle name="_LVS model v21_Orchid_Model_8.3.2007_ v15" xfId="1904" xr:uid="{00000000-0005-0000-0000-00008A030000}"/>
    <cellStyle name="_LVS model v21_PHBC Model v13" xfId="1905" xr:uid="{00000000-0005-0000-0000-00008B030000}"/>
    <cellStyle name="_LVS model v21_PHBC Model v32" xfId="1906" xr:uid="{00000000-0005-0000-0000-00008C030000}"/>
    <cellStyle name="_LVS model v21_Project Channel Model (11.21.06)v136" xfId="1907" xr:uid="{00000000-0005-0000-0000-00008D030000}"/>
    <cellStyle name="_LVS model v21_Project Honeypot v1" xfId="1908" xr:uid="{00000000-0005-0000-0000-00008E030000}"/>
    <cellStyle name="_LVS model v21_Sheet2" xfId="1909" xr:uid="{00000000-0005-0000-0000-00008F030000}"/>
    <cellStyle name="_LVS model v21_Transaction" xfId="1910" xr:uid="{00000000-0005-0000-0000-000090030000}"/>
    <cellStyle name="_Masspower 4 17 03 SQ v0.3" xfId="647" xr:uid="{00000000-0005-0000-0000-000091030000}"/>
    <cellStyle name="_Mesa Model 033" xfId="648" xr:uid="{00000000-0005-0000-0000-000092030000}"/>
    <cellStyle name="_Mesa Model 038" xfId="649" xr:uid="{00000000-0005-0000-0000-000093030000}"/>
    <cellStyle name="_Milford Electron 1Q 2002 04-02-02" xfId="650" xr:uid="{00000000-0005-0000-0000-000094030000}"/>
    <cellStyle name="_Missouri 0302 v2x" xfId="651" xr:uid="{00000000-0005-0000-0000-000095030000}"/>
    <cellStyle name="_Mkt Data Format (Judy)" xfId="652" xr:uid="{00000000-0005-0000-0000-000096030000}"/>
    <cellStyle name="_Moapa Forecast 08-08-03 JM Revised4" xfId="653" xr:uid="{00000000-0005-0000-0000-000097030000}"/>
    <cellStyle name="_Modelv2.0" xfId="1911" xr:uid="{00000000-0005-0000-0000-000098030000}"/>
    <cellStyle name="_Modelv2.0_Orchid_Model_8.1.2007_ v10" xfId="1912" xr:uid="{00000000-0005-0000-0000-000099030000}"/>
    <cellStyle name="_Modelv2.0_Orchid_Model_8.3.2007_ v15" xfId="1913" xr:uid="{00000000-0005-0000-0000-00009A030000}"/>
    <cellStyle name="_Modelv2.0_PHBC Model v13" xfId="1914" xr:uid="{00000000-0005-0000-0000-00009B030000}"/>
    <cellStyle name="_Modelv2.0_PHBC Model v32" xfId="1915" xr:uid="{00000000-0005-0000-0000-00009C030000}"/>
    <cellStyle name="_Modelv2.0_Project Channel Model (11.21.06)v136" xfId="1916" xr:uid="{00000000-0005-0000-0000-00009D030000}"/>
    <cellStyle name="_Modelv2.0_Project Honeypot v1" xfId="1917" xr:uid="{00000000-0005-0000-0000-00009E030000}"/>
    <cellStyle name="_Modelv2.0_Sheet2" xfId="1918" xr:uid="{00000000-0005-0000-0000-00009F030000}"/>
    <cellStyle name="_Modelv2.0_Transaction" xfId="1919" xr:uid="{00000000-0005-0000-0000-0000A0030000}"/>
    <cellStyle name="_Modelv28" xfId="1920" xr:uid="{00000000-0005-0000-0000-0000A1030000}"/>
    <cellStyle name="_Modelv28_Orchid_Model_8.1.2007_ v10" xfId="1921" xr:uid="{00000000-0005-0000-0000-0000A2030000}"/>
    <cellStyle name="_Modelv28_Orchid_Model_8.3.2007_ v15" xfId="1922" xr:uid="{00000000-0005-0000-0000-0000A3030000}"/>
    <cellStyle name="_Modelv28_PHBC Model v13" xfId="1923" xr:uid="{00000000-0005-0000-0000-0000A4030000}"/>
    <cellStyle name="_Modelv28_PHBC Model v32" xfId="1924" xr:uid="{00000000-0005-0000-0000-0000A5030000}"/>
    <cellStyle name="_Modelv28_Project Channel Model (11.21.06)v136" xfId="1925" xr:uid="{00000000-0005-0000-0000-0000A6030000}"/>
    <cellStyle name="_Modelv28_Project Honeypot v1" xfId="1926" xr:uid="{00000000-0005-0000-0000-0000A7030000}"/>
    <cellStyle name="_Modelv28_Sheet2" xfId="1927" xr:uid="{00000000-0005-0000-0000-0000A8030000}"/>
    <cellStyle name="_Modelv28_Transaction" xfId="1928" xr:uid="{00000000-0005-0000-0000-0000A9030000}"/>
    <cellStyle name="_Morgan_072902.b" xfId="654" xr:uid="{00000000-0005-0000-0000-0000AA030000}"/>
    <cellStyle name="_Morris - 8.27.02" xfId="655" xr:uid="{00000000-0005-0000-0000-0000AB030000}"/>
    <cellStyle name="_Multiple" xfId="656" xr:uid="{00000000-0005-0000-0000-0000AC030000}"/>
    <cellStyle name="_Multiple 2" xfId="1929" xr:uid="{00000000-0005-0000-0000-0000AD030000}"/>
    <cellStyle name="_Multiple_dcf" xfId="657" xr:uid="{00000000-0005-0000-0000-0000AE030000}"/>
    <cellStyle name="_Multiple_Fund Valuation BC (1 17 08)v9" xfId="1930" xr:uid="{00000000-0005-0000-0000-0000AF030000}"/>
    <cellStyle name="_Multiple_Fund Valuation BC (1 17 08)v9 2" xfId="1931" xr:uid="{00000000-0005-0000-0000-0000B0030000}"/>
    <cellStyle name="_Multiple_GS Model2_11" xfId="658" xr:uid="{00000000-0005-0000-0000-0000B1030000}"/>
    <cellStyle name="_Multiple_HBW_Equity Valuation_DCF_FINAL" xfId="659" xr:uid="{00000000-0005-0000-0000-0000B2030000}"/>
    <cellStyle name="_Multiple_New ClubCorp Valuation Model v28 (1-25-08)" xfId="1932" xr:uid="{00000000-0005-0000-0000-0000B3030000}"/>
    <cellStyle name="_Multiple_New ClubCorp Valuation Model v28 (1-25-08) 2" xfId="1933" xr:uid="{00000000-0005-0000-0000-0000B4030000}"/>
    <cellStyle name="_Multiple_Orchid_Model_8.1.2007_ v10" xfId="1934" xr:uid="{00000000-0005-0000-0000-0000B5030000}"/>
    <cellStyle name="_Multiple_Orchid_Model_8.3.2007_ v15" xfId="1935" xr:uid="{00000000-0005-0000-0000-0000B6030000}"/>
    <cellStyle name="_Multiple_PHBC Model v13" xfId="1936" xr:uid="{00000000-0005-0000-0000-0000B7030000}"/>
    <cellStyle name="_Multiple_PHBC Model v32" xfId="1937" xr:uid="{00000000-0005-0000-0000-0000B8030000}"/>
    <cellStyle name="_Multiple_PHBC Model v32 2" xfId="1938" xr:uid="{00000000-0005-0000-0000-0000B9030000}"/>
    <cellStyle name="_Multiple_Project Channel Model (11.21.06)v136" xfId="1939" xr:uid="{00000000-0005-0000-0000-0000BA030000}"/>
    <cellStyle name="_Multiple_Project Honeypot v1" xfId="1940" xr:uid="{00000000-0005-0000-0000-0000BB030000}"/>
    <cellStyle name="_Multiple_Project Train v54 (5-25-07)" xfId="1941" xr:uid="{00000000-0005-0000-0000-0000BC030000}"/>
    <cellStyle name="_Multiple_Project Train v54 (5-25-07) 2" xfId="1942" xr:uid="{00000000-0005-0000-0000-0000BD030000}"/>
    <cellStyle name="_Multiple_SILVER BULLET v50 (7.27.06)" xfId="1943" xr:uid="{00000000-0005-0000-0000-0000BE030000}"/>
    <cellStyle name="_Multiple_SILVER BULLET v50 (7.27.06) 2" xfId="1944" xr:uid="{00000000-0005-0000-0000-0000BF030000}"/>
    <cellStyle name="_Multiple_Ski Benchmarking (6-23-06) v10" xfId="1945" xr:uid="{00000000-0005-0000-0000-0000C0030000}"/>
    <cellStyle name="_Multiple_SUM" xfId="1946" xr:uid="{00000000-0005-0000-0000-0000C1030000}"/>
    <cellStyle name="_Multiple_SUM 2" xfId="1947" xr:uid="{00000000-0005-0000-0000-0000C2030000}"/>
    <cellStyle name="_Multiple_Transaction" xfId="1948" xr:uid="{00000000-0005-0000-0000-0000C3030000}"/>
    <cellStyle name="_MultipleSpace" xfId="660" xr:uid="{00000000-0005-0000-0000-0000C4030000}"/>
    <cellStyle name="_MultipleSpace 2" xfId="1949" xr:uid="{00000000-0005-0000-0000-0000C5030000}"/>
    <cellStyle name="_MultipleSpace_dcf" xfId="661" xr:uid="{00000000-0005-0000-0000-0000C6030000}"/>
    <cellStyle name="_MultipleSpace_Fund Valuation BC (1 17 08)v9" xfId="1950" xr:uid="{00000000-0005-0000-0000-0000C7030000}"/>
    <cellStyle name="_MultipleSpace_Fund Valuation BC (1 17 08)v9 2" xfId="1951" xr:uid="{00000000-0005-0000-0000-0000C8030000}"/>
    <cellStyle name="_MultipleSpace_GS Model2_11" xfId="662" xr:uid="{00000000-0005-0000-0000-0000C9030000}"/>
    <cellStyle name="_MultipleSpace_New ClubCorp Valuation Model v28 (1-25-08)" xfId="1952" xr:uid="{00000000-0005-0000-0000-0000CA030000}"/>
    <cellStyle name="_MultipleSpace_New ClubCorp Valuation Model v28 (1-25-08) 2" xfId="1953" xr:uid="{00000000-0005-0000-0000-0000CB030000}"/>
    <cellStyle name="_MultipleSpace_Orchid_Model_8.1.2007_ v10" xfId="1954" xr:uid="{00000000-0005-0000-0000-0000CC030000}"/>
    <cellStyle name="_MultipleSpace_Orchid_Model_8.3.2007_ v15" xfId="1955" xr:uid="{00000000-0005-0000-0000-0000CD030000}"/>
    <cellStyle name="_MultipleSpace_PHBC Model v13" xfId="1956" xr:uid="{00000000-0005-0000-0000-0000CE030000}"/>
    <cellStyle name="_MultipleSpace_PHBC Model v32" xfId="1957" xr:uid="{00000000-0005-0000-0000-0000CF030000}"/>
    <cellStyle name="_MultipleSpace_PHBC Model v32 2" xfId="1958" xr:uid="{00000000-0005-0000-0000-0000D0030000}"/>
    <cellStyle name="_MultipleSpace_Project Channel Model (11.21.06)v136" xfId="1959" xr:uid="{00000000-0005-0000-0000-0000D1030000}"/>
    <cellStyle name="_MultipleSpace_Project Honeypot v1" xfId="1960" xr:uid="{00000000-0005-0000-0000-0000D2030000}"/>
    <cellStyle name="_MultipleSpace_Project Train v54 (5-25-07)" xfId="1961" xr:uid="{00000000-0005-0000-0000-0000D3030000}"/>
    <cellStyle name="_MultipleSpace_Project Train v54 (5-25-07) 2" xfId="1962" xr:uid="{00000000-0005-0000-0000-0000D4030000}"/>
    <cellStyle name="_MultipleSpace_SILVER BULLET v50 (7.27.06)" xfId="1963" xr:uid="{00000000-0005-0000-0000-0000D5030000}"/>
    <cellStyle name="_MultipleSpace_SILVER BULLET v50 (7.27.06) 2" xfId="1964" xr:uid="{00000000-0005-0000-0000-0000D6030000}"/>
    <cellStyle name="_MultipleSpace_Ski Benchmarking (6-23-06) v10" xfId="1965" xr:uid="{00000000-0005-0000-0000-0000D7030000}"/>
    <cellStyle name="_MultipleSpace_SUM" xfId="1966" xr:uid="{00000000-0005-0000-0000-0000D8030000}"/>
    <cellStyle name="_MultipleSpace_SUM 2" xfId="1967" xr:uid="{00000000-0005-0000-0000-0000D9030000}"/>
    <cellStyle name="_MultipleSpace_Transaction" xfId="1968" xr:uid="{00000000-0005-0000-0000-0000DA030000}"/>
    <cellStyle name="_NCA1__7_15_03" xfId="663" xr:uid="{00000000-0005-0000-0000-0000DB030000}"/>
    <cellStyle name="_NOI_by property" xfId="1969" xr:uid="{00000000-0005-0000-0000-0000DC030000}"/>
    <cellStyle name="_NRG Brazos Valley 10-25-02 Macquarie Model" xfId="664" xr:uid="{00000000-0005-0000-0000-0000DD030000}"/>
    <cellStyle name="_Oneta 052200 v1" xfId="665" xr:uid="{00000000-0005-0000-0000-0000DE030000}"/>
    <cellStyle name="_Oneta 061300" xfId="666" xr:uid="{00000000-0005-0000-0000-0000DF030000}"/>
    <cellStyle name="_Orange-Mulberry Res. 061201a" xfId="667" xr:uid="{00000000-0005-0000-0000-0000E0030000}"/>
    <cellStyle name="_OT Debt" xfId="668" xr:uid="{00000000-0005-0000-0000-0000E1030000}"/>
    <cellStyle name="_OT Debt_ECP 43" xfId="669" xr:uid="{00000000-0005-0000-0000-0000E2030000}"/>
    <cellStyle name="_PACE" xfId="670" xr:uid="{00000000-0005-0000-0000-0000E3030000}"/>
    <cellStyle name="_Pace new curves 9-27-01" xfId="671" xr:uid="{00000000-0005-0000-0000-0000E4030000}"/>
    <cellStyle name="_Pace new curves 9-27-01_ECP 43" xfId="672" xr:uid="{00000000-0005-0000-0000-0000E5030000}"/>
    <cellStyle name="_Pace Sensitivity" xfId="673" xr:uid="{00000000-0005-0000-0000-0000E6030000}"/>
    <cellStyle name="_PASv2_UnifiedBF_consol revised 8-15-06" xfId="674" xr:uid="{00000000-0005-0000-0000-0000E7030000}"/>
    <cellStyle name="_Percent" xfId="675" xr:uid="{00000000-0005-0000-0000-0000E8030000}"/>
    <cellStyle name="_Percent 2" xfId="1970" xr:uid="{00000000-0005-0000-0000-0000E9030000}"/>
    <cellStyle name="_Percent_GS Model2_11" xfId="676" xr:uid="{00000000-0005-0000-0000-0000EA030000}"/>
    <cellStyle name="_PercentSpace" xfId="677" xr:uid="{00000000-0005-0000-0000-0000EB030000}"/>
    <cellStyle name="_PercentSpace 2" xfId="1971" xr:uid="{00000000-0005-0000-0000-0000EC030000}"/>
    <cellStyle name="_PercentSpace_GS Model2_11" xfId="678" xr:uid="{00000000-0005-0000-0000-0000ED030000}"/>
    <cellStyle name="_PLRE Yield 4-19-04" xfId="1972" xr:uid="{00000000-0005-0000-0000-0000EE030000}"/>
    <cellStyle name="_PLRE Yield 4-26-04" xfId="1973" xr:uid="{00000000-0005-0000-0000-0000EF030000}"/>
    <cellStyle name="_Portfolio overview v5" xfId="1974" xr:uid="{00000000-0005-0000-0000-0000F0030000}"/>
    <cellStyle name="_Portfolio overview v5_Orchid_Model_8.1.2007_ v10" xfId="1975" xr:uid="{00000000-0005-0000-0000-0000F1030000}"/>
    <cellStyle name="_Portfolio overview v5_Orchid_Model_8.3.2007_ v15" xfId="1976" xr:uid="{00000000-0005-0000-0000-0000F2030000}"/>
    <cellStyle name="_Portfolio overview v5_PHBC Model v13" xfId="1977" xr:uid="{00000000-0005-0000-0000-0000F3030000}"/>
    <cellStyle name="_Portfolio overview v5_PHBC Model v32" xfId="1978" xr:uid="{00000000-0005-0000-0000-0000F4030000}"/>
    <cellStyle name="_Portfolio overview v5_Project Channel Model (11.21.06)v136" xfId="1979" xr:uid="{00000000-0005-0000-0000-0000F5030000}"/>
    <cellStyle name="_Portfolio overview v5_Project Honeypot v1" xfId="1980" xr:uid="{00000000-0005-0000-0000-0000F6030000}"/>
    <cellStyle name="_Portfolio overview v5_Sheet2" xfId="1981" xr:uid="{00000000-0005-0000-0000-0000F7030000}"/>
    <cellStyle name="_Portfolio overview v5_Transaction" xfId="1982" xr:uid="{00000000-0005-0000-0000-0000F8030000}"/>
    <cellStyle name="_PPA Curve Analysis" xfId="679" xr:uid="{00000000-0005-0000-0000-0000F9030000}"/>
    <cellStyle name="_PPA Curve Analysis_ECP 43" xfId="680" xr:uid="{00000000-0005-0000-0000-0000FA030000}"/>
    <cellStyle name="_prestemp" xfId="681" xr:uid="{00000000-0005-0000-0000-0000FB030000}"/>
    <cellStyle name="_Project Cannes - Valuation model.06.07.05.v1" xfId="1983" xr:uid="{00000000-0005-0000-0000-0000FC030000}"/>
    <cellStyle name="_Project Cannes - Valuation model.06.07.05.v1_Orchid_Model_8.1.2007_ v10" xfId="1984" xr:uid="{00000000-0005-0000-0000-0000FD030000}"/>
    <cellStyle name="_Project Cannes - Valuation model.06.07.05.v1_Orchid_Model_8.3.2007_ v15" xfId="1985" xr:uid="{00000000-0005-0000-0000-0000FE030000}"/>
    <cellStyle name="_Project Cannes - Valuation model.06.07.05.v1_PHBC Model v13" xfId="1986" xr:uid="{00000000-0005-0000-0000-0000FF030000}"/>
    <cellStyle name="_Project Cannes - Valuation model.06.07.05.v1_PHBC Model v32" xfId="1987" xr:uid="{00000000-0005-0000-0000-000000040000}"/>
    <cellStyle name="_Project Cannes - Valuation model.06.07.05.v1_Project Channel Model (11.21.06)v136" xfId="1988" xr:uid="{00000000-0005-0000-0000-000001040000}"/>
    <cellStyle name="_Project Cannes - Valuation model.06.07.05.v1_Project Honeypot v1" xfId="1989" xr:uid="{00000000-0005-0000-0000-000002040000}"/>
    <cellStyle name="_Project Cannes - Valuation model.06.07.05.v1_Sheet2" xfId="1990" xr:uid="{00000000-0005-0000-0000-000003040000}"/>
    <cellStyle name="_Project Cannes - Valuation model.06.07.05.v1_Transaction" xfId="1991" xr:uid="{00000000-0005-0000-0000-000004040000}"/>
    <cellStyle name="_Project Model Form Links" xfId="682" xr:uid="{00000000-0005-0000-0000-000005040000}"/>
    <cellStyle name="_PSEG asset valuation 1.1" xfId="683" xr:uid="{00000000-0005-0000-0000-000006040000}"/>
    <cellStyle name="_PSEG Swap v3.1" xfId="684" xr:uid="{00000000-0005-0000-0000-000007040000}"/>
    <cellStyle name="_PSEG Swap v3.5 PSEG Assets" xfId="685" xr:uid="{00000000-0005-0000-0000-000008040000}"/>
    <cellStyle name="_Rating Agency Analysis v2" xfId="686" xr:uid="{00000000-0005-0000-0000-000009040000}"/>
    <cellStyle name="_Rating Agency Analysis v2_ECP 43" xfId="687" xr:uid="{00000000-0005-0000-0000-00000A040000}"/>
    <cellStyle name="_Rating Agency Model v3" xfId="688" xr:uid="{00000000-0005-0000-0000-00000B040000}"/>
    <cellStyle name="_Rating Agency Model v3_ECP 43" xfId="689" xr:uid="{00000000-0005-0000-0000-00000C040000}"/>
    <cellStyle name="_RBS Gen Holdings Updated for June 11 presentation" xfId="690" xr:uid="{00000000-0005-0000-0000-00000D040000}"/>
    <cellStyle name="_Reconciliation of Electron to Asset Management Models" xfId="691" xr:uid="{00000000-0005-0000-0000-00000E040000}"/>
    <cellStyle name="_RMEC 2X1 501F 78% starts r6 011402 OM1 (from Andrew W. 6-27-03 9-28am)" xfId="692" xr:uid="{00000000-0005-0000-0000-00000F040000}"/>
    <cellStyle name="_RMEC 2X1 501F 84% hours r12 100802" xfId="693" xr:uid="{00000000-0005-0000-0000-000010040000}"/>
    <cellStyle name="_Ryan_Model_v15" xfId="694" xr:uid="{00000000-0005-0000-0000-000011040000}"/>
    <cellStyle name="_SA Financial Model v1.0" xfId="695" xr:uid="{00000000-0005-0000-0000-000012040000}"/>
    <cellStyle name="_Scenario 2 First Cut_v2" xfId="696" xr:uid="{00000000-0005-0000-0000-000013040000}"/>
    <cellStyle name="_SERC 072302" xfId="697" xr:uid="{00000000-0005-0000-0000-000014040000}"/>
    <cellStyle name="_SG_Forecast 08-07-06" xfId="698" xr:uid="{00000000-0005-0000-0000-000015040000}"/>
    <cellStyle name="_SJQN CONS 083102" xfId="699" xr:uid="{00000000-0005-0000-0000-000016040000}"/>
    <cellStyle name="_Ski Benchmarking (6-23-06) v10" xfId="1992" xr:uid="{00000000-0005-0000-0000-000017040000}"/>
    <cellStyle name="_Ski Benchmarking (6-23-06) v10 2" xfId="1993" xr:uid="{00000000-0005-0000-0000-000018040000}"/>
    <cellStyle name="_Sparklev5" xfId="1994" xr:uid="{00000000-0005-0000-0000-000019040000}"/>
    <cellStyle name="_Sparklev5_Orchid_Model_8.1.2007_ v10" xfId="1995" xr:uid="{00000000-0005-0000-0000-00001A040000}"/>
    <cellStyle name="_Sparklev5_Orchid_Model_8.3.2007_ v15" xfId="1996" xr:uid="{00000000-0005-0000-0000-00001B040000}"/>
    <cellStyle name="_Sparklev5_PHBC Model v13" xfId="1997" xr:uid="{00000000-0005-0000-0000-00001C040000}"/>
    <cellStyle name="_Sparklev5_PHBC Model v32" xfId="1998" xr:uid="{00000000-0005-0000-0000-00001D040000}"/>
    <cellStyle name="_Sparklev5_Project Channel Model (11.21.06)v136" xfId="1999" xr:uid="{00000000-0005-0000-0000-00001E040000}"/>
    <cellStyle name="_Sparklev5_Project Honeypot v1" xfId="2000" xr:uid="{00000000-0005-0000-0000-00001F040000}"/>
    <cellStyle name="_Sparklev5_Sheet2" xfId="2001" xr:uid="{00000000-0005-0000-0000-000020040000}"/>
    <cellStyle name="_Sparklev5_Transaction" xfId="2002" xr:uid="{00000000-0005-0000-0000-000021040000}"/>
    <cellStyle name="_Std. Output" xfId="700" xr:uid="{00000000-0005-0000-0000-000022040000}"/>
    <cellStyle name="_Steamboat 03-23-2005 (Calyon Version)" xfId="701" xr:uid="{00000000-0005-0000-0000-000023040000}"/>
    <cellStyle name="_SubHeading" xfId="702" xr:uid="{00000000-0005-0000-0000-000024040000}"/>
    <cellStyle name="_SubHeading_Est FY06 Balance Sheet" xfId="2003" xr:uid="{00000000-0005-0000-0000-000025040000}"/>
    <cellStyle name="_SubHeading_lbo_long_model" xfId="2004" xr:uid="{00000000-0005-0000-0000-000026040000}"/>
    <cellStyle name="_SubHeading_OFS Reconciliation - Shalin's Changes" xfId="2005" xr:uid="{00000000-0005-0000-0000-000027040000}"/>
    <cellStyle name="_SubHeading_OFS Reconciliation (091205)" xfId="2006" xr:uid="{00000000-0005-0000-0000-000028040000}"/>
    <cellStyle name="_SubHeading_prestemp" xfId="703" xr:uid="{00000000-0005-0000-0000-000029040000}"/>
    <cellStyle name="_SubHeading_Project Viking LBO v353 (2-7-06)" xfId="2007" xr:uid="{00000000-0005-0000-0000-00002A040000}"/>
    <cellStyle name="_Summary" xfId="704" xr:uid="{00000000-0005-0000-0000-00002B040000}"/>
    <cellStyle name="_Summary V7_3groups" xfId="705" xr:uid="{00000000-0005-0000-0000-00002C040000}"/>
    <cellStyle name="_Summary_Abengoa - 9-Year Amortization" xfId="706" xr:uid="{00000000-0005-0000-0000-00002D040000}"/>
    <cellStyle name="_Summary_PASv2_UnifiedBF_consol revised 8-15-06" xfId="707" xr:uid="{00000000-0005-0000-0000-00002E040000}"/>
    <cellStyle name="_Summary_SG_Forecast 08-07-06" xfId="708" xr:uid="{00000000-0005-0000-0000-00002F040000}"/>
    <cellStyle name="_Table" xfId="709" xr:uid="{00000000-0005-0000-0000-000030040000}"/>
    <cellStyle name="_Table_Copy of Steamboat (5-12-06) v15" xfId="2008" xr:uid="{00000000-0005-0000-0000-000031040000}"/>
    <cellStyle name="_Table_Divested - Comparison" xfId="2009" xr:uid="{00000000-0005-0000-0000-000032040000}"/>
    <cellStyle name="_Table_Divested IDs - Bkd to 01129" xfId="2010" xr:uid="{00000000-0005-0000-0000-000033040000}"/>
    <cellStyle name="_Table_Est FY06 Balance Sheet" xfId="2011" xr:uid="{00000000-0005-0000-0000-000034040000}"/>
    <cellStyle name="_Table_OFS Reconciliation - Shalin's Changes" xfId="2012" xr:uid="{00000000-0005-0000-0000-000035040000}"/>
    <cellStyle name="_Table_OFS Reconciliation (091205)" xfId="2013" xr:uid="{00000000-0005-0000-0000-000036040000}"/>
    <cellStyle name="_Table_Project Viking LBO v353 (2-7-06)" xfId="2014" xr:uid="{00000000-0005-0000-0000-000037040000}"/>
    <cellStyle name="_Table_SILVER BULLET v50 (7.27.06)" xfId="2015" xr:uid="{00000000-0005-0000-0000-000038040000}"/>
    <cellStyle name="_Table_Ski Benchmarking (6-23-06) v10" xfId="2016" xr:uid="{00000000-0005-0000-0000-000039040000}"/>
    <cellStyle name="_TableHead" xfId="710" xr:uid="{00000000-0005-0000-0000-00003A040000}"/>
    <cellStyle name="_TableHead_Divested - Comparison" xfId="2017" xr:uid="{00000000-0005-0000-0000-00003B040000}"/>
    <cellStyle name="_TableHead_Divested IDs - Bkd to 01129" xfId="2018" xr:uid="{00000000-0005-0000-0000-00003C040000}"/>
    <cellStyle name="_TableHead_Est FY06 Balance Sheet" xfId="2019" xr:uid="{00000000-0005-0000-0000-00003D040000}"/>
    <cellStyle name="_TableHead_OFS Reconciliation - Shalin's Changes" xfId="2020" xr:uid="{00000000-0005-0000-0000-00003E040000}"/>
    <cellStyle name="_TableHead_OFS Reconciliation (091205)" xfId="2021" xr:uid="{00000000-0005-0000-0000-00003F040000}"/>
    <cellStyle name="_TableHead_Project Viking LBO v353 (2-7-06)" xfId="2022" xr:uid="{00000000-0005-0000-0000-000040040000}"/>
    <cellStyle name="_TableHeading" xfId="711" xr:uid="{00000000-0005-0000-0000-000041040000}"/>
    <cellStyle name="_TableRowBorder" xfId="712" xr:uid="{00000000-0005-0000-0000-000042040000}"/>
    <cellStyle name="_TableRowHead" xfId="713" xr:uid="{00000000-0005-0000-0000-000043040000}"/>
    <cellStyle name="_TableRowHead_Divested - Comparison" xfId="2023" xr:uid="{00000000-0005-0000-0000-000044040000}"/>
    <cellStyle name="_TableRowHead_Divested IDs - Bkd to 01129" xfId="2024" xr:uid="{00000000-0005-0000-0000-000045040000}"/>
    <cellStyle name="_TableRowHead_Est FY06 Balance Sheet" xfId="2025" xr:uid="{00000000-0005-0000-0000-000046040000}"/>
    <cellStyle name="_TableRowHead_OFS Reconciliation - Shalin's Changes" xfId="2026" xr:uid="{00000000-0005-0000-0000-000047040000}"/>
    <cellStyle name="_TableRowHead_Project Viking LBO v353 (2-7-06)" xfId="2027" xr:uid="{00000000-0005-0000-0000-000048040000}"/>
    <cellStyle name="_TableRowHeading" xfId="714" xr:uid="{00000000-0005-0000-0000-000049040000}"/>
    <cellStyle name="_TableSuperHead" xfId="715" xr:uid="{00000000-0005-0000-0000-00004A040000}"/>
    <cellStyle name="_TableSuperHead_Est FY06 Balance Sheet" xfId="2028" xr:uid="{00000000-0005-0000-0000-00004B040000}"/>
    <cellStyle name="_TableSuperHead_OFS Reconciliation - Shalin's Changes" xfId="2029" xr:uid="{00000000-0005-0000-0000-00004C040000}"/>
    <cellStyle name="_TableSuperHead_Project Viking LBO v353 (2-7-06)" xfId="2030" xr:uid="{00000000-0005-0000-0000-00004D040000}"/>
    <cellStyle name="_TableSuperHeading" xfId="716" xr:uid="{00000000-0005-0000-0000-00004E040000}"/>
    <cellStyle name="_TableText" xfId="717" xr:uid="{00000000-0005-0000-0000-00004F040000}"/>
    <cellStyle name="_Tallmad2" xfId="718" xr:uid="{00000000-0005-0000-0000-000050040000}"/>
    <cellStyle name="_TECO Combined Return Analysis NEW 01-23-01" xfId="719" xr:uid="{00000000-0005-0000-0000-000051040000}"/>
    <cellStyle name="_Thermo 2003 - tcp dscr 6_05a" xfId="720" xr:uid="{00000000-0005-0000-0000-000052040000}"/>
    <cellStyle name="_Thermo Adjusted 7-24" xfId="721" xr:uid="{00000000-0005-0000-0000-000053040000}"/>
    <cellStyle name="_Thunder Creek  Final Economics" xfId="722" xr:uid="{00000000-0005-0000-0000-000054040000}"/>
    <cellStyle name="_TIE 2004-07" xfId="723" xr:uid="{00000000-0005-0000-0000-000055040000}"/>
    <cellStyle name="_TIE Consolidated 09-18-00 c2 Teco" xfId="724" xr:uid="{00000000-0005-0000-0000-000056040000}"/>
    <cellStyle name="_TIE Model 12-31-03 ReAcquire (2003-09)" xfId="725" xr:uid="{00000000-0005-0000-0000-000057040000}"/>
    <cellStyle name="_TIE Model-PAG-06-12-03 to Icahn" xfId="726" xr:uid="{00000000-0005-0000-0000-000058040000}"/>
    <cellStyle name="_Total Summary" xfId="727" xr:uid="{00000000-0005-0000-0000-000059040000}"/>
    <cellStyle name="_Transaction_DRAFT" xfId="728" xr:uid="{00000000-0005-0000-0000-00005A040000}"/>
    <cellStyle name="_Transaction_FINAL" xfId="729" xr:uid="{00000000-0005-0000-0000-00005B040000}"/>
    <cellStyle name="_TRENT6_09_BANK" xfId="730" xr:uid="{00000000-0005-0000-0000-00005C040000}"/>
    <cellStyle name="_unify" xfId="731" xr:uid="{00000000-0005-0000-0000-00005D040000}"/>
    <cellStyle name="_UPP &amp; Gila 10 yr Forecast 10-30-03 DF 1-20-04" xfId="732" xr:uid="{00000000-0005-0000-0000-00005E040000}"/>
    <cellStyle name="_Vandolah Electron 2002 2Q1" xfId="733" xr:uid="{00000000-0005-0000-0000-00005F040000}"/>
    <cellStyle name="_Vandolah__07_15_03" xfId="734" xr:uid="{00000000-0005-0000-0000-000060040000}"/>
    <cellStyle name="_WACC CAPM" xfId="735" xr:uid="{00000000-0005-0000-0000-000061040000}"/>
    <cellStyle name="_Warren DCF model v.5_DRAFT" xfId="736" xr:uid="{00000000-0005-0000-0000-000062040000}"/>
    <cellStyle name="_Wells REIT v9.3" xfId="2031" xr:uid="{00000000-0005-0000-0000-000063040000}"/>
    <cellStyle name="_Wells REIT v9.3_Orchid_Model_8.1.2007_ v10" xfId="2032" xr:uid="{00000000-0005-0000-0000-000064040000}"/>
    <cellStyle name="_Wells REIT v9.3_Orchid_Model_8.3.2007_ v15" xfId="2033" xr:uid="{00000000-0005-0000-0000-000065040000}"/>
    <cellStyle name="_Wells REIT v9.3_PHBC Model v13" xfId="2034" xr:uid="{00000000-0005-0000-0000-000066040000}"/>
    <cellStyle name="_Wells REIT v9.3_PHBC Model v32" xfId="2035" xr:uid="{00000000-0005-0000-0000-000067040000}"/>
    <cellStyle name="_Wells REIT v9.3_Project Channel Model (11.21.06)v136" xfId="2036" xr:uid="{00000000-0005-0000-0000-000068040000}"/>
    <cellStyle name="_Wells REIT v9.3_Project Honeypot v1" xfId="2037" xr:uid="{00000000-0005-0000-0000-000069040000}"/>
    <cellStyle name="_Wells REIT v9.3_Sheet2" xfId="2038" xr:uid="{00000000-0005-0000-0000-00006A040000}"/>
    <cellStyle name="_Wells REIT v9.3_Transaction" xfId="2039" xr:uid="{00000000-0005-0000-0000-00006B040000}"/>
    <cellStyle name="_West Michigan 0800 v1 test" xfId="737" xr:uid="{00000000-0005-0000-0000-00006C040000}"/>
    <cellStyle name="_West Michigan 0801 v4" xfId="738" xr:uid="{00000000-0005-0000-0000-00006D040000}"/>
    <cellStyle name="_West Michigan 0901 v2" xfId="739" xr:uid="{00000000-0005-0000-0000-00006E040000}"/>
    <cellStyle name="_West Michigan 1101 v1" xfId="740" xr:uid="{00000000-0005-0000-0000-00006F040000}"/>
    <cellStyle name="_Worksheet Template with Print Macro1" xfId="741" xr:uid="{00000000-0005-0000-0000-000070040000}"/>
    <cellStyle name="-" xfId="1754" xr:uid="{00000000-0005-0000-0000-000003000000}"/>
    <cellStyle name="-_eric" xfId="1884" xr:uid="{00000000-0005-0000-0000-000049030000}"/>
    <cellStyle name="-1" xfId="780" xr:uid="{00000000-0005-0000-0000-0000A9040000}"/>
    <cellStyle name=";;;" xfId="137" xr:uid="{00000000-0005-0000-0000-0000E9000000}"/>
    <cellStyle name="?? [0]_??" xfId="138" xr:uid="{00000000-0005-0000-0000-0000EA000000}"/>
    <cellStyle name="??_?.????" xfId="139" xr:uid="{00000000-0005-0000-0000-0000EB000000}"/>
    <cellStyle name="?en1" xfId="1550" xr:uid="{00000000-0005-0000-0000-0000EC000000}"/>
    <cellStyle name="." xfId="1774" xr:uid="{00000000-0005-0000-0000-0000D1000000}"/>
    <cellStyle name="..1" xfId="1775" xr:uid="{00000000-0005-0000-0000-0000D2000000}"/>
    <cellStyle name=".0" xfId="1776" xr:uid="{00000000-0005-0000-0000-0000D3000000}"/>
    <cellStyle name=".0\" xfId="1777" xr:uid="{00000000-0005-0000-0000-0000D4000000}"/>
    <cellStyle name=".0\ 2" xfId="1778" xr:uid="{00000000-0005-0000-0000-0000D5000000}"/>
    <cellStyle name=".0\ 2 2" xfId="2325" xr:uid="{00000000-0005-0000-0000-0000D6000000}"/>
    <cellStyle name=".0\ 3" xfId="2326" xr:uid="{00000000-0005-0000-0000-0000D7000000}"/>
    <cellStyle name=".00" xfId="1779" xr:uid="{00000000-0005-0000-0000-0000D9000000}"/>
    <cellStyle name=".00()" xfId="1549" xr:uid="{00000000-0005-0000-0000-0000DA000000}"/>
    <cellStyle name=".000" xfId="1780" xr:uid="{00000000-0005-0000-0000-0000DB000000}"/>
    <cellStyle name=".1" xfId="1781" xr:uid="{00000000-0005-0000-0000-0000DC000000}"/>
    <cellStyle name=".11" xfId="1782" xr:uid="{00000000-0005-0000-0000-0000DD000000}"/>
    <cellStyle name=".12" xfId="1783" xr:uid="{00000000-0005-0000-0000-0000DE000000}"/>
    <cellStyle name=".2" xfId="1784" xr:uid="{00000000-0005-0000-0000-0000DF000000}"/>
    <cellStyle name=".3" xfId="1785" xr:uid="{00000000-0005-0000-0000-0000E0000000}"/>
    <cellStyle name=".9" xfId="1786" xr:uid="{00000000-0005-0000-0000-0000E1000000}"/>
    <cellStyle name=".Comma" xfId="135" xr:uid="{00000000-0005-0000-0000-0000E2000000}"/>
    <cellStyle name=".Currency" xfId="136" xr:uid="{00000000-0005-0000-0000-0000E3000000}"/>
    <cellStyle name=".d" xfId="1787" xr:uid="{00000000-0005-0000-0000-0000E4000000}"/>
    <cellStyle name=".d." xfId="1788" xr:uid="{00000000-0005-0000-0000-0000E5000000}"/>
    <cellStyle name=".d1" xfId="1789" xr:uid="{00000000-0005-0000-0000-0000E6000000}"/>
    <cellStyle name=".d1 2" xfId="1790" xr:uid="{00000000-0005-0000-0000-0000E7000000}"/>
    <cellStyle name=".q" xfId="1791" xr:uid="{00000000-0005-0000-0000-0000E8000000}"/>
    <cellStyle name="(" xfId="1772" xr:uid="{00000000-0005-0000-0000-0000CE000000}"/>
    <cellStyle name="]_x000d__x000a_Zoomed=1_x000d__x000a_Row=0_x000d__x000a_Column=0_x000d__x000a_Height=0_x000d__x000a_Width=0_x000d__x000a_FontName=FoxFont_x000d__x000a_FontStyle=0_x000d__x000a_FontSize=9_x000d__x000a_PrtFontName=FoxPrin" xfId="75" xr:uid="{00000000-0005-0000-0000-0000EE000000}"/>
    <cellStyle name="******************************************" xfId="1548" xr:uid="{00000000-0005-0000-0000-0000CF000000}"/>
    <cellStyle name="****************************************** 2" xfId="1773" xr:uid="{00000000-0005-0000-0000-0000D0000000}"/>
    <cellStyle name="\" xfId="1551" xr:uid="{00000000-0005-0000-0000-0000ED000000}"/>
    <cellStyle name="%" xfId="133" xr:uid="{00000000-0005-0000-0000-000014000000}"/>
    <cellStyle name="% 2" xfId="2378" xr:uid="{00000000-0005-0000-0000-000015000000}"/>
    <cellStyle name="% 3" xfId="2379" xr:uid="{00000000-0005-0000-0000-000016000000}"/>
    <cellStyle name="% 3 2" xfId="2380" xr:uid="{00000000-0005-0000-0000-000017000000}"/>
    <cellStyle name="% 3 3" xfId="2381" xr:uid="{00000000-0005-0000-0000-000018000000}"/>
    <cellStyle name="% 3 4" xfId="2382" xr:uid="{00000000-0005-0000-0000-000019000000}"/>
    <cellStyle name="% 3 5" xfId="2383" xr:uid="{00000000-0005-0000-0000-00001A000000}"/>
    <cellStyle name="% 4" xfId="2384" xr:uid="{00000000-0005-0000-0000-00001B000000}"/>
    <cellStyle name="% 5" xfId="2385" xr:uid="{00000000-0005-0000-0000-00001C000000}"/>
    <cellStyle name="% Center" xfId="1759" xr:uid="{00000000-0005-0000-0000-00001D000000}"/>
    <cellStyle name="% equity" xfId="134" xr:uid="{00000000-0005-0000-0000-00001E000000}"/>
    <cellStyle name="% Input" xfId="1545" xr:uid="{00000000-0005-0000-0000-00001F000000}"/>
    <cellStyle name="% Presentation" xfId="1546" xr:uid="{00000000-0005-0000-0000-000020000000}"/>
    <cellStyle name="%_Billed" xfId="2386" xr:uid="{00000000-0005-0000-0000-000024000000}"/>
    <cellStyle name="%_Billed 2" xfId="2387" xr:uid="{00000000-0005-0000-0000-000025000000}"/>
    <cellStyle name="%_Billed 3" xfId="2388" xr:uid="{00000000-0005-0000-0000-000026000000}"/>
    <cellStyle name="%_Billed 4" xfId="2389" xr:uid="{00000000-0005-0000-0000-000027000000}"/>
    <cellStyle name="%_Billed 5" xfId="2390" xr:uid="{00000000-0005-0000-0000-000028000000}"/>
    <cellStyle name="%_Billed Balance" xfId="2391" xr:uid="{00000000-0005-0000-0000-000029000000}"/>
    <cellStyle name="%_Billed Balance 2" xfId="2392" xr:uid="{00000000-0005-0000-0000-00002A000000}"/>
    <cellStyle name="%_Billed Balance 3" xfId="2393" xr:uid="{00000000-0005-0000-0000-00002B000000}"/>
    <cellStyle name="%_Billed Balance 4" xfId="2394" xr:uid="{00000000-0005-0000-0000-00002C000000}"/>
    <cellStyle name="%_Billed Balance 5" xfId="2395" xr:uid="{00000000-0005-0000-0000-00002D000000}"/>
    <cellStyle name="%_Developing &amp; In Development" xfId="1762" xr:uid="{00000000-0005-0000-0000-00002E000000}"/>
    <cellStyle name="%_Draft" xfId="2396" xr:uid="{00000000-0005-0000-0000-00002F000000}"/>
    <cellStyle name="%_eric" xfId="1763" xr:uid="{00000000-0005-0000-0000-000030000000}"/>
    <cellStyle name="%_Sheet3" xfId="2397" xr:uid="{00000000-0005-0000-0000-000031000000}"/>
    <cellStyle name="%_Sheet3 2" xfId="2398" xr:uid="{00000000-0005-0000-0000-000032000000}"/>
    <cellStyle name="%_Sheet3 3" xfId="2399" xr:uid="{00000000-0005-0000-0000-000033000000}"/>
    <cellStyle name="%_Sheet3 4" xfId="2400" xr:uid="{00000000-0005-0000-0000-000034000000}"/>
    <cellStyle name="%_Sheet3 5" xfId="2401" xr:uid="{00000000-0005-0000-0000-000035000000}"/>
    <cellStyle name="%_Unbilled" xfId="2402" xr:uid="{00000000-0005-0000-0000-000036000000}"/>
    <cellStyle name="%_Unbilled 2" xfId="2403" xr:uid="{00000000-0005-0000-0000-000037000000}"/>
    <cellStyle name="%_Unbilled 3" xfId="2404" xr:uid="{00000000-0005-0000-0000-000038000000}"/>
    <cellStyle name="%_Unbilled 4" xfId="2405" xr:uid="{00000000-0005-0000-0000-000039000000}"/>
    <cellStyle name="%_Unbilled 5" xfId="2406" xr:uid="{00000000-0005-0000-0000-00003A000000}"/>
    <cellStyle name="%." xfId="1761" xr:uid="{00000000-0005-0000-0000-000022000000}"/>
    <cellStyle name="%.00" xfId="1547" xr:uid="{00000000-0005-0000-0000-000023000000}"/>
    <cellStyle name="%%" xfId="1760" xr:uid="{00000000-0005-0000-0000-000021000000}"/>
    <cellStyle name="%1" xfId="1766" xr:uid="{00000000-0005-0000-0000-00003B000000}"/>
    <cellStyle name="%2" xfId="1767" xr:uid="{00000000-0005-0000-0000-00003C000000}"/>
    <cellStyle name="%bold" xfId="1768" xr:uid="{00000000-0005-0000-0000-00003D000000}"/>
    <cellStyle name="%bold1" xfId="1769" xr:uid="{00000000-0005-0000-0000-00003E000000}"/>
    <cellStyle name="%input" xfId="1770" xr:uid="{00000000-0005-0000-0000-00003F000000}"/>
    <cellStyle name="%input1" xfId="1771" xr:uid="{00000000-0005-0000-0000-000040000000}"/>
    <cellStyle name="%L3 子表1标题" xfId="2407" xr:uid="{00000000-0005-0000-0000-000041000000}"/>
    <cellStyle name="%L3 子表2表头" xfId="2408" xr:uid="{00000000-0005-0000-0000-000042000000}"/>
    <cellStyle name="%L3 子表2表头 10" xfId="2409" xr:uid="{00000000-0005-0000-0000-000043000000}"/>
    <cellStyle name="%L3 子表2表头 11" xfId="2410" xr:uid="{00000000-0005-0000-0000-000044000000}"/>
    <cellStyle name="%L3 子表2表头 12" xfId="2411" xr:uid="{00000000-0005-0000-0000-000045000000}"/>
    <cellStyle name="%L3 子表2表头 13" xfId="2412" xr:uid="{00000000-0005-0000-0000-000046000000}"/>
    <cellStyle name="%L3 子表2表头 14" xfId="2413" xr:uid="{00000000-0005-0000-0000-000047000000}"/>
    <cellStyle name="%L3 子表2表头 15" xfId="2414" xr:uid="{00000000-0005-0000-0000-000048000000}"/>
    <cellStyle name="%L3 子表2表头 16" xfId="2415" xr:uid="{00000000-0005-0000-0000-000049000000}"/>
    <cellStyle name="%L3 子表2表头 17" xfId="2416" xr:uid="{00000000-0005-0000-0000-00004A000000}"/>
    <cellStyle name="%L3 子表2表头 18" xfId="2417" xr:uid="{00000000-0005-0000-0000-00004B000000}"/>
    <cellStyle name="%L3 子表2表头 19" xfId="2418" xr:uid="{00000000-0005-0000-0000-00004C000000}"/>
    <cellStyle name="%L3 子表2表头 2" xfId="2419" xr:uid="{00000000-0005-0000-0000-00004D000000}"/>
    <cellStyle name="%L3 子表2表头 20" xfId="2420" xr:uid="{00000000-0005-0000-0000-00004E000000}"/>
    <cellStyle name="%L3 子表2表头 21" xfId="2421" xr:uid="{00000000-0005-0000-0000-00004F000000}"/>
    <cellStyle name="%L3 子表2表头 22" xfId="2422" xr:uid="{00000000-0005-0000-0000-000050000000}"/>
    <cellStyle name="%L3 子表2表头 23" xfId="2423" xr:uid="{00000000-0005-0000-0000-000051000000}"/>
    <cellStyle name="%L3 子表2表头 24" xfId="2424" xr:uid="{00000000-0005-0000-0000-000052000000}"/>
    <cellStyle name="%L3 子表2表头 25" xfId="2425" xr:uid="{00000000-0005-0000-0000-000053000000}"/>
    <cellStyle name="%L3 子表2表头 26" xfId="2426" xr:uid="{00000000-0005-0000-0000-000054000000}"/>
    <cellStyle name="%L3 子表2表头 27" xfId="2427" xr:uid="{00000000-0005-0000-0000-000055000000}"/>
    <cellStyle name="%L3 子表2表头 28" xfId="2428" xr:uid="{00000000-0005-0000-0000-000056000000}"/>
    <cellStyle name="%L3 子表2表头 3" xfId="2429" xr:uid="{00000000-0005-0000-0000-000057000000}"/>
    <cellStyle name="%L3 子表2表头 4" xfId="2430" xr:uid="{00000000-0005-0000-0000-000058000000}"/>
    <cellStyle name="%L3 子表2表头 5" xfId="2431" xr:uid="{00000000-0005-0000-0000-000059000000}"/>
    <cellStyle name="%L3 子表2表头 6" xfId="2432" xr:uid="{00000000-0005-0000-0000-00005A000000}"/>
    <cellStyle name="%L3 子表2表头 7" xfId="2433" xr:uid="{00000000-0005-0000-0000-00005B000000}"/>
    <cellStyle name="%L3 子表2表头 8" xfId="2434" xr:uid="{00000000-0005-0000-0000-00005C000000}"/>
    <cellStyle name="%L3 子表2表头 9" xfId="2435" xr:uid="{00000000-0005-0000-0000-00005D000000}"/>
    <cellStyle name="%L3 子表3描述单位层一" xfId="2436" xr:uid="{00000000-0005-0000-0000-00005E000000}"/>
    <cellStyle name="%L3 子表3描述单位层一 10" xfId="2437" xr:uid="{00000000-0005-0000-0000-00005F000000}"/>
    <cellStyle name="%L3 子表3描述单位层一 11" xfId="2438" xr:uid="{00000000-0005-0000-0000-000060000000}"/>
    <cellStyle name="%L3 子表3描述单位层一 12" xfId="2439" xr:uid="{00000000-0005-0000-0000-000061000000}"/>
    <cellStyle name="%L3 子表3描述单位层一 13" xfId="2440" xr:uid="{00000000-0005-0000-0000-000062000000}"/>
    <cellStyle name="%L3 子表3描述单位层一 14" xfId="2441" xr:uid="{00000000-0005-0000-0000-000063000000}"/>
    <cellStyle name="%L3 子表3描述单位层一 15" xfId="2442" xr:uid="{00000000-0005-0000-0000-000064000000}"/>
    <cellStyle name="%L3 子表3描述单位层一 16" xfId="2443" xr:uid="{00000000-0005-0000-0000-000065000000}"/>
    <cellStyle name="%L3 子表3描述单位层一 17" xfId="2444" xr:uid="{00000000-0005-0000-0000-000066000000}"/>
    <cellStyle name="%L3 子表3描述单位层一 18" xfId="2445" xr:uid="{00000000-0005-0000-0000-000067000000}"/>
    <cellStyle name="%L3 子表3描述单位层一 19" xfId="2446" xr:uid="{00000000-0005-0000-0000-000068000000}"/>
    <cellStyle name="%L3 子表3描述单位层一 2" xfId="2447" xr:uid="{00000000-0005-0000-0000-000069000000}"/>
    <cellStyle name="%L3 子表3描述单位层一 20" xfId="2448" xr:uid="{00000000-0005-0000-0000-00006A000000}"/>
    <cellStyle name="%L3 子表3描述单位层一 21" xfId="2449" xr:uid="{00000000-0005-0000-0000-00006B000000}"/>
    <cellStyle name="%L3 子表3描述单位层一 22" xfId="2450" xr:uid="{00000000-0005-0000-0000-00006C000000}"/>
    <cellStyle name="%L3 子表3描述单位层一 23" xfId="2451" xr:uid="{00000000-0005-0000-0000-00006D000000}"/>
    <cellStyle name="%L3 子表3描述单位层一 24" xfId="2452" xr:uid="{00000000-0005-0000-0000-00006E000000}"/>
    <cellStyle name="%L3 子表3描述单位层一 25" xfId="2453" xr:uid="{00000000-0005-0000-0000-00006F000000}"/>
    <cellStyle name="%L3 子表3描述单位层一 26" xfId="2454" xr:uid="{00000000-0005-0000-0000-000070000000}"/>
    <cellStyle name="%L3 子表3描述单位层一 27" xfId="2455" xr:uid="{00000000-0005-0000-0000-000071000000}"/>
    <cellStyle name="%L3 子表3描述单位层一 28" xfId="2456" xr:uid="{00000000-0005-0000-0000-000072000000}"/>
    <cellStyle name="%L3 子表3描述单位层一 3" xfId="2457" xr:uid="{00000000-0005-0000-0000-000073000000}"/>
    <cellStyle name="%L3 子表3描述单位层一 4" xfId="2458" xr:uid="{00000000-0005-0000-0000-000074000000}"/>
    <cellStyle name="%L3 子表3描述单位层一 5" xfId="2459" xr:uid="{00000000-0005-0000-0000-000075000000}"/>
    <cellStyle name="%L3 子表3描述单位层一 6" xfId="2460" xr:uid="{00000000-0005-0000-0000-000076000000}"/>
    <cellStyle name="%L3 子表3描述单位层一 7" xfId="2461" xr:uid="{00000000-0005-0000-0000-000077000000}"/>
    <cellStyle name="%L3 子表3描述单位层一 8" xfId="2462" xr:uid="{00000000-0005-0000-0000-000078000000}"/>
    <cellStyle name="%L3 子表3描述单位层一 9" xfId="2463" xr:uid="{00000000-0005-0000-0000-000079000000}"/>
    <cellStyle name="%L3 子表3描述单位层二" xfId="2464" xr:uid="{00000000-0005-0000-0000-00007A000000}"/>
    <cellStyle name="%L3 子表3描述单位层二 10" xfId="2465" xr:uid="{00000000-0005-0000-0000-00007B000000}"/>
    <cellStyle name="%L3 子表3描述单位层二 11" xfId="2466" xr:uid="{00000000-0005-0000-0000-00007C000000}"/>
    <cellStyle name="%L3 子表3描述单位层二 12" xfId="2467" xr:uid="{00000000-0005-0000-0000-00007D000000}"/>
    <cellStyle name="%L3 子表3描述单位层二 13" xfId="2468" xr:uid="{00000000-0005-0000-0000-00007E000000}"/>
    <cellStyle name="%L3 子表3描述单位层二 14" xfId="2469" xr:uid="{00000000-0005-0000-0000-00007F000000}"/>
    <cellStyle name="%L3 子表3描述单位层二 15" xfId="2470" xr:uid="{00000000-0005-0000-0000-000080000000}"/>
    <cellStyle name="%L3 子表3描述单位层二 16" xfId="2471" xr:uid="{00000000-0005-0000-0000-000081000000}"/>
    <cellStyle name="%L3 子表3描述单位层二 17" xfId="2472" xr:uid="{00000000-0005-0000-0000-000082000000}"/>
    <cellStyle name="%L3 子表3描述单位层二 18" xfId="2473" xr:uid="{00000000-0005-0000-0000-000083000000}"/>
    <cellStyle name="%L3 子表3描述单位层二 19" xfId="2474" xr:uid="{00000000-0005-0000-0000-000084000000}"/>
    <cellStyle name="%L3 子表3描述单位层二 2" xfId="2475" xr:uid="{00000000-0005-0000-0000-000085000000}"/>
    <cellStyle name="%L3 子表3描述单位层二 20" xfId="2476" xr:uid="{00000000-0005-0000-0000-000086000000}"/>
    <cellStyle name="%L3 子表3描述单位层二 21" xfId="2477" xr:uid="{00000000-0005-0000-0000-000087000000}"/>
    <cellStyle name="%L3 子表3描述单位层二 22" xfId="2478" xr:uid="{00000000-0005-0000-0000-000088000000}"/>
    <cellStyle name="%L3 子表3描述单位层二 23" xfId="2479" xr:uid="{00000000-0005-0000-0000-000089000000}"/>
    <cellStyle name="%L3 子表3描述单位层二 24" xfId="2480" xr:uid="{00000000-0005-0000-0000-00008A000000}"/>
    <cellStyle name="%L3 子表3描述单位层二 25" xfId="2481" xr:uid="{00000000-0005-0000-0000-00008B000000}"/>
    <cellStyle name="%L3 子表3描述单位层二 26" xfId="2482" xr:uid="{00000000-0005-0000-0000-00008C000000}"/>
    <cellStyle name="%L3 子表3描述单位层二 27" xfId="2483" xr:uid="{00000000-0005-0000-0000-00008D000000}"/>
    <cellStyle name="%L3 子表3描述单位层二 28" xfId="2484" xr:uid="{00000000-0005-0000-0000-00008E000000}"/>
    <cellStyle name="%L3 子表3描述单位层二 3" xfId="2485" xr:uid="{00000000-0005-0000-0000-00008F000000}"/>
    <cellStyle name="%L3 子表3描述单位层二 4" xfId="2486" xr:uid="{00000000-0005-0000-0000-000090000000}"/>
    <cellStyle name="%L3 子表3描述单位层二 5" xfId="2487" xr:uid="{00000000-0005-0000-0000-000091000000}"/>
    <cellStyle name="%L3 子表3描述单位层二 6" xfId="2488" xr:uid="{00000000-0005-0000-0000-000092000000}"/>
    <cellStyle name="%L3 子表3描述单位层二 7" xfId="2489" xr:uid="{00000000-0005-0000-0000-000093000000}"/>
    <cellStyle name="%L3 子表3描述单位层二 8" xfId="2490" xr:uid="{00000000-0005-0000-0000-000094000000}"/>
    <cellStyle name="%L3 子表3描述单位层二 9" xfId="2491" xr:uid="{00000000-0005-0000-0000-000095000000}"/>
    <cellStyle name="%L3 子表4数量层一" xfId="2492" xr:uid="{00000000-0005-0000-0000-000096000000}"/>
    <cellStyle name="%L3 子表4数量层一 10" xfId="2493" xr:uid="{00000000-0005-0000-0000-000097000000}"/>
    <cellStyle name="%L3 子表4数量层一 11" xfId="2494" xr:uid="{00000000-0005-0000-0000-000098000000}"/>
    <cellStyle name="%L3 子表4数量层一 12" xfId="2495" xr:uid="{00000000-0005-0000-0000-000099000000}"/>
    <cellStyle name="%L3 子表4数量层一 13" xfId="2496" xr:uid="{00000000-0005-0000-0000-00009A000000}"/>
    <cellStyle name="%L3 子表4数量层一 14" xfId="2497" xr:uid="{00000000-0005-0000-0000-00009B000000}"/>
    <cellStyle name="%L3 子表4数量层一 15" xfId="2498" xr:uid="{00000000-0005-0000-0000-00009C000000}"/>
    <cellStyle name="%L3 子表4数量层一 16" xfId="2499" xr:uid="{00000000-0005-0000-0000-00009D000000}"/>
    <cellStyle name="%L3 子表4数量层一 17" xfId="2500" xr:uid="{00000000-0005-0000-0000-00009E000000}"/>
    <cellStyle name="%L3 子表4数量层一 18" xfId="2501" xr:uid="{00000000-0005-0000-0000-00009F000000}"/>
    <cellStyle name="%L3 子表4数量层一 19" xfId="2502" xr:uid="{00000000-0005-0000-0000-0000A0000000}"/>
    <cellStyle name="%L3 子表4数量层一 2" xfId="2503" xr:uid="{00000000-0005-0000-0000-0000A1000000}"/>
    <cellStyle name="%L3 子表4数量层一 20" xfId="2504" xr:uid="{00000000-0005-0000-0000-0000A2000000}"/>
    <cellStyle name="%L3 子表4数量层一 21" xfId="2505" xr:uid="{00000000-0005-0000-0000-0000A3000000}"/>
    <cellStyle name="%L3 子表4数量层一 22" xfId="2506" xr:uid="{00000000-0005-0000-0000-0000A4000000}"/>
    <cellStyle name="%L3 子表4数量层一 23" xfId="2507" xr:uid="{00000000-0005-0000-0000-0000A5000000}"/>
    <cellStyle name="%L3 子表4数量层一 24" xfId="2508" xr:uid="{00000000-0005-0000-0000-0000A6000000}"/>
    <cellStyle name="%L3 子表4数量层一 25" xfId="2509" xr:uid="{00000000-0005-0000-0000-0000A7000000}"/>
    <cellStyle name="%L3 子表4数量层一 26" xfId="2510" xr:uid="{00000000-0005-0000-0000-0000A8000000}"/>
    <cellStyle name="%L3 子表4数量层一 27" xfId="2511" xr:uid="{00000000-0005-0000-0000-0000A9000000}"/>
    <cellStyle name="%L3 子表4数量层一 28" xfId="2512" xr:uid="{00000000-0005-0000-0000-0000AA000000}"/>
    <cellStyle name="%L3 子表4数量层一 3" xfId="2513" xr:uid="{00000000-0005-0000-0000-0000AB000000}"/>
    <cellStyle name="%L3 子表4数量层一 4" xfId="2514" xr:uid="{00000000-0005-0000-0000-0000AC000000}"/>
    <cellStyle name="%L3 子表4数量层一 5" xfId="2515" xr:uid="{00000000-0005-0000-0000-0000AD000000}"/>
    <cellStyle name="%L3 子表4数量层一 6" xfId="2516" xr:uid="{00000000-0005-0000-0000-0000AE000000}"/>
    <cellStyle name="%L3 子表4数量层一 7" xfId="2517" xr:uid="{00000000-0005-0000-0000-0000AF000000}"/>
    <cellStyle name="%L3 子表4数量层一 8" xfId="2518" xr:uid="{00000000-0005-0000-0000-0000B0000000}"/>
    <cellStyle name="%L3 子表4数量层一 9" xfId="2519" xr:uid="{00000000-0005-0000-0000-0000B1000000}"/>
    <cellStyle name="%L3 子表4数量层二" xfId="2520" xr:uid="{00000000-0005-0000-0000-0000B2000000}"/>
    <cellStyle name="%L3 子表4数量层二 10" xfId="2521" xr:uid="{00000000-0005-0000-0000-0000B3000000}"/>
    <cellStyle name="%L3 子表4数量层二 11" xfId="2522" xr:uid="{00000000-0005-0000-0000-0000B4000000}"/>
    <cellStyle name="%L3 子表4数量层二 12" xfId="2523" xr:uid="{00000000-0005-0000-0000-0000B5000000}"/>
    <cellStyle name="%L3 子表4数量层二 13" xfId="2524" xr:uid="{00000000-0005-0000-0000-0000B6000000}"/>
    <cellStyle name="%L3 子表4数量层二 14" xfId="2525" xr:uid="{00000000-0005-0000-0000-0000B7000000}"/>
    <cellStyle name="%L3 子表4数量层二 15" xfId="2526" xr:uid="{00000000-0005-0000-0000-0000B8000000}"/>
    <cellStyle name="%L3 子表4数量层二 16" xfId="2527" xr:uid="{00000000-0005-0000-0000-0000B9000000}"/>
    <cellStyle name="%L3 子表4数量层二 17" xfId="2528" xr:uid="{00000000-0005-0000-0000-0000BA000000}"/>
    <cellStyle name="%L3 子表4数量层二 18" xfId="2529" xr:uid="{00000000-0005-0000-0000-0000BB000000}"/>
    <cellStyle name="%L3 子表4数量层二 19" xfId="2530" xr:uid="{00000000-0005-0000-0000-0000BC000000}"/>
    <cellStyle name="%L3 子表4数量层二 2" xfId="2531" xr:uid="{00000000-0005-0000-0000-0000BD000000}"/>
    <cellStyle name="%L3 子表4数量层二 20" xfId="2532" xr:uid="{00000000-0005-0000-0000-0000BE000000}"/>
    <cellStyle name="%L3 子表4数量层二 21" xfId="2533" xr:uid="{00000000-0005-0000-0000-0000BF000000}"/>
    <cellStyle name="%L3 子表4数量层二 22" xfId="2534" xr:uid="{00000000-0005-0000-0000-0000C0000000}"/>
    <cellStyle name="%L3 子表4数量层二 23" xfId="2535" xr:uid="{00000000-0005-0000-0000-0000C1000000}"/>
    <cellStyle name="%L3 子表4数量层二 24" xfId="2536" xr:uid="{00000000-0005-0000-0000-0000C2000000}"/>
    <cellStyle name="%L3 子表4数量层二 25" xfId="2537" xr:uid="{00000000-0005-0000-0000-0000C3000000}"/>
    <cellStyle name="%L3 子表4数量层二 26" xfId="2538" xr:uid="{00000000-0005-0000-0000-0000C4000000}"/>
    <cellStyle name="%L3 子表4数量层二 27" xfId="2539" xr:uid="{00000000-0005-0000-0000-0000C5000000}"/>
    <cellStyle name="%L3 子表4数量层二 28" xfId="2540" xr:uid="{00000000-0005-0000-0000-0000C6000000}"/>
    <cellStyle name="%L3 子表4数量层二 3" xfId="2541" xr:uid="{00000000-0005-0000-0000-0000C7000000}"/>
    <cellStyle name="%L3 子表4数量层二 4" xfId="2542" xr:uid="{00000000-0005-0000-0000-0000C8000000}"/>
    <cellStyle name="%L3 子表4数量层二 5" xfId="2543" xr:uid="{00000000-0005-0000-0000-0000C9000000}"/>
    <cellStyle name="%L3 子表4数量层二 6" xfId="2544" xr:uid="{00000000-0005-0000-0000-0000CA000000}"/>
    <cellStyle name="%L3 子表4数量层二 7" xfId="2545" xr:uid="{00000000-0005-0000-0000-0000CB000000}"/>
    <cellStyle name="%L3 子表4数量层二 8" xfId="2546" xr:uid="{00000000-0005-0000-0000-0000CC000000}"/>
    <cellStyle name="%L3 子表4数量层二 9" xfId="2547" xr:uid="{00000000-0005-0000-0000-0000CD000000}"/>
    <cellStyle name="•W_GE 3 MINIMUM" xfId="2042" xr:uid="{00000000-0005-0000-0000-000099040000}"/>
    <cellStyle name="•W€_!!!GO" xfId="1590" xr:uid="{00000000-0005-0000-0000-000098040000}"/>
    <cellStyle name="°" xfId="758" xr:uid="{00000000-0005-0000-0000-000085040000}"/>
    <cellStyle name="°_Ass" xfId="759" xr:uid="{00000000-0005-0000-0000-000086040000}"/>
    <cellStyle name="°_Ass_Jicarilla Model 5.28.08" xfId="760" xr:uid="{00000000-0005-0000-0000-000087040000}"/>
    <cellStyle name="°_Curves" xfId="761" xr:uid="{00000000-0005-0000-0000-000088040000}"/>
    <cellStyle name="°_Curves_Jicarilla Model 5.28.08" xfId="762" xr:uid="{00000000-0005-0000-0000-000089040000}"/>
    <cellStyle name="°_ENS Economic Model 070802 v4" xfId="763" xr:uid="{00000000-0005-0000-0000-00008A040000}"/>
    <cellStyle name="°_ENS Economic Model 070802 v4_Jicarilla Model 5.28.08" xfId="764" xr:uid="{00000000-0005-0000-0000-00008B040000}"/>
    <cellStyle name="°_ENS EGAS Plan2002-07 061202 Final" xfId="765" xr:uid="{00000000-0005-0000-0000-00008C040000}"/>
    <cellStyle name="°_ENS EGAS Plan2002-07 061202 Final_Jicarilla Model 5.28.08" xfId="766" xr:uid="{00000000-0005-0000-0000-00008D040000}"/>
    <cellStyle name="°_ENS model052704_Internal with RRA 30112004" xfId="767" xr:uid="{00000000-0005-0000-0000-00008E040000}"/>
    <cellStyle name="°_ENS model052704_Internal with RRA 30112004_Jicarilla Model 5.28.08" xfId="768" xr:uid="{00000000-0005-0000-0000-00008F040000}"/>
    <cellStyle name="°_Jicarilla Model 5.28.08" xfId="769" xr:uid="{00000000-0005-0000-0000-000090040000}"/>
    <cellStyle name="°_Plant" xfId="770" xr:uid="{00000000-0005-0000-0000-000091040000}"/>
    <cellStyle name="°_Plant_Jicarilla Model 5.28.08" xfId="771" xr:uid="{00000000-0005-0000-0000-000092040000}"/>
    <cellStyle name="°_Tax" xfId="772" xr:uid="{00000000-0005-0000-0000-000093040000}"/>
    <cellStyle name="°_Tax_Jicarilla Model 5.28.08" xfId="773" xr:uid="{00000000-0005-0000-0000-000094040000}"/>
    <cellStyle name="°_Template_111504c" xfId="774" xr:uid="{00000000-0005-0000-0000-000095040000}"/>
    <cellStyle name="°_Template_111504c_Jicarilla Model 5.28.08" xfId="775" xr:uid="{00000000-0005-0000-0000-000096040000}"/>
    <cellStyle name="+/-" xfId="1589" xr:uid="{00000000-0005-0000-0000-000082040000}"/>
    <cellStyle name="=C:\WINNT\SYSTEM32\COMMAND.COM" xfId="1649" xr:uid="{00000000-0005-0000-0000-000083040000}"/>
    <cellStyle name="=C:\WINNT35\SYSTEM32\COMMAND.COM" xfId="749" xr:uid="{00000000-0005-0000-0000-000084040000}"/>
    <cellStyle name="~Capacity (0)" xfId="742" xr:uid="{00000000-0005-0000-0000-000071040000}"/>
    <cellStyle name="~Capacity (1)" xfId="743" xr:uid="{00000000-0005-0000-0000-000072040000}"/>
    <cellStyle name="~Escalation" xfId="744" xr:uid="{00000000-0005-0000-0000-000073040000}"/>
    <cellStyle name="~Gas (0)" xfId="745" xr:uid="{00000000-0005-0000-0000-000074040000}"/>
    <cellStyle name="~Gas Price" xfId="746" xr:uid="{00000000-0005-0000-0000-000075040000}"/>
    <cellStyle name="~Power (0)" xfId="747" xr:uid="{00000000-0005-0000-0000-000076040000}"/>
    <cellStyle name="~Power Price" xfId="748" xr:uid="{00000000-0005-0000-0000-000077040000}"/>
    <cellStyle name="_x0007_⚈" xfId="125" xr:uid="{00000000-0005-0000-0000-000097040000}"/>
    <cellStyle name="$" xfId="127" xr:uid="{00000000-0005-0000-0000-00000A000000}"/>
    <cellStyle name="$ &amp; ¢" xfId="1544" xr:uid="{00000000-0005-0000-0000-00000B000000}"/>
    <cellStyle name="$ 0 decimal" xfId="1756" xr:uid="{00000000-0005-0000-0000-00000C000000}"/>
    <cellStyle name="$ 2 decimals" xfId="1757" xr:uid="{00000000-0005-0000-0000-00000D000000}"/>
    <cellStyle name="$_HBW_Equity Valuation_DCF_FINAL" xfId="128" xr:uid="{00000000-0005-0000-0000-00000F000000}"/>
    <cellStyle name="$_Thunder Creek  Final Economics" xfId="129" xr:uid="{00000000-0005-0000-0000-000010000000}"/>
    <cellStyle name="$." xfId="1758" xr:uid="{00000000-0005-0000-0000-00000E000000}"/>
    <cellStyle name="$0.0;($0.0)" xfId="130" xr:uid="{00000000-0005-0000-0000-000011000000}"/>
    <cellStyle name="$0.00;($0.00)" xfId="131" xr:uid="{00000000-0005-0000-0000-000012000000}"/>
    <cellStyle name="$m" xfId="132" xr:uid="{00000000-0005-0000-0000-000013000000}"/>
    <cellStyle name="£ BP" xfId="2040" xr:uid="{00000000-0005-0000-0000-000078040000}"/>
    <cellStyle name="£/GJ" xfId="750" xr:uid="{00000000-0005-0000-0000-000079040000}"/>
    <cellStyle name="£/t" xfId="751" xr:uid="{00000000-0005-0000-0000-00007A040000}"/>
    <cellStyle name="£Currency [0]" xfId="752" xr:uid="{00000000-0005-0000-0000-00007B040000}"/>
    <cellStyle name="£Currency [1]" xfId="753" xr:uid="{00000000-0005-0000-0000-00007C040000}"/>
    <cellStyle name="£Currency [2]" xfId="754" xr:uid="{00000000-0005-0000-0000-00007D040000}"/>
    <cellStyle name="£Currency [p]" xfId="755" xr:uid="{00000000-0005-0000-0000-00007E040000}"/>
    <cellStyle name="£Currency [p2]" xfId="756" xr:uid="{00000000-0005-0000-0000-00007F040000}"/>
    <cellStyle name="£Pounds" xfId="757" xr:uid="{00000000-0005-0000-0000-000080040000}"/>
    <cellStyle name="¥ JY" xfId="2041" xr:uid="{00000000-0005-0000-0000-000081040000}"/>
    <cellStyle name="0" xfId="2043" xr:uid="{00000000-0005-0000-0000-00009A040000}"/>
    <cellStyle name="0_Orchid_Model_8.1.2007_ v10" xfId="2044" xr:uid="{00000000-0005-0000-0000-00009D040000}"/>
    <cellStyle name="0_Orchid_Model_8.3.2007_ v15" xfId="2045" xr:uid="{00000000-0005-0000-0000-00009E040000}"/>
    <cellStyle name="0_PHBC Model v13" xfId="2046" xr:uid="{00000000-0005-0000-0000-00009F040000}"/>
    <cellStyle name="0_PHBC Model v32" xfId="2047" xr:uid="{00000000-0005-0000-0000-0000A0040000}"/>
    <cellStyle name="0_Project Channel Model (11.21.06)v136" xfId="2048" xr:uid="{00000000-0005-0000-0000-0000A1040000}"/>
    <cellStyle name="0_Project Honeypot v1" xfId="2049" xr:uid="{00000000-0005-0000-0000-0000A2040000}"/>
    <cellStyle name="0_Sheet2" xfId="2050" xr:uid="{00000000-0005-0000-0000-0000A3040000}"/>
    <cellStyle name="0_Transaction" xfId="2051" xr:uid="{00000000-0005-0000-0000-0000A4040000}"/>
    <cellStyle name="0,0_x000d__x000a_NA_x000d__x000a_" xfId="2360" xr:uid="{00000000-0005-0000-0000-00009B040000}"/>
    <cellStyle name="0.0 x; (0.0 x)" xfId="776" xr:uid="{00000000-0005-0000-0000-00009C040000}"/>
    <cellStyle name="000" xfId="777" xr:uid="{00000000-0005-0000-0000-0000A5040000}"/>
    <cellStyle name="01" xfId="778" xr:uid="{00000000-0005-0000-0000-0000A6040000}"/>
    <cellStyle name="0dp" xfId="1591" xr:uid="{00000000-0005-0000-0000-0000A7040000}"/>
    <cellStyle name="1" xfId="779" xr:uid="{00000000-0005-0000-0000-0000A8040000}"/>
    <cellStyle name="1,comma" xfId="2052" xr:uid="{00000000-0005-0000-0000-0000AA040000}"/>
    <cellStyle name="10" xfId="2053" xr:uid="{00000000-0005-0000-0000-0000AB040000}"/>
    <cellStyle name="10Q" xfId="781" xr:uid="{00000000-0005-0000-0000-0000AC040000}"/>
    <cellStyle name="10Q 2" xfId="2054" xr:uid="{00000000-0005-0000-0000-0000AD040000}"/>
    <cellStyle name="12" xfId="2055" xr:uid="{00000000-0005-0000-0000-0000AE040000}"/>
    <cellStyle name="14" xfId="2056" xr:uid="{00000000-0005-0000-0000-0000AF040000}"/>
    <cellStyle name="18" xfId="2057" xr:uid="{00000000-0005-0000-0000-0000B0040000}"/>
    <cellStyle name="1dp" xfId="1592" xr:uid="{00000000-0005-0000-0000-0000B1040000}"/>
    <cellStyle name="1p" xfId="2058" xr:uid="{00000000-0005-0000-0000-0000B2040000}"/>
    <cellStyle name="1st indent" xfId="2059" xr:uid="{00000000-0005-0000-0000-0000B3040000}"/>
    <cellStyle name="1st indent 2" xfId="2060" xr:uid="{00000000-0005-0000-0000-0000B4040000}"/>
    <cellStyle name="2" xfId="2061" xr:uid="{00000000-0005-0000-0000-0000B5040000}"/>
    <cellStyle name="2_ACCDIL_BOOK" xfId="2062" xr:uid="{00000000-0005-0000-0000-0000B6040000}"/>
    <cellStyle name="2_ACCDIL_BOOK_Orchid_Model_8.1.2007_ v10" xfId="2063" xr:uid="{00000000-0005-0000-0000-0000B7040000}"/>
    <cellStyle name="2_ACCDIL_BOOK_Orchid_Model_8.3.2007_ v15" xfId="2064" xr:uid="{00000000-0005-0000-0000-0000B8040000}"/>
    <cellStyle name="2_ACCDIL_BOOK_PHBC Model v13" xfId="2065" xr:uid="{00000000-0005-0000-0000-0000B9040000}"/>
    <cellStyle name="2_ACCDIL_BOOK_PHBC Model v32" xfId="2066" xr:uid="{00000000-0005-0000-0000-0000BA040000}"/>
    <cellStyle name="2_ACCDIL_BOOK_Project Channel Model (11.21.06)v136" xfId="2067" xr:uid="{00000000-0005-0000-0000-0000BB040000}"/>
    <cellStyle name="2_ACCDIL_BOOK_Project Honeypot v1" xfId="2068" xr:uid="{00000000-0005-0000-0000-0000BC040000}"/>
    <cellStyle name="2_ACCDIL_BOOK_Sheet2" xfId="2069" xr:uid="{00000000-0005-0000-0000-0000BD040000}"/>
    <cellStyle name="2_ACCDIL_BOOK_Transaction" xfId="2070" xr:uid="{00000000-0005-0000-0000-0000BE040000}"/>
    <cellStyle name="2_ADSENS2" xfId="2071" xr:uid="{00000000-0005-0000-0000-0000BF040000}"/>
    <cellStyle name="2_ADSENS2_Orchid_Model_8.1.2007_ v10" xfId="2072" xr:uid="{00000000-0005-0000-0000-0000C0040000}"/>
    <cellStyle name="2_ADSENS2_Orchid_Model_8.3.2007_ v15" xfId="2073" xr:uid="{00000000-0005-0000-0000-0000C1040000}"/>
    <cellStyle name="2_ADSENS2_PHBC Model v13" xfId="2074" xr:uid="{00000000-0005-0000-0000-0000C2040000}"/>
    <cellStyle name="2_ADSENS2_PHBC Model v32" xfId="2075" xr:uid="{00000000-0005-0000-0000-0000C3040000}"/>
    <cellStyle name="2_ADSENS2_Project Channel Model (11.21.06)v136" xfId="2076" xr:uid="{00000000-0005-0000-0000-0000C4040000}"/>
    <cellStyle name="2_ADSENS2_Project Honeypot v1" xfId="2077" xr:uid="{00000000-0005-0000-0000-0000C5040000}"/>
    <cellStyle name="2_ADSENS2_Sheet2" xfId="2078" xr:uid="{00000000-0005-0000-0000-0000C6040000}"/>
    <cellStyle name="2_ADSENS2_Transaction" xfId="2079" xr:uid="{00000000-0005-0000-0000-0000C7040000}"/>
    <cellStyle name="2_AI" xfId="2080" xr:uid="{00000000-0005-0000-0000-0000C8040000}"/>
    <cellStyle name="2_ARDEN" xfId="2081" xr:uid="{00000000-0005-0000-0000-0000C9040000}"/>
    <cellStyle name="2_ARDEN_BUILD" xfId="2082" xr:uid="{00000000-0005-0000-0000-0000CA040000}"/>
    <cellStyle name="2_ARDEN_FIN1" xfId="2083" xr:uid="{00000000-0005-0000-0000-0000CB040000}"/>
    <cellStyle name="2_ARDEN_FIN2" xfId="2084" xr:uid="{00000000-0005-0000-0000-0000CC040000}"/>
    <cellStyle name="2_BMW_FIN" xfId="2085" xr:uid="{00000000-0005-0000-0000-0000CD040000}"/>
    <cellStyle name="2_BOARD1" xfId="2086" xr:uid="{00000000-0005-0000-0000-0000CE040000}"/>
    <cellStyle name="2_BOARD1_Orchid_Model_8.1.2007_ v10" xfId="2087" xr:uid="{00000000-0005-0000-0000-0000CF040000}"/>
    <cellStyle name="2_BOARD1_Orchid_Model_8.3.2007_ v15" xfId="2088" xr:uid="{00000000-0005-0000-0000-0000D0040000}"/>
    <cellStyle name="2_BOARD1_PHBC Model v13" xfId="2089" xr:uid="{00000000-0005-0000-0000-0000D1040000}"/>
    <cellStyle name="2_BOARD1_PHBC Model v32" xfId="2090" xr:uid="{00000000-0005-0000-0000-0000D2040000}"/>
    <cellStyle name="2_BOARD1_Project Channel Model (11.21.06)v136" xfId="2091" xr:uid="{00000000-0005-0000-0000-0000D3040000}"/>
    <cellStyle name="2_BOARD1_Project Honeypot v1" xfId="2092" xr:uid="{00000000-0005-0000-0000-0000D4040000}"/>
    <cellStyle name="2_BOARD1_Sheet2" xfId="2093" xr:uid="{00000000-0005-0000-0000-0000D5040000}"/>
    <cellStyle name="2_BOARD1_Transaction" xfId="2094" xr:uid="{00000000-0005-0000-0000-0000D6040000}"/>
    <cellStyle name="2_BOARD2" xfId="2095" xr:uid="{00000000-0005-0000-0000-0000D7040000}"/>
    <cellStyle name="2_BOARD2_Orchid_Model_8.1.2007_ v10" xfId="2096" xr:uid="{00000000-0005-0000-0000-0000D8040000}"/>
    <cellStyle name="2_BOARD2_Orchid_Model_8.3.2007_ v15" xfId="2097" xr:uid="{00000000-0005-0000-0000-0000D9040000}"/>
    <cellStyle name="2_BOARD2_PHBC Model v13" xfId="2098" xr:uid="{00000000-0005-0000-0000-0000DA040000}"/>
    <cellStyle name="2_BOARD2_PHBC Model v32" xfId="2099" xr:uid="{00000000-0005-0000-0000-0000DB040000}"/>
    <cellStyle name="2_BOARD2_Project Channel Model (11.21.06)v136" xfId="2100" xr:uid="{00000000-0005-0000-0000-0000DC040000}"/>
    <cellStyle name="2_BOARD2_Project Honeypot v1" xfId="2101" xr:uid="{00000000-0005-0000-0000-0000DD040000}"/>
    <cellStyle name="2_BOARD2_Sheet2" xfId="2102" xr:uid="{00000000-0005-0000-0000-0000DE040000}"/>
    <cellStyle name="2_BOARD2_Transaction" xfId="2103" xr:uid="{00000000-0005-0000-0000-0000DF040000}"/>
    <cellStyle name="2_BOARD3" xfId="2104" xr:uid="{00000000-0005-0000-0000-0000E0040000}"/>
    <cellStyle name="2_BOARD3_Orchid_Model_8.1.2007_ v10" xfId="2105" xr:uid="{00000000-0005-0000-0000-0000E1040000}"/>
    <cellStyle name="2_BOARD3_Orchid_Model_8.3.2007_ v15" xfId="2106" xr:uid="{00000000-0005-0000-0000-0000E2040000}"/>
    <cellStyle name="2_BOARD3_PHBC Model v13" xfId="2107" xr:uid="{00000000-0005-0000-0000-0000E3040000}"/>
    <cellStyle name="2_BOARD3_PHBC Model v32" xfId="2108" xr:uid="{00000000-0005-0000-0000-0000E4040000}"/>
    <cellStyle name="2_BOARD3_Project Channel Model (11.21.06)v136" xfId="2109" xr:uid="{00000000-0005-0000-0000-0000E5040000}"/>
    <cellStyle name="2_BOARD3_Project Honeypot v1" xfId="2110" xr:uid="{00000000-0005-0000-0000-0000E6040000}"/>
    <cellStyle name="2_BOARD3_Sheet2" xfId="2111" xr:uid="{00000000-0005-0000-0000-0000E7040000}"/>
    <cellStyle name="2_BOARD3_Transaction" xfId="2112" xr:uid="{00000000-0005-0000-0000-0000E8040000}"/>
    <cellStyle name="2_BOARD4" xfId="2113" xr:uid="{00000000-0005-0000-0000-0000E9040000}"/>
    <cellStyle name="2_BOARD4_Orchid_Model_8.1.2007_ v10" xfId="2114" xr:uid="{00000000-0005-0000-0000-0000EA040000}"/>
    <cellStyle name="2_BOARD4_Orchid_Model_8.3.2007_ v15" xfId="2115" xr:uid="{00000000-0005-0000-0000-0000EB040000}"/>
    <cellStyle name="2_BOARD4_PHBC Model v13" xfId="2116" xr:uid="{00000000-0005-0000-0000-0000EC040000}"/>
    <cellStyle name="2_BOARD4_PHBC Model v32" xfId="2117" xr:uid="{00000000-0005-0000-0000-0000ED040000}"/>
    <cellStyle name="2_BOARD4_Project Channel Model (11.21.06)v136" xfId="2118" xr:uid="{00000000-0005-0000-0000-0000EE040000}"/>
    <cellStyle name="2_BOARD4_Project Honeypot v1" xfId="2119" xr:uid="{00000000-0005-0000-0000-0000EF040000}"/>
    <cellStyle name="2_BOARD4_Sheet2" xfId="2120" xr:uid="{00000000-0005-0000-0000-0000F0040000}"/>
    <cellStyle name="2_BOARD4_Transaction" xfId="2121" xr:uid="{00000000-0005-0000-0000-0000F1040000}"/>
    <cellStyle name="2_BOARDPF" xfId="2122" xr:uid="{00000000-0005-0000-0000-0000F2040000}"/>
    <cellStyle name="2_BOARDPF_Orchid_Model_8.1.2007_ v10" xfId="2123" xr:uid="{00000000-0005-0000-0000-0000F3040000}"/>
    <cellStyle name="2_BOARDPF_Orchid_Model_8.3.2007_ v15" xfId="2124" xr:uid="{00000000-0005-0000-0000-0000F4040000}"/>
    <cellStyle name="2_BOARDPF_PHBC Model v13" xfId="2125" xr:uid="{00000000-0005-0000-0000-0000F5040000}"/>
    <cellStyle name="2_BOARDPF_PHBC Model v32" xfId="2126" xr:uid="{00000000-0005-0000-0000-0000F6040000}"/>
    <cellStyle name="2_BOARDPF_Project Channel Model (11.21.06)v136" xfId="2127" xr:uid="{00000000-0005-0000-0000-0000F7040000}"/>
    <cellStyle name="2_BOARDPF_Project Honeypot v1" xfId="2128" xr:uid="{00000000-0005-0000-0000-0000F8040000}"/>
    <cellStyle name="2_BOARDPF_Sheet2" xfId="2129" xr:uid="{00000000-0005-0000-0000-0000F9040000}"/>
    <cellStyle name="2_BOARDPF_Transaction" xfId="2130" xr:uid="{00000000-0005-0000-0000-0000FA040000}"/>
    <cellStyle name="2_BRKEVEN" xfId="2131" xr:uid="{00000000-0005-0000-0000-0000FB040000}"/>
    <cellStyle name="2_CAD_ADJ" xfId="2132" xr:uid="{00000000-0005-0000-0000-0000FC040000}"/>
    <cellStyle name="2_COMPS" xfId="2133" xr:uid="{00000000-0005-0000-0000-0000FD040000}"/>
    <cellStyle name="2_COMPS_Orchid_Model_8.1.2007_ v10" xfId="2134" xr:uid="{00000000-0005-0000-0000-0000FE040000}"/>
    <cellStyle name="2_COMPS_Orchid_Model_8.3.2007_ v15" xfId="2135" xr:uid="{00000000-0005-0000-0000-0000FF040000}"/>
    <cellStyle name="2_COMPS_PHBC Model v13" xfId="2136" xr:uid="{00000000-0005-0000-0000-000000050000}"/>
    <cellStyle name="2_COMPS_PHBC Model v32" xfId="2137" xr:uid="{00000000-0005-0000-0000-000001050000}"/>
    <cellStyle name="2_COMPS_Project Channel Model (11.21.06)v136" xfId="2138" xr:uid="{00000000-0005-0000-0000-000002050000}"/>
    <cellStyle name="2_COMPS_Project Honeypot v1" xfId="2139" xr:uid="{00000000-0005-0000-0000-000003050000}"/>
    <cellStyle name="2_COMPS_Sheet2" xfId="2140" xr:uid="{00000000-0005-0000-0000-000004050000}"/>
    <cellStyle name="2_COMPS_Transaction" xfId="2141" xr:uid="{00000000-0005-0000-0000-000005050000}"/>
    <cellStyle name="2_COMPSUM" xfId="2142" xr:uid="{00000000-0005-0000-0000-000006050000}"/>
    <cellStyle name="2_COMPSUM_Orchid_Model_8.1.2007_ v10" xfId="2143" xr:uid="{00000000-0005-0000-0000-000007050000}"/>
    <cellStyle name="2_COMPSUM_Orchid_Model_8.3.2007_ v15" xfId="2144" xr:uid="{00000000-0005-0000-0000-000008050000}"/>
    <cellStyle name="2_COMPSUM_PHBC Model v13" xfId="2145" xr:uid="{00000000-0005-0000-0000-000009050000}"/>
    <cellStyle name="2_COMPSUM_PHBC Model v32" xfId="2146" xr:uid="{00000000-0005-0000-0000-00000A050000}"/>
    <cellStyle name="2_COMPSUM_Project Channel Model (11.21.06)v136" xfId="2147" xr:uid="{00000000-0005-0000-0000-00000B050000}"/>
    <cellStyle name="2_COMPSUM_Project Honeypot v1" xfId="2148" xr:uid="{00000000-0005-0000-0000-00000C050000}"/>
    <cellStyle name="2_COMPSUM_Sheet2" xfId="2149" xr:uid="{00000000-0005-0000-0000-00000D050000}"/>
    <cellStyle name="2_COMPSUM_Transaction" xfId="2150" xr:uid="{00000000-0005-0000-0000-00000E050000}"/>
    <cellStyle name="2_COMPVAL" xfId="2151" xr:uid="{00000000-0005-0000-0000-00000F050000}"/>
    <cellStyle name="2_COMPVAL_Orchid_Model_8.1.2007_ v10" xfId="2152" xr:uid="{00000000-0005-0000-0000-000010050000}"/>
    <cellStyle name="2_COMPVAL_Orchid_Model_8.3.2007_ v15" xfId="2153" xr:uid="{00000000-0005-0000-0000-000011050000}"/>
    <cellStyle name="2_COMPVAL_PHBC Model v13" xfId="2154" xr:uid="{00000000-0005-0000-0000-000012050000}"/>
    <cellStyle name="2_COMPVAL_PHBC Model v32" xfId="2155" xr:uid="{00000000-0005-0000-0000-000013050000}"/>
    <cellStyle name="2_COMPVAL_Project Channel Model (11.21.06)v136" xfId="2156" xr:uid="{00000000-0005-0000-0000-000014050000}"/>
    <cellStyle name="2_COMPVAL_Project Honeypot v1" xfId="2157" xr:uid="{00000000-0005-0000-0000-000015050000}"/>
    <cellStyle name="2_COMPVAL_Sheet2" xfId="2158" xr:uid="{00000000-0005-0000-0000-000016050000}"/>
    <cellStyle name="2_COMPVAL_Transaction" xfId="2159" xr:uid="{00000000-0005-0000-0000-000017050000}"/>
    <cellStyle name="2_CONTRIB" xfId="2160" xr:uid="{00000000-0005-0000-0000-000018050000}"/>
    <cellStyle name="2_DCF" xfId="2161" xr:uid="{00000000-0005-0000-0000-000019050000}"/>
    <cellStyle name="2_DCFASSM" xfId="2162" xr:uid="{00000000-0005-0000-0000-00001A050000}"/>
    <cellStyle name="2_DCFSENS" xfId="2163" xr:uid="{00000000-0005-0000-0000-00001B050000}"/>
    <cellStyle name="2_DCFSENS_Orchid_Model_8.1.2007_ v10" xfId="2164" xr:uid="{00000000-0005-0000-0000-00001C050000}"/>
    <cellStyle name="2_DCFSENS_Orchid_Model_8.3.2007_ v15" xfId="2165" xr:uid="{00000000-0005-0000-0000-00001D050000}"/>
    <cellStyle name="2_DCFSENS_PHBC Model v13" xfId="2166" xr:uid="{00000000-0005-0000-0000-00001E050000}"/>
    <cellStyle name="2_DCFSENS_PHBC Model v32" xfId="2167" xr:uid="{00000000-0005-0000-0000-00001F050000}"/>
    <cellStyle name="2_DCFSENS_Project Channel Model (11.21.06)v136" xfId="2168" xr:uid="{00000000-0005-0000-0000-000020050000}"/>
    <cellStyle name="2_DCFSENS_Project Honeypot v1" xfId="2169" xr:uid="{00000000-0005-0000-0000-000021050000}"/>
    <cellStyle name="2_DCFSENS_Sheet2" xfId="2170" xr:uid="{00000000-0005-0000-0000-000022050000}"/>
    <cellStyle name="2_DCFSENS_Transaction" xfId="2171" xr:uid="{00000000-0005-0000-0000-000023050000}"/>
    <cellStyle name="2_DCFSUM" xfId="2172" xr:uid="{00000000-0005-0000-0000-000024050000}"/>
    <cellStyle name="2_EPS" xfId="2173" xr:uid="{00000000-0005-0000-0000-000025050000}"/>
    <cellStyle name="2_EPSSENS" xfId="2174" xr:uid="{00000000-0005-0000-0000-000026050000}"/>
    <cellStyle name="2_EPSSENS_Orchid_Model_8.1.2007_ v10" xfId="2175" xr:uid="{00000000-0005-0000-0000-000027050000}"/>
    <cellStyle name="2_EPSSENS_Orchid_Model_8.3.2007_ v15" xfId="2176" xr:uid="{00000000-0005-0000-0000-000028050000}"/>
    <cellStyle name="2_EPSSENS_PHBC Model v13" xfId="2177" xr:uid="{00000000-0005-0000-0000-000029050000}"/>
    <cellStyle name="2_EPSSENS_PHBC Model v32" xfId="2178" xr:uid="{00000000-0005-0000-0000-00002A050000}"/>
    <cellStyle name="2_EPSSENS_Project Channel Model (11.21.06)v136" xfId="2179" xr:uid="{00000000-0005-0000-0000-00002B050000}"/>
    <cellStyle name="2_EPSSENS_Project Honeypot v1" xfId="2180" xr:uid="{00000000-0005-0000-0000-00002C050000}"/>
    <cellStyle name="2_EPSSENS_Sheet2" xfId="2181" xr:uid="{00000000-0005-0000-0000-00002D050000}"/>
    <cellStyle name="2_EPSSENS_Transaction" xfId="2182" xr:uid="{00000000-0005-0000-0000-00002E050000}"/>
    <cellStyle name="2_FEES" xfId="2183" xr:uid="{00000000-0005-0000-0000-00002F050000}"/>
    <cellStyle name="2_FEES_Orchid_Model_8.1.2007_ v10" xfId="2184" xr:uid="{00000000-0005-0000-0000-000030050000}"/>
    <cellStyle name="2_FEES_Orchid_Model_8.3.2007_ v15" xfId="2185" xr:uid="{00000000-0005-0000-0000-000031050000}"/>
    <cellStyle name="2_FEES_PHBC Model v13" xfId="2186" xr:uid="{00000000-0005-0000-0000-000032050000}"/>
    <cellStyle name="2_FEES_PHBC Model v32" xfId="2187" xr:uid="{00000000-0005-0000-0000-000033050000}"/>
    <cellStyle name="2_FEES_Project Channel Model (11.21.06)v136" xfId="2188" xr:uid="{00000000-0005-0000-0000-000034050000}"/>
    <cellStyle name="2_FEES_Project Honeypot v1" xfId="2189" xr:uid="{00000000-0005-0000-0000-000035050000}"/>
    <cellStyle name="2_FEES_Sheet2" xfId="2190" xr:uid="{00000000-0005-0000-0000-000036050000}"/>
    <cellStyle name="2_FEES_Transaction" xfId="2191" xr:uid="{00000000-0005-0000-0000-000037050000}"/>
    <cellStyle name="2_FLY_FIN" xfId="2192" xr:uid="{00000000-0005-0000-0000-000038050000}"/>
    <cellStyle name="2_FLY_SEG" xfId="2193" xr:uid="{00000000-0005-0000-0000-000039050000}"/>
    <cellStyle name="2_FLYCASE" xfId="2194" xr:uid="{00000000-0005-0000-0000-00003A050000}"/>
    <cellStyle name="2_FLYVALSUM" xfId="2195" xr:uid="{00000000-0005-0000-0000-00003B050000}"/>
    <cellStyle name="2_GENCORP" xfId="2196" xr:uid="{00000000-0005-0000-0000-00003C050000}"/>
    <cellStyle name="2_HH_FIN" xfId="2197" xr:uid="{00000000-0005-0000-0000-00003D050000}"/>
    <cellStyle name="2_HOSP_FIN" xfId="2198" xr:uid="{00000000-0005-0000-0000-00003E050000}"/>
    <cellStyle name="2_IMP_EXRAT" xfId="2199" xr:uid="{00000000-0005-0000-0000-00003F050000}"/>
    <cellStyle name="2_IMP_EXRAT_Orchid_Model_8.1.2007_ v10" xfId="2200" xr:uid="{00000000-0005-0000-0000-000040050000}"/>
    <cellStyle name="2_IMP_EXRAT_Orchid_Model_8.3.2007_ v15" xfId="2201" xr:uid="{00000000-0005-0000-0000-000041050000}"/>
    <cellStyle name="2_IMP_EXRAT_PHBC Model v13" xfId="2202" xr:uid="{00000000-0005-0000-0000-000042050000}"/>
    <cellStyle name="2_IMP_EXRAT_PHBC Model v32" xfId="2203" xr:uid="{00000000-0005-0000-0000-000043050000}"/>
    <cellStyle name="2_IMP_EXRAT_Project Channel Model (11.21.06)v136" xfId="2204" xr:uid="{00000000-0005-0000-0000-000044050000}"/>
    <cellStyle name="2_IMP_EXRAT_Project Honeypot v1" xfId="2205" xr:uid="{00000000-0005-0000-0000-000045050000}"/>
    <cellStyle name="2_IMP_EXRAT_Sheet2" xfId="2206" xr:uid="{00000000-0005-0000-0000-000046050000}"/>
    <cellStyle name="2_IMP_EXRAT_Transaction" xfId="2207" xr:uid="{00000000-0005-0000-0000-000047050000}"/>
    <cellStyle name="2_IPO" xfId="2208" xr:uid="{00000000-0005-0000-0000-000048050000}"/>
    <cellStyle name="2_IRR" xfId="2209" xr:uid="{00000000-0005-0000-0000-000049050000}"/>
    <cellStyle name="2_ISSUES" xfId="2210" xr:uid="{00000000-0005-0000-0000-00004A050000}"/>
    <cellStyle name="2_ISSUES_Orchid_Model_8.1.2007_ v10" xfId="2211" xr:uid="{00000000-0005-0000-0000-00004B050000}"/>
    <cellStyle name="2_ISSUES_Orchid_Model_8.3.2007_ v15" xfId="2212" xr:uid="{00000000-0005-0000-0000-00004C050000}"/>
    <cellStyle name="2_ISSUES_PHBC Model v13" xfId="2213" xr:uid="{00000000-0005-0000-0000-00004D050000}"/>
    <cellStyle name="2_ISSUES_PHBC Model v32" xfId="2214" xr:uid="{00000000-0005-0000-0000-00004E050000}"/>
    <cellStyle name="2_ISSUES_Project Channel Model (11.21.06)v136" xfId="2215" xr:uid="{00000000-0005-0000-0000-00004F050000}"/>
    <cellStyle name="2_ISSUES_Project Honeypot v1" xfId="2216" xr:uid="{00000000-0005-0000-0000-000050050000}"/>
    <cellStyle name="2_ISSUES_Sheet2" xfId="2217" xr:uid="{00000000-0005-0000-0000-000051050000}"/>
    <cellStyle name="2_ISSUES_Transaction" xfId="2218" xr:uid="{00000000-0005-0000-0000-000052050000}"/>
    <cellStyle name="2_J" xfId="2219" xr:uid="{00000000-0005-0000-0000-000053050000}"/>
    <cellStyle name="2_K" xfId="2220" xr:uid="{00000000-0005-0000-0000-000054050000}"/>
    <cellStyle name="2_L" xfId="2221" xr:uid="{00000000-0005-0000-0000-000055050000}"/>
    <cellStyle name="2_LBO" xfId="2222" xr:uid="{00000000-0005-0000-0000-000056050000}"/>
    <cellStyle name="2_MACROS" xfId="2223" xr:uid="{00000000-0005-0000-0000-000057050000}"/>
    <cellStyle name="2_MACROS_Orchid_Model_8.1.2007_ v10" xfId="2224" xr:uid="{00000000-0005-0000-0000-000058050000}"/>
    <cellStyle name="2_MACROS_Orchid_Model_8.3.2007_ v15" xfId="2225" xr:uid="{00000000-0005-0000-0000-000059050000}"/>
    <cellStyle name="2_MACROS_PHBC Model v13" xfId="2226" xr:uid="{00000000-0005-0000-0000-00005A050000}"/>
    <cellStyle name="2_MACROS_PHBC Model v32" xfId="2227" xr:uid="{00000000-0005-0000-0000-00005B050000}"/>
    <cellStyle name="2_MACROS_Project Channel Model (11.21.06)v136" xfId="2228" xr:uid="{00000000-0005-0000-0000-00005C050000}"/>
    <cellStyle name="2_MACROS_Project Honeypot v1" xfId="2229" xr:uid="{00000000-0005-0000-0000-00005D050000}"/>
    <cellStyle name="2_MACROS_Sheet2" xfId="2230" xr:uid="{00000000-0005-0000-0000-00005E050000}"/>
    <cellStyle name="2_MACROS_Transaction" xfId="2231" xr:uid="{00000000-0005-0000-0000-00005F050000}"/>
    <cellStyle name="2_MIDAS" xfId="2232" xr:uid="{00000000-0005-0000-0000-000060050000}"/>
    <cellStyle name="2_MINIMERG" xfId="2233" xr:uid="{00000000-0005-0000-0000-000061050000}"/>
    <cellStyle name="2_NAV" xfId="2234" xr:uid="{00000000-0005-0000-0000-000062050000}"/>
    <cellStyle name="2_OFFERSENS" xfId="2235" xr:uid="{00000000-0005-0000-0000-000063050000}"/>
    <cellStyle name="2_Orchid_Model_8.1.2007_ v10" xfId="2236" xr:uid="{00000000-0005-0000-0000-000064050000}"/>
    <cellStyle name="2_Orchid_Model_8.3.2007_ v15" xfId="2237" xr:uid="{00000000-0005-0000-0000-000065050000}"/>
    <cellStyle name="2_OTHER_FIN" xfId="2238" xr:uid="{00000000-0005-0000-0000-000066050000}"/>
    <cellStyle name="2_PF_CONTRIB" xfId="2239" xr:uid="{00000000-0005-0000-0000-000067050000}"/>
    <cellStyle name="2_PF_FIN" xfId="2240" xr:uid="{00000000-0005-0000-0000-000068050000}"/>
    <cellStyle name="2_PHBC Model v13" xfId="2241" xr:uid="{00000000-0005-0000-0000-000069050000}"/>
    <cellStyle name="2_PHBC Model v32" xfId="2242" xr:uid="{00000000-0005-0000-0000-00006A050000}"/>
    <cellStyle name="2_Project Channel Model (11.21.06)v136" xfId="2243" xr:uid="{00000000-0005-0000-0000-00006B050000}"/>
    <cellStyle name="2_Project Honeypot v1" xfId="2244" xr:uid="{00000000-0005-0000-0000-00006C050000}"/>
    <cellStyle name="2_PROJSUM" xfId="2245" xr:uid="{00000000-0005-0000-0000-00006D050000}"/>
    <cellStyle name="2_RAYDCF" xfId="2246" xr:uid="{00000000-0005-0000-0000-00006E050000}"/>
    <cellStyle name="2_RAYPROJSUM" xfId="2247" xr:uid="{00000000-0005-0000-0000-00006F050000}"/>
    <cellStyle name="2_RAYPROJSUM_Orchid_Model_8.1.2007_ v10" xfId="2248" xr:uid="{00000000-0005-0000-0000-000070050000}"/>
    <cellStyle name="2_RAYPROJSUM_Orchid_Model_8.3.2007_ v15" xfId="2249" xr:uid="{00000000-0005-0000-0000-000071050000}"/>
    <cellStyle name="2_RAYPROJSUM_PHBC Model v13" xfId="2250" xr:uid="{00000000-0005-0000-0000-000072050000}"/>
    <cellStyle name="2_RAYPROJSUM_PHBC Model v32" xfId="2251" xr:uid="{00000000-0005-0000-0000-000073050000}"/>
    <cellStyle name="2_RAYPROJSUM_Project Channel Model (11.21.06)v136" xfId="2252" xr:uid="{00000000-0005-0000-0000-000074050000}"/>
    <cellStyle name="2_RAYPROJSUM_Project Honeypot v1" xfId="2253" xr:uid="{00000000-0005-0000-0000-000075050000}"/>
    <cellStyle name="2_RAYPROJSUM_Sheet2" xfId="2254" xr:uid="{00000000-0005-0000-0000-000076050000}"/>
    <cellStyle name="2_RAYPROJSUM_Transaction" xfId="2255" xr:uid="{00000000-0005-0000-0000-000077050000}"/>
    <cellStyle name="2_RAYVALSUM" xfId="2256" xr:uid="{00000000-0005-0000-0000-000078050000}"/>
    <cellStyle name="2_Sheet2" xfId="2257" xr:uid="{00000000-0005-0000-0000-000079050000}"/>
    <cellStyle name="2_SIDE" xfId="2258" xr:uid="{00000000-0005-0000-0000-00007A050000}"/>
    <cellStyle name="2_SIDE_Orchid_Model_8.1.2007_ v10" xfId="2259" xr:uid="{00000000-0005-0000-0000-00007B050000}"/>
    <cellStyle name="2_SIDE_Orchid_Model_8.3.2007_ v15" xfId="2260" xr:uid="{00000000-0005-0000-0000-00007C050000}"/>
    <cellStyle name="2_SIDE_PHBC Model v13" xfId="2261" xr:uid="{00000000-0005-0000-0000-00007D050000}"/>
    <cellStyle name="2_SIDE_PHBC Model v32" xfId="2262" xr:uid="{00000000-0005-0000-0000-00007E050000}"/>
    <cellStyle name="2_SIDE_Project Channel Model (11.21.06)v136" xfId="2263" xr:uid="{00000000-0005-0000-0000-00007F050000}"/>
    <cellStyle name="2_SIDE_Project Honeypot v1" xfId="2264" xr:uid="{00000000-0005-0000-0000-000080050000}"/>
    <cellStyle name="2_SIDE_Sheet2" xfId="2265" xr:uid="{00000000-0005-0000-0000-000081050000}"/>
    <cellStyle name="2_SIDE_Transaction" xfId="2266" xr:uid="{00000000-0005-0000-0000-000082050000}"/>
    <cellStyle name="2_SNIFF_FIN" xfId="2267" xr:uid="{00000000-0005-0000-0000-000083050000}"/>
    <cellStyle name="2_SNIFFASSM" xfId="2268" xr:uid="{00000000-0005-0000-0000-000084050000}"/>
    <cellStyle name="2_SNIFFMO" xfId="2269" xr:uid="{00000000-0005-0000-0000-000085050000}"/>
    <cellStyle name="2_SNIFFYR" xfId="2270" xr:uid="{00000000-0005-0000-0000-000086050000}"/>
    <cellStyle name="2_SPRING_FIN" xfId="2271" xr:uid="{00000000-0005-0000-0000-000087050000}"/>
    <cellStyle name="2_SUMEST" xfId="2272" xr:uid="{00000000-0005-0000-0000-000088050000}"/>
    <cellStyle name="2_SUMEST_Orchid_Model_8.1.2007_ v10" xfId="2273" xr:uid="{00000000-0005-0000-0000-000089050000}"/>
    <cellStyle name="2_SUMEST_Orchid_Model_8.3.2007_ v15" xfId="2274" xr:uid="{00000000-0005-0000-0000-00008A050000}"/>
    <cellStyle name="2_SUMEST_PHBC Model v13" xfId="2275" xr:uid="{00000000-0005-0000-0000-00008B050000}"/>
    <cellStyle name="2_SUMEST_PHBC Model v32" xfId="2276" xr:uid="{00000000-0005-0000-0000-00008C050000}"/>
    <cellStyle name="2_SUMEST_Project Channel Model (11.21.06)v136" xfId="2277" xr:uid="{00000000-0005-0000-0000-00008D050000}"/>
    <cellStyle name="2_SUMEST_Project Honeypot v1" xfId="2278" xr:uid="{00000000-0005-0000-0000-00008E050000}"/>
    <cellStyle name="2_SUMEST_Project Train v54 (5-25-07)" xfId="2279" xr:uid="{00000000-0005-0000-0000-00008F050000}"/>
    <cellStyle name="2_SUMEST_Sheet2" xfId="2280" xr:uid="{00000000-0005-0000-0000-000090050000}"/>
    <cellStyle name="2_SUMEST_Transaction" xfId="2281" xr:uid="{00000000-0005-0000-0000-000091050000}"/>
    <cellStyle name="2_SUMSENS" xfId="2282" xr:uid="{00000000-0005-0000-0000-000092050000}"/>
    <cellStyle name="2_SUMSENS_Orchid_Model_8.1.2007_ v10" xfId="2283" xr:uid="{00000000-0005-0000-0000-000093050000}"/>
    <cellStyle name="2_SUMSENS_Orchid_Model_8.3.2007_ v15" xfId="2284" xr:uid="{00000000-0005-0000-0000-000094050000}"/>
    <cellStyle name="2_SUMSENS_PHBC Model v13" xfId="2285" xr:uid="{00000000-0005-0000-0000-000095050000}"/>
    <cellStyle name="2_SUMSENS_PHBC Model v32" xfId="2286" xr:uid="{00000000-0005-0000-0000-000096050000}"/>
    <cellStyle name="2_SUMSENS_Project Channel Model (11.21.06)v136" xfId="2287" xr:uid="{00000000-0005-0000-0000-000097050000}"/>
    <cellStyle name="2_SUMSENS_Project Honeypot v1" xfId="2288" xr:uid="{00000000-0005-0000-0000-000098050000}"/>
    <cellStyle name="2_SUMSENS_Project Train v54 (5-25-07)" xfId="2289" xr:uid="{00000000-0005-0000-0000-000099050000}"/>
    <cellStyle name="2_SUMSENS_Sheet2" xfId="2290" xr:uid="{00000000-0005-0000-0000-00009A050000}"/>
    <cellStyle name="2_SUMSENS_Transaction" xfId="2291" xr:uid="{00000000-0005-0000-0000-00009B050000}"/>
    <cellStyle name="2_Transaction" xfId="2292" xr:uid="{00000000-0005-0000-0000-00009C050000}"/>
    <cellStyle name="2_TRANSLBO" xfId="2293" xr:uid="{00000000-0005-0000-0000-00009D050000}"/>
    <cellStyle name="2_TRANSLBO_Orchid_Model_8.1.2007_ v10" xfId="2294" xr:uid="{00000000-0005-0000-0000-00009E050000}"/>
    <cellStyle name="2_TRANSLBO_Orchid_Model_8.3.2007_ v15" xfId="2295" xr:uid="{00000000-0005-0000-0000-00009F050000}"/>
    <cellStyle name="2_TRANSLBO_PHBC Model v13" xfId="2296" xr:uid="{00000000-0005-0000-0000-0000A0050000}"/>
    <cellStyle name="2_TRANSLBO_PHBC Model v32" xfId="2297" xr:uid="{00000000-0005-0000-0000-0000A1050000}"/>
    <cellStyle name="2_TRANSLBO_Project Channel Model (11.21.06)v136" xfId="2298" xr:uid="{00000000-0005-0000-0000-0000A2050000}"/>
    <cellStyle name="2_TRANSLBO_Project Honeypot v1" xfId="2299" xr:uid="{00000000-0005-0000-0000-0000A3050000}"/>
    <cellStyle name="2_TRANSLBO_Sheet2" xfId="2300" xr:uid="{00000000-0005-0000-0000-0000A4050000}"/>
    <cellStyle name="2_TRANSLBO_Transaction" xfId="2301" xr:uid="{00000000-0005-0000-0000-0000A5050000}"/>
    <cellStyle name="2_TRANSMERG" xfId="2302" xr:uid="{00000000-0005-0000-0000-0000A6050000}"/>
    <cellStyle name="2_TRANSMERG_Orchid_Model_8.1.2007_ v10" xfId="2303" xr:uid="{00000000-0005-0000-0000-0000A7050000}"/>
    <cellStyle name="2_TRANSMERG_Orchid_Model_8.3.2007_ v15" xfId="2304" xr:uid="{00000000-0005-0000-0000-0000A8050000}"/>
    <cellStyle name="2_TRANSMERG_PHBC Model v13" xfId="2305" xr:uid="{00000000-0005-0000-0000-0000A9050000}"/>
    <cellStyle name="2_TRANSMERG_PHBC Model v32" xfId="2306" xr:uid="{00000000-0005-0000-0000-0000AA050000}"/>
    <cellStyle name="2_TRANSMERG_Project Channel Model (11.21.06)v136" xfId="2307" xr:uid="{00000000-0005-0000-0000-0000AB050000}"/>
    <cellStyle name="2_TRANSMERG_Project Honeypot v1" xfId="2308" xr:uid="{00000000-0005-0000-0000-0000AC050000}"/>
    <cellStyle name="2_TRANSMERG_Sheet2" xfId="2309" xr:uid="{00000000-0005-0000-0000-0000AD050000}"/>
    <cellStyle name="2_TRANSMERG_Transaction" xfId="2310" xr:uid="{00000000-0005-0000-0000-0000AE050000}"/>
    <cellStyle name="2_VALMAT" xfId="2311" xr:uid="{00000000-0005-0000-0000-0000AF050000}"/>
    <cellStyle name="2_VALMAT_Orchid_Model_8.1.2007_ v10" xfId="2312" xr:uid="{00000000-0005-0000-0000-0000B0050000}"/>
    <cellStyle name="2_VALMAT_Orchid_Model_8.3.2007_ v15" xfId="2313" xr:uid="{00000000-0005-0000-0000-0000B1050000}"/>
    <cellStyle name="2_VALMAT_PHBC Model v13" xfId="2314" xr:uid="{00000000-0005-0000-0000-0000B2050000}"/>
    <cellStyle name="2_VALMAT_PHBC Model v32" xfId="2315" xr:uid="{00000000-0005-0000-0000-0000B3050000}"/>
    <cellStyle name="2_VALMAT_Project Channel Model (11.21.06)v136" xfId="2316" xr:uid="{00000000-0005-0000-0000-0000B4050000}"/>
    <cellStyle name="2_VALMAT_Project Honeypot v1" xfId="2317" xr:uid="{00000000-0005-0000-0000-0000B5050000}"/>
    <cellStyle name="2_VALMAT_Sheet2" xfId="2318" xr:uid="{00000000-0005-0000-0000-0000B6050000}"/>
    <cellStyle name="2_VALMAT_Transaction" xfId="2319" xr:uid="{00000000-0005-0000-0000-0000B7050000}"/>
    <cellStyle name="20% - Accent1" xfId="34" builtinId="30" hidden="1"/>
    <cellStyle name="20% - Accent1 2" xfId="782" xr:uid="{00000000-0005-0000-0000-0000B9050000}"/>
    <cellStyle name="20% - Accent1 3" xfId="783" xr:uid="{00000000-0005-0000-0000-0000BA050000}"/>
    <cellStyle name="20% - Accent2" xfId="38" builtinId="34" hidden="1"/>
    <cellStyle name="20% - Accent2 2" xfId="784" xr:uid="{00000000-0005-0000-0000-0000BC050000}"/>
    <cellStyle name="20% - Accent2 3" xfId="785" xr:uid="{00000000-0005-0000-0000-0000BD050000}"/>
    <cellStyle name="20% - Accent3" xfId="42" builtinId="38" hidden="1"/>
    <cellStyle name="20% - Accent3 2" xfId="786" xr:uid="{00000000-0005-0000-0000-0000BF050000}"/>
    <cellStyle name="20% - Accent3 3" xfId="787" xr:uid="{00000000-0005-0000-0000-0000C0050000}"/>
    <cellStyle name="20% - Accent4" xfId="46" builtinId="42" hidden="1"/>
    <cellStyle name="20% - Accent4 2" xfId="788" xr:uid="{00000000-0005-0000-0000-0000C2050000}"/>
    <cellStyle name="20% - Accent4 3" xfId="789" xr:uid="{00000000-0005-0000-0000-0000C3050000}"/>
    <cellStyle name="20% - Accent5" xfId="50" builtinId="46" hidden="1"/>
    <cellStyle name="20% - Accent5 2" xfId="790" xr:uid="{00000000-0005-0000-0000-0000C5050000}"/>
    <cellStyle name="20% - Accent5 3" xfId="791" xr:uid="{00000000-0005-0000-0000-0000C6050000}"/>
    <cellStyle name="20% - Accent6" xfId="54" builtinId="50" hidden="1"/>
    <cellStyle name="20% - Accent6 2" xfId="792" xr:uid="{00000000-0005-0000-0000-0000C8050000}"/>
    <cellStyle name="20% - Accent6 3" xfId="793" xr:uid="{00000000-0005-0000-0000-0000C9050000}"/>
    <cellStyle name="20% - Énfasis1" xfId="1593" xr:uid="{00000000-0005-0000-0000-0000CA050000}"/>
    <cellStyle name="20% - Énfasis2" xfId="1594" xr:uid="{00000000-0005-0000-0000-0000CB050000}"/>
    <cellStyle name="20% - Énfasis3" xfId="1595" xr:uid="{00000000-0005-0000-0000-0000CC050000}"/>
    <cellStyle name="20% - Énfasis4" xfId="1596" xr:uid="{00000000-0005-0000-0000-0000CD050000}"/>
    <cellStyle name="20% - Énfasis5" xfId="1597" xr:uid="{00000000-0005-0000-0000-0000CE050000}"/>
    <cellStyle name="20% - Énfasis6" xfId="1598" xr:uid="{00000000-0005-0000-0000-0000CF050000}"/>
    <cellStyle name="24" xfId="2320" xr:uid="{00000000-0005-0000-0000-0000D0050000}"/>
    <cellStyle name="2dp" xfId="1599" xr:uid="{00000000-0005-0000-0000-0000D1050000}"/>
    <cellStyle name="3" xfId="794" xr:uid="{00000000-0005-0000-0000-0000D2050000}"/>
    <cellStyle name="3dp" xfId="1600" xr:uid="{00000000-0005-0000-0000-0000D3050000}"/>
    <cellStyle name="40% - Accent1" xfId="35" builtinId="31" hidden="1"/>
    <cellStyle name="40% - Accent1 2" xfId="795" xr:uid="{00000000-0005-0000-0000-0000D5050000}"/>
    <cellStyle name="40% - Accent1 3" xfId="796" xr:uid="{00000000-0005-0000-0000-0000D6050000}"/>
    <cellStyle name="40% - Accent2" xfId="39" builtinId="35" hidden="1"/>
    <cellStyle name="40% - Accent2 2" xfId="797" xr:uid="{00000000-0005-0000-0000-0000D8050000}"/>
    <cellStyle name="40% - Accent2 3" xfId="798" xr:uid="{00000000-0005-0000-0000-0000D9050000}"/>
    <cellStyle name="40% - Accent3" xfId="43" builtinId="39" hidden="1"/>
    <cellStyle name="40% - Accent3 2" xfId="799" xr:uid="{00000000-0005-0000-0000-0000DB050000}"/>
    <cellStyle name="40% - Accent3 3" xfId="800" xr:uid="{00000000-0005-0000-0000-0000DC050000}"/>
    <cellStyle name="40% - Accent4" xfId="47" builtinId="43" hidden="1"/>
    <cellStyle name="40% - Accent4 2" xfId="801" xr:uid="{00000000-0005-0000-0000-0000DE050000}"/>
    <cellStyle name="40% - Accent4 3" xfId="802" xr:uid="{00000000-0005-0000-0000-0000DF050000}"/>
    <cellStyle name="40% - Accent5" xfId="51" builtinId="47" hidden="1"/>
    <cellStyle name="40% - Accent5 2" xfId="803" xr:uid="{00000000-0005-0000-0000-0000E1050000}"/>
    <cellStyle name="40% - Accent5 3" xfId="804" xr:uid="{00000000-0005-0000-0000-0000E2050000}"/>
    <cellStyle name="40% - Accent6" xfId="55" builtinId="51" hidden="1"/>
    <cellStyle name="40% - Accent6 2" xfId="805" xr:uid="{00000000-0005-0000-0000-0000E4050000}"/>
    <cellStyle name="40% - Accent6 3" xfId="806" xr:uid="{00000000-0005-0000-0000-0000E5050000}"/>
    <cellStyle name="40% - Énfasis1" xfId="1601" xr:uid="{00000000-0005-0000-0000-0000E6050000}"/>
    <cellStyle name="40% - Énfasis2" xfId="1602" xr:uid="{00000000-0005-0000-0000-0000E7050000}"/>
    <cellStyle name="40% - Énfasis3" xfId="1603" xr:uid="{00000000-0005-0000-0000-0000E8050000}"/>
    <cellStyle name="40% - Énfasis4" xfId="1604" xr:uid="{00000000-0005-0000-0000-0000E9050000}"/>
    <cellStyle name="40% - Énfasis5" xfId="1605" xr:uid="{00000000-0005-0000-0000-0000EA050000}"/>
    <cellStyle name="40% - Énfasis6" xfId="1606" xr:uid="{00000000-0005-0000-0000-0000EB050000}"/>
    <cellStyle name="60% - Accent1" xfId="36" builtinId="32" hidden="1"/>
    <cellStyle name="60% - Accent1 2" xfId="807" xr:uid="{00000000-0005-0000-0000-0000ED050000}"/>
    <cellStyle name="60% - Accent1 3" xfId="808" xr:uid="{00000000-0005-0000-0000-0000EE050000}"/>
    <cellStyle name="60% - Accent2" xfId="40" builtinId="36" hidden="1"/>
    <cellStyle name="60% - Accent2 2" xfId="809" xr:uid="{00000000-0005-0000-0000-0000F0050000}"/>
    <cellStyle name="60% - Accent2 3" xfId="810" xr:uid="{00000000-0005-0000-0000-0000F1050000}"/>
    <cellStyle name="60% - Accent3" xfId="44" builtinId="40" hidden="1"/>
    <cellStyle name="60% - Accent3 2" xfId="811" xr:uid="{00000000-0005-0000-0000-0000F3050000}"/>
    <cellStyle name="60% - Accent3 3" xfId="812" xr:uid="{00000000-0005-0000-0000-0000F4050000}"/>
    <cellStyle name="60% - Accent4" xfId="48" builtinId="44" hidden="1"/>
    <cellStyle name="60% - Accent4 2" xfId="813" xr:uid="{00000000-0005-0000-0000-0000F6050000}"/>
    <cellStyle name="60% - Accent4 3" xfId="814" xr:uid="{00000000-0005-0000-0000-0000F7050000}"/>
    <cellStyle name="60% - Accent5" xfId="52" builtinId="48" hidden="1"/>
    <cellStyle name="60% - Accent5 2" xfId="815" xr:uid="{00000000-0005-0000-0000-0000F9050000}"/>
    <cellStyle name="60% - Accent5 3" xfId="816" xr:uid="{00000000-0005-0000-0000-0000FA050000}"/>
    <cellStyle name="60% - Accent6" xfId="56" builtinId="52" hidden="1"/>
    <cellStyle name="60% - Accent6 2" xfId="817" xr:uid="{00000000-0005-0000-0000-0000FC050000}"/>
    <cellStyle name="60% - Accent6 3" xfId="818" xr:uid="{00000000-0005-0000-0000-0000FD050000}"/>
    <cellStyle name="60% - Énfasis1" xfId="1607" xr:uid="{00000000-0005-0000-0000-0000FE050000}"/>
    <cellStyle name="60% - Énfasis2" xfId="1608" xr:uid="{00000000-0005-0000-0000-0000FF050000}"/>
    <cellStyle name="60% - Énfasis3" xfId="1609" xr:uid="{00000000-0005-0000-0000-000000060000}"/>
    <cellStyle name="60% - Énfasis4" xfId="1610" xr:uid="{00000000-0005-0000-0000-000001060000}"/>
    <cellStyle name="60% - Énfasis5" xfId="1611" xr:uid="{00000000-0005-0000-0000-000002060000}"/>
    <cellStyle name="60% - Énfasis6" xfId="1612" xr:uid="{00000000-0005-0000-0000-000003060000}"/>
    <cellStyle name="9.1" xfId="116" xr:uid="{00000000-0005-0000-0000-000004060000}"/>
    <cellStyle name="ac" xfId="109" xr:uid="{00000000-0005-0000-0000-000005060000}"/>
    <cellStyle name="Accent1" xfId="33" builtinId="29" hidden="1"/>
    <cellStyle name="Accent1 - 20%" xfId="819" xr:uid="{00000000-0005-0000-0000-000007060000}"/>
    <cellStyle name="Accent1 - 40%" xfId="820" xr:uid="{00000000-0005-0000-0000-000008060000}"/>
    <cellStyle name="Accent1 - 60%" xfId="821" xr:uid="{00000000-0005-0000-0000-000009060000}"/>
    <cellStyle name="Accent1 2" xfId="822" xr:uid="{00000000-0005-0000-0000-00000A060000}"/>
    <cellStyle name="Accent1 3" xfId="823" xr:uid="{00000000-0005-0000-0000-00000B060000}"/>
    <cellStyle name="Accent1 4" xfId="1695" xr:uid="{00000000-0005-0000-0000-00000C060000}"/>
    <cellStyle name="Accent1 5" xfId="1696" xr:uid="{00000000-0005-0000-0000-00000D060000}"/>
    <cellStyle name="Accent2" xfId="37" builtinId="33" hidden="1"/>
    <cellStyle name="Accent2 - 20%" xfId="824" xr:uid="{00000000-0005-0000-0000-00000F060000}"/>
    <cellStyle name="Accent2 - 40%" xfId="825" xr:uid="{00000000-0005-0000-0000-000010060000}"/>
    <cellStyle name="Accent2 - 60%" xfId="826" xr:uid="{00000000-0005-0000-0000-000011060000}"/>
    <cellStyle name="Accent2 2" xfId="827" xr:uid="{00000000-0005-0000-0000-000012060000}"/>
    <cellStyle name="Accent2 3" xfId="828" xr:uid="{00000000-0005-0000-0000-000013060000}"/>
    <cellStyle name="Accent2 4" xfId="1697" xr:uid="{00000000-0005-0000-0000-000014060000}"/>
    <cellStyle name="Accent2 5" xfId="1698" xr:uid="{00000000-0005-0000-0000-000015060000}"/>
    <cellStyle name="Accent3" xfId="41" builtinId="37" hidden="1"/>
    <cellStyle name="Accent3 - 20%" xfId="829" xr:uid="{00000000-0005-0000-0000-000017060000}"/>
    <cellStyle name="Accent3 - 40%" xfId="830" xr:uid="{00000000-0005-0000-0000-000018060000}"/>
    <cellStyle name="Accent3 - 60%" xfId="831" xr:uid="{00000000-0005-0000-0000-000019060000}"/>
    <cellStyle name="Accent3 2" xfId="832" xr:uid="{00000000-0005-0000-0000-00001A060000}"/>
    <cellStyle name="Accent3 3" xfId="833" xr:uid="{00000000-0005-0000-0000-00001B060000}"/>
    <cellStyle name="Accent3 4" xfId="1699" xr:uid="{00000000-0005-0000-0000-00001C060000}"/>
    <cellStyle name="Accent3 5" xfId="1700" xr:uid="{00000000-0005-0000-0000-00001D060000}"/>
    <cellStyle name="Accent4" xfId="45" builtinId="41" hidden="1"/>
    <cellStyle name="Accent4 - 20%" xfId="834" xr:uid="{00000000-0005-0000-0000-00001F060000}"/>
    <cellStyle name="Accent4 - 40%" xfId="835" xr:uid="{00000000-0005-0000-0000-000020060000}"/>
    <cellStyle name="Accent4 - 60%" xfId="836" xr:uid="{00000000-0005-0000-0000-000021060000}"/>
    <cellStyle name="Accent4 2" xfId="837" xr:uid="{00000000-0005-0000-0000-000022060000}"/>
    <cellStyle name="Accent4 3" xfId="838" xr:uid="{00000000-0005-0000-0000-000023060000}"/>
    <cellStyle name="Accent4 4" xfId="1701" xr:uid="{00000000-0005-0000-0000-000024060000}"/>
    <cellStyle name="Accent4 5" xfId="1702" xr:uid="{00000000-0005-0000-0000-000025060000}"/>
    <cellStyle name="Accent5" xfId="49" builtinId="45" hidden="1"/>
    <cellStyle name="Accent5 - 20%" xfId="839" xr:uid="{00000000-0005-0000-0000-000027060000}"/>
    <cellStyle name="Accent5 - 40%" xfId="840" xr:uid="{00000000-0005-0000-0000-000028060000}"/>
    <cellStyle name="Accent5 - 60%" xfId="841" xr:uid="{00000000-0005-0000-0000-000029060000}"/>
    <cellStyle name="Accent5 2" xfId="842" xr:uid="{00000000-0005-0000-0000-00002A060000}"/>
    <cellStyle name="Accent5 3" xfId="843" xr:uid="{00000000-0005-0000-0000-00002B060000}"/>
    <cellStyle name="Accent5 4" xfId="1703" xr:uid="{00000000-0005-0000-0000-00002C060000}"/>
    <cellStyle name="Accent5 5" xfId="1704" xr:uid="{00000000-0005-0000-0000-00002D060000}"/>
    <cellStyle name="Accent6" xfId="53" builtinId="49" hidden="1"/>
    <cellStyle name="Accent6 - 20%" xfId="844" xr:uid="{00000000-0005-0000-0000-00002F060000}"/>
    <cellStyle name="Accent6 - 40%" xfId="845" xr:uid="{00000000-0005-0000-0000-000030060000}"/>
    <cellStyle name="Accent6 - 60%" xfId="846" xr:uid="{00000000-0005-0000-0000-000031060000}"/>
    <cellStyle name="Accent6 2" xfId="847" xr:uid="{00000000-0005-0000-0000-000032060000}"/>
    <cellStyle name="Accent6 3" xfId="848" xr:uid="{00000000-0005-0000-0000-000033060000}"/>
    <cellStyle name="Accent6 4" xfId="1705" xr:uid="{00000000-0005-0000-0000-000034060000}"/>
    <cellStyle name="Accent6 5" xfId="1706" xr:uid="{00000000-0005-0000-0000-000035060000}"/>
    <cellStyle name="Accounting" xfId="2328" xr:uid="{00000000-0005-0000-0000-000036060000}"/>
    <cellStyle name="Accounting [0]" xfId="2329" xr:uid="{00000000-0005-0000-0000-000037060000}"/>
    <cellStyle name="Accounting [1]" xfId="2330" xr:uid="{00000000-0005-0000-0000-000038060000}"/>
    <cellStyle name="active" xfId="1613" xr:uid="{00000000-0005-0000-0000-000039060000}"/>
    <cellStyle name="Actual Date" xfId="849" xr:uid="{00000000-0005-0000-0000-00003A060000}"/>
    <cellStyle name="Adjustable" xfId="850" xr:uid="{00000000-0005-0000-0000-00003B060000}"/>
    <cellStyle name="adjusted" xfId="851" xr:uid="{00000000-0005-0000-0000-00003C060000}"/>
    <cellStyle name="AFE" xfId="13" xr:uid="{00000000-0005-0000-0000-00003D060000}"/>
    <cellStyle name="AFE 2" xfId="852" xr:uid="{00000000-0005-0000-0000-00003E060000}"/>
    <cellStyle name="AFE 3" xfId="853" xr:uid="{00000000-0005-0000-0000-00003F060000}"/>
    <cellStyle name="AFE 4" xfId="65" xr:uid="{00000000-0005-0000-0000-000040060000}"/>
    <cellStyle name="After Percent" xfId="854" xr:uid="{00000000-0005-0000-0000-000041060000}"/>
    <cellStyle name="AlternateInputHeading" xfId="2331" xr:uid="{00000000-0005-0000-0000-000042060000}"/>
    <cellStyle name="args.style" xfId="76" xr:uid="{00000000-0005-0000-0000-000043060000}"/>
    <cellStyle name="Arial 10" xfId="855" xr:uid="{00000000-0005-0000-0000-000044060000}"/>
    <cellStyle name="Arial 12" xfId="856" xr:uid="{00000000-0005-0000-0000-000045060000}"/>
    <cellStyle name="Array" xfId="857" xr:uid="{00000000-0005-0000-0000-000046060000}"/>
    <cellStyle name="background" xfId="858" xr:uid="{00000000-0005-0000-0000-000047060000}"/>
    <cellStyle name="Bad" xfId="22" builtinId="27" hidden="1"/>
    <cellStyle name="Bad 2" xfId="859" xr:uid="{00000000-0005-0000-0000-000049060000}"/>
    <cellStyle name="Bad 3" xfId="860" xr:uid="{00000000-0005-0000-0000-00004A060000}"/>
    <cellStyle name="Bad 4" xfId="1707" xr:uid="{00000000-0005-0000-0000-00004B060000}"/>
    <cellStyle name="Bad 5" xfId="1708" xr:uid="{00000000-0005-0000-0000-00004C060000}"/>
    <cellStyle name="Basic" xfId="861" xr:uid="{00000000-0005-0000-0000-00004D060000}"/>
    <cellStyle name="Basic - Style1" xfId="862" xr:uid="{00000000-0005-0000-0000-00004E060000}"/>
    <cellStyle name="Beurteilung" xfId="1614" xr:uid="{00000000-0005-0000-0000-00004F060000}"/>
    <cellStyle name="Bewertung" xfId="1615" xr:uid="{00000000-0005-0000-0000-000050060000}"/>
    <cellStyle name="BewertungE" xfId="1616" xr:uid="{00000000-0005-0000-0000-000051060000}"/>
    <cellStyle name="BewertungS" xfId="1617" xr:uid="{00000000-0005-0000-0000-000052060000}"/>
    <cellStyle name="Black" xfId="863" xr:uid="{00000000-0005-0000-0000-000053060000}"/>
    <cellStyle name="BlackStrike" xfId="864" xr:uid="{00000000-0005-0000-0000-000054060000}"/>
    <cellStyle name="BlackText" xfId="865" xr:uid="{00000000-0005-0000-0000-000055060000}"/>
    <cellStyle name="blank" xfId="866" xr:uid="{00000000-0005-0000-0000-000056060000}"/>
    <cellStyle name="Blue" xfId="867" xr:uid="{00000000-0005-0000-0000-000057060000}"/>
    <cellStyle name="blue$00" xfId="868" xr:uid="{00000000-0005-0000-0000-000058060000}"/>
    <cellStyle name="BoldText" xfId="869" xr:uid="{00000000-0005-0000-0000-000059060000}"/>
    <cellStyle name="Boolean" xfId="2332" xr:uid="{00000000-0005-0000-0000-00005A060000}"/>
    <cellStyle name="Border Heavy" xfId="870" xr:uid="{00000000-0005-0000-0000-00005B060000}"/>
    <cellStyle name="Border Thin" xfId="871" xr:uid="{00000000-0005-0000-0000-00005C060000}"/>
    <cellStyle name="BottomRow" xfId="872" xr:uid="{00000000-0005-0000-0000-00005D060000}"/>
    <cellStyle name="British Pound" xfId="873" xr:uid="{00000000-0005-0000-0000-00005E060000}"/>
    <cellStyle name="Bud Sum Normal" xfId="874" xr:uid="{00000000-0005-0000-0000-00005F060000}"/>
    <cellStyle name="Buena" xfId="1618" xr:uid="{00000000-0005-0000-0000-000060060000}"/>
    <cellStyle name="Business Description" xfId="875" xr:uid="{00000000-0005-0000-0000-000061060000}"/>
    <cellStyle name="c_HardInc " xfId="1" xr:uid="{00000000-0005-0000-0000-000062060000}"/>
    <cellStyle name="Cabecera 1" xfId="1619" xr:uid="{00000000-0005-0000-0000-000063060000}"/>
    <cellStyle name="Cabecera 2" xfId="1620" xr:uid="{00000000-0005-0000-0000-000064060000}"/>
    <cellStyle name="Calc Currency (0)" xfId="77" xr:uid="{00000000-0005-0000-0000-000065060000}"/>
    <cellStyle name="Calc Currency (2)" xfId="876" xr:uid="{00000000-0005-0000-0000-000066060000}"/>
    <cellStyle name="Calc Percent (0)" xfId="877" xr:uid="{00000000-0005-0000-0000-000067060000}"/>
    <cellStyle name="Calc Percent (1)" xfId="878" xr:uid="{00000000-0005-0000-0000-000068060000}"/>
    <cellStyle name="Calc Percent (2)" xfId="879" xr:uid="{00000000-0005-0000-0000-000069060000}"/>
    <cellStyle name="Calc Units (0)" xfId="880" xr:uid="{00000000-0005-0000-0000-00006A060000}"/>
    <cellStyle name="Calc Units (1)" xfId="881" xr:uid="{00000000-0005-0000-0000-00006B060000}"/>
    <cellStyle name="Calc Units (2)" xfId="882" xr:uid="{00000000-0005-0000-0000-00006C060000}"/>
    <cellStyle name="Calculation" xfId="26" builtinId="22" hidden="1"/>
    <cellStyle name="Calculation 2" xfId="883" xr:uid="{00000000-0005-0000-0000-00006E060000}"/>
    <cellStyle name="Calculation 3" xfId="884" xr:uid="{00000000-0005-0000-0000-00006F060000}"/>
    <cellStyle name="Calculation 4" xfId="1709" xr:uid="{00000000-0005-0000-0000-000070060000}"/>
    <cellStyle name="Calculation 5" xfId="1710" xr:uid="{00000000-0005-0000-0000-000071060000}"/>
    <cellStyle name="Cálculo" xfId="1621" xr:uid="{00000000-0005-0000-0000-000072060000}"/>
    <cellStyle name="Case" xfId="885" xr:uid="{00000000-0005-0000-0000-000073060000}"/>
    <cellStyle name="category" xfId="886" xr:uid="{00000000-0005-0000-0000-000074060000}"/>
    <cellStyle name="cd" xfId="887" xr:uid="{00000000-0005-0000-0000-000075060000}"/>
    <cellStyle name="Celda de comprobación" xfId="1622" xr:uid="{00000000-0005-0000-0000-000076060000}"/>
    <cellStyle name="Celda vinculada" xfId="1623" xr:uid="{00000000-0005-0000-0000-000077060000}"/>
    <cellStyle name="Cell-Input" xfId="888" xr:uid="{00000000-0005-0000-0000-000078060000}"/>
    <cellStyle name="Center" xfId="889" xr:uid="{00000000-0005-0000-0000-000079060000}"/>
    <cellStyle name="Check Cell" xfId="28" builtinId="23" hidden="1"/>
    <cellStyle name="Check Cell 2" xfId="890" xr:uid="{00000000-0005-0000-0000-00007B060000}"/>
    <cellStyle name="Check Cell 3" xfId="891" xr:uid="{00000000-0005-0000-0000-00007C060000}"/>
    <cellStyle name="Check Cell 4" xfId="1711" xr:uid="{00000000-0005-0000-0000-00007D060000}"/>
    <cellStyle name="Check Cell 5" xfId="1712" xr:uid="{00000000-0005-0000-0000-00007E060000}"/>
    <cellStyle name="Cifras" xfId="892" xr:uid="{00000000-0005-0000-0000-00007F060000}"/>
    <cellStyle name="Co. Names" xfId="893" xr:uid="{00000000-0005-0000-0000-000080060000}"/>
    <cellStyle name="Code" xfId="894" xr:uid="{00000000-0005-0000-0000-000081060000}"/>
    <cellStyle name="COL HEADINGS" xfId="895" xr:uid="{00000000-0005-0000-0000-000082060000}"/>
    <cellStyle name="ColorHeader" xfId="896" xr:uid="{00000000-0005-0000-0000-000083060000}"/>
    <cellStyle name="ColumnHeading" xfId="2321" xr:uid="{00000000-0005-0000-0000-000084060000}"/>
    <cellStyle name="ColumnNumbers" xfId="2333" xr:uid="{00000000-0005-0000-0000-000085060000}"/>
    <cellStyle name="Comma" xfId="11" builtinId="3"/>
    <cellStyle name="Comma  - Style1" xfId="897" xr:uid="{00000000-0005-0000-0000-000087060000}"/>
    <cellStyle name="Comma  - Style2" xfId="898" xr:uid="{00000000-0005-0000-0000-000088060000}"/>
    <cellStyle name="Comma  - Style3" xfId="899" xr:uid="{00000000-0005-0000-0000-000089060000}"/>
    <cellStyle name="Comma  - Style4" xfId="900" xr:uid="{00000000-0005-0000-0000-00008A060000}"/>
    <cellStyle name="Comma  - Style5" xfId="901" xr:uid="{00000000-0005-0000-0000-00008B060000}"/>
    <cellStyle name="Comma  - Style6" xfId="902" xr:uid="{00000000-0005-0000-0000-00008C060000}"/>
    <cellStyle name="Comma  - Style7" xfId="903" xr:uid="{00000000-0005-0000-0000-00008D060000}"/>
    <cellStyle name="Comma  - Style8" xfId="904" xr:uid="{00000000-0005-0000-0000-00008E060000}"/>
    <cellStyle name="Comma (1)" xfId="905" xr:uid="{00000000-0005-0000-0000-00008F060000}"/>
    <cellStyle name="Comma [-]" xfId="1624" xr:uid="{00000000-0005-0000-0000-000090060000}"/>
    <cellStyle name="Comma [0] 2" xfId="2334" xr:uid="{00000000-0005-0000-0000-000091060000}"/>
    <cellStyle name="Comma [00]" xfId="906" xr:uid="{00000000-0005-0000-0000-000092060000}"/>
    <cellStyle name="Comma [1]" xfId="907" xr:uid="{00000000-0005-0000-0000-000093060000}"/>
    <cellStyle name="Comma [2]" xfId="908" xr:uid="{00000000-0005-0000-0000-000094060000}"/>
    <cellStyle name="Comma [2] 2" xfId="909" xr:uid="{00000000-0005-0000-0000-000095060000}"/>
    <cellStyle name="Comma [3]" xfId="910" xr:uid="{00000000-0005-0000-0000-000096060000}"/>
    <cellStyle name="Comma [Blank]" xfId="1625" xr:uid="{00000000-0005-0000-0000-000097060000}"/>
    <cellStyle name="Comma 0" xfId="911" xr:uid="{00000000-0005-0000-0000-000098060000}"/>
    <cellStyle name="Comma 0 [0]" xfId="912" xr:uid="{00000000-0005-0000-0000-000099060000}"/>
    <cellStyle name="Comma 10" xfId="70" xr:uid="{00000000-0005-0000-0000-00009A060000}"/>
    <cellStyle name="Comma 11" xfId="913" xr:uid="{00000000-0005-0000-0000-00009B060000}"/>
    <cellStyle name="Comma 12" xfId="914" xr:uid="{00000000-0005-0000-0000-00009C060000}"/>
    <cellStyle name="Comma 13" xfId="2359" xr:uid="{00000000-0005-0000-0000-00009D060000}"/>
    <cellStyle name="Comma 14" xfId="2551" xr:uid="{00000000-0005-0000-0000-00009E060000}"/>
    <cellStyle name="Comma 15" xfId="2553" xr:uid="{00000000-0005-0000-0000-00009F060000}"/>
    <cellStyle name="Comma 16" xfId="2567" xr:uid="{00000000-0005-0000-0000-0000A0060000}"/>
    <cellStyle name="Comma 17" xfId="2570" xr:uid="{00000000-0005-0000-0000-0000A1060000}"/>
    <cellStyle name="Comma 18" xfId="2572" xr:uid="{00000000-0005-0000-0000-0000A2060000}"/>
    <cellStyle name="Comma 19" xfId="2574" xr:uid="{00000000-0005-0000-0000-0000A3060000}"/>
    <cellStyle name="Comma 2" xfId="60" xr:uid="{00000000-0005-0000-0000-0000A4060000}"/>
    <cellStyle name="Comma 2 10" xfId="915" xr:uid="{00000000-0005-0000-0000-0000A5060000}"/>
    <cellStyle name="Comma 2 11" xfId="916" xr:uid="{00000000-0005-0000-0000-0000A6060000}"/>
    <cellStyle name="Comma 2 12" xfId="917" xr:uid="{00000000-0005-0000-0000-0000A7060000}"/>
    <cellStyle name="Comma 2 13" xfId="918" xr:uid="{00000000-0005-0000-0000-0000A8060000}"/>
    <cellStyle name="Comma 2 14" xfId="919" xr:uid="{00000000-0005-0000-0000-0000A9060000}"/>
    <cellStyle name="Comma 2 15" xfId="920" xr:uid="{00000000-0005-0000-0000-0000AA060000}"/>
    <cellStyle name="Comma 2 16" xfId="921" xr:uid="{00000000-0005-0000-0000-0000AB060000}"/>
    <cellStyle name="Comma 2 17" xfId="922" xr:uid="{00000000-0005-0000-0000-0000AC060000}"/>
    <cellStyle name="Comma 2 18" xfId="923" xr:uid="{00000000-0005-0000-0000-0000AD060000}"/>
    <cellStyle name="Comma 2 19" xfId="924" xr:uid="{00000000-0005-0000-0000-0000AE060000}"/>
    <cellStyle name="Comma 2 2" xfId="117" xr:uid="{00000000-0005-0000-0000-0000AF060000}"/>
    <cellStyle name="Comma 2 2 10" xfId="925" xr:uid="{00000000-0005-0000-0000-0000B0060000}"/>
    <cellStyle name="Comma 2 2 11" xfId="926" xr:uid="{00000000-0005-0000-0000-0000B1060000}"/>
    <cellStyle name="Comma 2 2 12" xfId="927" xr:uid="{00000000-0005-0000-0000-0000B2060000}"/>
    <cellStyle name="Comma 2 2 13" xfId="928" xr:uid="{00000000-0005-0000-0000-0000B3060000}"/>
    <cellStyle name="Comma 2 2 14" xfId="929" xr:uid="{00000000-0005-0000-0000-0000B4060000}"/>
    <cellStyle name="Comma 2 2 15" xfId="930" xr:uid="{00000000-0005-0000-0000-0000B5060000}"/>
    <cellStyle name="Comma 2 2 16" xfId="931" xr:uid="{00000000-0005-0000-0000-0000B6060000}"/>
    <cellStyle name="Comma 2 2 17" xfId="932" xr:uid="{00000000-0005-0000-0000-0000B7060000}"/>
    <cellStyle name="Comma 2 2 18" xfId="933" xr:uid="{00000000-0005-0000-0000-0000B8060000}"/>
    <cellStyle name="Comma 2 2 19" xfId="934" xr:uid="{00000000-0005-0000-0000-0000B9060000}"/>
    <cellStyle name="Comma 2 2 2" xfId="935" xr:uid="{00000000-0005-0000-0000-0000BA060000}"/>
    <cellStyle name="Comma 2 2 2 2" xfId="1745" xr:uid="{00000000-0005-0000-0000-0000BB060000}"/>
    <cellStyle name="Comma 2 2 20" xfId="936" xr:uid="{00000000-0005-0000-0000-0000BC060000}"/>
    <cellStyle name="Comma 2 2 21" xfId="937" xr:uid="{00000000-0005-0000-0000-0000BD060000}"/>
    <cellStyle name="Comma 2 2 22" xfId="938" xr:uid="{00000000-0005-0000-0000-0000BE060000}"/>
    <cellStyle name="Comma 2 2 23" xfId="939" xr:uid="{00000000-0005-0000-0000-0000BF060000}"/>
    <cellStyle name="Comma 2 2 24" xfId="940" xr:uid="{00000000-0005-0000-0000-0000C0060000}"/>
    <cellStyle name="Comma 2 2 25" xfId="941" xr:uid="{00000000-0005-0000-0000-0000C1060000}"/>
    <cellStyle name="Comma 2 2 26" xfId="942" xr:uid="{00000000-0005-0000-0000-0000C2060000}"/>
    <cellStyle name="Comma 2 2 27" xfId="943" xr:uid="{00000000-0005-0000-0000-0000C3060000}"/>
    <cellStyle name="Comma 2 2 28" xfId="944" xr:uid="{00000000-0005-0000-0000-0000C4060000}"/>
    <cellStyle name="Comma 2 2 29" xfId="945" xr:uid="{00000000-0005-0000-0000-0000C5060000}"/>
    <cellStyle name="Comma 2 2 3" xfId="946" xr:uid="{00000000-0005-0000-0000-0000C6060000}"/>
    <cellStyle name="Comma 2 2 30" xfId="947" xr:uid="{00000000-0005-0000-0000-0000C7060000}"/>
    <cellStyle name="Comma 2 2 31" xfId="948" xr:uid="{00000000-0005-0000-0000-0000C8060000}"/>
    <cellStyle name="Comma 2 2 32" xfId="949" xr:uid="{00000000-0005-0000-0000-0000C9060000}"/>
    <cellStyle name="Comma 2 2 33" xfId="950" xr:uid="{00000000-0005-0000-0000-0000CA060000}"/>
    <cellStyle name="Comma 2 2 34" xfId="951" xr:uid="{00000000-0005-0000-0000-0000CB060000}"/>
    <cellStyle name="Comma 2 2 4" xfId="952" xr:uid="{00000000-0005-0000-0000-0000CC060000}"/>
    <cellStyle name="Comma 2 2 5" xfId="953" xr:uid="{00000000-0005-0000-0000-0000CD060000}"/>
    <cellStyle name="Comma 2 2 6" xfId="954" xr:uid="{00000000-0005-0000-0000-0000CE060000}"/>
    <cellStyle name="Comma 2 2 7" xfId="955" xr:uid="{00000000-0005-0000-0000-0000CF060000}"/>
    <cellStyle name="Comma 2 2 8" xfId="956" xr:uid="{00000000-0005-0000-0000-0000D0060000}"/>
    <cellStyle name="Comma 2 2 9" xfId="957" xr:uid="{00000000-0005-0000-0000-0000D1060000}"/>
    <cellStyle name="Comma 2 20" xfId="958" xr:uid="{00000000-0005-0000-0000-0000D2060000}"/>
    <cellStyle name="Comma 2 21" xfId="959" xr:uid="{00000000-0005-0000-0000-0000D3060000}"/>
    <cellStyle name="Comma 2 22" xfId="960" xr:uid="{00000000-0005-0000-0000-0000D4060000}"/>
    <cellStyle name="Comma 2 23" xfId="961" xr:uid="{00000000-0005-0000-0000-0000D5060000}"/>
    <cellStyle name="Comma 2 24" xfId="962" xr:uid="{00000000-0005-0000-0000-0000D6060000}"/>
    <cellStyle name="Comma 2 25" xfId="963" xr:uid="{00000000-0005-0000-0000-0000D7060000}"/>
    <cellStyle name="Comma 2 26" xfId="964" xr:uid="{00000000-0005-0000-0000-0000D8060000}"/>
    <cellStyle name="Comma 2 27" xfId="965" xr:uid="{00000000-0005-0000-0000-0000D9060000}"/>
    <cellStyle name="Comma 2 28" xfId="966" xr:uid="{00000000-0005-0000-0000-0000DA060000}"/>
    <cellStyle name="Comma 2 29" xfId="967" xr:uid="{00000000-0005-0000-0000-0000DB060000}"/>
    <cellStyle name="Comma 2 3" xfId="968" xr:uid="{00000000-0005-0000-0000-0000DC060000}"/>
    <cellStyle name="Comma 2 30" xfId="969" xr:uid="{00000000-0005-0000-0000-0000DD060000}"/>
    <cellStyle name="Comma 2 31" xfId="970" xr:uid="{00000000-0005-0000-0000-0000DE060000}"/>
    <cellStyle name="Comma 2 32" xfId="971" xr:uid="{00000000-0005-0000-0000-0000DF060000}"/>
    <cellStyle name="Comma 2 33" xfId="972" xr:uid="{00000000-0005-0000-0000-0000E0060000}"/>
    <cellStyle name="Comma 2 34" xfId="973" xr:uid="{00000000-0005-0000-0000-0000E1060000}"/>
    <cellStyle name="Comma 2 35" xfId="2565" xr:uid="{00000000-0005-0000-0000-0000E2060000}"/>
    <cellStyle name="Comma 2 4" xfId="974" xr:uid="{00000000-0005-0000-0000-0000E3060000}"/>
    <cellStyle name="Comma 2 5" xfId="975" xr:uid="{00000000-0005-0000-0000-0000E4060000}"/>
    <cellStyle name="Comma 2 6" xfId="976" xr:uid="{00000000-0005-0000-0000-0000E5060000}"/>
    <cellStyle name="Comma 2 7" xfId="977" xr:uid="{00000000-0005-0000-0000-0000E6060000}"/>
    <cellStyle name="Comma 2 8" xfId="978" xr:uid="{00000000-0005-0000-0000-0000E7060000}"/>
    <cellStyle name="Comma 2 9" xfId="979" xr:uid="{00000000-0005-0000-0000-0000E8060000}"/>
    <cellStyle name="Comma 2_Sandridge_Rig Valuation_11.18.09" xfId="980" xr:uid="{00000000-0005-0000-0000-0000EA060000}"/>
    <cellStyle name="Comma 2*" xfId="118" xr:uid="{00000000-0005-0000-0000-0000E9060000}"/>
    <cellStyle name="Comma 20" xfId="2577" xr:uid="{00000000-0005-0000-0000-0000EB060000}"/>
    <cellStyle name="Comma 21" xfId="2581" xr:uid="{00000000-0005-0000-0000-0000EC060000}"/>
    <cellStyle name="Comma 21 2" xfId="2586" xr:uid="{7B81B2B0-FAB0-B94B-BDD2-DC4539D90786}"/>
    <cellStyle name="Comma 3" xfId="78" xr:uid="{00000000-0005-0000-0000-0000ED060000}"/>
    <cellStyle name="Comma 3 2" xfId="981" xr:uid="{00000000-0005-0000-0000-0000EE060000}"/>
    <cellStyle name="Comma 3 3" xfId="982" xr:uid="{00000000-0005-0000-0000-0000EF060000}"/>
    <cellStyle name="Comma 3*" xfId="119" xr:uid="{00000000-0005-0000-0000-0000F0060000}"/>
    <cellStyle name="Comma 4" xfId="79" xr:uid="{00000000-0005-0000-0000-0000F1060000}"/>
    <cellStyle name="Comma 4 2" xfId="983" xr:uid="{00000000-0005-0000-0000-0000F2060000}"/>
    <cellStyle name="Comma 4_UK 08-09 Other Accrued Liabilities" xfId="984" xr:uid="{00000000-0005-0000-0000-0000F3060000}"/>
    <cellStyle name="Comma 5" xfId="985" xr:uid="{00000000-0005-0000-0000-0000F4060000}"/>
    <cellStyle name="Comma 6" xfId="2" xr:uid="{00000000-0005-0000-0000-0000F5060000}"/>
    <cellStyle name="Comma 6 2" xfId="986" xr:uid="{00000000-0005-0000-0000-0000F6060000}"/>
    <cellStyle name="Comma 67" xfId="1635" xr:uid="{00000000-0005-0000-0000-0000F7060000}"/>
    <cellStyle name="Comma 69" xfId="1634" xr:uid="{00000000-0005-0000-0000-0000F8060000}"/>
    <cellStyle name="Comma 7" xfId="987" xr:uid="{00000000-0005-0000-0000-0000F9060000}"/>
    <cellStyle name="Comma 8" xfId="988" xr:uid="{00000000-0005-0000-0000-0000FA060000}"/>
    <cellStyle name="Comma 89" xfId="2548" xr:uid="{00000000-0005-0000-0000-0000FB060000}"/>
    <cellStyle name="Comma 9" xfId="989" xr:uid="{00000000-0005-0000-0000-0000FC060000}"/>
    <cellStyle name="Comma 9 2" xfId="67" xr:uid="{00000000-0005-0000-0000-0000FD060000}"/>
    <cellStyle name="Comma*" xfId="3" xr:uid="{00000000-0005-0000-0000-0000FE060000}"/>
    <cellStyle name="Comma0" xfId="110" xr:uid="{00000000-0005-0000-0000-0000FF060000}"/>
    <cellStyle name="Comma0 - Style1" xfId="990" xr:uid="{00000000-0005-0000-0000-000000070000}"/>
    <cellStyle name="Comma0 - Style2" xfId="991" xr:uid="{00000000-0005-0000-0000-000001070000}"/>
    <cellStyle name="Comma0 - Style3" xfId="992" xr:uid="{00000000-0005-0000-0000-000002070000}"/>
    <cellStyle name="Comma0 - Style4" xfId="993" xr:uid="{00000000-0005-0000-0000-000003070000}"/>
    <cellStyle name="Comma0 - Style6" xfId="994" xr:uid="{00000000-0005-0000-0000-000004070000}"/>
    <cellStyle name="Comma0_Abengoa - 9-Year Amortization" xfId="995" xr:uid="{00000000-0005-0000-0000-000005070000}"/>
    <cellStyle name="Comma1 - Style1" xfId="996" xr:uid="{00000000-0005-0000-0000-000006070000}"/>
    <cellStyle name="Comma1 - Style1 2" xfId="997" xr:uid="{00000000-0005-0000-0000-000007070000}"/>
    <cellStyle name="Comma1 - Style1 3" xfId="998" xr:uid="{00000000-0005-0000-0000-000008070000}"/>
    <cellStyle name="CompanyName" xfId="999" xr:uid="{00000000-0005-0000-0000-000009070000}"/>
    <cellStyle name="Constant" xfId="1000" xr:uid="{00000000-0005-0000-0000-00000A070000}"/>
    <cellStyle name="Continous" xfId="1626" xr:uid="{00000000-0005-0000-0000-00000B070000}"/>
    <cellStyle name="Copied" xfId="80" xr:uid="{00000000-0005-0000-0000-00000C070000}"/>
    <cellStyle name="COPY" xfId="1627" xr:uid="{00000000-0005-0000-0000-00000D070000}"/>
    <cellStyle name="Copy0_" xfId="1628" xr:uid="{00000000-0005-0000-0000-00000E070000}"/>
    <cellStyle name="Copy1_" xfId="1629" xr:uid="{00000000-0005-0000-0000-00000F070000}"/>
    <cellStyle name="Copy2_" xfId="1630" xr:uid="{00000000-0005-0000-0000-000010070000}"/>
    <cellStyle name="Copy3_" xfId="1631" xr:uid="{00000000-0005-0000-0000-000011070000}"/>
    <cellStyle name="Coverage.10.X[1]" xfId="1001" xr:uid="{00000000-0005-0000-0000-000012070000}"/>
    <cellStyle name="Coverage.8.X[1]" xfId="1002" xr:uid="{00000000-0005-0000-0000-000013070000}"/>
    <cellStyle name="Curr_Dec" xfId="1003" xr:uid="{00000000-0005-0000-0000-000014070000}"/>
    <cellStyle name="Curren - Style1" xfId="1004" xr:uid="{00000000-0005-0000-0000-000015070000}"/>
    <cellStyle name="Curren - Style2" xfId="1005" xr:uid="{00000000-0005-0000-0000-000016070000}"/>
    <cellStyle name="Curren - Style3" xfId="1006" xr:uid="{00000000-0005-0000-0000-000017070000}"/>
    <cellStyle name="Curren - Style4" xfId="1007" xr:uid="{00000000-0005-0000-0000-000018070000}"/>
    <cellStyle name="Curren - Style5" xfId="1008" xr:uid="{00000000-0005-0000-0000-000019070000}"/>
    <cellStyle name="Currency ($)" xfId="1009" xr:uid="{00000000-0005-0000-0000-00001B070000}"/>
    <cellStyle name="Currency (£)" xfId="1010" xr:uid="{00000000-0005-0000-0000-00001C070000}"/>
    <cellStyle name="Currency (0.00)" xfId="2335" xr:uid="{00000000-0005-0000-0000-00001D070000}"/>
    <cellStyle name="Currency [00]" xfId="1011" xr:uid="{00000000-0005-0000-0000-00001E070000}"/>
    <cellStyle name="Currency [1]" xfId="1012" xr:uid="{00000000-0005-0000-0000-00001F070000}"/>
    <cellStyle name="Currency [2]" xfId="1013" xr:uid="{00000000-0005-0000-0000-000020070000}"/>
    <cellStyle name="Currency [3]" xfId="1014" xr:uid="{00000000-0005-0000-0000-000021070000}"/>
    <cellStyle name="Currency $" xfId="1632" xr:uid="{00000000-0005-0000-0000-00001A070000}"/>
    <cellStyle name="Currency 0" xfId="1015" xr:uid="{00000000-0005-0000-0000-000022070000}"/>
    <cellStyle name="Currency 2" xfId="61" xr:uid="{00000000-0005-0000-0000-000023070000}"/>
    <cellStyle name="Currency 2 10" xfId="1016" xr:uid="{00000000-0005-0000-0000-000024070000}"/>
    <cellStyle name="Currency 2 11" xfId="1017" xr:uid="{00000000-0005-0000-0000-000025070000}"/>
    <cellStyle name="Currency 2 12" xfId="1018" xr:uid="{00000000-0005-0000-0000-000026070000}"/>
    <cellStyle name="Currency 2 13" xfId="1019" xr:uid="{00000000-0005-0000-0000-000027070000}"/>
    <cellStyle name="Currency 2 14" xfId="1020" xr:uid="{00000000-0005-0000-0000-000028070000}"/>
    <cellStyle name="Currency 2 15" xfId="1021" xr:uid="{00000000-0005-0000-0000-000029070000}"/>
    <cellStyle name="Currency 2 16" xfId="1022" xr:uid="{00000000-0005-0000-0000-00002A070000}"/>
    <cellStyle name="Currency 2 17" xfId="1023" xr:uid="{00000000-0005-0000-0000-00002B070000}"/>
    <cellStyle name="Currency 2 18" xfId="1024" xr:uid="{00000000-0005-0000-0000-00002C070000}"/>
    <cellStyle name="Currency 2 19" xfId="1025" xr:uid="{00000000-0005-0000-0000-00002D070000}"/>
    <cellStyle name="Currency 2 2" xfId="1026" xr:uid="{00000000-0005-0000-0000-00002E070000}"/>
    <cellStyle name="Currency 2 2 2" xfId="1027" xr:uid="{00000000-0005-0000-0000-00002F070000}"/>
    <cellStyle name="Currency 2 20" xfId="1028" xr:uid="{00000000-0005-0000-0000-000030070000}"/>
    <cellStyle name="Currency 2 21" xfId="1029" xr:uid="{00000000-0005-0000-0000-000031070000}"/>
    <cellStyle name="Currency 2 22" xfId="1030" xr:uid="{00000000-0005-0000-0000-000032070000}"/>
    <cellStyle name="Currency 2 23" xfId="1031" xr:uid="{00000000-0005-0000-0000-000033070000}"/>
    <cellStyle name="Currency 2 24" xfId="1032" xr:uid="{00000000-0005-0000-0000-000034070000}"/>
    <cellStyle name="Currency 2 25" xfId="1033" xr:uid="{00000000-0005-0000-0000-000035070000}"/>
    <cellStyle name="Currency 2 26" xfId="1034" xr:uid="{00000000-0005-0000-0000-000036070000}"/>
    <cellStyle name="Currency 2 27" xfId="1035" xr:uid="{00000000-0005-0000-0000-000037070000}"/>
    <cellStyle name="Currency 2 28" xfId="1036" xr:uid="{00000000-0005-0000-0000-000038070000}"/>
    <cellStyle name="Currency 2 29" xfId="1037" xr:uid="{00000000-0005-0000-0000-000039070000}"/>
    <cellStyle name="Currency 2 3" xfId="1038" xr:uid="{00000000-0005-0000-0000-00003A070000}"/>
    <cellStyle name="Currency 2 30" xfId="1039" xr:uid="{00000000-0005-0000-0000-00003B070000}"/>
    <cellStyle name="Currency 2 31" xfId="1040" xr:uid="{00000000-0005-0000-0000-00003C070000}"/>
    <cellStyle name="Currency 2 32" xfId="1041" xr:uid="{00000000-0005-0000-0000-00003D070000}"/>
    <cellStyle name="Currency 2 33" xfId="1042" xr:uid="{00000000-0005-0000-0000-00003E070000}"/>
    <cellStyle name="Currency 2 34" xfId="1043" xr:uid="{00000000-0005-0000-0000-00003F070000}"/>
    <cellStyle name="Currency 2 4" xfId="1044" xr:uid="{00000000-0005-0000-0000-000040070000}"/>
    <cellStyle name="Currency 2 5" xfId="1045" xr:uid="{00000000-0005-0000-0000-000041070000}"/>
    <cellStyle name="Currency 2 6" xfId="1046" xr:uid="{00000000-0005-0000-0000-000042070000}"/>
    <cellStyle name="Currency 2 7" xfId="1047" xr:uid="{00000000-0005-0000-0000-000043070000}"/>
    <cellStyle name="Currency 2 8" xfId="1048" xr:uid="{00000000-0005-0000-0000-000044070000}"/>
    <cellStyle name="Currency 2 9" xfId="1049" xr:uid="{00000000-0005-0000-0000-000045070000}"/>
    <cellStyle name="Currency 3" xfId="108" xr:uid="{00000000-0005-0000-0000-000046070000}"/>
    <cellStyle name="Currency 3 2" xfId="1050" xr:uid="{00000000-0005-0000-0000-000047070000}"/>
    <cellStyle name="Currency 3*" xfId="120" xr:uid="{00000000-0005-0000-0000-000048070000}"/>
    <cellStyle name="Currency 4" xfId="4" xr:uid="{00000000-0005-0000-0000-000049070000}"/>
    <cellStyle name="Currency 4 2" xfId="1051" xr:uid="{00000000-0005-0000-0000-00004A070000}"/>
    <cellStyle name="Currency 5" xfId="1052" xr:uid="{00000000-0005-0000-0000-00004B070000}"/>
    <cellStyle name="Currency 6" xfId="1053" xr:uid="{00000000-0005-0000-0000-00004C070000}"/>
    <cellStyle name="Currency 7" xfId="1054" xr:uid="{00000000-0005-0000-0000-00004D070000}"/>
    <cellStyle name="Currency 8" xfId="1645" xr:uid="{00000000-0005-0000-0000-00004E070000}"/>
    <cellStyle name="Currency 8 2" xfId="2560" xr:uid="{00000000-0005-0000-0000-00004F070000}"/>
    <cellStyle name="Currency*" xfId="5" xr:uid="{00000000-0005-0000-0000-000050070000}"/>
    <cellStyle name="Currency0" xfId="111" xr:uid="{00000000-0005-0000-0000-000051070000}"/>
    <cellStyle name="Currency0 2" xfId="1055" xr:uid="{00000000-0005-0000-0000-000052070000}"/>
    <cellStyle name="Currsmall" xfId="1056" xr:uid="{00000000-0005-0000-0000-000053070000}"/>
    <cellStyle name="Custom - Style1" xfId="1057" xr:uid="{00000000-0005-0000-0000-000054070000}"/>
    <cellStyle name="d" xfId="1058" xr:uid="{00000000-0005-0000-0000-000055070000}"/>
    <cellStyle name="DarkBorder" xfId="2336" xr:uid="{00000000-0005-0000-0000-000056070000}"/>
    <cellStyle name="data" xfId="1059" xr:uid="{00000000-0005-0000-0000-000057070000}"/>
    <cellStyle name="Data   - Style2" xfId="1060" xr:uid="{00000000-0005-0000-0000-000058070000}"/>
    <cellStyle name="Data Link" xfId="1061" xr:uid="{00000000-0005-0000-0000-000059070000}"/>
    <cellStyle name="Date" xfId="112" xr:uid="{00000000-0005-0000-0000-00005A070000}"/>
    <cellStyle name="Date - Style2" xfId="1062" xr:uid="{00000000-0005-0000-0000-00005B070000}"/>
    <cellStyle name="Date - Style3" xfId="1063" xr:uid="{00000000-0005-0000-0000-00005C070000}"/>
    <cellStyle name="Date - Style5" xfId="1064" xr:uid="{00000000-0005-0000-0000-00005D070000}"/>
    <cellStyle name="Date [mm-d-yy]" xfId="1067" xr:uid="{00000000-0005-0000-0000-000060070000}"/>
    <cellStyle name="Date [mm-d-yyyy]" xfId="1068" xr:uid="{00000000-0005-0000-0000-000061070000}"/>
    <cellStyle name="Date [mm-dd-yy]" xfId="1065" xr:uid="{00000000-0005-0000-0000-00005E070000}"/>
    <cellStyle name="Date [mm-dd-yyyy]" xfId="1066" xr:uid="{00000000-0005-0000-0000-00005F070000}"/>
    <cellStyle name="Date [mmm-d-yyyy]" xfId="1069" xr:uid="{00000000-0005-0000-0000-000062070000}"/>
    <cellStyle name="Date [mmm-yy]" xfId="1070" xr:uid="{00000000-0005-0000-0000-000063070000}"/>
    <cellStyle name="Date [mmm-yyyy]" xfId="1071" xr:uid="{00000000-0005-0000-0000-000064070000}"/>
    <cellStyle name="Date Aligned" xfId="1072" xr:uid="{00000000-0005-0000-0000-000065070000}"/>
    <cellStyle name="Date Short" xfId="1073" xr:uid="{00000000-0005-0000-0000-000066070000}"/>
    <cellStyle name="date_05 Sales Incentive Comp Plan Final" xfId="1074" xr:uid="{00000000-0005-0000-0000-000067070000}"/>
    <cellStyle name="Date1" xfId="1075" xr:uid="{00000000-0005-0000-0000-000068070000}"/>
    <cellStyle name="Date2" xfId="1076" xr:uid="{00000000-0005-0000-0000-000069070000}"/>
    <cellStyle name="Day" xfId="1077" xr:uid="{00000000-0005-0000-0000-00006A070000}"/>
    <cellStyle name="DC" xfId="1078" xr:uid="{00000000-0005-0000-0000-00006B070000}"/>
    <cellStyle name="DCC" xfId="1079" xr:uid="{00000000-0005-0000-0000-00006C070000}"/>
    <cellStyle name="DCMessage" xfId="1080" xr:uid="{00000000-0005-0000-0000-00006D070000}"/>
    <cellStyle name="Deal Title" xfId="1081" xr:uid="{00000000-0005-0000-0000-00006E070000}"/>
    <cellStyle name="decimal" xfId="1082" xr:uid="{00000000-0005-0000-0000-00006F070000}"/>
    <cellStyle name="Define your own named style" xfId="1083" xr:uid="{00000000-0005-0000-0000-000070070000}"/>
    <cellStyle name="Descriptions" xfId="2337" xr:uid="{00000000-0005-0000-0000-000071070000}"/>
    <cellStyle name="Dezimal [0]_Compiling Utility Macros" xfId="1084" xr:uid="{00000000-0005-0000-0000-000072070000}"/>
    <cellStyle name="Dezimal_Compiling Utility Macros" xfId="1085" xr:uid="{00000000-0005-0000-0000-000073070000}"/>
    <cellStyle name="dohm" xfId="1086" xr:uid="{00000000-0005-0000-0000-000074070000}"/>
    <cellStyle name="dohm1" xfId="1087" xr:uid="{00000000-0005-0000-0000-000075070000}"/>
    <cellStyle name="dohm2" xfId="1088" xr:uid="{00000000-0005-0000-0000-000076070000}"/>
    <cellStyle name="Dollar" xfId="1089" xr:uid="{00000000-0005-0000-0000-000077070000}"/>
    <cellStyle name="Dollar1" xfId="1090" xr:uid="{00000000-0005-0000-0000-000078070000}"/>
    <cellStyle name="Dollar1Blue" xfId="1091" xr:uid="{00000000-0005-0000-0000-000079070000}"/>
    <cellStyle name="Dollar2" xfId="1092" xr:uid="{00000000-0005-0000-0000-00007A070000}"/>
    <cellStyle name="Dollars" xfId="1093" xr:uid="{00000000-0005-0000-0000-00007B070000}"/>
    <cellStyle name="Dollars []" xfId="1094" xr:uid="{00000000-0005-0000-0000-00007C070000}"/>
    <cellStyle name="Dollars_Abengoa - 9-Year Amortization" xfId="1095" xr:uid="{00000000-0005-0000-0000-00007D070000}"/>
    <cellStyle name="Dotted Line" xfId="1096" xr:uid="{00000000-0005-0000-0000-00007E070000}"/>
    <cellStyle name="Double Accounting" xfId="1097" xr:uid="{00000000-0005-0000-0000-00007F070000}"/>
    <cellStyle name="Download" xfId="1098" xr:uid="{00000000-0005-0000-0000-000080070000}"/>
    <cellStyle name="dp*Accent" xfId="1099" xr:uid="{00000000-0005-0000-0000-000081070000}"/>
    <cellStyle name="dp*ChartSubTitle" xfId="1100" xr:uid="{00000000-0005-0000-0000-000082070000}"/>
    <cellStyle name="dp*ChartTitle" xfId="1101" xr:uid="{00000000-0005-0000-0000-000083070000}"/>
    <cellStyle name="dp*ColumnHeading1" xfId="1102" xr:uid="{00000000-0005-0000-0000-000084070000}"/>
    <cellStyle name="dp*ColumnHeading2" xfId="1103" xr:uid="{00000000-0005-0000-0000-000085070000}"/>
    <cellStyle name="dp*ColumnHeadingDate" xfId="1104" xr:uid="{00000000-0005-0000-0000-000086070000}"/>
    <cellStyle name="dp*FiscalDate" xfId="1105" xr:uid="{00000000-0005-0000-0000-000087070000}"/>
    <cellStyle name="dp*Footnote" xfId="1106" xr:uid="{00000000-0005-0000-0000-000088070000}"/>
    <cellStyle name="dp*Information" xfId="1107" xr:uid="{00000000-0005-0000-0000-000089070000}"/>
    <cellStyle name="dp*LabelItalics" xfId="1108" xr:uid="{00000000-0005-0000-0000-00008A070000}"/>
    <cellStyle name="dp*LabelItalicsLineAbove" xfId="1109" xr:uid="{00000000-0005-0000-0000-00008B070000}"/>
    <cellStyle name="dp*LabelLine" xfId="1110" xr:uid="{00000000-0005-0000-0000-00008C070000}"/>
    <cellStyle name="dp*Labels" xfId="1111" xr:uid="{00000000-0005-0000-0000-00008D070000}"/>
    <cellStyle name="dp*Normal" xfId="1112" xr:uid="{00000000-0005-0000-0000-00008E070000}"/>
    <cellStyle name="dp*NormalCurrency1Dec." xfId="1113" xr:uid="{00000000-0005-0000-0000-00008F070000}"/>
    <cellStyle name="dp*NormalCurrency2Dec." xfId="1114" xr:uid="{00000000-0005-0000-0000-000090070000}"/>
    <cellStyle name="dp*Number%Italics" xfId="1115" xr:uid="{00000000-0005-0000-0000-000091070000}"/>
    <cellStyle name="dp*Number%ItalicsLineAbove" xfId="1116" xr:uid="{00000000-0005-0000-0000-000092070000}"/>
    <cellStyle name="dp*NumberCurrencyLine" xfId="1117" xr:uid="{00000000-0005-0000-0000-000093070000}"/>
    <cellStyle name="dp*NumberGeneral" xfId="1118" xr:uid="{00000000-0005-0000-0000-000094070000}"/>
    <cellStyle name="dp*NumberGeneral2Dec." xfId="1119" xr:uid="{00000000-0005-0000-0000-000095070000}"/>
    <cellStyle name="dp*NumberLine" xfId="1120" xr:uid="{00000000-0005-0000-0000-000096070000}"/>
    <cellStyle name="dp*NumberLineEPS" xfId="1121" xr:uid="{00000000-0005-0000-0000-000097070000}"/>
    <cellStyle name="dp*NumberSpecial" xfId="1122" xr:uid="{00000000-0005-0000-0000-000098070000}"/>
    <cellStyle name="dp*RatioX" xfId="1123" xr:uid="{00000000-0005-0000-0000-000099070000}"/>
    <cellStyle name="dp*SeriesName" xfId="1124" xr:uid="{00000000-0005-0000-0000-00009A070000}"/>
    <cellStyle name="dp*SheetSubTitle" xfId="1125" xr:uid="{00000000-0005-0000-0000-00009B070000}"/>
    <cellStyle name="dp*SheetTitle" xfId="1126" xr:uid="{00000000-0005-0000-0000-00009C070000}"/>
    <cellStyle name="dp*SubTitle" xfId="1127" xr:uid="{00000000-0005-0000-0000-00009D070000}"/>
    <cellStyle name="dp*ThickLineAbove" xfId="1128" xr:uid="{00000000-0005-0000-0000-00009E070000}"/>
    <cellStyle name="dp*ThickLineBelow" xfId="1129" xr:uid="{00000000-0005-0000-0000-00009F070000}"/>
    <cellStyle name="dp*ThinLineAbove" xfId="1130" xr:uid="{00000000-0005-0000-0000-0000A0070000}"/>
    <cellStyle name="dp*ThinLineBelow" xfId="1131" xr:uid="{00000000-0005-0000-0000-0000A1070000}"/>
    <cellStyle name="dp*XAxisTitle" xfId="1132" xr:uid="{00000000-0005-0000-0000-0000A2070000}"/>
    <cellStyle name="dp*Y2AxisTitle" xfId="1133" xr:uid="{00000000-0005-0000-0000-0000A3070000}"/>
    <cellStyle name="dp*YAxisTitle" xfId="1134" xr:uid="{00000000-0005-0000-0000-0000A4070000}"/>
    <cellStyle name="Draw lines around data in range" xfId="1135" xr:uid="{00000000-0005-0000-0000-0000A5070000}"/>
    <cellStyle name="Draw shadow and lines within range" xfId="1136" xr:uid="{00000000-0005-0000-0000-0000A6070000}"/>
    <cellStyle name="E&amp;Y House" xfId="1137" xr:uid="{00000000-0005-0000-0000-0000A7070000}"/>
    <cellStyle name="Emphasis 1" xfId="1138" xr:uid="{00000000-0005-0000-0000-0000A8070000}"/>
    <cellStyle name="Emphasis 2" xfId="1139" xr:uid="{00000000-0005-0000-0000-0000A9070000}"/>
    <cellStyle name="Emphasis 3" xfId="1140" xr:uid="{00000000-0005-0000-0000-0000AA070000}"/>
    <cellStyle name="Encabezado" xfId="1141" xr:uid="{00000000-0005-0000-0000-0000AB070000}"/>
    <cellStyle name="Enlarge title text, yellow on blue" xfId="1142" xr:uid="{00000000-0005-0000-0000-0000AC070000}"/>
    <cellStyle name="Enter Currency (0)" xfId="1143" xr:uid="{00000000-0005-0000-0000-0000AD070000}"/>
    <cellStyle name="Enter Currency (2)" xfId="1144" xr:uid="{00000000-0005-0000-0000-0000AE070000}"/>
    <cellStyle name="Enter Units (0)" xfId="1145" xr:uid="{00000000-0005-0000-0000-0000AF070000}"/>
    <cellStyle name="Enter Units (1)" xfId="1146" xr:uid="{00000000-0005-0000-0000-0000B0070000}"/>
    <cellStyle name="Enter Units (2)" xfId="1147" xr:uid="{00000000-0005-0000-0000-0000B1070000}"/>
    <cellStyle name="Entered" xfId="81" xr:uid="{00000000-0005-0000-0000-0000B2070000}"/>
    <cellStyle name="Escalation" xfId="1148" xr:uid="{00000000-0005-0000-0000-0000B3070000}"/>
    <cellStyle name="Euro" xfId="1149" xr:uid="{00000000-0005-0000-0000-0000B4070000}"/>
    <cellStyle name="Euro 2" xfId="1150" xr:uid="{00000000-0005-0000-0000-0000B5070000}"/>
    <cellStyle name="Euro 3" xfId="1151" xr:uid="{00000000-0005-0000-0000-0000B6070000}"/>
    <cellStyle name="ExchangeRatio" xfId="1152" xr:uid="{00000000-0005-0000-0000-0000B7070000}"/>
    <cellStyle name="Explanatory Text" xfId="31" builtinId="53" hidden="1"/>
    <cellStyle name="Explanatory Text 2" xfId="1153" xr:uid="{00000000-0005-0000-0000-0000B9070000}"/>
    <cellStyle name="Explanatory Text 3" xfId="1154" xr:uid="{00000000-0005-0000-0000-0000BA070000}"/>
    <cellStyle name="EY House" xfId="1155" xr:uid="{00000000-0005-0000-0000-0000BB070000}"/>
    <cellStyle name="EY2dp" xfId="2322" xr:uid="{00000000-0005-0000-0000-0000BC070000}"/>
    <cellStyle name="F2" xfId="1156" xr:uid="{00000000-0005-0000-0000-0000BD070000}"/>
    <cellStyle name="F3" xfId="1157" xr:uid="{00000000-0005-0000-0000-0000BE070000}"/>
    <cellStyle name="F4" xfId="1158" xr:uid="{00000000-0005-0000-0000-0000BF070000}"/>
    <cellStyle name="F5" xfId="1159" xr:uid="{00000000-0005-0000-0000-0000C0070000}"/>
    <cellStyle name="F6" xfId="1160" xr:uid="{00000000-0005-0000-0000-0000C1070000}"/>
    <cellStyle name="F7" xfId="1161" xr:uid="{00000000-0005-0000-0000-0000C2070000}"/>
    <cellStyle name="F8" xfId="1162" xr:uid="{00000000-0005-0000-0000-0000C3070000}"/>
    <cellStyle name="Factor" xfId="1163" xr:uid="{00000000-0005-0000-0000-0000C4070000}"/>
    <cellStyle name="Fecha" xfId="1164" xr:uid="{00000000-0005-0000-0000-0000C5070000}"/>
    <cellStyle name="Fechas" xfId="1165" xr:uid="{00000000-0005-0000-0000-0000C6070000}"/>
    <cellStyle name="FIELD" xfId="1166" xr:uid="{00000000-0005-0000-0000-0000C7070000}"/>
    <cellStyle name="Financial Statements" xfId="1765" xr:uid="{00000000-0005-0000-0000-0000C8070000}"/>
    <cellStyle name="FinClose" xfId="1167" xr:uid="{00000000-0005-0000-0000-0000C9070000}"/>
    <cellStyle name="Fixed" xfId="113" xr:uid="{00000000-0005-0000-0000-0000CA070000}"/>
    <cellStyle name="Fixed [0]" xfId="1168" xr:uid="{00000000-0005-0000-0000-0000CB070000}"/>
    <cellStyle name="Fixed 10" xfId="1169" xr:uid="{00000000-0005-0000-0000-0000CC070000}"/>
    <cellStyle name="Fixed 11" xfId="1170" xr:uid="{00000000-0005-0000-0000-0000CD070000}"/>
    <cellStyle name="Fixed 12" xfId="1171" xr:uid="{00000000-0005-0000-0000-0000CE070000}"/>
    <cellStyle name="Fixed 13" xfId="1172" xr:uid="{00000000-0005-0000-0000-0000CF070000}"/>
    <cellStyle name="Fixed 14" xfId="1173" xr:uid="{00000000-0005-0000-0000-0000D0070000}"/>
    <cellStyle name="Fixed 2" xfId="1174" xr:uid="{00000000-0005-0000-0000-0000D1070000}"/>
    <cellStyle name="Fixed 3" xfId="1175" xr:uid="{00000000-0005-0000-0000-0000D2070000}"/>
    <cellStyle name="Fixed 4" xfId="1176" xr:uid="{00000000-0005-0000-0000-0000D3070000}"/>
    <cellStyle name="Fixed 5" xfId="1177" xr:uid="{00000000-0005-0000-0000-0000D4070000}"/>
    <cellStyle name="Fixed 6" xfId="1178" xr:uid="{00000000-0005-0000-0000-0000D5070000}"/>
    <cellStyle name="Fixed 7" xfId="1179" xr:uid="{00000000-0005-0000-0000-0000D6070000}"/>
    <cellStyle name="Fixed 8" xfId="1180" xr:uid="{00000000-0005-0000-0000-0000D7070000}"/>
    <cellStyle name="Fixed 9" xfId="1181" xr:uid="{00000000-0005-0000-0000-0000D8070000}"/>
    <cellStyle name="Fixed_Abengoa - 9-Year Amortization" xfId="1182" xr:uid="{00000000-0005-0000-0000-0000D9070000}"/>
    <cellStyle name="Fixed3 - Style3" xfId="1183" xr:uid="{00000000-0005-0000-0000-0000DA070000}"/>
    <cellStyle name="Fixed4 - Style4" xfId="1184" xr:uid="{00000000-0005-0000-0000-0000DB070000}"/>
    <cellStyle name="Fixlong" xfId="1185" xr:uid="{00000000-0005-0000-0000-0000DC070000}"/>
    <cellStyle name="Footnote" xfId="1186" xr:uid="{00000000-0005-0000-0000-0000DD070000}"/>
    <cellStyle name="Footnotes" xfId="1187" xr:uid="{00000000-0005-0000-0000-0000DE070000}"/>
    <cellStyle name="Format a column of totals" xfId="1188" xr:uid="{00000000-0005-0000-0000-0000DF070000}"/>
    <cellStyle name="Format a row of totals" xfId="1189" xr:uid="{00000000-0005-0000-0000-0000E0070000}"/>
    <cellStyle name="Format text as bold, black on yellow" xfId="1190" xr:uid="{00000000-0005-0000-0000-0000E1070000}"/>
    <cellStyle name="Formula" xfId="1191" xr:uid="{00000000-0005-0000-0000-0000E2070000}"/>
    <cellStyle name="From other sheets" xfId="1192" xr:uid="{00000000-0005-0000-0000-0000E3070000}"/>
    <cellStyle name="general" xfId="1193" xr:uid="{00000000-0005-0000-0000-0000E4070000}"/>
    <cellStyle name="GeneralCenter" xfId="2338" xr:uid="{00000000-0005-0000-0000-0000E5070000}"/>
    <cellStyle name="Global" xfId="1194" xr:uid="{00000000-0005-0000-0000-0000E6070000}"/>
    <cellStyle name="Good" xfId="21" builtinId="26" hidden="1"/>
    <cellStyle name="Good 2" xfId="1195" xr:uid="{00000000-0005-0000-0000-0000E8070000}"/>
    <cellStyle name="Good 3" xfId="1196" xr:uid="{00000000-0005-0000-0000-0000E9070000}"/>
    <cellStyle name="Good 4" xfId="1713" xr:uid="{00000000-0005-0000-0000-0000EA070000}"/>
    <cellStyle name="Good 5" xfId="1714" xr:uid="{00000000-0005-0000-0000-0000EB070000}"/>
    <cellStyle name="Grey" xfId="82" xr:uid="{00000000-0005-0000-0000-0000EC070000}"/>
    <cellStyle name="H1" xfId="1197" xr:uid="{00000000-0005-0000-0000-0000ED070000}"/>
    <cellStyle name="Hard Percent" xfId="1198" xr:uid="{00000000-0005-0000-0000-0000EE070000}"/>
    <cellStyle name="Head" xfId="1199" xr:uid="{00000000-0005-0000-0000-0000EF070000}"/>
    <cellStyle name="Header" xfId="1200" xr:uid="{00000000-0005-0000-0000-0000F0070000}"/>
    <cellStyle name="Header1" xfId="83" xr:uid="{00000000-0005-0000-0000-0000F1070000}"/>
    <cellStyle name="Header2" xfId="84" xr:uid="{00000000-0005-0000-0000-0000F2070000}"/>
    <cellStyle name="HeaderRow" xfId="1201" xr:uid="{00000000-0005-0000-0000-0000F3070000}"/>
    <cellStyle name="headers" xfId="1202" xr:uid="{00000000-0005-0000-0000-0000F4070000}"/>
    <cellStyle name="Heading" xfId="85" xr:uid="{00000000-0005-0000-0000-0000F5070000}"/>
    <cellStyle name="Heading 1" xfId="17" builtinId="16" hidden="1"/>
    <cellStyle name="Heading 1 2" xfId="1203" xr:uid="{00000000-0005-0000-0000-0000F7070000}"/>
    <cellStyle name="Heading 1 3" xfId="1204" xr:uid="{00000000-0005-0000-0000-0000F8070000}"/>
    <cellStyle name="Heading 1 4" xfId="1715" xr:uid="{00000000-0005-0000-0000-0000F9070000}"/>
    <cellStyle name="Heading 1 5" xfId="1716" xr:uid="{00000000-0005-0000-0000-0000FA070000}"/>
    <cellStyle name="Heading 2" xfId="18" builtinId="17" hidden="1"/>
    <cellStyle name="Heading 2 2" xfId="1205" xr:uid="{00000000-0005-0000-0000-0000FC070000}"/>
    <cellStyle name="Heading 2 3" xfId="1206" xr:uid="{00000000-0005-0000-0000-0000FD070000}"/>
    <cellStyle name="Heading 2 4" xfId="1717" xr:uid="{00000000-0005-0000-0000-0000FE070000}"/>
    <cellStyle name="Heading 2 5" xfId="1718" xr:uid="{00000000-0005-0000-0000-0000FF070000}"/>
    <cellStyle name="Heading 3" xfId="19" builtinId="18" hidden="1"/>
    <cellStyle name="Heading 3 2" xfId="1207" xr:uid="{00000000-0005-0000-0000-000001080000}"/>
    <cellStyle name="Heading 3 3" xfId="1208" xr:uid="{00000000-0005-0000-0000-000002080000}"/>
    <cellStyle name="Heading 3 4" xfId="1719" xr:uid="{00000000-0005-0000-0000-000003080000}"/>
    <cellStyle name="Heading 3 5" xfId="1720" xr:uid="{00000000-0005-0000-0000-000004080000}"/>
    <cellStyle name="Heading 4" xfId="20" builtinId="19" hidden="1"/>
    <cellStyle name="Heading 4 2" xfId="1209" xr:uid="{00000000-0005-0000-0000-000006080000}"/>
    <cellStyle name="Heading 4 3" xfId="1210" xr:uid="{00000000-0005-0000-0000-000007080000}"/>
    <cellStyle name="Heading 4 4" xfId="1721" xr:uid="{00000000-0005-0000-0000-000008080000}"/>
    <cellStyle name="Heading 4 5" xfId="1722" xr:uid="{00000000-0005-0000-0000-000009080000}"/>
    <cellStyle name="Heading Left" xfId="1211" xr:uid="{00000000-0005-0000-0000-00000A080000}"/>
    <cellStyle name="Heading Right" xfId="1212" xr:uid="{00000000-0005-0000-0000-00000B080000}"/>
    <cellStyle name="Heading1" xfId="1213" xr:uid="{00000000-0005-0000-0000-00000C080000}"/>
    <cellStyle name="Heading2" xfId="1214" xr:uid="{00000000-0005-0000-0000-00000D080000}"/>
    <cellStyle name="Heading3" xfId="2339" xr:uid="{00000000-0005-0000-0000-00000E080000}"/>
    <cellStyle name="HEADINGS" xfId="86" xr:uid="{00000000-0005-0000-0000-00000F080000}"/>
    <cellStyle name="HEADINGSTOP" xfId="87" xr:uid="{00000000-0005-0000-0000-000010080000}"/>
    <cellStyle name="HeadlineStyle" xfId="1215" xr:uid="{00000000-0005-0000-0000-000011080000}"/>
    <cellStyle name="HeadlineStyleJustified" xfId="1216" xr:uid="{00000000-0005-0000-0000-000012080000}"/>
    <cellStyle name="HHV" xfId="1217" xr:uid="{00000000-0005-0000-0000-000013080000}"/>
    <cellStyle name="HIDDEN" xfId="1218" xr:uid="{00000000-0005-0000-0000-000014080000}"/>
    <cellStyle name="HiddenNoBorders" xfId="2340" xr:uid="{00000000-0005-0000-0000-000015080000}"/>
    <cellStyle name="HiddenUnits" xfId="2341" xr:uid="{00000000-0005-0000-0000-000016080000}"/>
    <cellStyle name="HIGHLIGHT" xfId="1219" xr:uid="{00000000-0005-0000-0000-000017080000}"/>
    <cellStyle name="Hyperlink 2" xfId="1220" xr:uid="{00000000-0005-0000-0000-000018080000}"/>
    <cellStyle name="Input" xfId="24" builtinId="20" hidden="1"/>
    <cellStyle name="Input [yellow]" xfId="88" xr:uid="{00000000-0005-0000-0000-00001A080000}"/>
    <cellStyle name="Input 2" xfId="1221" xr:uid="{00000000-0005-0000-0000-00001B080000}"/>
    <cellStyle name="Input 3" xfId="1222" xr:uid="{00000000-0005-0000-0000-00001C080000}"/>
    <cellStyle name="Input 4" xfId="1723" xr:uid="{00000000-0005-0000-0000-00001D080000}"/>
    <cellStyle name="Input 5" xfId="1724" xr:uid="{00000000-0005-0000-0000-00001E080000}"/>
    <cellStyle name="Input1" xfId="1223" xr:uid="{00000000-0005-0000-0000-00001F080000}"/>
    <cellStyle name="Input2" xfId="1224" xr:uid="{00000000-0005-0000-0000-000020080000}"/>
    <cellStyle name="InputCell" xfId="2342" xr:uid="{00000000-0005-0000-0000-000021080000}"/>
    <cellStyle name="InputCell35Characters" xfId="2343" xr:uid="{00000000-0005-0000-0000-000022080000}"/>
    <cellStyle name="InputCellCentered" xfId="2344" xr:uid="{00000000-0005-0000-0000-000023080000}"/>
    <cellStyle name="InputCellDate" xfId="2345" xr:uid="{00000000-0005-0000-0000-000024080000}"/>
    <cellStyle name="InputCellGeneral" xfId="2346" xr:uid="{00000000-0005-0000-0000-000025080000}"/>
    <cellStyle name="InputCellIPE" xfId="2347" xr:uid="{00000000-0005-0000-0000-000026080000}"/>
    <cellStyle name="InputCellLeft" xfId="2348" xr:uid="{00000000-0005-0000-0000-000027080000}"/>
    <cellStyle name="InputCellNegative" xfId="2349" xr:uid="{00000000-0005-0000-0000-000028080000}"/>
    <cellStyle name="InputCellPercent" xfId="2350" xr:uid="{00000000-0005-0000-0000-000029080000}"/>
    <cellStyle name="InputCellPerShare" xfId="2351" xr:uid="{00000000-0005-0000-0000-00002A080000}"/>
    <cellStyle name="InputCellSONS" xfId="2352" xr:uid="{00000000-0005-0000-0000-00002B080000}"/>
    <cellStyle name="InputCellUnits" xfId="2353" xr:uid="{00000000-0005-0000-0000-00002C080000}"/>
    <cellStyle name="InputCellYorN" xfId="2354" xr:uid="{00000000-0005-0000-0000-00002D080000}"/>
    <cellStyle name="InputDescriptions" xfId="2355" xr:uid="{00000000-0005-0000-0000-00002E080000}"/>
    <cellStyle name="InputHeading1" xfId="2356" xr:uid="{00000000-0005-0000-0000-00002F080000}"/>
    <cellStyle name="InputNewPublic" xfId="2357" xr:uid="{00000000-0005-0000-0000-000030080000}"/>
    <cellStyle name="INPUTS" xfId="1225" xr:uid="{00000000-0005-0000-0000-000031080000}"/>
    <cellStyle name="Inputs2" xfId="1226" xr:uid="{00000000-0005-0000-0000-000032080000}"/>
    <cellStyle name="Integer" xfId="1227" xr:uid="{00000000-0005-0000-0000-000033080000}"/>
    <cellStyle name="Item Descriptions" xfId="1228" xr:uid="{00000000-0005-0000-0000-000034080000}"/>
    <cellStyle name="Item Descriptions - Bold" xfId="1229" xr:uid="{00000000-0005-0000-0000-000035080000}"/>
    <cellStyle name="Item Descriptions_6079BX" xfId="1230" xr:uid="{00000000-0005-0000-0000-000036080000}"/>
    <cellStyle name="Labels - Style3" xfId="1231" xr:uid="{00000000-0005-0000-0000-000037080000}"/>
    <cellStyle name="Lable8Left" xfId="1232" xr:uid="{00000000-0005-0000-0000-000038080000}"/>
    <cellStyle name="left" xfId="1539" xr:uid="{00000000-0005-0000-0000-000039080000}"/>
    <cellStyle name="Line" xfId="1233" xr:uid="{00000000-0005-0000-0000-00003A080000}"/>
    <cellStyle name="Link Currency (0)" xfId="1234" xr:uid="{00000000-0005-0000-0000-00003B080000}"/>
    <cellStyle name="Link Currency (2)" xfId="1235" xr:uid="{00000000-0005-0000-0000-00003C080000}"/>
    <cellStyle name="Link Units (0)" xfId="1236" xr:uid="{00000000-0005-0000-0000-00003D080000}"/>
    <cellStyle name="Link Units (1)" xfId="1237" xr:uid="{00000000-0005-0000-0000-00003E080000}"/>
    <cellStyle name="Link Units (2)" xfId="1238" xr:uid="{00000000-0005-0000-0000-00003F080000}"/>
    <cellStyle name="Linked Cell" xfId="27" builtinId="24" hidden="1"/>
    <cellStyle name="Linked Cell 2" xfId="1239" xr:uid="{00000000-0005-0000-0000-000041080000}"/>
    <cellStyle name="Linked Cell 3" xfId="1240" xr:uid="{00000000-0005-0000-0000-000042080000}"/>
    <cellStyle name="Linked Cell 4" xfId="1725" xr:uid="{00000000-0005-0000-0000-000043080000}"/>
    <cellStyle name="Linked Cell 5" xfId="1726" xr:uid="{00000000-0005-0000-0000-000044080000}"/>
    <cellStyle name="m/d/yy" xfId="1241" xr:uid="{00000000-0005-0000-0000-000045080000}"/>
    <cellStyle name="MacroCode" xfId="1242" xr:uid="{00000000-0005-0000-0000-000046080000}"/>
    <cellStyle name="Mand" xfId="1243" xr:uid="{00000000-0005-0000-0000-000047080000}"/>
    <cellStyle name="mike" xfId="1244" xr:uid="{00000000-0005-0000-0000-000048080000}"/>
    <cellStyle name="mike1" xfId="1245" xr:uid="{00000000-0005-0000-0000-000049080000}"/>
    <cellStyle name="mike2" xfId="1246" xr:uid="{00000000-0005-0000-0000-00004A080000}"/>
    <cellStyle name="Millares (0)" xfId="1247" xr:uid="{00000000-0005-0000-0000-00004B080000}"/>
    <cellStyle name="Millares [0]_00-01Mtg Measurement" xfId="1248" xr:uid="{00000000-0005-0000-0000-00004C080000}"/>
    <cellStyle name="Millares_00-01Mtg Measurement" xfId="1249" xr:uid="{00000000-0005-0000-0000-00004D080000}"/>
    <cellStyle name="Milliers [0]_AR1194" xfId="1540" xr:uid="{00000000-0005-0000-0000-00004E080000}"/>
    <cellStyle name="Milliers_AR1194" xfId="1541" xr:uid="{00000000-0005-0000-0000-00004F080000}"/>
    <cellStyle name="Model" xfId="1250" xr:uid="{00000000-0005-0000-0000-000050080000}"/>
    <cellStyle name="Moeda [0]_Gráfico" xfId="1251" xr:uid="{00000000-0005-0000-0000-000051080000}"/>
    <cellStyle name="Moeda_Gráfico" xfId="1252" xr:uid="{00000000-0005-0000-0000-000052080000}"/>
    <cellStyle name="Mon Yr" xfId="1253" xr:uid="{00000000-0005-0000-0000-000053080000}"/>
    <cellStyle name="Mon-yr" xfId="1263" xr:uid="{00000000-0005-0000-0000-00005F080000}"/>
    <cellStyle name="Moneda [0]_~0047436" xfId="1254" xr:uid="{00000000-0005-0000-0000-000054080000}"/>
    <cellStyle name="Moneda_~0047436" xfId="1255" xr:uid="{00000000-0005-0000-0000-000055080000}"/>
    <cellStyle name="Monétaire [0]_AR1194" xfId="1542" xr:uid="{00000000-0005-0000-0000-000056080000}"/>
    <cellStyle name="Monétaire_AR1194" xfId="1646" xr:uid="{00000000-0005-0000-0000-000057080000}"/>
    <cellStyle name="MONITOR" xfId="1256" xr:uid="{00000000-0005-0000-0000-000058080000}"/>
    <cellStyle name="Month" xfId="1257" xr:uid="{00000000-0005-0000-0000-000059080000}"/>
    <cellStyle name="Month Year" xfId="1258" xr:uid="{00000000-0005-0000-0000-00005A080000}"/>
    <cellStyle name="Month_1996 Q2 FORECAST" xfId="1259" xr:uid="{00000000-0005-0000-0000-00005B080000}"/>
    <cellStyle name="Month-long" xfId="1261" xr:uid="{00000000-0005-0000-0000-00005D080000}"/>
    <cellStyle name="Month-short" xfId="1262" xr:uid="{00000000-0005-0000-0000-00005E080000}"/>
    <cellStyle name="MonthDate" xfId="1260" xr:uid="{00000000-0005-0000-0000-00005C080000}"/>
    <cellStyle name="MSectionHeadings" xfId="1264" xr:uid="{00000000-0005-0000-0000-000060080000}"/>
    <cellStyle name="Mult No x" xfId="1265" xr:uid="{00000000-0005-0000-0000-000061080000}"/>
    <cellStyle name="Mult With x" xfId="1266" xr:uid="{00000000-0005-0000-0000-000062080000}"/>
    <cellStyle name="Multiple" xfId="1267" xr:uid="{00000000-0005-0000-0000-000063080000}"/>
    <cellStyle name="Multiple (no x)" xfId="1268" xr:uid="{00000000-0005-0000-0000-000064080000}"/>
    <cellStyle name="Multiple (x)" xfId="1269" xr:uid="{00000000-0005-0000-0000-000065080000}"/>
    <cellStyle name="Multiple []" xfId="1270" xr:uid="{00000000-0005-0000-0000-000066080000}"/>
    <cellStyle name="Multiple [0]" xfId="1271" xr:uid="{00000000-0005-0000-0000-000067080000}"/>
    <cellStyle name="Multiple [0] []" xfId="1272" xr:uid="{00000000-0005-0000-0000-000068080000}"/>
    <cellStyle name="Multiple [1]" xfId="1273" xr:uid="{00000000-0005-0000-0000-000069080000}"/>
    <cellStyle name="Multiple [1] []" xfId="1274" xr:uid="{00000000-0005-0000-0000-00006A080000}"/>
    <cellStyle name="Multiple [1]__One Company Template and DCFLBO-032703" xfId="1275" xr:uid="{00000000-0005-0000-0000-00006B080000}"/>
    <cellStyle name="Multiple__One Company Template and DCFLBO-032703" xfId="1276" xr:uid="{00000000-0005-0000-0000-00006C080000}"/>
    <cellStyle name="n*" xfId="6" xr:uid="{00000000-0005-0000-0000-00006D080000}"/>
    <cellStyle name="NA is zero" xfId="1277" xr:uid="{00000000-0005-0000-0000-00006E080000}"/>
    <cellStyle name="Neutral" xfId="23" builtinId="28" hidden="1"/>
    <cellStyle name="Neutral 2" xfId="1278" xr:uid="{00000000-0005-0000-0000-000070080000}"/>
    <cellStyle name="Neutral 3" xfId="1279" xr:uid="{00000000-0005-0000-0000-000071080000}"/>
    <cellStyle name="Neutral 4" xfId="1727" xr:uid="{00000000-0005-0000-0000-000072080000}"/>
    <cellStyle name="Neutral 5" xfId="1728" xr:uid="{00000000-0005-0000-0000-000073080000}"/>
    <cellStyle name="New" xfId="1280" xr:uid="{00000000-0005-0000-0000-000074080000}"/>
    <cellStyle name="no dec" xfId="1281" xr:uid="{00000000-0005-0000-0000-000075080000}"/>
    <cellStyle name="Normal" xfId="0" builtinId="0"/>
    <cellStyle name="Normal - Style1" xfId="89" xr:uid="{00000000-0005-0000-0000-000078080000}"/>
    <cellStyle name="Normal - Style2" xfId="1283" xr:uid="{00000000-0005-0000-0000-000079080000}"/>
    <cellStyle name="Normal - Style3" xfId="1284" xr:uid="{00000000-0005-0000-0000-00007A080000}"/>
    <cellStyle name="Normal - Style4" xfId="1746" xr:uid="{00000000-0005-0000-0000-00007B080000}"/>
    <cellStyle name="Normal - Style5" xfId="1747" xr:uid="{00000000-0005-0000-0000-00007C080000}"/>
    <cellStyle name="Normal - Style6" xfId="1285" xr:uid="{00000000-0005-0000-0000-00007D080000}"/>
    <cellStyle name="Normal - Style7" xfId="1286" xr:uid="{00000000-0005-0000-0000-00007E080000}"/>
    <cellStyle name="Normal - Style8" xfId="1748" xr:uid="{00000000-0005-0000-0000-00007F080000}"/>
    <cellStyle name="Normal --" xfId="1282" xr:uid="{00000000-0005-0000-0000-000077080000}"/>
    <cellStyle name="Normal [0]" xfId="1287" xr:uid="{00000000-0005-0000-0000-000080080000}"/>
    <cellStyle name="Normal [1]" xfId="1288" xr:uid="{00000000-0005-0000-0000-000081080000}"/>
    <cellStyle name="Normal [2]" xfId="1289" xr:uid="{00000000-0005-0000-0000-000082080000}"/>
    <cellStyle name="Normal [3]" xfId="1290" xr:uid="{00000000-0005-0000-0000-000083080000}"/>
    <cellStyle name="Normal 10" xfId="1291" xr:uid="{00000000-0005-0000-0000-000084080000}"/>
    <cellStyle name="Normal 10 2" xfId="66" xr:uid="{00000000-0005-0000-0000-000085080000}"/>
    <cellStyle name="Normal 10 2 2" xfId="1753" xr:uid="{00000000-0005-0000-0000-000086080000}"/>
    <cellStyle name="Normal 10 3" xfId="2592" xr:uid="{0CB14990-BC45-6448-B8F8-0BAA08CE2C33}"/>
    <cellStyle name="Normal 11" xfId="1292" xr:uid="{00000000-0005-0000-0000-000087080000}"/>
    <cellStyle name="Normal 12" xfId="1293" xr:uid="{00000000-0005-0000-0000-000088080000}"/>
    <cellStyle name="Normal 13" xfId="1294" xr:uid="{00000000-0005-0000-0000-000089080000}"/>
    <cellStyle name="Normal 13 2" xfId="1295" xr:uid="{00000000-0005-0000-0000-00008A080000}"/>
    <cellStyle name="Normal 13 2 2" xfId="1296" xr:uid="{00000000-0005-0000-0000-00008B080000}"/>
    <cellStyle name="Normal 13 2 3" xfId="1297" xr:uid="{00000000-0005-0000-0000-00008C080000}"/>
    <cellStyle name="Normal 13 2_FY 11 and 12 tax est" xfId="1298" xr:uid="{00000000-0005-0000-0000-00008D080000}"/>
    <cellStyle name="Normal 13 3" xfId="2323" xr:uid="{00000000-0005-0000-0000-00008E080000}"/>
    <cellStyle name="Normal 13_FY 11 and 12 tax est" xfId="1299" xr:uid="{00000000-0005-0000-0000-00008F080000}"/>
    <cellStyle name="Normal 14" xfId="1300" xr:uid="{00000000-0005-0000-0000-000090080000}"/>
    <cellStyle name="Normal 14 2" xfId="1301" xr:uid="{00000000-0005-0000-0000-000091080000}"/>
    <cellStyle name="Normal 15" xfId="71" xr:uid="{00000000-0005-0000-0000-000092080000}"/>
    <cellStyle name="Normal 16" xfId="123" xr:uid="{00000000-0005-0000-0000-000093080000}"/>
    <cellStyle name="Normal 16 2" xfId="1302" xr:uid="{00000000-0005-0000-0000-000094080000}"/>
    <cellStyle name="Normal 17" xfId="2358" xr:uid="{00000000-0005-0000-0000-000095080000}"/>
    <cellStyle name="Normal 17 2" xfId="2561" xr:uid="{00000000-0005-0000-0000-000096080000}"/>
    <cellStyle name="Normal 18" xfId="2549" xr:uid="{00000000-0005-0000-0000-000097080000}"/>
    <cellStyle name="Normal 19" xfId="2552" xr:uid="{00000000-0005-0000-0000-000098080000}"/>
    <cellStyle name="Normal 2" xfId="15" xr:uid="{00000000-0005-0000-0000-000099080000}"/>
    <cellStyle name="Normal 2 10" xfId="72" xr:uid="{00000000-0005-0000-0000-00009A080000}"/>
    <cellStyle name="Normal 2 11" xfId="1303" xr:uid="{00000000-0005-0000-0000-00009B080000}"/>
    <cellStyle name="Normal 2 12" xfId="1304" xr:uid="{00000000-0005-0000-0000-00009C080000}"/>
    <cellStyle name="Normal 2 13" xfId="1305" xr:uid="{00000000-0005-0000-0000-00009D080000}"/>
    <cellStyle name="Normal 2 14" xfId="1306" xr:uid="{00000000-0005-0000-0000-00009E080000}"/>
    <cellStyle name="Normal 2 15" xfId="1307" xr:uid="{00000000-0005-0000-0000-00009F080000}"/>
    <cellStyle name="Normal 2 16" xfId="1308" xr:uid="{00000000-0005-0000-0000-0000A0080000}"/>
    <cellStyle name="Normal 2 17" xfId="1309" xr:uid="{00000000-0005-0000-0000-0000A1080000}"/>
    <cellStyle name="Normal 2 18" xfId="1310" xr:uid="{00000000-0005-0000-0000-0000A2080000}"/>
    <cellStyle name="Normal 2 19" xfId="1311" xr:uid="{00000000-0005-0000-0000-0000A3080000}"/>
    <cellStyle name="Normal 2 2" xfId="63" xr:uid="{00000000-0005-0000-0000-0000A4080000}"/>
    <cellStyle name="Normal 2 2 10" xfId="1312" xr:uid="{00000000-0005-0000-0000-0000A5080000}"/>
    <cellStyle name="Normal 2 2 11" xfId="1313" xr:uid="{00000000-0005-0000-0000-0000A6080000}"/>
    <cellStyle name="Normal 2 2 12" xfId="1314" xr:uid="{00000000-0005-0000-0000-0000A7080000}"/>
    <cellStyle name="Normal 2 2 13" xfId="1315" xr:uid="{00000000-0005-0000-0000-0000A8080000}"/>
    <cellStyle name="Normal 2 2 14" xfId="1316" xr:uid="{00000000-0005-0000-0000-0000A9080000}"/>
    <cellStyle name="Normal 2 2 15" xfId="1317" xr:uid="{00000000-0005-0000-0000-0000AA080000}"/>
    <cellStyle name="Normal 2 2 16" xfId="1318" xr:uid="{00000000-0005-0000-0000-0000AB080000}"/>
    <cellStyle name="Normal 2 2 17" xfId="1319" xr:uid="{00000000-0005-0000-0000-0000AC080000}"/>
    <cellStyle name="Normal 2 2 18" xfId="1320" xr:uid="{00000000-0005-0000-0000-0000AD080000}"/>
    <cellStyle name="Normal 2 2 19" xfId="1321" xr:uid="{00000000-0005-0000-0000-0000AE080000}"/>
    <cellStyle name="Normal 2 2 2" xfId="1322" xr:uid="{00000000-0005-0000-0000-0000AF080000}"/>
    <cellStyle name="Normal 2 2 2 2" xfId="1323" xr:uid="{00000000-0005-0000-0000-0000B0080000}"/>
    <cellStyle name="Normal 2 2 20" xfId="1324" xr:uid="{00000000-0005-0000-0000-0000B1080000}"/>
    <cellStyle name="Normal 2 2 21" xfId="1325" xr:uid="{00000000-0005-0000-0000-0000B2080000}"/>
    <cellStyle name="Normal 2 2 22" xfId="1326" xr:uid="{00000000-0005-0000-0000-0000B3080000}"/>
    <cellStyle name="Normal 2 2 23" xfId="1327" xr:uid="{00000000-0005-0000-0000-0000B4080000}"/>
    <cellStyle name="Normal 2 2 24" xfId="1328" xr:uid="{00000000-0005-0000-0000-0000B5080000}"/>
    <cellStyle name="Normal 2 2 25" xfId="1329" xr:uid="{00000000-0005-0000-0000-0000B6080000}"/>
    <cellStyle name="Normal 2 2 26" xfId="1330" xr:uid="{00000000-0005-0000-0000-0000B7080000}"/>
    <cellStyle name="Normal 2 2 27" xfId="1331" xr:uid="{00000000-0005-0000-0000-0000B8080000}"/>
    <cellStyle name="Normal 2 2 28" xfId="1332" xr:uid="{00000000-0005-0000-0000-0000B9080000}"/>
    <cellStyle name="Normal 2 2 29" xfId="1333" xr:uid="{00000000-0005-0000-0000-0000BA080000}"/>
    <cellStyle name="Normal 2 2 3" xfId="1334" xr:uid="{00000000-0005-0000-0000-0000BB080000}"/>
    <cellStyle name="Normal 2 2 30" xfId="1335" xr:uid="{00000000-0005-0000-0000-0000BC080000}"/>
    <cellStyle name="Normal 2 2 31" xfId="1336" xr:uid="{00000000-0005-0000-0000-0000BD080000}"/>
    <cellStyle name="Normal 2 2 32" xfId="1337" xr:uid="{00000000-0005-0000-0000-0000BE080000}"/>
    <cellStyle name="Normal 2 2 33" xfId="1338" xr:uid="{00000000-0005-0000-0000-0000BF080000}"/>
    <cellStyle name="Normal 2 2 34" xfId="1339" xr:uid="{00000000-0005-0000-0000-0000C0080000}"/>
    <cellStyle name="Normal 2 2 4" xfId="1340" xr:uid="{00000000-0005-0000-0000-0000C1080000}"/>
    <cellStyle name="Normal 2 2 5" xfId="1341" xr:uid="{00000000-0005-0000-0000-0000C2080000}"/>
    <cellStyle name="Normal 2 2 6" xfId="1342" xr:uid="{00000000-0005-0000-0000-0000C3080000}"/>
    <cellStyle name="Normal 2 2 7" xfId="1343" xr:uid="{00000000-0005-0000-0000-0000C4080000}"/>
    <cellStyle name="Normal 2 2 8" xfId="1344" xr:uid="{00000000-0005-0000-0000-0000C5080000}"/>
    <cellStyle name="Normal 2 2 9" xfId="1345" xr:uid="{00000000-0005-0000-0000-0000C6080000}"/>
    <cellStyle name="Normal 2 20" xfId="1346" xr:uid="{00000000-0005-0000-0000-0000C7080000}"/>
    <cellStyle name="Normal 2 21" xfId="1347" xr:uid="{00000000-0005-0000-0000-0000C8080000}"/>
    <cellStyle name="Normal 2 22" xfId="1348" xr:uid="{00000000-0005-0000-0000-0000C9080000}"/>
    <cellStyle name="Normal 2 23" xfId="1349" xr:uid="{00000000-0005-0000-0000-0000CA080000}"/>
    <cellStyle name="Normal 2 24" xfId="1350" xr:uid="{00000000-0005-0000-0000-0000CB080000}"/>
    <cellStyle name="Normal 2 25" xfId="1351" xr:uid="{00000000-0005-0000-0000-0000CC080000}"/>
    <cellStyle name="Normal 2 26" xfId="1352" xr:uid="{00000000-0005-0000-0000-0000CD080000}"/>
    <cellStyle name="Normal 2 27" xfId="1353" xr:uid="{00000000-0005-0000-0000-0000CE080000}"/>
    <cellStyle name="Normal 2 28" xfId="1354" xr:uid="{00000000-0005-0000-0000-0000CF080000}"/>
    <cellStyle name="Normal 2 29" xfId="1355" xr:uid="{00000000-0005-0000-0000-0000D0080000}"/>
    <cellStyle name="Normal 2 3" xfId="121" xr:uid="{00000000-0005-0000-0000-0000D1080000}"/>
    <cellStyle name="Normal 2 30" xfId="1356" xr:uid="{00000000-0005-0000-0000-0000D2080000}"/>
    <cellStyle name="Normal 2 31" xfId="1357" xr:uid="{00000000-0005-0000-0000-0000D3080000}"/>
    <cellStyle name="Normal 2 32" xfId="1358" xr:uid="{00000000-0005-0000-0000-0000D4080000}"/>
    <cellStyle name="Normal 2 33" xfId="1359" xr:uid="{00000000-0005-0000-0000-0000D5080000}"/>
    <cellStyle name="Normal 2 34" xfId="1360" xr:uid="{00000000-0005-0000-0000-0000D6080000}"/>
    <cellStyle name="Normal 2 35" xfId="1543" xr:uid="{00000000-0005-0000-0000-0000D7080000}"/>
    <cellStyle name="Normal 2 36" xfId="2588" xr:uid="{2B75B548-F527-9B41-B43A-5A42BCDDB5B1}"/>
    <cellStyle name="Normal 2 36 2" xfId="2590" xr:uid="{1EE89747-DCD5-9345-B113-6A50EF5E3487}"/>
    <cellStyle name="Normal 2 4" xfId="1361" xr:uid="{00000000-0005-0000-0000-0000D8080000}"/>
    <cellStyle name="Normal 2 5" xfId="1362" xr:uid="{00000000-0005-0000-0000-0000D9080000}"/>
    <cellStyle name="Normal 2 6" xfId="1363" xr:uid="{00000000-0005-0000-0000-0000DA080000}"/>
    <cellStyle name="Normal 2 6 2" xfId="2559" xr:uid="{00000000-0005-0000-0000-0000DB080000}"/>
    <cellStyle name="Normal 2 7" xfId="1364" xr:uid="{00000000-0005-0000-0000-0000DC080000}"/>
    <cellStyle name="Normal 2 8" xfId="1365" xr:uid="{00000000-0005-0000-0000-0000DD080000}"/>
    <cellStyle name="Normal 2 9" xfId="1366" xr:uid="{00000000-0005-0000-0000-0000DE080000}"/>
    <cellStyle name="Normal 2_316000 Other Def Rev FY09" xfId="1367" xr:uid="{00000000-0005-0000-0000-0000DF080000}"/>
    <cellStyle name="Normal 20" xfId="2556" xr:uid="{00000000-0005-0000-0000-0000E0080000}"/>
    <cellStyle name="Normal 21" xfId="2558" xr:uid="{00000000-0005-0000-0000-0000E1080000}"/>
    <cellStyle name="Normal 22" xfId="2568" xr:uid="{00000000-0005-0000-0000-0000E2080000}"/>
    <cellStyle name="Normal 23" xfId="2569" xr:uid="{00000000-0005-0000-0000-0000E3080000}"/>
    <cellStyle name="Normal 23 2" xfId="2589" xr:uid="{ED786436-95FF-254E-A54F-6E824E5BF0BC}"/>
    <cellStyle name="Normal 24" xfId="1749" xr:uid="{00000000-0005-0000-0000-0000E4080000}"/>
    <cellStyle name="Normal 25" xfId="1750" xr:uid="{00000000-0005-0000-0000-0000E5080000}"/>
    <cellStyle name="Normal 26" xfId="2571" xr:uid="{00000000-0005-0000-0000-0000E6080000}"/>
    <cellStyle name="Normal 27" xfId="2573" xr:uid="{00000000-0005-0000-0000-0000E7080000}"/>
    <cellStyle name="Normal 28" xfId="2576" xr:uid="{00000000-0005-0000-0000-0000E8080000}"/>
    <cellStyle name="Normal 29" xfId="2579" xr:uid="{00000000-0005-0000-0000-0000E9080000}"/>
    <cellStyle name="Normal 3" xfId="57" xr:uid="{00000000-0005-0000-0000-0000EA080000}"/>
    <cellStyle name="Normal 3 2" xfId="7" xr:uid="{00000000-0005-0000-0000-0000EB080000}"/>
    <cellStyle name="Normal 3 2 2" xfId="1368" xr:uid="{00000000-0005-0000-0000-0000EC080000}"/>
    <cellStyle name="Normal 3 2 2 2" xfId="2557" xr:uid="{00000000-0005-0000-0000-0000ED080000}"/>
    <cellStyle name="Normal 3 3" xfId="107" xr:uid="{00000000-0005-0000-0000-0000EE080000}"/>
    <cellStyle name="Normal 3 3 2" xfId="1764" xr:uid="{00000000-0005-0000-0000-0000EF080000}"/>
    <cellStyle name="Normal 3 4" xfId="2563" xr:uid="{00000000-0005-0000-0000-0000F0080000}"/>
    <cellStyle name="Normal 3_Americas Accrued Liab 033109 043009" xfId="1369" xr:uid="{00000000-0005-0000-0000-0000F1080000}"/>
    <cellStyle name="Normal 30" xfId="2580" xr:uid="{00000000-0005-0000-0000-0000F2080000}"/>
    <cellStyle name="Normal 30 2" xfId="2584" xr:uid="{5EA94227-984E-0046-A98C-F914FCF07196}"/>
    <cellStyle name="Normal 4" xfId="59" xr:uid="{00000000-0005-0000-0000-0000F3080000}"/>
    <cellStyle name="Normal 4 2" xfId="1370" xr:uid="{00000000-0005-0000-0000-0000F4080000}"/>
    <cellStyle name="Normal 4 2 2" xfId="1371" xr:uid="{00000000-0005-0000-0000-0000F5080000}"/>
    <cellStyle name="Normal 4 3" xfId="1372" xr:uid="{00000000-0005-0000-0000-0000F6080000}"/>
    <cellStyle name="Normal 5" xfId="115" xr:uid="{00000000-0005-0000-0000-0000F7080000}"/>
    <cellStyle name="Normal 5 2" xfId="1373" xr:uid="{00000000-0005-0000-0000-0000F8080000}"/>
    <cellStyle name="Normal 5 2 2" xfId="1374" xr:uid="{00000000-0005-0000-0000-0000F9080000}"/>
    <cellStyle name="Normal 5 3" xfId="1375" xr:uid="{00000000-0005-0000-0000-0000FA080000}"/>
    <cellStyle name="Normal 5_FY 11 and 12 tax est" xfId="1376" xr:uid="{00000000-0005-0000-0000-0000FB080000}"/>
    <cellStyle name="Normal 6" xfId="122" xr:uid="{00000000-0005-0000-0000-0000FC080000}"/>
    <cellStyle name="Normal 6 2" xfId="1377" xr:uid="{00000000-0005-0000-0000-0000FD080000}"/>
    <cellStyle name="Normal 6 3" xfId="2562" xr:uid="{00000000-0005-0000-0000-0000FE080000}"/>
    <cellStyle name="Normal 6_FY 11 and 12 tax est" xfId="1378" xr:uid="{00000000-0005-0000-0000-0000FF080000}"/>
    <cellStyle name="Normal 7" xfId="1379" xr:uid="{00000000-0005-0000-0000-000000090000}"/>
    <cellStyle name="Normal 7 2" xfId="1380" xr:uid="{00000000-0005-0000-0000-000001090000}"/>
    <cellStyle name="Normal 8" xfId="1381" xr:uid="{00000000-0005-0000-0000-000002090000}"/>
    <cellStyle name="Normal 8 2" xfId="1382" xr:uid="{00000000-0005-0000-0000-000003090000}"/>
    <cellStyle name="Normal 8 2 2" xfId="2324" xr:uid="{00000000-0005-0000-0000-000004090000}"/>
    <cellStyle name="Normal 9" xfId="1383" xr:uid="{00000000-0005-0000-0000-000005090000}"/>
    <cellStyle name="Normal 93" xfId="2583" xr:uid="{00000000-0005-0000-0000-000006090000}"/>
    <cellStyle name="Normal Bold" xfId="1384" xr:uid="{00000000-0005-0000-0000-000007090000}"/>
    <cellStyle name="Normal header" xfId="1385" xr:uid="{00000000-0005-0000-0000-000008090000}"/>
    <cellStyle name="Normal Pct" xfId="1386" xr:uid="{00000000-0005-0000-0000-000009090000}"/>
    <cellStyle name="Normal_Sheet1 2" xfId="2591" xr:uid="{97D602F5-518A-BC47-BB3A-30B269C7DDE8}"/>
    <cellStyle name="Normal.8" xfId="1387" xr:uid="{00000000-0005-0000-0000-00000A090000}"/>
    <cellStyle name="Normal.8.Number" xfId="1388" xr:uid="{00000000-0005-0000-0000-00000B090000}"/>
    <cellStyle name="Normal.8.Number.2" xfId="1389" xr:uid="{00000000-0005-0000-0000-00000C090000}"/>
    <cellStyle name="Normal.8.Number.2.Input" xfId="1390" xr:uid="{00000000-0005-0000-0000-00000D090000}"/>
    <cellStyle name="Normal.8.Number.2.Input.Bold" xfId="1391" xr:uid="{00000000-0005-0000-0000-00000E090000}"/>
    <cellStyle name="Normal.8.Number.2.Line" xfId="1392" xr:uid="{00000000-0005-0000-0000-00000F090000}"/>
    <cellStyle name="Normal.8.Number.2.X" xfId="1393" xr:uid="{00000000-0005-0000-0000-000010090000}"/>
    <cellStyle name="Normal.8.Number.Bold" xfId="1394" xr:uid="{00000000-0005-0000-0000-000011090000}"/>
    <cellStyle name="Normal.8.Number.Bold.2" xfId="1395" xr:uid="{00000000-0005-0000-0000-000012090000}"/>
    <cellStyle name="Normal.8.Number.Bold.2.Bottom" xfId="1396" xr:uid="{00000000-0005-0000-0000-000013090000}"/>
    <cellStyle name="Normal.8.Number.Bold.2.Line" xfId="1397" xr:uid="{00000000-0005-0000-0000-000014090000}"/>
    <cellStyle name="Normal.8.Number.Bold.Bottom" xfId="1398" xr:uid="{00000000-0005-0000-0000-000015090000}"/>
    <cellStyle name="Normal.8.Number.Bold.Line" xfId="1399" xr:uid="{00000000-0005-0000-0000-000016090000}"/>
    <cellStyle name="Normal.8.Number.Input" xfId="1400" xr:uid="{00000000-0005-0000-0000-000017090000}"/>
    <cellStyle name="Normal.8.Number.Input.2.Line" xfId="1401" xr:uid="{00000000-0005-0000-0000-000018090000}"/>
    <cellStyle name="Normal.8.Number.Input.Bold" xfId="1402" xr:uid="{00000000-0005-0000-0000-000019090000}"/>
    <cellStyle name="Normal.8.Number.Input.Line" xfId="1403" xr:uid="{00000000-0005-0000-0000-00001A090000}"/>
    <cellStyle name="Normal.8.Number.Line" xfId="1404" xr:uid="{00000000-0005-0000-0000-00001B090000}"/>
    <cellStyle name="NormalHelv" xfId="1405" xr:uid="{00000000-0005-0000-0000-00001D090000}"/>
    <cellStyle name="NormalMultiple" xfId="1406" xr:uid="{00000000-0005-0000-0000-00001E090000}"/>
    <cellStyle name="NormalNumber%" xfId="1407" xr:uid="{00000000-0005-0000-0000-00001F090000}"/>
    <cellStyle name="NormalX" xfId="1408" xr:uid="{00000000-0005-0000-0000-000020090000}"/>
    <cellStyle name="Note" xfId="30" builtinId="10" hidden="1"/>
    <cellStyle name="Note 2" xfId="1409" xr:uid="{00000000-0005-0000-0000-000022090000}"/>
    <cellStyle name="Note 3" xfId="1410" xr:uid="{00000000-0005-0000-0000-000023090000}"/>
    <cellStyle name="Note 4" xfId="1729" xr:uid="{00000000-0005-0000-0000-000024090000}"/>
    <cellStyle name="Note 5" xfId="1730" xr:uid="{00000000-0005-0000-0000-000025090000}"/>
    <cellStyle name="NoZero" xfId="1411" xr:uid="{00000000-0005-0000-0000-000026090000}"/>
    <cellStyle name="NoZeroFixed1" xfId="1412" xr:uid="{00000000-0005-0000-0000-000027090000}"/>
    <cellStyle name="NPPESalesPct" xfId="1413" xr:uid="{00000000-0005-0000-0000-000028090000}"/>
    <cellStyle name="Num0Un" xfId="1414" xr:uid="{00000000-0005-0000-0000-000029090000}"/>
    <cellStyle name="Num1" xfId="1415" xr:uid="{00000000-0005-0000-0000-00002A090000}"/>
    <cellStyle name="Num1Blue" xfId="1416" xr:uid="{00000000-0005-0000-0000-00002B090000}"/>
    <cellStyle name="Num2" xfId="1417" xr:uid="{00000000-0005-0000-0000-00002C090000}"/>
    <cellStyle name="Num2Un" xfId="1418" xr:uid="{00000000-0005-0000-0000-00002D090000}"/>
    <cellStyle name="number" xfId="1419" xr:uid="{00000000-0005-0000-0000-00002E090000}"/>
    <cellStyle name="Numbers" xfId="1420" xr:uid="{00000000-0005-0000-0000-00002F090000}"/>
    <cellStyle name="Numbers - Bold" xfId="1421" xr:uid="{00000000-0005-0000-0000-000030090000}"/>
    <cellStyle name="Numbers_6079BX" xfId="1422" xr:uid="{00000000-0005-0000-0000-000031090000}"/>
    <cellStyle name="NWI%S" xfId="1423" xr:uid="{00000000-0005-0000-0000-000032090000}"/>
    <cellStyle name="Outlined" xfId="1424" xr:uid="{00000000-0005-0000-0000-000033090000}"/>
    <cellStyle name="Output" xfId="25" builtinId="21" hidden="1"/>
    <cellStyle name="Output 2" xfId="1425" xr:uid="{00000000-0005-0000-0000-000035090000}"/>
    <cellStyle name="Output 3" xfId="1426" xr:uid="{00000000-0005-0000-0000-000036090000}"/>
    <cellStyle name="Output 4" xfId="1731" xr:uid="{00000000-0005-0000-0000-000037090000}"/>
    <cellStyle name="Output 5" xfId="1732" xr:uid="{00000000-0005-0000-0000-000038090000}"/>
    <cellStyle name="Output Amounts" xfId="1427" xr:uid="{00000000-0005-0000-0000-000039090000}"/>
    <cellStyle name="Output Column Headings" xfId="1428" xr:uid="{00000000-0005-0000-0000-00003A090000}"/>
    <cellStyle name="Output Line Items" xfId="1429" xr:uid="{00000000-0005-0000-0000-00003B090000}"/>
    <cellStyle name="Output Report Heading" xfId="1430" xr:uid="{00000000-0005-0000-0000-00003C090000}"/>
    <cellStyle name="Output Report Title" xfId="1431" xr:uid="{00000000-0005-0000-0000-00003D090000}"/>
    <cellStyle name="P $,(0)" xfId="1432" xr:uid="{00000000-0005-0000-0000-00003E090000}"/>
    <cellStyle name="P $,(2)" xfId="1433" xr:uid="{00000000-0005-0000-0000-00003F090000}"/>
    <cellStyle name="P, (0)" xfId="1434" xr:uid="{00000000-0005-0000-0000-000040090000}"/>
    <cellStyle name="Page Heading" xfId="1435" xr:uid="{00000000-0005-0000-0000-000041090000}"/>
    <cellStyle name="Page Heading Large" xfId="1436" xr:uid="{00000000-0005-0000-0000-000042090000}"/>
    <cellStyle name="Page Heading Small" xfId="1437" xr:uid="{00000000-0005-0000-0000-000043090000}"/>
    <cellStyle name="Page Number" xfId="1438" xr:uid="{00000000-0005-0000-0000-000044090000}"/>
    <cellStyle name="Page Title" xfId="1439" xr:uid="{00000000-0005-0000-0000-000045090000}"/>
    <cellStyle name="Patterns" xfId="1440" xr:uid="{00000000-0005-0000-0000-000046090000}"/>
    <cellStyle name="PB Table Heading" xfId="1441" xr:uid="{00000000-0005-0000-0000-000047090000}"/>
    <cellStyle name="PB Table Highlight1" xfId="1442" xr:uid="{00000000-0005-0000-0000-000048090000}"/>
    <cellStyle name="PB Table Highlight2" xfId="1443" xr:uid="{00000000-0005-0000-0000-000049090000}"/>
    <cellStyle name="PB Table Highlight3" xfId="1444" xr:uid="{00000000-0005-0000-0000-00004A090000}"/>
    <cellStyle name="PB Table Standard Row" xfId="1445" xr:uid="{00000000-0005-0000-0000-00004B090000}"/>
    <cellStyle name="PB Table Subtotal Row" xfId="1446" xr:uid="{00000000-0005-0000-0000-00004C090000}"/>
    <cellStyle name="PB Table Total Row" xfId="1447" xr:uid="{00000000-0005-0000-0000-00004D090000}"/>
    <cellStyle name="pct_sub" xfId="1453" xr:uid="{00000000-0005-0000-0000-000053090000}"/>
    <cellStyle name="Pct.8[0]" xfId="1448" xr:uid="{00000000-0005-0000-0000-00004E090000}"/>
    <cellStyle name="Pct.8[1]" xfId="1449" xr:uid="{00000000-0005-0000-0000-00004F090000}"/>
    <cellStyle name="Pct.8[1].Input" xfId="1450" xr:uid="{00000000-0005-0000-0000-000050090000}"/>
    <cellStyle name="Pct.8[2]" xfId="1451" xr:uid="{00000000-0005-0000-0000-000051090000}"/>
    <cellStyle name="Pct.8[3]" xfId="1452" xr:uid="{00000000-0005-0000-0000-000052090000}"/>
    <cellStyle name="per m3" xfId="1454" xr:uid="{00000000-0005-0000-0000-000054090000}"/>
    <cellStyle name="per Ton" xfId="1455" xr:uid="{00000000-0005-0000-0000-000055090000}"/>
    <cellStyle name="per.style" xfId="90" xr:uid="{00000000-0005-0000-0000-000056090000}"/>
    <cellStyle name="Perc1" xfId="1456" xr:uid="{00000000-0005-0000-0000-000057090000}"/>
    <cellStyle name="Percen - Style2" xfId="1457" xr:uid="{00000000-0005-0000-0000-000058090000}"/>
    <cellStyle name="Percen - Style2 2" xfId="1458" xr:uid="{00000000-0005-0000-0000-000059090000}"/>
    <cellStyle name="Percen - Style2 3" xfId="1459" xr:uid="{00000000-0005-0000-0000-00005A090000}"/>
    <cellStyle name="Percen - Style3" xfId="1460" xr:uid="{00000000-0005-0000-0000-00005B090000}"/>
    <cellStyle name="Percent" xfId="12" builtinId="5"/>
    <cellStyle name="Percent (0)" xfId="91" xr:uid="{00000000-0005-0000-0000-00005D090000}"/>
    <cellStyle name="Percent [.00%]" xfId="1461" xr:uid="{00000000-0005-0000-0000-00005E090000}"/>
    <cellStyle name="Percent [0.00%]" xfId="1463" xr:uid="{00000000-0005-0000-0000-000060090000}"/>
    <cellStyle name="Percent [0]" xfId="1464" xr:uid="{00000000-0005-0000-0000-000061090000}"/>
    <cellStyle name="Percent [0%]" xfId="1462" xr:uid="{00000000-0005-0000-0000-00005F090000}"/>
    <cellStyle name="Percent [00]" xfId="1465" xr:uid="{00000000-0005-0000-0000-000062090000}"/>
    <cellStyle name="Percent [1]" xfId="1466" xr:uid="{00000000-0005-0000-0000-000063090000}"/>
    <cellStyle name="Percent [2]" xfId="92" xr:uid="{00000000-0005-0000-0000-000064090000}"/>
    <cellStyle name="Percent 0.0" xfId="1467" xr:uid="{00000000-0005-0000-0000-000065090000}"/>
    <cellStyle name="Percent 1" xfId="1468" xr:uid="{00000000-0005-0000-0000-000066090000}"/>
    <cellStyle name="Percent 10" xfId="2550" xr:uid="{00000000-0005-0000-0000-000067090000}"/>
    <cellStyle name="Percent 11" xfId="1469" xr:uid="{00000000-0005-0000-0000-000068090000}"/>
    <cellStyle name="Percent 12" xfId="2554" xr:uid="{00000000-0005-0000-0000-000069090000}"/>
    <cellStyle name="Percent 13" xfId="2566" xr:uid="{00000000-0005-0000-0000-00006A090000}"/>
    <cellStyle name="Percent 14" xfId="2575" xr:uid="{00000000-0005-0000-0000-00006B090000}"/>
    <cellStyle name="Percent 15" xfId="2578" xr:uid="{00000000-0005-0000-0000-00006C090000}"/>
    <cellStyle name="Percent 16" xfId="2582" xr:uid="{00000000-0005-0000-0000-00006D090000}"/>
    <cellStyle name="Percent 16 2" xfId="2585" xr:uid="{D061F0DC-F24C-C64D-AE51-B1D05083682C}"/>
    <cellStyle name="Percent 17" xfId="2587" xr:uid="{ED13F870-0792-AC4E-9F1F-39C4E489C7F5}"/>
    <cellStyle name="Percent 2" xfId="58" xr:uid="{00000000-0005-0000-0000-00006E090000}"/>
    <cellStyle name="Percent 2 10" xfId="1470" xr:uid="{00000000-0005-0000-0000-00006F090000}"/>
    <cellStyle name="Percent 2 10 2" xfId="1471" xr:uid="{00000000-0005-0000-0000-000070090000}"/>
    <cellStyle name="Percent 2 11" xfId="1472" xr:uid="{00000000-0005-0000-0000-000071090000}"/>
    <cellStyle name="Percent 2 12" xfId="1473" xr:uid="{00000000-0005-0000-0000-000072090000}"/>
    <cellStyle name="Percent 2 13" xfId="1474" xr:uid="{00000000-0005-0000-0000-000073090000}"/>
    <cellStyle name="Percent 2 14" xfId="1475" xr:uid="{00000000-0005-0000-0000-000074090000}"/>
    <cellStyle name="Percent 2 15" xfId="1476" xr:uid="{00000000-0005-0000-0000-000075090000}"/>
    <cellStyle name="Percent 2 16" xfId="1477" xr:uid="{00000000-0005-0000-0000-000076090000}"/>
    <cellStyle name="Percent 2 17" xfId="1478" xr:uid="{00000000-0005-0000-0000-000077090000}"/>
    <cellStyle name="Percent 2 18" xfId="1479" xr:uid="{00000000-0005-0000-0000-000078090000}"/>
    <cellStyle name="Percent 2 19" xfId="1480" xr:uid="{00000000-0005-0000-0000-000079090000}"/>
    <cellStyle name="Percent 2 2" xfId="1481" xr:uid="{00000000-0005-0000-0000-00007A090000}"/>
    <cellStyle name="Percent 2 2 2" xfId="1482" xr:uid="{00000000-0005-0000-0000-00007B090000}"/>
    <cellStyle name="Percent 2 2 2 2" xfId="1751" xr:uid="{00000000-0005-0000-0000-00007C090000}"/>
    <cellStyle name="Percent 2 20" xfId="1483" xr:uid="{00000000-0005-0000-0000-00007D090000}"/>
    <cellStyle name="Percent 2 21" xfId="1484" xr:uid="{00000000-0005-0000-0000-00007E090000}"/>
    <cellStyle name="Percent 2 22" xfId="1485" xr:uid="{00000000-0005-0000-0000-00007F090000}"/>
    <cellStyle name="Percent 2 23" xfId="1486" xr:uid="{00000000-0005-0000-0000-000080090000}"/>
    <cellStyle name="Percent 2 24" xfId="1487" xr:uid="{00000000-0005-0000-0000-000081090000}"/>
    <cellStyle name="Percent 2 25" xfId="1488" xr:uid="{00000000-0005-0000-0000-000082090000}"/>
    <cellStyle name="Percent 2 26" xfId="1489" xr:uid="{00000000-0005-0000-0000-000083090000}"/>
    <cellStyle name="Percent 2 27" xfId="1490" xr:uid="{00000000-0005-0000-0000-000084090000}"/>
    <cellStyle name="Percent 2 28" xfId="1491" xr:uid="{00000000-0005-0000-0000-000085090000}"/>
    <cellStyle name="Percent 2 29" xfId="1492" xr:uid="{00000000-0005-0000-0000-000086090000}"/>
    <cellStyle name="Percent 2 3" xfId="1493" xr:uid="{00000000-0005-0000-0000-000087090000}"/>
    <cellStyle name="Percent 2 3 2" xfId="1752" xr:uid="{00000000-0005-0000-0000-000088090000}"/>
    <cellStyle name="Percent 2 30" xfId="1494" xr:uid="{00000000-0005-0000-0000-000089090000}"/>
    <cellStyle name="Percent 2 31" xfId="1495" xr:uid="{00000000-0005-0000-0000-00008A090000}"/>
    <cellStyle name="Percent 2 32" xfId="1496" xr:uid="{00000000-0005-0000-0000-00008B090000}"/>
    <cellStyle name="Percent 2 33" xfId="1497" xr:uid="{00000000-0005-0000-0000-00008C090000}"/>
    <cellStyle name="Percent 2 34" xfId="1498" xr:uid="{00000000-0005-0000-0000-00008D090000}"/>
    <cellStyle name="Percent 2 35" xfId="2564" xr:uid="{00000000-0005-0000-0000-00008E090000}"/>
    <cellStyle name="Percent 2 4" xfId="1499" xr:uid="{00000000-0005-0000-0000-00008F090000}"/>
    <cellStyle name="Percent 2 5" xfId="1500" xr:uid="{00000000-0005-0000-0000-000090090000}"/>
    <cellStyle name="Percent 2 6" xfId="1501" xr:uid="{00000000-0005-0000-0000-000091090000}"/>
    <cellStyle name="Percent 2 7" xfId="1502" xr:uid="{00000000-0005-0000-0000-000092090000}"/>
    <cellStyle name="Percent 2 8" xfId="1503" xr:uid="{00000000-0005-0000-0000-000093090000}"/>
    <cellStyle name="Percent 2 9" xfId="1504" xr:uid="{00000000-0005-0000-0000-000094090000}"/>
    <cellStyle name="Percent 3" xfId="93" xr:uid="{00000000-0005-0000-0000-000095090000}"/>
    <cellStyle name="Percent 3 2" xfId="1505" xr:uid="{00000000-0005-0000-0000-000096090000}"/>
    <cellStyle name="Percent 4" xfId="114" xr:uid="{00000000-0005-0000-0000-000097090000}"/>
    <cellStyle name="Percent 4 2" xfId="1506" xr:uid="{00000000-0005-0000-0000-000098090000}"/>
    <cellStyle name="Percent 5" xfId="1507" xr:uid="{00000000-0005-0000-0000-000099090000}"/>
    <cellStyle name="Percent 5 2" xfId="1508" xr:uid="{00000000-0005-0000-0000-00009A090000}"/>
    <cellStyle name="Percent 6" xfId="8" xr:uid="{00000000-0005-0000-0000-00009B090000}"/>
    <cellStyle name="Percent 7" xfId="1509" xr:uid="{00000000-0005-0000-0000-00009C090000}"/>
    <cellStyle name="Percent 8" xfId="1510" xr:uid="{00000000-0005-0000-0000-00009D090000}"/>
    <cellStyle name="Percent 9" xfId="1511" xr:uid="{00000000-0005-0000-0000-00009E090000}"/>
    <cellStyle name="Percent Hard" xfId="1512" xr:uid="{00000000-0005-0000-0000-00009F090000}"/>
    <cellStyle name="Percent*" xfId="9" xr:uid="{00000000-0005-0000-0000-0000A0090000}"/>
    <cellStyle name="Percent1" xfId="1513" xr:uid="{00000000-0005-0000-0000-0000A1090000}"/>
    <cellStyle name="Percent1Blue" xfId="1514" xr:uid="{00000000-0005-0000-0000-0000A2090000}"/>
    <cellStyle name="Percent2" xfId="1515" xr:uid="{00000000-0005-0000-0000-0000A3090000}"/>
    <cellStyle name="Percent2Blue" xfId="1516" xr:uid="{00000000-0005-0000-0000-0000A4090000}"/>
    <cellStyle name="Percentage" xfId="1517" xr:uid="{00000000-0005-0000-0000-0000A5090000}"/>
    <cellStyle name="PercentSales" xfId="1518" xr:uid="{00000000-0005-0000-0000-0000A6090000}"/>
    <cellStyle name="Perlong" xfId="1519" xr:uid="{00000000-0005-0000-0000-0000A7090000}"/>
    <cellStyle name="PLANT DATA" xfId="1520" xr:uid="{00000000-0005-0000-0000-0000A8090000}"/>
    <cellStyle name="Porcentajes" xfId="1521" xr:uid="{00000000-0005-0000-0000-0000A9090000}"/>
    <cellStyle name="Pounds (0)" xfId="1522" xr:uid="{00000000-0005-0000-0000-0000AA090000}"/>
    <cellStyle name="Power Price" xfId="1523" xr:uid="{00000000-0005-0000-0000-0000AB090000}"/>
    <cellStyle name="Pr Fixed (1)" xfId="1524" xr:uid="{00000000-0005-0000-0000-0000AC090000}"/>
    <cellStyle name="Pr Fixed (2)" xfId="1525" xr:uid="{00000000-0005-0000-0000-0000AD090000}"/>
    <cellStyle name="Pr, -0" xfId="1526" xr:uid="{00000000-0005-0000-0000-0000AE090000}"/>
    <cellStyle name="PREDICT" xfId="1527" xr:uid="{00000000-0005-0000-0000-0000AF090000}"/>
    <cellStyle name="PrePop Currency (0)" xfId="1528" xr:uid="{00000000-0005-0000-0000-0000B0090000}"/>
    <cellStyle name="PrePop Currency (2)" xfId="1529" xr:uid="{00000000-0005-0000-0000-0000B1090000}"/>
    <cellStyle name="PrePop Units (0)" xfId="1530" xr:uid="{00000000-0005-0000-0000-0000B2090000}"/>
    <cellStyle name="PrePop Units (1)" xfId="1531" xr:uid="{00000000-0005-0000-0000-0000B3090000}"/>
    <cellStyle name="PrePop Units (2)" xfId="1532" xr:uid="{00000000-0005-0000-0000-0000B4090000}"/>
    <cellStyle name="Present Value" xfId="1533" xr:uid="{00000000-0005-0000-0000-0000B5090000}"/>
    <cellStyle name="Price" xfId="1534" xr:uid="{00000000-0005-0000-0000-0000B6090000}"/>
    <cellStyle name="PriceUn" xfId="1535" xr:uid="{00000000-0005-0000-0000-0000B7090000}"/>
    <cellStyle name="Private" xfId="1536" xr:uid="{00000000-0005-0000-0000-0000B8090000}"/>
    <cellStyle name="Private1" xfId="1537" xr:uid="{00000000-0005-0000-0000-0000B9090000}"/>
    <cellStyle name="Prot $,(0)" xfId="1538" xr:uid="{00000000-0005-0000-0000-0000BA090000}"/>
    <cellStyle name="PSChar" xfId="94" xr:uid="{00000000-0005-0000-0000-0000BB090000}"/>
    <cellStyle name="PSDate" xfId="95" xr:uid="{00000000-0005-0000-0000-0000BC090000}"/>
    <cellStyle name="PSDec" xfId="96" xr:uid="{00000000-0005-0000-0000-0000BD090000}"/>
    <cellStyle name="PSHeading" xfId="97" xr:uid="{00000000-0005-0000-0000-0000BE090000}"/>
    <cellStyle name="PSInt" xfId="98" xr:uid="{00000000-0005-0000-0000-0000BF090000}"/>
    <cellStyle name="PSSpacer" xfId="99" xr:uid="{00000000-0005-0000-0000-0000C0090000}"/>
    <cellStyle name="regstoresfromspecstores" xfId="100" xr:uid="{00000000-0005-0000-0000-0000C1090000}"/>
    <cellStyle name="RevList" xfId="101" xr:uid="{00000000-0005-0000-0000-0000C2090000}"/>
    <cellStyle name="s_HardInc " xfId="10" xr:uid="{00000000-0005-0000-0000-0000C3090000}"/>
    <cellStyle name="SAPBEXaggData" xfId="1650" xr:uid="{00000000-0005-0000-0000-0000C4090000}"/>
    <cellStyle name="SAPBEXaggDataEmph" xfId="1651" xr:uid="{00000000-0005-0000-0000-0000C5090000}"/>
    <cellStyle name="SAPBEXaggItem" xfId="1652" xr:uid="{00000000-0005-0000-0000-0000C6090000}"/>
    <cellStyle name="SAPBEXaggItemX" xfId="1653" xr:uid="{00000000-0005-0000-0000-0000C7090000}"/>
    <cellStyle name="SAPBEXchaText" xfId="1654" xr:uid="{00000000-0005-0000-0000-0000C8090000}"/>
    <cellStyle name="SAPBEXexcBad7" xfId="1655" xr:uid="{00000000-0005-0000-0000-0000C9090000}"/>
    <cellStyle name="SAPBEXexcBad8" xfId="1656" xr:uid="{00000000-0005-0000-0000-0000CA090000}"/>
    <cellStyle name="SAPBEXexcBad9" xfId="1657" xr:uid="{00000000-0005-0000-0000-0000CB090000}"/>
    <cellStyle name="SAPBEXexcCritical4" xfId="1658" xr:uid="{00000000-0005-0000-0000-0000CC090000}"/>
    <cellStyle name="SAPBEXexcCritical5" xfId="1659" xr:uid="{00000000-0005-0000-0000-0000CD090000}"/>
    <cellStyle name="SAPBEXexcCritical6" xfId="1660" xr:uid="{00000000-0005-0000-0000-0000CE090000}"/>
    <cellStyle name="SAPBEXexcGood1" xfId="1661" xr:uid="{00000000-0005-0000-0000-0000CF090000}"/>
    <cellStyle name="SAPBEXexcGood2" xfId="1662" xr:uid="{00000000-0005-0000-0000-0000D0090000}"/>
    <cellStyle name="SAPBEXexcGood3" xfId="1663" xr:uid="{00000000-0005-0000-0000-0000D1090000}"/>
    <cellStyle name="SAPBEXfilterDrill" xfId="1664" xr:uid="{00000000-0005-0000-0000-0000D2090000}"/>
    <cellStyle name="SAPBEXfilterItem" xfId="1665" xr:uid="{00000000-0005-0000-0000-0000D3090000}"/>
    <cellStyle name="SAPBEXfilterText" xfId="1666" xr:uid="{00000000-0005-0000-0000-0000D4090000}"/>
    <cellStyle name="SAPBEXformats" xfId="1667" xr:uid="{00000000-0005-0000-0000-0000D5090000}"/>
    <cellStyle name="SAPBEXheaderItem" xfId="1668" xr:uid="{00000000-0005-0000-0000-0000D6090000}"/>
    <cellStyle name="SAPBEXheaderText" xfId="1669" xr:uid="{00000000-0005-0000-0000-0000D7090000}"/>
    <cellStyle name="SAPBEXHLevel0" xfId="1670" xr:uid="{00000000-0005-0000-0000-0000D8090000}"/>
    <cellStyle name="SAPBEXHLevel0X" xfId="1671" xr:uid="{00000000-0005-0000-0000-0000D9090000}"/>
    <cellStyle name="SAPBEXHLevel1" xfId="1672" xr:uid="{00000000-0005-0000-0000-0000DA090000}"/>
    <cellStyle name="SAPBEXHLevel1X" xfId="1673" xr:uid="{00000000-0005-0000-0000-0000DB090000}"/>
    <cellStyle name="SAPBEXHLevel2" xfId="1674" xr:uid="{00000000-0005-0000-0000-0000DC090000}"/>
    <cellStyle name="SAPBEXHLevel2X" xfId="1675" xr:uid="{00000000-0005-0000-0000-0000DD090000}"/>
    <cellStyle name="SAPBEXHLevel3" xfId="1676" xr:uid="{00000000-0005-0000-0000-0000DE090000}"/>
    <cellStyle name="SAPBEXHLevel3X" xfId="1677" xr:uid="{00000000-0005-0000-0000-0000DF090000}"/>
    <cellStyle name="SAPBEXinputData" xfId="1733" xr:uid="{00000000-0005-0000-0000-0000E0090000}"/>
    <cellStyle name="SAPBEXItemHeader" xfId="1734" xr:uid="{00000000-0005-0000-0000-0000E1090000}"/>
    <cellStyle name="SAPBEXresData" xfId="1678" xr:uid="{00000000-0005-0000-0000-0000E2090000}"/>
    <cellStyle name="SAPBEXresDataEmph" xfId="1679" xr:uid="{00000000-0005-0000-0000-0000E3090000}"/>
    <cellStyle name="SAPBEXresItem" xfId="1680" xr:uid="{00000000-0005-0000-0000-0000E4090000}"/>
    <cellStyle name="SAPBEXresItemX" xfId="1681" xr:uid="{00000000-0005-0000-0000-0000E5090000}"/>
    <cellStyle name="SAPBEXstdData" xfId="1682" xr:uid="{00000000-0005-0000-0000-0000E6090000}"/>
    <cellStyle name="SAPBEXstdDataEmph" xfId="1683" xr:uid="{00000000-0005-0000-0000-0000E7090000}"/>
    <cellStyle name="SAPBEXstdItem" xfId="1684" xr:uid="{00000000-0005-0000-0000-0000E8090000}"/>
    <cellStyle name="SAPBEXstdItemX" xfId="1685" xr:uid="{00000000-0005-0000-0000-0000E9090000}"/>
    <cellStyle name="SAPBEXtitle" xfId="1686" xr:uid="{00000000-0005-0000-0000-0000EA090000}"/>
    <cellStyle name="SAPBEXunassignedItem" xfId="1735" xr:uid="{00000000-0005-0000-0000-0000EB090000}"/>
    <cellStyle name="SAPBEXundefined" xfId="1687" xr:uid="{00000000-0005-0000-0000-0000EC090000}"/>
    <cellStyle name="SEM-BPS-head" xfId="1688" xr:uid="{00000000-0005-0000-0000-0000ED090000}"/>
    <cellStyle name="SEM-BPS-headdata" xfId="1689" xr:uid="{00000000-0005-0000-0000-0000EE090000}"/>
    <cellStyle name="SEM-BPS-headkey" xfId="1690" xr:uid="{00000000-0005-0000-0000-0000EF090000}"/>
    <cellStyle name="SEM-BPS-input-on" xfId="1691" xr:uid="{00000000-0005-0000-0000-0000F0090000}"/>
    <cellStyle name="SEM-BPS-key" xfId="1692" xr:uid="{00000000-0005-0000-0000-0000F1090000}"/>
    <cellStyle name="SEM-BPS-sub1" xfId="1693" xr:uid="{00000000-0005-0000-0000-0000F2090000}"/>
    <cellStyle name="SEM-BPS-total" xfId="1694" xr:uid="{00000000-0005-0000-0000-0000F3090000}"/>
    <cellStyle name="SHADEDSTORES" xfId="102" xr:uid="{00000000-0005-0000-0000-0000F4090000}"/>
    <cellStyle name="Sheet Title" xfId="1736" xr:uid="{00000000-0005-0000-0000-0000F5090000}"/>
    <cellStyle name="specstores" xfId="103" xr:uid="{00000000-0005-0000-0000-0000F6090000}"/>
    <cellStyle name="Style 1" xfId="14" xr:uid="{00000000-0005-0000-0000-0000F7090000}"/>
    <cellStyle name="Style 2" xfId="1633" xr:uid="{00000000-0005-0000-0000-0000F8090000}"/>
    <cellStyle name="Style 21" xfId="62" xr:uid="{00000000-0005-0000-0000-0000F9090000}"/>
    <cellStyle name="Style 21 2" xfId="73" xr:uid="{00000000-0005-0000-0000-0000FA090000}"/>
    <cellStyle name="Style 22" xfId="64" xr:uid="{00000000-0005-0000-0000-0000FB090000}"/>
    <cellStyle name="Style 26" xfId="74" xr:uid="{00000000-0005-0000-0000-0000FC090000}"/>
    <cellStyle name="STYLE1" xfId="104" xr:uid="{00000000-0005-0000-0000-0000FD090000}"/>
    <cellStyle name="Subtotal" xfId="105" xr:uid="{00000000-0005-0000-0000-0000FE090000}"/>
    <cellStyle name="Tickmark" xfId="106" xr:uid="{00000000-0005-0000-0000-0000FF090000}"/>
    <cellStyle name="Title" xfId="16" builtinId="15" hidden="1"/>
    <cellStyle name="Total" xfId="32" builtinId="25" hidden="1"/>
    <cellStyle name="Total 2" xfId="1737" xr:uid="{00000000-0005-0000-0000-0000020A0000}"/>
    <cellStyle name="Total 3" xfId="1738" xr:uid="{00000000-0005-0000-0000-0000030A0000}"/>
    <cellStyle name="Total 4" xfId="1739" xr:uid="{00000000-0005-0000-0000-0000040A0000}"/>
    <cellStyle name="Total 5" xfId="1740" xr:uid="{00000000-0005-0000-0000-0000050A0000}"/>
    <cellStyle name="Update" xfId="1647" xr:uid="{00000000-0005-0000-0000-0000060A0000}"/>
    <cellStyle name="Warning Text" xfId="29" builtinId="11" hidden="1"/>
    <cellStyle name="Warning Text 2" xfId="1741" xr:uid="{00000000-0005-0000-0000-0000080A0000}"/>
    <cellStyle name="Warning Text 3" xfId="1742" xr:uid="{00000000-0005-0000-0000-0000090A0000}"/>
    <cellStyle name="Warning Text 4" xfId="1743" xr:uid="{00000000-0005-0000-0000-00000A0A0000}"/>
    <cellStyle name="Warning Text 5" xfId="1744" xr:uid="{00000000-0005-0000-0000-00000B0A0000}"/>
    <cellStyle name="wrap" xfId="1648" xr:uid="{00000000-0005-0000-0000-00000C0A0000}"/>
    <cellStyle name="千位分隔 2" xfId="2361" xr:uid="{00000000-0005-0000-0000-00000D0A0000}"/>
    <cellStyle name="千位分隔 3" xfId="2362" xr:uid="{00000000-0005-0000-0000-00000E0A0000}"/>
    <cellStyle name="千位分隔[0] 2" xfId="2363" xr:uid="{00000000-0005-0000-0000-00000F0A0000}"/>
    <cellStyle name="千位分隔[0] 3" xfId="2364" xr:uid="{00000000-0005-0000-0000-0000100A0000}"/>
    <cellStyle name="常规 2" xfId="2365" xr:uid="{00000000-0005-0000-0000-0000110A0000}"/>
    <cellStyle name="常规 2 14" xfId="2555" xr:uid="{00000000-0005-0000-0000-0000120A0000}"/>
    <cellStyle name="常规 2 2" xfId="2366" xr:uid="{00000000-0005-0000-0000-0000130A0000}"/>
    <cellStyle name="常规 3" xfId="2367" xr:uid="{00000000-0005-0000-0000-0000140A0000}"/>
    <cellStyle name="常规 4" xfId="2368" xr:uid="{00000000-0005-0000-0000-0000150A0000}"/>
    <cellStyle name="常规_2004 Financial Statement Template 9 Jan 04 " xfId="2369" xr:uid="{00000000-0005-0000-0000-0000160A0000}"/>
    <cellStyle name="样式 1" xfId="2370" xr:uid="{00000000-0005-0000-0000-0000170A0000}"/>
    <cellStyle name="百分比 2" xfId="2371" xr:uid="{00000000-0005-0000-0000-0000180A0000}"/>
    <cellStyle name="超链接 2" xfId="2372" xr:uid="{00000000-0005-0000-0000-0000190A0000}"/>
    <cellStyle name="࿿࿿࿿࿿࿿࿿࿿࿿࿿࿿࿿࿿࿿࿿࿿࿿࿿࿿࿿࿿࿿" xfId="2373" xr:uid="{00000000-0005-0000-0000-000000000000}"/>
    <cellStyle name="࿿࿿࿿࿿࿿࿿࿿࿿࿿࿿࿿࿿࿿࿿࿿࿿࿿࿿࿿࿿࿿࿿࿿࿿࿿࿿࿿_x000f_࿿࿿࿿࿿࿿࿿࿿࿿࿿࿿࿿࿿࿿࿿࿿࿿࿿࿿࿿" xfId="2374" xr:uid="{00000000-0005-0000-0000-000001000000}"/>
  </cellStyles>
  <dxfs count="17">
    <dxf>
      <fill>
        <patternFill patternType="solid"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3" formatCode="_(* #,##0_);_(* \(#,##0\);_(* &quot;-&quot;_);_(@_)"/>
      <border>
        <top style="thin">
          <color auto="1"/>
        </top>
      </border>
    </dxf>
    <dxf>
      <numFmt numFmtId="169" formatCode="0.0%"/>
    </dxf>
    <dxf>
      <numFmt numFmtId="358" formatCode="_ * #,##0.00_ ;_ * \-#,##0.00_ ;_ * &quot;-&quot;??_ ;_ @_ "/>
    </dxf>
    <dxf>
      <numFmt numFmtId="364" formatCode="_ * #,##0_ ;_ * \-#,##0_ ;_ * &quot;-&quot;?_ ;_ @_ "/>
    </dxf>
    <dxf>
      <numFmt numFmtId="358" formatCode="_ * #,##0.00_ ;_ * \-#,##0.00_ ;_ * &quot;-&quot;??_ ;_ @_ "/>
    </dxf>
    <dxf>
      <numFmt numFmtId="364" formatCode="_ * #,##0_ ;_ * \-#,##0_ ;_ * &quot;-&quot;?_ ;_ @_ "/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E1"/>
      <color rgb="FF008000"/>
      <color rgb="FF336600"/>
      <color rgb="FFFFFF66"/>
      <color rgb="FFCC00FF"/>
      <color rgb="FF4D4D4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9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.xml"/><Relationship Id="rId34" Type="http://schemas.openxmlformats.org/officeDocument/2006/relationships/externalLink" Target="externalLinks/externalLink14.xml"/><Relationship Id="rId42" Type="http://schemas.openxmlformats.org/officeDocument/2006/relationships/styles" Target="styles.xml"/><Relationship Id="rId47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32" Type="http://schemas.openxmlformats.org/officeDocument/2006/relationships/externalLink" Target="externalLinks/externalLink12.xml"/><Relationship Id="rId37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0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36" Type="http://schemas.openxmlformats.org/officeDocument/2006/relationships/externalLink" Target="externalLinks/externalLink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externalLink" Target="externalLinks/externalLink10.xml"/><Relationship Id="rId35" Type="http://schemas.openxmlformats.org/officeDocument/2006/relationships/externalLink" Target="externalLinks/externalLink1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33" Type="http://schemas.openxmlformats.org/officeDocument/2006/relationships/externalLink" Target="externalLinks/externalLink13.xml"/><Relationship Id="rId38" Type="http://schemas.openxmlformats.org/officeDocument/2006/relationships/externalLink" Target="externalLinks/externalLink18.xml"/><Relationship Id="rId46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D7" fmlaRange="$A$75:$A$104" sel="12" val="10"/>
</file>

<file path=xl/ctrlProps/ctrlProp2.xml><?xml version="1.0" encoding="utf-8"?>
<formControlPr xmlns="http://schemas.microsoft.com/office/spreadsheetml/2009/9/main" objectType="Drop" dropStyle="combo" dx="16" fmlaLink="D3" fmlaRange="$A$106:$A$145" sel="20" val="19"/>
</file>

<file path=xl/ctrlProps/ctrlProp3.xml><?xml version="1.0" encoding="utf-8"?>
<formControlPr xmlns="http://schemas.microsoft.com/office/spreadsheetml/2009/9/main" objectType="Radio" firstButton="1" fmlaLink="C3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Drop" dropStyle="combo" dx="16" fmlaLink="L3" fmlaRange="$A$106:$A$145" noThreeD="1" sel="17" val="16"/>
</file>

<file path=xl/ctrlProps/ctrlProp6.xml><?xml version="1.0" encoding="utf-8"?>
<formControlPr xmlns="http://schemas.microsoft.com/office/spreadsheetml/2009/9/main" objectType="Drop" dropStyle="combo" dx="16" fmlaLink="L7" fmlaRange="$A$75:$A$104" noThreeD="1" sel="12" val="10"/>
</file>

<file path=xl/ctrlProps/ctrlProp7.xml><?xml version="1.0" encoding="utf-8"?>
<formControlPr xmlns="http://schemas.microsoft.com/office/spreadsheetml/2009/9/main" objectType="Drop" dropStyle="combo" dx="16" fmlaLink="I7" fmlaRange="$A$75:$A$104" sel="11" val="9"/>
</file>

<file path=xl/ctrlProps/ctrlProp8.xml><?xml version="1.0" encoding="utf-8"?>
<formControlPr xmlns="http://schemas.microsoft.com/office/spreadsheetml/2009/9/main" objectType="Drop" dropStyle="combo" dx="16" fmlaLink="I3" fmlaRange="$A$106:$A$145" sel="20" val="19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121781</xdr:colOff>
      <xdr:row>34</xdr:row>
      <xdr:rowOff>139178</xdr:rowOff>
    </xdr:from>
    <xdr:to>
      <xdr:col>16</xdr:col>
      <xdr:colOff>382740</xdr:colOff>
      <xdr:row>40</xdr:row>
      <xdr:rowOff>34794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 rot="10800000">
          <a:off x="9498904" y="5323562"/>
          <a:ext cx="260959" cy="835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1100" b="1"/>
            <a:t>Growth Rate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</xdr:row>
          <xdr:rowOff>38100</xdr:rowOff>
        </xdr:from>
        <xdr:to>
          <xdr:col>5</xdr:col>
          <xdr:colOff>12700</xdr:colOff>
          <xdr:row>7</xdr:row>
          <xdr:rowOff>76200</xdr:rowOff>
        </xdr:to>
        <xdr:sp macro="" textlink="">
          <xdr:nvSpPr>
            <xdr:cNvPr id="501761" name="Drop Down 1" hidden="1">
              <a:extLst>
                <a:ext uri="{63B3BB69-23CF-44E3-9099-C40C66FF867C}">
                  <a14:compatExt spid="_x0000_s501761"/>
                </a:ext>
                <a:ext uri="{FF2B5EF4-FFF2-40B4-BE49-F238E27FC236}">
                  <a16:creationId xmlns:a16="http://schemas.microsoft.com/office/drawing/2014/main" id="{00000000-0008-0000-0A00-000001A80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</xdr:row>
          <xdr:rowOff>38100</xdr:rowOff>
        </xdr:from>
        <xdr:to>
          <xdr:col>5</xdr:col>
          <xdr:colOff>25400</xdr:colOff>
          <xdr:row>3</xdr:row>
          <xdr:rowOff>76200</xdr:rowOff>
        </xdr:to>
        <xdr:sp macro="" textlink="">
          <xdr:nvSpPr>
            <xdr:cNvPr id="501762" name="Drop Down 2" hidden="1">
              <a:extLst>
                <a:ext uri="{63B3BB69-23CF-44E3-9099-C40C66FF867C}">
                  <a14:compatExt spid="_x0000_s501762"/>
                </a:ext>
                <a:ext uri="{FF2B5EF4-FFF2-40B4-BE49-F238E27FC236}">
                  <a16:creationId xmlns:a16="http://schemas.microsoft.com/office/drawing/2014/main" id="{00000000-0008-0000-0A00-000002A80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1308100</xdr:colOff>
          <xdr:row>2</xdr:row>
          <xdr:rowOff>38100</xdr:rowOff>
        </xdr:from>
        <xdr:to>
          <xdr:col>0</xdr:col>
          <xdr:colOff>1562100</xdr:colOff>
          <xdr:row>3</xdr:row>
          <xdr:rowOff>88900</xdr:rowOff>
        </xdr:to>
        <xdr:sp macro="" textlink="">
          <xdr:nvSpPr>
            <xdr:cNvPr id="501763" name="Option Button 3" hidden="1">
              <a:extLst>
                <a:ext uri="{63B3BB69-23CF-44E3-9099-C40C66FF867C}">
                  <a14:compatExt spid="_x0000_s501763"/>
                </a:ext>
                <a:ext uri="{FF2B5EF4-FFF2-40B4-BE49-F238E27FC236}">
                  <a16:creationId xmlns:a16="http://schemas.microsoft.com/office/drawing/2014/main" id="{00000000-0008-0000-0A00-000003A80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1295400</xdr:colOff>
          <xdr:row>6</xdr:row>
          <xdr:rowOff>38100</xdr:rowOff>
        </xdr:from>
        <xdr:to>
          <xdr:col>0</xdr:col>
          <xdr:colOff>1562100</xdr:colOff>
          <xdr:row>7</xdr:row>
          <xdr:rowOff>76200</xdr:rowOff>
        </xdr:to>
        <xdr:sp macro="" textlink="">
          <xdr:nvSpPr>
            <xdr:cNvPr id="501764" name="Option Button 4" hidden="1">
              <a:extLst>
                <a:ext uri="{63B3BB69-23CF-44E3-9099-C40C66FF867C}">
                  <a14:compatExt spid="_x0000_s501764"/>
                </a:ext>
                <a:ext uri="{FF2B5EF4-FFF2-40B4-BE49-F238E27FC236}">
                  <a16:creationId xmlns:a16="http://schemas.microsoft.com/office/drawing/2014/main" id="{00000000-0008-0000-0A00-000004A80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</xdr:row>
          <xdr:rowOff>38100</xdr:rowOff>
        </xdr:from>
        <xdr:to>
          <xdr:col>14</xdr:col>
          <xdr:colOff>228600</xdr:colOff>
          <xdr:row>3</xdr:row>
          <xdr:rowOff>88900</xdr:rowOff>
        </xdr:to>
        <xdr:sp macro="" textlink="">
          <xdr:nvSpPr>
            <xdr:cNvPr id="501765" name="Drop Down 5" hidden="1">
              <a:extLst>
                <a:ext uri="{63B3BB69-23CF-44E3-9099-C40C66FF867C}">
                  <a14:compatExt spid="_x0000_s501765"/>
                </a:ext>
                <a:ext uri="{FF2B5EF4-FFF2-40B4-BE49-F238E27FC236}">
                  <a16:creationId xmlns:a16="http://schemas.microsoft.com/office/drawing/2014/main" id="{00000000-0008-0000-0A00-000005A80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6</xdr:row>
          <xdr:rowOff>38100</xdr:rowOff>
        </xdr:from>
        <xdr:to>
          <xdr:col>14</xdr:col>
          <xdr:colOff>228600</xdr:colOff>
          <xdr:row>7</xdr:row>
          <xdr:rowOff>76200</xdr:rowOff>
        </xdr:to>
        <xdr:sp macro="" textlink="">
          <xdr:nvSpPr>
            <xdr:cNvPr id="501766" name="Drop Down 6" hidden="1">
              <a:extLst>
                <a:ext uri="{63B3BB69-23CF-44E3-9099-C40C66FF867C}">
                  <a14:compatExt spid="_x0000_s501766"/>
                </a:ext>
                <a:ext uri="{FF2B5EF4-FFF2-40B4-BE49-F238E27FC236}">
                  <a16:creationId xmlns:a16="http://schemas.microsoft.com/office/drawing/2014/main" id="{00000000-0008-0000-0A00-000006A80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6</xdr:row>
          <xdr:rowOff>38100</xdr:rowOff>
        </xdr:from>
        <xdr:to>
          <xdr:col>9</xdr:col>
          <xdr:colOff>190500</xdr:colOff>
          <xdr:row>7</xdr:row>
          <xdr:rowOff>76200</xdr:rowOff>
        </xdr:to>
        <xdr:sp macro="" textlink="">
          <xdr:nvSpPr>
            <xdr:cNvPr id="501767" name="Drop Down 7" hidden="1">
              <a:extLst>
                <a:ext uri="{63B3BB69-23CF-44E3-9099-C40C66FF867C}">
                  <a14:compatExt spid="_x0000_s501767"/>
                </a:ext>
                <a:ext uri="{FF2B5EF4-FFF2-40B4-BE49-F238E27FC236}">
                  <a16:creationId xmlns:a16="http://schemas.microsoft.com/office/drawing/2014/main" id="{00000000-0008-0000-0A00-000007A80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2</xdr:row>
          <xdr:rowOff>38100</xdr:rowOff>
        </xdr:from>
        <xdr:to>
          <xdr:col>9</xdr:col>
          <xdr:colOff>228600</xdr:colOff>
          <xdr:row>3</xdr:row>
          <xdr:rowOff>76200</xdr:rowOff>
        </xdr:to>
        <xdr:sp macro="" textlink="">
          <xdr:nvSpPr>
            <xdr:cNvPr id="501768" name="Drop Down 8" hidden="1">
              <a:extLst>
                <a:ext uri="{63B3BB69-23CF-44E3-9099-C40C66FF867C}">
                  <a14:compatExt spid="_x0000_s501768"/>
                </a:ext>
                <a:ext uri="{FF2B5EF4-FFF2-40B4-BE49-F238E27FC236}">
                  <a16:creationId xmlns:a16="http://schemas.microsoft.com/office/drawing/2014/main" id="{00000000-0008-0000-0A00-000008A80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y.gao/Desktop/One%20Career/draft%20/Hooli%20Analysis%20DRAFT%20v12%20(Class15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y.gao/Desktop/One%20Career/draft%20/Hooli%20Analysis%20DRAFT%20v11(Class14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y.gao/Desktop/One%20Career/draft%20/Hooli%20Analysis%20DRAFT%20v1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y.gao/Desktop/One%20Career/draft%20/Hooli%20Analysis%20DRAFT%20v1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233%20Provisi&#243;n%20para%20juicios%2030%2009%2007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hawna.saluja/Desktop/Huwaeii/Huawei%20Device%20VISTA%20Model%20Engineering%20Staffing%2012.31.2017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y.gao/Desktop/One%20Career/draft%20/Hooli%20Analysis%20DRAFT%20v7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/Desktop/Project%20Folder/B.%20Valuation%20Analysis/Hooli%20Analysis%20DRAFT%20v7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60%20Conciliaciones%20Bancarias%20al%2031-12-08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220%20Prueba%20Sueldos%20y%20Cargas%20Sociale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An&#225;lisis%20altas%20y%20bajas%20de%20Bs%20de%20Uso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222%20Ingresos%20Brutos%20a%20Pagar%20y%20prueba%20global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20%20MIMO%20-%20Conciliaciones%20Bancarias%20al%2030-9-02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52%20%20Test%20de%20Pasivos%20Omitidos%2031-12-03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460%20An&#225;lisis%20de%20Bienes%20de%20Cambio%2031%2008%2003%20&amp;%2030%2009%200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240%20An&#225;lisis%20Deudas%20Sociale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Prueba%20Global%20de%20Bienes%20de%20Uso%20al%2031%2010%2006%20y%2031%2012%2006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250%20Deudas%20Fiscales%20al%2031%2012%2003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240%20Provisi&#243;n%20SAC%20y%20Vacacione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20%20Analisis%20Activo%20Intangibl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ing"/>
      <sheetName val="Inputs"/>
      <sheetName val="Assumptions"/>
      <sheetName val="Exhibits &gt;&gt;"/>
      <sheetName val="Summary"/>
      <sheetName val="Income Approach"/>
      <sheetName val="__FDSCACHE__"/>
      <sheetName val="Market Approach"/>
      <sheetName val="WACC - ES"/>
      <sheetName val="_CIQHiddenCacheSheet"/>
      <sheetName val="TIC Multiples - ES"/>
      <sheetName val="Growth Rate &amp; Margin - ES"/>
      <sheetName val="Dep and Capex Data - ES"/>
      <sheetName val="WC Data - ES"/>
      <sheetName val="Workpapers &gt;&gt;"/>
      <sheetName val="Depreciation Incl. Marketing"/>
      <sheetName val="Source Data&gt;&gt;&gt;"/>
      <sheetName val="Working capital 2019"/>
      <sheetName val="Updated estimates"/>
      <sheetName val="Working capital"/>
      <sheetName val="RD assets only"/>
      <sheetName val="Not Used &gt;&gt;&gt;"/>
    </sheetNames>
    <sheetDataSet>
      <sheetData sheetId="0"/>
      <sheetData sheetId="1">
        <row r="6">
          <cell r="B6" t="str">
            <v>Valuation Date: 31 March 2020</v>
          </cell>
        </row>
        <row r="17">
          <cell r="B17" t="str">
            <v/>
          </cell>
        </row>
        <row r="19">
          <cell r="B19" t="str">
            <v/>
          </cell>
        </row>
        <row r="54">
          <cell r="B54">
            <v>0.75342465753424648</v>
          </cell>
        </row>
      </sheetData>
      <sheetData sheetId="2">
        <row r="12">
          <cell r="B12">
            <v>0.15</v>
          </cell>
        </row>
        <row r="15">
          <cell r="B15">
            <v>0.25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9">
          <cell r="B9" t="str">
            <v>Adecco Group AG</v>
          </cell>
          <cell r="D9" t="str">
            <v>SWX:ADEN</v>
          </cell>
        </row>
        <row r="10">
          <cell r="B10" t="str">
            <v>Randstad Holding NV</v>
          </cell>
          <cell r="D10" t="str">
            <v>ENXTAM:RAND</v>
          </cell>
        </row>
        <row r="11">
          <cell r="B11" t="str">
            <v>OUTSOURCING Inc.</v>
          </cell>
          <cell r="D11" t="str">
            <v>TSE:2427</v>
          </cell>
        </row>
        <row r="12">
          <cell r="B12" t="str">
            <v>Meitec Corporation</v>
          </cell>
          <cell r="D12" t="str">
            <v>TSE:9744</v>
          </cell>
        </row>
        <row r="13">
          <cell r="B13" t="str">
            <v>WDB Holdings Co., Ltd.</v>
          </cell>
          <cell r="D13" t="str">
            <v>TSE:2475</v>
          </cell>
        </row>
        <row r="14">
          <cell r="B14" t="str">
            <v>Altech Corporation</v>
          </cell>
          <cell r="D14" t="str">
            <v>TSE:4641</v>
          </cell>
        </row>
      </sheetData>
      <sheetData sheetId="11">
        <row r="9">
          <cell r="B9" t="str">
            <v>Adecco Group AG</v>
          </cell>
          <cell r="D9" t="str">
            <v>SWX:ADEN</v>
          </cell>
        </row>
        <row r="10">
          <cell r="B10" t="str">
            <v>Randstad Holding NV</v>
          </cell>
          <cell r="D10" t="str">
            <v>ENXTAM:RAND</v>
          </cell>
        </row>
        <row r="11">
          <cell r="B11" t="str">
            <v>OUTSOURCING Inc.</v>
          </cell>
          <cell r="D11" t="str">
            <v>TSE:2427</v>
          </cell>
        </row>
        <row r="12">
          <cell r="B12" t="str">
            <v>Meitec Corporation</v>
          </cell>
          <cell r="D12" t="str">
            <v>TSE:9744</v>
          </cell>
        </row>
        <row r="13">
          <cell r="B13" t="str">
            <v>WDB Holdings Co., Ltd.</v>
          </cell>
          <cell r="D13" t="str">
            <v>TSE:2475</v>
          </cell>
        </row>
        <row r="14">
          <cell r="B14" t="str">
            <v>Altech Corporation</v>
          </cell>
          <cell r="D14" t="str">
            <v>TSE:4641</v>
          </cell>
        </row>
      </sheetData>
      <sheetData sheetId="12">
        <row r="9">
          <cell r="B9" t="str">
            <v>Adecco Group AG</v>
          </cell>
          <cell r="D9" t="str">
            <v>SWX:ADEN</v>
          </cell>
        </row>
        <row r="10">
          <cell r="B10" t="str">
            <v>Randstad Holding NV</v>
          </cell>
          <cell r="D10" t="str">
            <v>ENXTAM:RAND</v>
          </cell>
        </row>
        <row r="11">
          <cell r="B11" t="str">
            <v>OUTSOURCING Inc.</v>
          </cell>
          <cell r="D11" t="str">
            <v>TSE:2427</v>
          </cell>
        </row>
        <row r="12">
          <cell r="B12" t="str">
            <v>Meitec Corporation</v>
          </cell>
          <cell r="D12" t="str">
            <v>TSE:9744</v>
          </cell>
        </row>
        <row r="13">
          <cell r="B13" t="str">
            <v>WDB Holdings Co., Ltd.</v>
          </cell>
          <cell r="D13" t="str">
            <v>TSE:2475</v>
          </cell>
        </row>
        <row r="14">
          <cell r="B14" t="str">
            <v>Altech Corporation</v>
          </cell>
          <cell r="D14" t="str">
            <v>TSE:4641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ing"/>
      <sheetName val="Inputs"/>
      <sheetName val="Assumptions"/>
      <sheetName val="Exhibits &gt;&gt;"/>
      <sheetName val="Income Approach"/>
      <sheetName val="__FDSCACHE__"/>
      <sheetName val="Market Approach"/>
      <sheetName val="TIC Multiples - ES"/>
      <sheetName val="WACC - ES"/>
      <sheetName val="_CIQHiddenCacheSheet"/>
      <sheetName val="Workpapers &gt;&gt;"/>
      <sheetName val="Depreciation Incl. Marketing"/>
      <sheetName val="Source Data&gt;&gt;&gt;"/>
      <sheetName val="Working capital 2019"/>
      <sheetName val="Updated estimates"/>
      <sheetName val="Working capital"/>
      <sheetName val="RD assets only"/>
      <sheetName val="Not Used &gt;&gt;&gt;"/>
    </sheetNames>
    <sheetDataSet>
      <sheetData sheetId="0">
        <row r="10">
          <cell r="G10" t="str">
            <v>Exhibit C</v>
          </cell>
        </row>
      </sheetData>
      <sheetData sheetId="1">
        <row r="4">
          <cell r="B4" t="str">
            <v>Hooli Inc.</v>
          </cell>
        </row>
        <row r="5">
          <cell r="B5" t="str">
            <v>R&amp;D Department Restructuring</v>
          </cell>
        </row>
        <row r="6">
          <cell r="B6" t="str">
            <v>Valuation Date: 31 March 2020</v>
          </cell>
        </row>
        <row r="7">
          <cell r="B7" t="str">
            <v>(US$ in 000s)</v>
          </cell>
        </row>
        <row r="14">
          <cell r="B14" t="str">
            <v xml:space="preserve">Some totals may not add due to rounding. Subject to Statement of Limiting Conditions. </v>
          </cell>
        </row>
        <row r="15">
          <cell r="B15" t="str">
            <v>© 2020 by Joblogic-X LLP.  All rights reserved.</v>
          </cell>
        </row>
        <row r="17">
          <cell r="B17" t="str">
            <v/>
          </cell>
        </row>
        <row r="19">
          <cell r="B19" t="str">
            <v/>
          </cell>
        </row>
        <row r="42">
          <cell r="A42" t="str">
            <v>Adecco Group AG</v>
          </cell>
          <cell r="B42" t="str">
            <v>SWX:ADEN</v>
          </cell>
        </row>
        <row r="43">
          <cell r="A43" t="str">
            <v>Randstad Holding NV</v>
          </cell>
          <cell r="B43" t="str">
            <v>ENXTAM:RAND</v>
          </cell>
        </row>
        <row r="44">
          <cell r="A44" t="str">
            <v>OUTSOURCING Inc.</v>
          </cell>
          <cell r="B44" t="str">
            <v>TSE:2427</v>
          </cell>
        </row>
        <row r="45">
          <cell r="A45" t="str">
            <v>Meitec Corporation</v>
          </cell>
          <cell r="B45" t="str">
            <v>TSE:9744</v>
          </cell>
        </row>
        <row r="47">
          <cell r="A47" t="str">
            <v>WDB Holdings Co., Ltd.</v>
          </cell>
          <cell r="B47" t="str">
            <v>TSE:2475</v>
          </cell>
        </row>
        <row r="48">
          <cell r="A48" t="str">
            <v>Altech Corporation</v>
          </cell>
          <cell r="B48" t="str">
            <v>TSE:4641</v>
          </cell>
        </row>
        <row r="54">
          <cell r="B54">
            <v>0.75342465753424648</v>
          </cell>
        </row>
      </sheetData>
      <sheetData sheetId="2">
        <row r="12">
          <cell r="B12">
            <v>0.15</v>
          </cell>
        </row>
        <row r="15">
          <cell r="B15">
            <v>0.25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ing"/>
      <sheetName val="Inputs"/>
      <sheetName val="Assumptions"/>
      <sheetName val="Exhibits &gt;&gt;"/>
      <sheetName val="Summary"/>
      <sheetName val="Income Approach"/>
      <sheetName val="__FDSCACHE__"/>
      <sheetName val="Market Approach"/>
      <sheetName val="WACC - ES"/>
      <sheetName val="_CIQHiddenCacheSheet"/>
      <sheetName val="TIC Multiples - ES"/>
      <sheetName val="Growth Rate &amp; Margin - ES"/>
      <sheetName val="Dep and Capex Data - ES"/>
      <sheetName val="WC Data - ES"/>
      <sheetName val="Workpapers &gt;&gt;"/>
      <sheetName val="Depreciation Incl. Marketing"/>
      <sheetName val="Source Data&gt;&gt;&gt;"/>
      <sheetName val="Working capital 2019"/>
      <sheetName val="Updated estimates"/>
      <sheetName val="Working capital"/>
      <sheetName val="RD assets only"/>
      <sheetName val="Not Used &gt;&gt;&gt;"/>
    </sheetNames>
    <sheetDataSet>
      <sheetData sheetId="0"/>
      <sheetData sheetId="1">
        <row r="54">
          <cell r="B54">
            <v>0.75342465753424648</v>
          </cell>
        </row>
      </sheetData>
      <sheetData sheetId="2">
        <row r="12">
          <cell r="B12">
            <v>0.15</v>
          </cell>
        </row>
        <row r="15">
          <cell r="B15">
            <v>0.25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ing"/>
      <sheetName val="Inputs"/>
      <sheetName val="Assumptions"/>
      <sheetName val="Exhibits &gt;&gt;"/>
      <sheetName val="Income Approach"/>
      <sheetName val="__FDSCACHE__"/>
      <sheetName val="WACC - ES"/>
      <sheetName val="_CIQHiddenCacheSheet"/>
      <sheetName val="Workpapers &gt;&gt;"/>
      <sheetName val="Depreciation Incl. Marketing"/>
      <sheetName val="Source Data&gt;&gt;&gt;"/>
      <sheetName val="Working capital 2019"/>
      <sheetName val="Updated estimates"/>
      <sheetName val="Working capital"/>
      <sheetName val="RD assets only"/>
      <sheetName val="Not Used &gt;&gt;&gt;"/>
    </sheetNames>
    <sheetDataSet>
      <sheetData sheetId="0"/>
      <sheetData sheetId="1">
        <row r="17">
          <cell r="B17" t="str">
            <v/>
          </cell>
        </row>
        <row r="19">
          <cell r="B19" t="str">
            <v/>
          </cell>
        </row>
        <row r="42">
          <cell r="A42" t="str">
            <v>Adecco Group AG</v>
          </cell>
          <cell r="B42" t="str">
            <v>SWX:ADEN</v>
          </cell>
        </row>
        <row r="43">
          <cell r="A43" t="str">
            <v>Randstad Holding NV</v>
          </cell>
          <cell r="B43" t="str">
            <v>ENXTAM:RAND</v>
          </cell>
        </row>
        <row r="44">
          <cell r="A44" t="str">
            <v>OUTSOURCING Inc.</v>
          </cell>
          <cell r="B44" t="str">
            <v>TSE:2427</v>
          </cell>
        </row>
        <row r="45">
          <cell r="A45" t="str">
            <v>Meitec Corporation</v>
          </cell>
          <cell r="B45" t="str">
            <v>TSE:9744</v>
          </cell>
        </row>
        <row r="47">
          <cell r="A47" t="str">
            <v>WDB Holdings Co., Ltd.</v>
          </cell>
          <cell r="B47" t="str">
            <v>TSE:2475</v>
          </cell>
        </row>
        <row r="48">
          <cell r="A48" t="str">
            <v>Altech Corporation</v>
          </cell>
          <cell r="B48" t="str">
            <v>TSE:4641</v>
          </cell>
        </row>
        <row r="54">
          <cell r="B54">
            <v>0.75342465753424648</v>
          </cell>
        </row>
      </sheetData>
      <sheetData sheetId="2">
        <row r="4">
          <cell r="B4">
            <v>1.15E-2</v>
          </cell>
        </row>
        <row r="5">
          <cell r="B5">
            <v>0</v>
          </cell>
        </row>
        <row r="6">
          <cell r="B6">
            <v>8.6400000000000005E-2</v>
          </cell>
        </row>
        <row r="7">
          <cell r="B7">
            <v>4.6600000000000003E-2</v>
          </cell>
        </row>
        <row r="8">
          <cell r="B8">
            <v>0.06</v>
          </cell>
        </row>
        <row r="10">
          <cell r="B10">
            <v>0.05</v>
          </cell>
        </row>
        <row r="11">
          <cell r="B11">
            <v>43919</v>
          </cell>
        </row>
        <row r="12">
          <cell r="B12">
            <v>0.15</v>
          </cell>
        </row>
        <row r="15">
          <cell r="B15">
            <v>0.25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Composición"/>
      <sheetName val="Pasivos"/>
      <sheetName val="Prev. al 30-06-05"/>
      <sheetName val="Prev al 30-06-04"/>
      <sheetName val="XREF"/>
      <sheetName val="Tickmarks"/>
      <sheetName val="04-06-0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Check"/>
      <sheetName val="Cover"/>
      <sheetName val="START"/>
      <sheetName val="DATA GPC"/>
      <sheetName val="Conclusion of Value"/>
      <sheetName val="Market Cap Reconciliation"/>
      <sheetName val="INC STAT Hist Input"/>
      <sheetName val="PFI Inputs"/>
      <sheetName val="BAL SHEET Hist Input"/>
      <sheetName val="NOL Tax Benefit"/>
      <sheetName val="WACC and TIC Inputs"/>
      <sheetName val="DCF"/>
      <sheetName val="WACC"/>
      <sheetName val="PFI Inc Stat"/>
      <sheetName val="PFI Inc Stat Common Size"/>
      <sheetName val="PFI Balance Sheet"/>
      <sheetName val="PFI Cash Flow"/>
      <sheetName val="TIC"/>
      <sheetName val="TIC Multiples"/>
      <sheetName val="Growth&amp;Margins"/>
      <sheetName val="Equity Multiples"/>
      <sheetName val="Guideline Public Company Method"/>
      <sheetName val="Guideline Transactions Input"/>
      <sheetName val="Guideline Transactions Method"/>
      <sheetName val="TOC Print from here&gt;&gt;"/>
      <sheetName val="&lt;&lt;to this bookend"/>
      <sheetName val="Workpapers-&gt;&gt;"/>
      <sheetName val="Tax Amortization Benefit"/>
      <sheetName val="Depreciation and Tax Benefit"/>
      <sheetName val="Depreciation%Sales"/>
      <sheetName val="Working Capital"/>
      <sheetName val="GPC WACC"/>
      <sheetName val="Segment Information"/>
      <sheetName val="GPC Business Descriptions"/>
      <sheetName val="Ranking"/>
      <sheetName val="EBIT Reconciliation"/>
      <sheetName val="Hist Debt Mkt Equity"/>
      <sheetName val="DuPont ROA"/>
      <sheetName val="DuPont ROE"/>
      <sheetName val="Guideline Public Co Estimates"/>
      <sheetName val="Other tools-&gt;&gt;"/>
      <sheetName val="ValueBridge"/>
      <sheetName val="Reference"/>
      <sheetName val="BarChart"/>
      <sheetName val="PieChart"/>
      <sheetName val="User's Guide"/>
      <sheetName val="Settings"/>
      <sheetName val="Update notes"/>
      <sheetName val="Notes"/>
      <sheetName val="Blank 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ing"/>
      <sheetName val="Inputs"/>
      <sheetName val="Assumptions"/>
      <sheetName val="Exhibits &gt;&gt;"/>
      <sheetName val="Income Approach"/>
      <sheetName val="__FDSCACHE__"/>
      <sheetName val="_CIQHiddenCacheSheet"/>
      <sheetName val="Workpapers &gt;&gt;"/>
      <sheetName val="Source Data&gt;&gt;&gt;"/>
      <sheetName val="Working capital 2019"/>
      <sheetName val="Updated estimates"/>
      <sheetName val="Working capital"/>
      <sheetName val="RD assets only"/>
      <sheetName val="Not Used &gt;&gt;&gt;"/>
    </sheetNames>
    <sheetDataSet>
      <sheetData sheetId="0"/>
      <sheetData sheetId="1">
        <row r="48">
          <cell r="D48">
            <v>12</v>
          </cell>
        </row>
        <row r="54">
          <cell r="B54">
            <v>0.75342465753424648</v>
          </cell>
        </row>
      </sheetData>
      <sheetData sheetId="2">
        <row r="13">
          <cell r="B13">
            <v>0.03</v>
          </cell>
        </row>
        <row r="15">
          <cell r="B15">
            <v>0.25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ing"/>
      <sheetName val="Inputs"/>
      <sheetName val="Assumptions"/>
      <sheetName val="Exhibits &gt;&gt;"/>
      <sheetName val="Income Approach"/>
      <sheetName val="__FDSCACHE__"/>
      <sheetName val="_CIQHiddenCacheSheet"/>
      <sheetName val="Workpapers &gt;&gt;"/>
      <sheetName val="Source Data&gt;&gt;&gt;"/>
      <sheetName val="Working capital 2019"/>
      <sheetName val="Updated estimates"/>
      <sheetName val="Working capital"/>
      <sheetName val="RD assets only"/>
      <sheetName val="Not Used &gt;&gt;&gt;"/>
    </sheetNames>
    <sheetDataSet>
      <sheetData sheetId="0">
        <row r="26">
          <cell r="C26" t="str">
            <v>Depreciation shedule</v>
          </cell>
          <cell r="G26" t="str">
            <v>Workpaper 6</v>
          </cell>
        </row>
      </sheetData>
      <sheetData sheetId="1">
        <row r="4">
          <cell r="B4" t="str">
            <v>Hooli Inc.</v>
          </cell>
        </row>
        <row r="5">
          <cell r="B5" t="str">
            <v>R&amp;D Department Restructuring</v>
          </cell>
        </row>
        <row r="6">
          <cell r="B6" t="str">
            <v>Valuation Date: 31 March 2020</v>
          </cell>
        </row>
        <row r="7">
          <cell r="B7" t="str">
            <v>(US$ in 000s)</v>
          </cell>
        </row>
        <row r="14">
          <cell r="B14" t="str">
            <v xml:space="preserve">Some totals may not add due to rounding. Subject to Statement of Limiting Conditions. </v>
          </cell>
        </row>
        <row r="15">
          <cell r="B15" t="str">
            <v>© 2020 by Joblogic-X LLP.  All rights reserved.</v>
          </cell>
        </row>
        <row r="17">
          <cell r="B17" t="str">
            <v/>
          </cell>
        </row>
        <row r="19">
          <cell r="B19" t="str">
            <v/>
          </cell>
        </row>
        <row r="48">
          <cell r="D48">
            <v>12</v>
          </cell>
        </row>
        <row r="54">
          <cell r="B54">
            <v>0.75342465753424648</v>
          </cell>
        </row>
        <row r="58">
          <cell r="H58">
            <v>6.2534246575342465</v>
          </cell>
          <cell r="I58">
            <v>7.2534246575342465</v>
          </cell>
          <cell r="J58">
            <v>8.2534246575342465</v>
          </cell>
          <cell r="K58">
            <v>9.2534246575342465</v>
          </cell>
          <cell r="L58">
            <v>10.253424657534246</v>
          </cell>
          <cell r="M58">
            <v>11.253424657534246</v>
          </cell>
          <cell r="N58">
            <v>12.253424657534246</v>
          </cell>
          <cell r="O58">
            <v>13.253424657534246</v>
          </cell>
          <cell r="P58">
            <v>14.253424657534246</v>
          </cell>
          <cell r="Q58">
            <v>15.253424657534246</v>
          </cell>
          <cell r="R58">
            <v>16.253424657534246</v>
          </cell>
          <cell r="S58">
            <v>17.253424657534246</v>
          </cell>
          <cell r="T58">
            <v>18.253424657534246</v>
          </cell>
          <cell r="U58">
            <v>19.253424657534246</v>
          </cell>
          <cell r="V58">
            <v>20.253424657534246</v>
          </cell>
          <cell r="W58">
            <v>21.253424657534246</v>
          </cell>
          <cell r="X58">
            <v>22.253424657534243</v>
          </cell>
          <cell r="Y58">
            <v>23.253424657534243</v>
          </cell>
          <cell r="Z58">
            <v>24.253424657534243</v>
          </cell>
          <cell r="AA58">
            <v>25.253424657534243</v>
          </cell>
          <cell r="AB58">
            <v>26.253424657534243</v>
          </cell>
          <cell r="AC58">
            <v>27.253424657534243</v>
          </cell>
          <cell r="AD58">
            <v>28.253424657534243</v>
          </cell>
          <cell r="AE58">
            <v>29.253424657534243</v>
          </cell>
          <cell r="AF58">
            <v>30.253424657534243</v>
          </cell>
          <cell r="AG58">
            <v>31.253424657534243</v>
          </cell>
          <cell r="AH58">
            <v>32.253424657534246</v>
          </cell>
          <cell r="AI58">
            <v>33.253424657534246</v>
          </cell>
          <cell r="AJ58">
            <v>34.253424657534246</v>
          </cell>
          <cell r="AK58">
            <v>35.253424657534246</v>
          </cell>
          <cell r="AL58">
            <v>36.253424657534246</v>
          </cell>
          <cell r="AM58">
            <v>37.253424657534246</v>
          </cell>
          <cell r="AN58">
            <v>38.253424657534246</v>
          </cell>
          <cell r="AO58">
            <v>39.253424657534246</v>
          </cell>
        </row>
      </sheetData>
      <sheetData sheetId="2">
        <row r="12">
          <cell r="A12" t="str">
            <v>Discount rate</v>
          </cell>
          <cell r="B12" t="e">
            <v>#REF!</v>
          </cell>
        </row>
        <row r="13">
          <cell r="A13" t="str">
            <v>Terminal year growth rate</v>
          </cell>
          <cell r="B13">
            <v>0.03</v>
          </cell>
        </row>
        <row r="15">
          <cell r="A15" t="str">
            <v>Income tax rate</v>
          </cell>
          <cell r="B15">
            <v>0.25</v>
          </cell>
        </row>
        <row r="20">
          <cell r="A20" t="str">
            <v>Age of existing assets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Conciliaciones"/>
      <sheetName val="Aging suma"/>
      <sheetName val="Aging resta"/>
      <sheetName val="MMA - suma"/>
      <sheetName val="Analisis suman"/>
      <sheetName val="MMA - resta"/>
      <sheetName val="Analisis Restan"/>
      <sheetName val="Rio"/>
      <sheetName val="Galicia"/>
      <sheetName val="Patag 9879"/>
      <sheetName val="Patag 599"/>
      <sheetName val="Boston"/>
      <sheetName val="Cord"/>
      <sheetName val="Nación"/>
      <sheetName val="Itau"/>
      <sheetName val="Ind"/>
      <sheetName val="CMF"/>
      <sheetName val="CITI"/>
      <sheetName val="Neuquen"/>
      <sheetName val="XREF"/>
      <sheetName val="Tickmarks"/>
      <sheetName val="#REF"/>
      <sheetName val="MOBILIARIO"/>
      <sheetName val="140103"/>
      <sheetName val="Permanent info"/>
      <sheetName val="tlda "/>
      <sheetName val="31 Dic 96"/>
      <sheetName val="Bk-Tax Recon CY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1. Pasivo y Rdos"/>
      <sheetName val="2. Libro Ley 20744"/>
      <sheetName val="3. DDJJ SUSS"/>
      <sheetName val="4. Provisión Vacaciones"/>
      <sheetName val="5. Cálculo de la Prov Vac"/>
      <sheetName val="XREF"/>
      <sheetName val="Tickmarks"/>
      <sheetName val="Conciliacione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MMA"/>
      <sheetName val="PG Amort."/>
      <sheetName val="PG Amort USD"/>
      <sheetName val="PG VR"/>
      <sheetName val="PG VR USD"/>
      <sheetName val="Análisis bajas"/>
      <sheetName val="Análisis altas"/>
      <sheetName val="Bs agotaron VU 2006"/>
      <sheetName val="agotan VU 2007"/>
      <sheetName val="Altas 2007"/>
      <sheetName val="Bajas 2007"/>
      <sheetName val="Anexo 2006"/>
      <sheetName val="Altas 2006"/>
      <sheetName val="Bajas 2006"/>
      <sheetName val="PG"/>
      <sheetName val="Tickmarks"/>
      <sheetName val="Umbral VR"/>
      <sheetName val="Umbral Amort."/>
      <sheetName val="O.I 200743"/>
      <sheetName val="O.I 200941"/>
      <sheetName val="O.I 201285"/>
      <sheetName val="O.I 200745"/>
      <sheetName val="O.I 200750"/>
      <sheetName val="O.I 200755"/>
      <sheetName val="XREF"/>
      <sheetName val="#REF"/>
      <sheetName val="2. Libro Ley 20744"/>
      <sheetName val="4. Provisión Vacaciones"/>
      <sheetName val="3. DDJJ SUSS"/>
      <sheetName val="1. Pasivo y Rdos"/>
      <sheetName val="B9831944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Cruce con la contabilidad"/>
      <sheetName val="DDJJ IIBB"/>
      <sheetName val="Pba. Global"/>
      <sheetName val="Umbral"/>
      <sheetName val="XREF"/>
      <sheetName val="Tickmarks"/>
      <sheetName val="PG VR"/>
      <sheetName val="RevisiónDirecta - AltasR"/>
    </sheetNames>
    <sheetDataSet>
      <sheetData sheetId="0" refreshError="1"/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Resumen 30-09-02"/>
      <sheetName val="Gastos"/>
      <sheetName val="Partidas que suman"/>
      <sheetName val="Depósitos no acreeditados"/>
      <sheetName val="MMA Dep. no acreed."/>
      <sheetName val="XREF"/>
      <sheetName val="Tickmarks"/>
      <sheetName val="DDJJ IIBB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 "/>
      <sheetName val="TPO 2003"/>
      <sheetName val="TPO Cías de seg. 2003"/>
      <sheetName val="OP"/>
      <sheetName val="OP cias de seguros"/>
      <sheetName val="MMA"/>
      <sheetName val="MMA cías de seg."/>
      <sheetName val="OP post 12-01-04"/>
      <sheetName val="OP cias seg post 12-01-04"/>
      <sheetName val="MMA post 12-01-04"/>
      <sheetName val="MMA cías seg. post 12-01-04"/>
      <sheetName val="OP post. 19-01-04"/>
      <sheetName val="MMA post 19-01-04"/>
      <sheetName val="OP cias de seg post 19-01"/>
      <sheetName val="MMA cías seg. post 19-01-04"/>
      <sheetName val="XREF"/>
      <sheetName val="Tickmark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"/>
      <sheetName val="MEMO"/>
      <sheetName val="Resumen"/>
      <sheetName val="1217 Prod. Terminados"/>
      <sheetName val="1237 Partes Terminadas"/>
      <sheetName val="1267 Mat.Prima"/>
      <sheetName val="1280 Suministros"/>
      <sheetName val="Cont.Vs.Kardex"/>
      <sheetName val="1235 Automatización"/>
      <sheetName val="XREF"/>
      <sheetName val="Tickmarks"/>
      <sheetName val="Amort."/>
      <sheetName val="Neto Result.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Umbral"/>
      <sheetName val="Carg. Soc. (pasivo)"/>
      <sheetName val="ART (pasivo)"/>
      <sheetName val="Sindicatos-Otros (pasivo)"/>
      <sheetName val="Tickets (pasivo)"/>
      <sheetName val="Sueldos a pagar"/>
      <sheetName val="Provisión SAC"/>
      <sheetName val="Prov. Vacaciones"/>
      <sheetName val="PG Rem y Cs Soc"/>
      <sheetName val="XREF"/>
      <sheetName val="Tickmarks"/>
      <sheetName val="ART-Otros (pasivo)"/>
      <sheetName val="Sindicatos (pasivo)"/>
      <sheetName val="Prueba Glob Rem y Cs Soc. (rdo)"/>
      <sheetName val="Calc.ds vacaciones"/>
      <sheetName val="#REF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Anexo"/>
      <sheetName val="Neto Result."/>
      <sheetName val="Cruce con Cont."/>
      <sheetName val="Amort."/>
      <sheetName val="Altas 10-06"/>
      <sheetName val="MMA Altas"/>
      <sheetName val="Analisis Altas"/>
      <sheetName val="Analisis Bajas"/>
      <sheetName val="Obras en curso"/>
      <sheetName val="Umbral PG Amort. 10-06"/>
      <sheetName val="Umbral PG Amort. 12-06"/>
      <sheetName val="Detalle BU 10-06"/>
      <sheetName val="XREF"/>
      <sheetName val="Tickmarks"/>
      <sheetName val="Anexo (2)"/>
      <sheetName val="Amort. Altas"/>
      <sheetName val="Altas"/>
      <sheetName val="juic"/>
      <sheetName val="Nota C"/>
      <sheetName val="调帐事项登记表"/>
      <sheetName val="帐套设置"/>
      <sheetName val="CML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"/>
      <sheetName val="IVA "/>
      <sheetName val="IVA-DF"/>
      <sheetName val="IIBB"/>
      <sheetName val="Prueba Global IIBB"/>
      <sheetName val="Umbral"/>
      <sheetName val="XREF"/>
      <sheetName val="Tickmarks"/>
      <sheetName val="#REF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Provisión SAC"/>
      <sheetName val="Umbral SAC"/>
      <sheetName val="Prov Vac"/>
      <sheetName val="Umbral Vac"/>
      <sheetName val="XREF"/>
      <sheetName val="Tickmarks"/>
      <sheetName val="IIB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"/>
      <sheetName val="Intangible 31-12-07"/>
      <sheetName val="Analisis altas 2007"/>
      <sheetName val="PG Amort USD"/>
      <sheetName val="SA Procedures Amort"/>
      <sheetName val="PG VR USD"/>
      <sheetName val="SA Procedures VR"/>
      <sheetName val="Altas 2006"/>
      <sheetName val="Anexo 2007"/>
      <sheetName val="XREF"/>
      <sheetName val="Tickmarks"/>
      <sheetName val="#REF"/>
      <sheetName val="IVA compras-venta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5">
    <tabColor rgb="FFFF0000"/>
  </sheetPr>
  <dimension ref="A1:H28"/>
  <sheetViews>
    <sheetView showGridLines="0" zoomScale="85" zoomScaleNormal="85" workbookViewId="0">
      <selection activeCell="C21" sqref="C21"/>
    </sheetView>
  </sheetViews>
  <sheetFormatPr baseColWidth="10" defaultColWidth="12.3984375" defaultRowHeight="12.75" customHeight="1"/>
  <cols>
    <col min="1" max="1" width="13" style="12" bestFit="1" customWidth="1"/>
    <col min="2" max="2" width="3.19921875" style="12" customWidth="1"/>
    <col min="3" max="3" width="98.19921875" style="12" bestFit="1" customWidth="1"/>
    <col min="4" max="6" width="13.59765625" style="12" customWidth="1"/>
    <col min="7" max="7" width="16" style="12" customWidth="1"/>
    <col min="8" max="55" width="12.3984375" style="12" customWidth="1"/>
    <col min="56" max="16384" width="12.3984375" style="12"/>
  </cols>
  <sheetData>
    <row r="1" spans="1:8" s="2" customFormat="1" ht="12.75" customHeight="1">
      <c r="A1" s="1" t="s">
        <v>29</v>
      </c>
      <c r="C1" s="3" t="s">
        <v>1</v>
      </c>
      <c r="E1" s="4"/>
      <c r="F1" s="129" t="s">
        <v>30</v>
      </c>
      <c r="G1" s="4"/>
    </row>
    <row r="2" spans="1:8" s="2" customFormat="1" ht="12.75" customHeight="1">
      <c r="A2" s="5" t="s">
        <v>31</v>
      </c>
      <c r="C2" s="3"/>
      <c r="E2" s="4"/>
      <c r="F2" s="130" t="s">
        <v>3</v>
      </c>
      <c r="G2" s="4"/>
    </row>
    <row r="3" spans="1:8" s="2" customFormat="1" ht="12.75" customHeight="1">
      <c r="A3" s="123"/>
      <c r="C3" s="161" t="s">
        <v>186</v>
      </c>
      <c r="D3" s="246"/>
      <c r="E3" s="4"/>
      <c r="F3" s="4"/>
      <c r="G3" s="4"/>
    </row>
    <row r="4" spans="1:8" s="2" customFormat="1" ht="12.75" customHeight="1">
      <c r="A4" s="123"/>
      <c r="C4" s="162" t="s">
        <v>187</v>
      </c>
      <c r="D4" s="244"/>
      <c r="E4" s="4" t="s">
        <v>173</v>
      </c>
      <c r="F4" s="4" t="str">
        <f>$F$1</f>
        <v>Exhibit</v>
      </c>
      <c r="G4" s="9" t="str">
        <f>IF(F4="Exhibit",F4&amp;" "&amp;E4,F4&amp;" "&amp;A4)</f>
        <v>Exhibit A</v>
      </c>
    </row>
    <row r="5" spans="1:8" s="2" customFormat="1" ht="12.75" customHeight="1">
      <c r="A5" s="123"/>
      <c r="C5" s="163"/>
      <c r="D5" s="245"/>
      <c r="E5" s="4"/>
      <c r="F5" s="8"/>
      <c r="G5" s="4"/>
      <c r="H5" s="7"/>
    </row>
    <row r="6" spans="1:8" s="2" customFormat="1" ht="12.75" customHeight="1">
      <c r="A6" s="123"/>
      <c r="C6" s="161" t="s">
        <v>32</v>
      </c>
      <c r="D6" s="246"/>
      <c r="E6" s="4"/>
      <c r="F6" s="4"/>
      <c r="G6" s="4"/>
    </row>
    <row r="7" spans="1:8" s="2" customFormat="1" ht="12.75" customHeight="1">
      <c r="A7" s="123"/>
      <c r="C7" s="281" t="s">
        <v>190</v>
      </c>
      <c r="D7" s="244"/>
      <c r="E7" s="4" t="s">
        <v>103</v>
      </c>
      <c r="F7" s="4" t="str">
        <f>$F$1</f>
        <v>Exhibit</v>
      </c>
      <c r="G7" s="9" t="str">
        <f>IF(F7="Exhibit",F7&amp;" "&amp;E7,F7&amp;" "&amp;A7)</f>
        <v>Exhibit B</v>
      </c>
    </row>
    <row r="8" spans="1:8" s="2" customFormat="1" ht="12.75" customHeight="1">
      <c r="A8" s="123"/>
      <c r="C8" s="163"/>
      <c r="D8" s="245"/>
      <c r="E8" s="4"/>
      <c r="F8" s="8"/>
      <c r="G8" s="4"/>
      <c r="H8" s="7"/>
    </row>
    <row r="9" spans="1:8" s="2" customFormat="1" ht="12.75" customHeight="1">
      <c r="A9" s="123"/>
      <c r="C9" s="161" t="s">
        <v>33</v>
      </c>
      <c r="D9" s="246"/>
      <c r="E9" s="4"/>
      <c r="F9" s="4"/>
      <c r="G9" s="4"/>
      <c r="H9" s="7"/>
    </row>
    <row r="10" spans="1:8" s="2" customFormat="1" ht="12.75" customHeight="1">
      <c r="A10" s="123"/>
      <c r="C10" s="160" t="s">
        <v>164</v>
      </c>
      <c r="D10" s="243"/>
      <c r="E10" s="4"/>
      <c r="F10" s="4" t="str">
        <f>$F$1</f>
        <v>Exhibit</v>
      </c>
      <c r="G10" s="9" t="str">
        <f>IF(F10="Exhibit",F10&amp;" "&amp;E10,F10&amp;" "&amp;A10)</f>
        <v xml:space="preserve">Exhibit </v>
      </c>
      <c r="H10" s="7"/>
    </row>
    <row r="11" spans="1:8" s="2" customFormat="1" ht="12.75" customHeight="1">
      <c r="A11" s="123"/>
      <c r="C11" s="282" t="s">
        <v>193</v>
      </c>
      <c r="D11" s="245"/>
      <c r="E11" s="4" t="s">
        <v>83</v>
      </c>
      <c r="F11" s="4" t="str">
        <f>$F$1</f>
        <v>Exhibit</v>
      </c>
      <c r="G11" s="9" t="str">
        <f>IF(F11="Exhibit",F11&amp;" "&amp;E11,F11&amp;" "&amp;A11)</f>
        <v>Exhibit C</v>
      </c>
      <c r="H11" s="7"/>
    </row>
    <row r="12" spans="1:8" s="2" customFormat="1" ht="12.75" customHeight="1">
      <c r="A12" s="123"/>
      <c r="C12" s="164"/>
      <c r="D12" s="245"/>
      <c r="E12" s="4"/>
      <c r="F12" s="8"/>
      <c r="G12" s="4"/>
      <c r="H12" s="7"/>
    </row>
    <row r="13" spans="1:8" s="2" customFormat="1" ht="12.75" customHeight="1">
      <c r="A13" s="123"/>
      <c r="C13" s="161" t="s">
        <v>169</v>
      </c>
      <c r="D13" s="247"/>
      <c r="E13" s="4"/>
      <c r="F13" s="4"/>
      <c r="G13" s="4"/>
      <c r="H13" s="7"/>
    </row>
    <row r="14" spans="1:8" s="2" customFormat="1" ht="12.75" customHeight="1">
      <c r="A14" s="123"/>
      <c r="C14" s="162"/>
      <c r="D14" s="244"/>
      <c r="E14" s="78"/>
      <c r="F14" s="4"/>
      <c r="G14" s="9" t="str">
        <f>IF(F14="Exhibit",F14&amp;" "&amp;E14,F14&amp;" "&amp;A14)</f>
        <v xml:space="preserve"> </v>
      </c>
      <c r="H14" s="7"/>
    </row>
    <row r="15" spans="1:8" s="2" customFormat="1" ht="12.75" customHeight="1">
      <c r="A15" s="123"/>
      <c r="C15" s="162" t="s">
        <v>158</v>
      </c>
      <c r="D15" s="244"/>
      <c r="E15" s="4" t="s">
        <v>84</v>
      </c>
      <c r="F15" s="4" t="str">
        <f>$F$1</f>
        <v>Exhibit</v>
      </c>
      <c r="G15" s="9" t="str">
        <f>IF(F15="Exhibit",F15&amp;" "&amp;E15,F15&amp;" "&amp;A15)</f>
        <v>Exhibit D</v>
      </c>
      <c r="H15" s="7"/>
    </row>
    <row r="16" spans="1:8" ht="12.75" customHeight="1">
      <c r="A16" s="123"/>
      <c r="C16" s="162" t="s">
        <v>159</v>
      </c>
      <c r="D16" s="244"/>
      <c r="E16" s="4" t="s">
        <v>166</v>
      </c>
      <c r="F16" s="4" t="str">
        <f>$F$1</f>
        <v>Exhibit</v>
      </c>
      <c r="G16" s="9" t="str">
        <f>IF(F16="Exhibit",F16&amp;" "&amp;E16,F16&amp;" "&amp;A16)</f>
        <v>Exhibit E</v>
      </c>
    </row>
    <row r="17" spans="1:7" ht="12.75" customHeight="1">
      <c r="A17" s="123"/>
      <c r="C17" s="162" t="s">
        <v>160</v>
      </c>
      <c r="D17" s="244"/>
      <c r="E17" s="4" t="s">
        <v>167</v>
      </c>
      <c r="F17" s="4" t="str">
        <f>$F$1</f>
        <v>Exhibit</v>
      </c>
      <c r="G17" s="9" t="str">
        <f>IF(F17="Exhibit",F17&amp;" "&amp;E17,F17&amp;" "&amp;A17)</f>
        <v>Exhibit F</v>
      </c>
    </row>
    <row r="18" spans="1:7" ht="12.75" customHeight="1">
      <c r="A18" s="123"/>
      <c r="C18" s="162" t="s">
        <v>161</v>
      </c>
      <c r="D18" s="244"/>
      <c r="E18" s="4" t="s">
        <v>168</v>
      </c>
      <c r="F18" s="4" t="str">
        <f>$F$1</f>
        <v>Exhibit</v>
      </c>
      <c r="G18" s="9" t="str">
        <f>IF(F18="Exhibit",F18&amp;" "&amp;E18,F18&amp;" "&amp;A18)</f>
        <v>Exhibit G</v>
      </c>
    </row>
    <row r="20" spans="1:7" ht="12.75" customHeight="1">
      <c r="A20" s="123"/>
      <c r="B20" s="2"/>
      <c r="C20" s="161" t="s">
        <v>34</v>
      </c>
      <c r="D20" s="247"/>
      <c r="E20" s="4"/>
      <c r="F20" s="4"/>
      <c r="G20" s="4"/>
    </row>
    <row r="21" spans="1:7" ht="12.75" customHeight="1">
      <c r="A21" s="123">
        <v>1</v>
      </c>
      <c r="B21" s="2"/>
      <c r="C21" s="160" t="s">
        <v>162</v>
      </c>
      <c r="D21" s="244"/>
      <c r="E21" s="4"/>
      <c r="F21" s="4" t="str">
        <f t="shared" ref="F21:F28" si="0">$F$2</f>
        <v>Workpaper</v>
      </c>
      <c r="G21" s="9" t="str">
        <f t="shared" ref="G21:G26" si="1">IF(F21="Exhibit",F21&amp;" "&amp;E21,F21&amp;" "&amp;A21)</f>
        <v>Workpaper 1</v>
      </c>
    </row>
    <row r="22" spans="1:7" ht="12.75" customHeight="1">
      <c r="A22" s="123">
        <v>2</v>
      </c>
      <c r="B22" s="2"/>
      <c r="C22" s="162" t="s">
        <v>157</v>
      </c>
      <c r="D22" s="244"/>
      <c r="E22" s="78"/>
      <c r="F22" s="4" t="str">
        <f t="shared" si="0"/>
        <v>Workpaper</v>
      </c>
      <c r="G22" s="9" t="str">
        <f t="shared" si="1"/>
        <v>Workpaper 2</v>
      </c>
    </row>
    <row r="23" spans="1:7" ht="12.75" customHeight="1">
      <c r="A23" s="123">
        <v>3</v>
      </c>
      <c r="B23" s="2"/>
      <c r="C23" s="162" t="s">
        <v>156</v>
      </c>
      <c r="D23" s="244"/>
      <c r="E23" s="78"/>
      <c r="F23" s="4" t="str">
        <f t="shared" si="0"/>
        <v>Workpaper</v>
      </c>
      <c r="G23" s="9" t="str">
        <f t="shared" si="1"/>
        <v>Workpaper 3</v>
      </c>
    </row>
    <row r="24" spans="1:7" ht="12.75" customHeight="1">
      <c r="A24" s="123">
        <v>4</v>
      </c>
      <c r="B24" s="2"/>
      <c r="C24" s="162" t="s">
        <v>155</v>
      </c>
      <c r="D24" s="244"/>
      <c r="E24" s="4"/>
      <c r="F24" s="4" t="str">
        <f t="shared" si="0"/>
        <v>Workpaper</v>
      </c>
      <c r="G24" s="9" t="str">
        <f t="shared" si="1"/>
        <v>Workpaper 4</v>
      </c>
    </row>
    <row r="25" spans="1:7" ht="12.75" customHeight="1">
      <c r="A25" s="123">
        <v>5</v>
      </c>
      <c r="B25" s="2"/>
      <c r="C25" s="162" t="s">
        <v>154</v>
      </c>
      <c r="D25" s="244"/>
      <c r="E25" s="4"/>
      <c r="F25" s="4" t="str">
        <f t="shared" si="0"/>
        <v>Workpaper</v>
      </c>
      <c r="G25" s="9" t="str">
        <f t="shared" si="1"/>
        <v>Workpaper 5</v>
      </c>
    </row>
    <row r="26" spans="1:7" ht="12.75" customHeight="1">
      <c r="A26" s="123">
        <v>6</v>
      </c>
      <c r="C26" s="162" t="s">
        <v>163</v>
      </c>
      <c r="D26" s="244"/>
      <c r="E26" s="4"/>
      <c r="F26" s="4" t="str">
        <f t="shared" si="0"/>
        <v>Workpaper</v>
      </c>
      <c r="G26" s="9" t="str">
        <f t="shared" si="1"/>
        <v>Workpaper 6</v>
      </c>
    </row>
    <row r="27" spans="1:7" ht="12.75" customHeight="1">
      <c r="A27" s="123">
        <v>7</v>
      </c>
      <c r="C27" s="162" t="s">
        <v>175</v>
      </c>
      <c r="D27" s="244"/>
      <c r="E27" s="4"/>
      <c r="F27" s="4" t="str">
        <f t="shared" si="0"/>
        <v>Workpaper</v>
      </c>
      <c r="G27" s="9" t="str">
        <f>IF(F27="Exhibit",F27&amp;" "&amp;E27,F27&amp;" "&amp;A27)</f>
        <v>Workpaper 7</v>
      </c>
    </row>
    <row r="28" spans="1:7" ht="12.75" customHeight="1">
      <c r="A28" s="123">
        <v>8</v>
      </c>
      <c r="C28" s="162" t="s">
        <v>176</v>
      </c>
      <c r="D28" s="244"/>
      <c r="E28" s="4"/>
      <c r="F28" s="4" t="str">
        <f t="shared" si="0"/>
        <v>Workpaper</v>
      </c>
      <c r="G28" s="9" t="str">
        <f>IF(F28="Exhibit",F28&amp;" "&amp;E28,F28&amp;" "&amp;A28)</f>
        <v>Workpaper 8</v>
      </c>
    </row>
  </sheetData>
  <customSheetViews>
    <customSheetView guid="{00B1DDE5-ED0E-42B0-8031-37C1DCEBCED2}" showGridLines="0" topLeftCell="A7">
      <selection activeCell="C7" sqref="C7"/>
      <pageMargins left="0.75" right="0.75" top="1" bottom="1" header="0.5" footer="0.5"/>
      <pageSetup orientation="portrait" r:id="rId1"/>
      <headerFooter alignWithMargins="0"/>
    </customSheetView>
    <customSheetView guid="{34DAD88D-D58C-4F45-8E12-1D8570FD3607}" showGridLines="0" topLeftCell="A97">
      <selection activeCell="A22" sqref="A22"/>
      <pageMargins left="0.75" right="0.75" top="1" bottom="1" header="0.5" footer="0.5"/>
      <pageSetup orientation="portrait" r:id="rId2"/>
      <headerFooter alignWithMargins="0"/>
    </customSheetView>
  </customSheetViews>
  <phoneticPr fontId="259" type="noConversion"/>
  <conditionalFormatting sqref="A21:A25 A4:A5 A7:A18">
    <cfRule type="cellIs" dxfId="16" priority="35" stopIfTrue="1" operator="equal">
      <formula>#REF!</formula>
    </cfRule>
  </conditionalFormatting>
  <conditionalFormatting sqref="A6">
    <cfRule type="cellIs" dxfId="15" priority="39" stopIfTrue="1" operator="equal">
      <formula>#REF!</formula>
    </cfRule>
  </conditionalFormatting>
  <conditionalFormatting sqref="A26">
    <cfRule type="cellIs" dxfId="14" priority="7" stopIfTrue="1" operator="equal">
      <formula>#REF!</formula>
    </cfRule>
  </conditionalFormatting>
  <conditionalFormatting sqref="A18">
    <cfRule type="cellIs" dxfId="13" priority="6" stopIfTrue="1" operator="equal">
      <formula>#REF!</formula>
    </cfRule>
  </conditionalFormatting>
  <conditionalFormatting sqref="A20">
    <cfRule type="cellIs" dxfId="12" priority="5" stopIfTrue="1" operator="equal">
      <formula>#REF!</formula>
    </cfRule>
  </conditionalFormatting>
  <conditionalFormatting sqref="A27">
    <cfRule type="cellIs" dxfId="11" priority="4" stopIfTrue="1" operator="equal">
      <formula>#REF!</formula>
    </cfRule>
  </conditionalFormatting>
  <conditionalFormatting sqref="A28">
    <cfRule type="cellIs" dxfId="10" priority="3" stopIfTrue="1" operator="equal">
      <formula>#REF!</formula>
    </cfRule>
  </conditionalFormatting>
  <conditionalFormatting sqref="A3">
    <cfRule type="cellIs" dxfId="9" priority="2" stopIfTrue="1" operator="equal">
      <formula>#REF!</formula>
    </cfRule>
  </conditionalFormatting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1">
    <tabColor rgb="FFFF0000"/>
  </sheetPr>
  <dimension ref="A1:AS61"/>
  <sheetViews>
    <sheetView showGridLines="0" zoomScale="85" zoomScaleNormal="85" workbookViewId="0">
      <selection activeCell="B4" sqref="B4"/>
    </sheetView>
  </sheetViews>
  <sheetFormatPr baseColWidth="10" defaultColWidth="12.3984375" defaultRowHeight="12.75" customHeight="1"/>
  <cols>
    <col min="1" max="1" width="66" style="12" customWidth="1"/>
    <col min="2" max="16" width="16.59765625" style="12" customWidth="1"/>
    <col min="17" max="16384" width="12.3984375" style="12"/>
  </cols>
  <sheetData>
    <row r="1" spans="1:25" s="2" customFormat="1" ht="24" thickBot="1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2" customFormat="1" ht="13"/>
    <row r="3" spans="1:25" s="2" customFormat="1" ht="13">
      <c r="A3" s="15" t="s">
        <v>35</v>
      </c>
    </row>
    <row r="4" spans="1:25" s="2" customFormat="1" ht="13">
      <c r="A4" s="16" t="s">
        <v>4</v>
      </c>
      <c r="B4" s="18" t="s">
        <v>197</v>
      </c>
      <c r="C4" s="19"/>
      <c r="D4" s="140"/>
      <c r="E4" s="6"/>
      <c r="F4" s="17"/>
      <c r="G4" s="17"/>
      <c r="H4" s="17"/>
      <c r="I4" s="67"/>
      <c r="J4" s="17"/>
    </row>
    <row r="5" spans="1:25" s="2" customFormat="1" ht="13">
      <c r="A5" s="16" t="s">
        <v>36</v>
      </c>
      <c r="B5" s="18" t="s">
        <v>104</v>
      </c>
      <c r="C5" s="19"/>
      <c r="D5" s="140"/>
      <c r="E5" s="17"/>
      <c r="F5" s="17"/>
      <c r="G5" s="22"/>
      <c r="H5" s="17"/>
      <c r="I5" s="137"/>
      <c r="J5" s="17"/>
    </row>
    <row r="6" spans="1:25" s="2" customFormat="1" ht="13">
      <c r="A6" s="4" t="s">
        <v>5</v>
      </c>
      <c r="B6" s="18" t="s">
        <v>194</v>
      </c>
      <c r="C6" s="24"/>
      <c r="D6" s="25"/>
      <c r="E6" s="16"/>
      <c r="G6" s="26"/>
    </row>
    <row r="7" spans="1:25" s="2" customFormat="1" ht="13">
      <c r="A7" s="16" t="s">
        <v>6</v>
      </c>
      <c r="B7" s="18" t="s">
        <v>66</v>
      </c>
      <c r="C7" s="20"/>
      <c r="D7" s="21"/>
      <c r="E7" s="27"/>
      <c r="F7" s="17"/>
      <c r="G7" s="28"/>
      <c r="H7" s="139"/>
    </row>
    <row r="8" spans="1:25" s="2" customFormat="1" ht="13">
      <c r="A8" s="16" t="s">
        <v>7</v>
      </c>
      <c r="B8" s="18" t="s">
        <v>67</v>
      </c>
      <c r="C8" s="20"/>
      <c r="D8" s="21"/>
      <c r="E8" s="27"/>
      <c r="F8" s="17"/>
      <c r="G8" s="28"/>
    </row>
    <row r="9" spans="1:25" s="2" customFormat="1" ht="13">
      <c r="A9" s="16" t="s">
        <v>8</v>
      </c>
      <c r="B9" s="18" t="s">
        <v>68</v>
      </c>
      <c r="C9" s="20"/>
      <c r="D9" s="21"/>
      <c r="E9" s="27"/>
      <c r="F9" s="17"/>
      <c r="G9" s="28"/>
    </row>
    <row r="10" spans="1:25" s="2" customFormat="1" ht="13">
      <c r="A10" s="16" t="s">
        <v>70</v>
      </c>
      <c r="B10" s="18" t="s">
        <v>69</v>
      </c>
      <c r="C10" s="20"/>
      <c r="D10" s="21"/>
      <c r="E10" s="27"/>
      <c r="F10" s="17"/>
      <c r="G10" s="28"/>
    </row>
    <row r="11" spans="1:25" s="2" customFormat="1" ht="13">
      <c r="A11" s="16"/>
      <c r="B11" s="29"/>
      <c r="C11" s="4"/>
      <c r="E11" s="27"/>
      <c r="F11" s="17"/>
      <c r="G11" s="28"/>
    </row>
    <row r="12" spans="1:25" s="2" customFormat="1" ht="13">
      <c r="A12" s="30" t="s">
        <v>9</v>
      </c>
      <c r="B12" s="29"/>
      <c r="C12" s="4"/>
      <c r="E12" s="27"/>
      <c r="F12" s="17"/>
      <c r="G12" s="28"/>
    </row>
    <row r="13" spans="1:25" s="2" customFormat="1" ht="13">
      <c r="A13" s="31" t="s">
        <v>37</v>
      </c>
      <c r="B13" s="151" t="str">
        <f>"Source: Certain data provided by "&amp;B4&amp;" management."</f>
        <v>Source: Certain data provided by Hooli Inc. management.</v>
      </c>
      <c r="C13" s="20"/>
      <c r="D13" s="20"/>
      <c r="E13" s="32"/>
      <c r="F13" s="21"/>
      <c r="G13" s="28"/>
    </row>
    <row r="14" spans="1:25" s="2" customFormat="1" ht="13">
      <c r="A14" s="31" t="s">
        <v>38</v>
      </c>
      <c r="B14" s="33" t="s">
        <v>39</v>
      </c>
      <c r="C14" s="34"/>
      <c r="D14" s="34"/>
      <c r="E14" s="35"/>
      <c r="F14" s="20"/>
      <c r="G14" s="36"/>
    </row>
    <row r="15" spans="1:25" s="2" customFormat="1" ht="13">
      <c r="A15" s="31" t="s">
        <v>10</v>
      </c>
      <c r="B15" s="37" t="s">
        <v>195</v>
      </c>
      <c r="C15" s="38"/>
      <c r="D15" s="20"/>
      <c r="E15" s="39"/>
      <c r="F15" s="17"/>
      <c r="G15" s="28"/>
    </row>
    <row r="16" spans="1:25" s="2" customFormat="1" ht="13">
      <c r="A16" s="31" t="s">
        <v>11</v>
      </c>
      <c r="B16" s="40">
        <v>2</v>
      </c>
      <c r="C16" s="4"/>
      <c r="E16" s="27"/>
      <c r="F16" s="17"/>
      <c r="G16" s="28"/>
    </row>
    <row r="17" spans="1:12" s="2" customFormat="1" ht="13">
      <c r="A17" s="31" t="s">
        <v>12</v>
      </c>
      <c r="B17" s="152" t="str">
        <f>CHOOSE($B$16,"DRAFT - For Discussion Purposes Only.","")</f>
        <v/>
      </c>
      <c r="C17" s="41"/>
      <c r="D17" s="42"/>
      <c r="E17" s="27"/>
      <c r="F17" s="17"/>
      <c r="G17" s="28"/>
    </row>
    <row r="18" spans="1:12" s="2" customFormat="1" ht="13">
      <c r="A18" s="31" t="s">
        <v>40</v>
      </c>
      <c r="B18" s="40">
        <v>2</v>
      </c>
      <c r="C18" s="4"/>
      <c r="E18" s="27"/>
      <c r="F18" s="17"/>
      <c r="G18" s="28"/>
    </row>
    <row r="19" spans="1:12" s="2" customFormat="1" ht="13">
      <c r="A19" s="31" t="s">
        <v>41</v>
      </c>
      <c r="B19" s="152" t="str">
        <f>CHOOSE($B$18,"All data subject to change upon completion of additional analysis.","")</f>
        <v/>
      </c>
      <c r="C19" s="41"/>
      <c r="D19" s="41"/>
      <c r="E19" s="43"/>
      <c r="F19" s="42"/>
      <c r="G19" s="28"/>
    </row>
    <row r="20" spans="1:12" s="2" customFormat="1" ht="13">
      <c r="A20" s="31" t="s">
        <v>42</v>
      </c>
      <c r="B20" s="44" t="s">
        <v>0</v>
      </c>
      <c r="C20" s="45"/>
      <c r="D20" s="45"/>
      <c r="E20" s="46"/>
      <c r="F20" s="47"/>
      <c r="G20" s="28"/>
      <c r="J20" s="48"/>
      <c r="K20" s="48"/>
      <c r="L20" s="31"/>
    </row>
    <row r="21" spans="1:12" s="2" customFormat="1" ht="13">
      <c r="A21" s="49"/>
      <c r="B21" s="29"/>
      <c r="C21" s="4"/>
      <c r="E21" s="27"/>
      <c r="F21" s="17"/>
      <c r="G21" s="28"/>
      <c r="J21" s="31"/>
      <c r="K21" s="31"/>
      <c r="L21" s="31"/>
    </row>
    <row r="22" spans="1:12" s="2" customFormat="1" ht="13">
      <c r="A22" s="30" t="s">
        <v>13</v>
      </c>
      <c r="B22" s="29"/>
      <c r="C22" s="4"/>
      <c r="E22" s="27"/>
      <c r="F22" s="17"/>
      <c r="G22" s="28"/>
      <c r="J22" s="31"/>
      <c r="K22" s="31"/>
      <c r="L22" s="31"/>
    </row>
    <row r="23" spans="1:12" s="2" customFormat="1" ht="13">
      <c r="A23" s="2" t="s">
        <v>14</v>
      </c>
      <c r="B23" s="124">
        <v>43921</v>
      </c>
      <c r="C23" s="4"/>
      <c r="E23" s="27"/>
      <c r="F23" s="17"/>
      <c r="G23" s="28"/>
      <c r="J23" s="31"/>
      <c r="K23" s="31"/>
      <c r="L23" s="31"/>
    </row>
    <row r="24" spans="1:12" s="2" customFormat="1" ht="13">
      <c r="A24" s="2" t="s">
        <v>15</v>
      </c>
      <c r="B24" s="125"/>
      <c r="C24" s="4"/>
      <c r="E24" s="27"/>
      <c r="F24" s="17"/>
      <c r="G24" s="28"/>
      <c r="J24" s="31"/>
      <c r="K24" s="31"/>
      <c r="L24" s="31"/>
    </row>
    <row r="25" spans="1:12" s="2" customFormat="1" ht="13">
      <c r="A25" s="2" t="s">
        <v>16</v>
      </c>
      <c r="B25" s="124">
        <v>44196</v>
      </c>
      <c r="C25" s="4"/>
      <c r="E25" s="27"/>
      <c r="F25" s="17"/>
      <c r="G25" s="28"/>
      <c r="J25" s="31"/>
      <c r="K25" s="31"/>
      <c r="L25" s="31"/>
    </row>
    <row r="26" spans="1:12" s="2" customFormat="1" ht="13">
      <c r="A26" s="2" t="s">
        <v>17</v>
      </c>
      <c r="B26" s="126" t="s">
        <v>27</v>
      </c>
      <c r="C26" s="4"/>
      <c r="E26" s="27"/>
      <c r="F26" s="17"/>
      <c r="G26" s="28"/>
      <c r="J26" s="31"/>
      <c r="K26" s="31"/>
      <c r="L26" s="31"/>
    </row>
    <row r="27" spans="1:12" s="2" customFormat="1" ht="13">
      <c r="A27" s="50" t="s">
        <v>18</v>
      </c>
      <c r="B27" s="153">
        <f>YEAR(B25)</f>
        <v>2020</v>
      </c>
      <c r="C27" s="4"/>
      <c r="E27" s="51"/>
      <c r="F27" s="17"/>
      <c r="G27" s="22"/>
      <c r="K27" s="52"/>
    </row>
    <row r="28" spans="1:12" s="2" customFormat="1" ht="13">
      <c r="A28" s="2" t="s">
        <v>74</v>
      </c>
      <c r="B28" s="125" t="s">
        <v>196</v>
      </c>
      <c r="C28" s="4"/>
      <c r="E28" s="51"/>
      <c r="F28" s="17"/>
      <c r="G28" s="22"/>
      <c r="K28" s="52"/>
    </row>
    <row r="29" spans="1:12" s="2" customFormat="1" ht="13">
      <c r="F29" s="17"/>
      <c r="G29" s="17"/>
      <c r="H29" s="17"/>
      <c r="K29" s="52"/>
    </row>
    <row r="30" spans="1:12" s="2" customFormat="1" ht="13">
      <c r="A30" s="30" t="s">
        <v>113</v>
      </c>
      <c r="F30" s="17"/>
      <c r="G30" s="17"/>
      <c r="H30" s="17"/>
      <c r="K30" s="52"/>
    </row>
    <row r="31" spans="1:12" s="2" customFormat="1" ht="13">
      <c r="A31" s="168" t="s">
        <v>61</v>
      </c>
      <c r="B31" s="235" t="s">
        <v>19</v>
      </c>
      <c r="C31" s="85"/>
      <c r="F31" s="17"/>
      <c r="G31" s="17"/>
      <c r="H31" s="17"/>
      <c r="K31" s="52"/>
    </row>
    <row r="32" spans="1:12" s="2" customFormat="1" ht="13">
      <c r="A32" s="3" t="s">
        <v>153</v>
      </c>
      <c r="B32" s="121"/>
      <c r="C32" s="183"/>
      <c r="F32" s="17"/>
      <c r="G32" s="17"/>
      <c r="H32" s="17"/>
      <c r="K32" s="52"/>
    </row>
    <row r="33" spans="1:11" s="2" customFormat="1" ht="13">
      <c r="A33" s="236" t="s">
        <v>122</v>
      </c>
      <c r="B33" s="237" t="s">
        <v>114</v>
      </c>
      <c r="C33" s="116"/>
      <c r="F33" s="78"/>
      <c r="G33" s="17"/>
      <c r="H33" s="17"/>
      <c r="K33" s="52"/>
    </row>
    <row r="34" spans="1:11" s="2" customFormat="1" ht="13">
      <c r="A34" s="238" t="s">
        <v>123</v>
      </c>
      <c r="B34" s="239" t="s">
        <v>115</v>
      </c>
      <c r="C34" s="116"/>
      <c r="F34" s="78"/>
      <c r="G34" s="17"/>
      <c r="H34" s="17"/>
      <c r="K34" s="52"/>
    </row>
    <row r="35" spans="1:11" s="2" customFormat="1" ht="13">
      <c r="A35" s="238" t="s">
        <v>124</v>
      </c>
      <c r="B35" s="239" t="s">
        <v>116</v>
      </c>
      <c r="C35" s="116"/>
      <c r="F35" s="78"/>
      <c r="G35" s="17"/>
      <c r="H35" s="17"/>
      <c r="K35" s="52"/>
    </row>
    <row r="36" spans="1:11" s="2" customFormat="1" ht="13">
      <c r="A36" s="238" t="s">
        <v>125</v>
      </c>
      <c r="B36" s="239" t="s">
        <v>117</v>
      </c>
      <c r="C36" s="116"/>
      <c r="F36" s="78"/>
      <c r="G36" s="17"/>
      <c r="H36" s="17"/>
      <c r="K36" s="52"/>
    </row>
    <row r="37" spans="1:11" s="2" customFormat="1" ht="13">
      <c r="A37" s="236" t="s">
        <v>126</v>
      </c>
      <c r="B37" s="240" t="s">
        <v>118</v>
      </c>
      <c r="C37" s="116"/>
      <c r="F37" s="78"/>
      <c r="G37" s="17"/>
      <c r="H37" s="17"/>
      <c r="K37" s="52"/>
    </row>
    <row r="38" spans="1:11" s="2" customFormat="1" ht="13">
      <c r="A38" s="236" t="s">
        <v>127</v>
      </c>
      <c r="B38" s="240" t="s">
        <v>119</v>
      </c>
      <c r="C38" s="116"/>
      <c r="F38" s="78"/>
      <c r="G38" s="17"/>
      <c r="H38" s="17"/>
      <c r="K38" s="52"/>
    </row>
    <row r="39" spans="1:11" s="2" customFormat="1" ht="13">
      <c r="A39" s="236" t="s">
        <v>128</v>
      </c>
      <c r="B39" s="240" t="s">
        <v>120</v>
      </c>
      <c r="C39" s="116"/>
      <c r="F39" s="78"/>
      <c r="G39" s="17"/>
      <c r="H39" s="17"/>
      <c r="K39" s="52"/>
    </row>
    <row r="40" spans="1:11" s="2" customFormat="1" ht="13">
      <c r="A40" s="236" t="s">
        <v>129</v>
      </c>
      <c r="B40" s="240" t="s">
        <v>121</v>
      </c>
      <c r="C40" s="116"/>
      <c r="F40" s="78"/>
      <c r="G40" s="17"/>
      <c r="H40" s="17"/>
      <c r="K40" s="52"/>
    </row>
    <row r="41" spans="1:11" s="2" customFormat="1" ht="13">
      <c r="A41" s="58" t="s">
        <v>152</v>
      </c>
      <c r="B41" s="4"/>
      <c r="C41" s="116"/>
      <c r="F41" s="78"/>
      <c r="G41" s="17"/>
      <c r="H41" s="17"/>
      <c r="K41" s="52"/>
    </row>
    <row r="42" spans="1:11" s="2" customFormat="1" ht="13">
      <c r="A42" s="236" t="s">
        <v>138</v>
      </c>
      <c r="B42" s="237" t="s">
        <v>145</v>
      </c>
      <c r="C42" s="116"/>
      <c r="F42" s="78"/>
      <c r="G42" s="17"/>
      <c r="H42" s="17"/>
      <c r="K42" s="52"/>
    </row>
    <row r="43" spans="1:11" s="2" customFormat="1" ht="13">
      <c r="A43" s="238" t="s">
        <v>139</v>
      </c>
      <c r="B43" s="239" t="s">
        <v>146</v>
      </c>
      <c r="C43" s="116"/>
      <c r="F43" s="78"/>
      <c r="G43" s="17"/>
      <c r="H43" s="17"/>
      <c r="K43" s="52"/>
    </row>
    <row r="44" spans="1:11" s="2" customFormat="1" ht="13">
      <c r="A44" s="236" t="s">
        <v>140</v>
      </c>
      <c r="B44" s="237" t="s">
        <v>147</v>
      </c>
      <c r="C44" s="116"/>
      <c r="F44" s="78"/>
      <c r="G44" s="17"/>
      <c r="H44" s="17"/>
      <c r="K44" s="52"/>
    </row>
    <row r="45" spans="1:11" s="2" customFormat="1" ht="13">
      <c r="A45" s="238" t="s">
        <v>141</v>
      </c>
      <c r="B45" s="239" t="s">
        <v>148</v>
      </c>
      <c r="C45" s="116"/>
      <c r="F45" s="78"/>
      <c r="G45" s="17"/>
      <c r="H45" s="17"/>
      <c r="K45" s="52"/>
    </row>
    <row r="46" spans="1:11" s="17" customFormat="1" ht="13">
      <c r="A46" s="236" t="s">
        <v>142</v>
      </c>
      <c r="B46" s="237" t="s">
        <v>149</v>
      </c>
      <c r="C46" s="116"/>
      <c r="F46" s="7"/>
      <c r="K46" s="115"/>
    </row>
    <row r="47" spans="1:11" s="17" customFormat="1" ht="13">
      <c r="A47" s="238" t="s">
        <v>143</v>
      </c>
      <c r="B47" s="239" t="s">
        <v>150</v>
      </c>
      <c r="C47" s="116"/>
      <c r="F47" s="7"/>
      <c r="K47" s="115"/>
    </row>
    <row r="48" spans="1:11" s="17" customFormat="1" ht="13">
      <c r="A48" s="236" t="s">
        <v>144</v>
      </c>
      <c r="B48" s="237" t="s">
        <v>151</v>
      </c>
      <c r="C48" s="116"/>
      <c r="D48" s="7"/>
      <c r="F48" s="7"/>
      <c r="K48" s="115"/>
    </row>
    <row r="49" spans="1:45" s="2" customFormat="1" ht="13">
      <c r="A49" s="7"/>
      <c r="B49" s="22"/>
      <c r="C49" s="116"/>
      <c r="D49" s="78"/>
      <c r="F49" s="78"/>
      <c r="G49" s="17"/>
      <c r="H49" s="17"/>
      <c r="K49" s="52"/>
    </row>
    <row r="50" spans="1:45" s="2" customFormat="1" ht="13">
      <c r="F50" s="17"/>
      <c r="G50" s="17"/>
      <c r="H50" s="17"/>
      <c r="K50" s="52"/>
    </row>
    <row r="51" spans="1:45" s="2" customFormat="1" ht="13">
      <c r="A51" s="53" t="s">
        <v>43</v>
      </c>
      <c r="C51" s="54"/>
      <c r="D51" s="23"/>
      <c r="I51" s="55"/>
      <c r="J51" s="56"/>
      <c r="K51" s="57"/>
      <c r="L51" s="58"/>
    </row>
    <row r="52" spans="1:45" s="2" customFormat="1" ht="13">
      <c r="A52" s="59" t="s">
        <v>20</v>
      </c>
      <c r="B52" s="154">
        <f>B25</f>
        <v>44196</v>
      </c>
      <c r="C52" s="60"/>
      <c r="D52" s="23"/>
      <c r="I52" s="55"/>
      <c r="J52" s="56"/>
      <c r="K52" s="57"/>
      <c r="L52" s="58"/>
    </row>
    <row r="53" spans="1:45" s="2" customFormat="1" ht="13">
      <c r="A53" s="4" t="s">
        <v>21</v>
      </c>
      <c r="B53" s="155">
        <f>(B52-$B$23)/(365/12)</f>
        <v>9.0410958904109577</v>
      </c>
      <c r="C53" s="16" t="s">
        <v>44</v>
      </c>
      <c r="I53" s="55"/>
      <c r="J53" s="56"/>
      <c r="K53" s="57"/>
      <c r="L53" s="58"/>
    </row>
    <row r="54" spans="1:45" s="2" customFormat="1" ht="13">
      <c r="A54" s="16" t="s">
        <v>22</v>
      </c>
      <c r="B54" s="156">
        <f>B53/12</f>
        <v>0.75342465753424648</v>
      </c>
      <c r="C54" s="23" t="s">
        <v>45</v>
      </c>
      <c r="I54" s="55"/>
      <c r="L54" s="58"/>
    </row>
    <row r="55" spans="1:45" s="2" customFormat="1" ht="13">
      <c r="A55" s="61" t="s">
        <v>23</v>
      </c>
      <c r="B55" s="62">
        <f>B53</f>
        <v>9.0410958904109577</v>
      </c>
      <c r="C55" s="149">
        <v>12</v>
      </c>
      <c r="D55" s="149">
        <v>12</v>
      </c>
      <c r="E55" s="149">
        <v>12</v>
      </c>
      <c r="F55" s="149">
        <v>12</v>
      </c>
      <c r="G55" s="149">
        <v>12</v>
      </c>
      <c r="H55" s="149">
        <v>12</v>
      </c>
      <c r="I55" s="149">
        <v>12</v>
      </c>
      <c r="J55" s="149">
        <v>12</v>
      </c>
      <c r="K55" s="149">
        <v>12</v>
      </c>
      <c r="L55" s="149">
        <v>12</v>
      </c>
      <c r="M55" s="149">
        <v>12</v>
      </c>
      <c r="N55" s="149">
        <v>12</v>
      </c>
      <c r="O55" s="149">
        <v>12</v>
      </c>
      <c r="P55" s="149">
        <v>12</v>
      </c>
      <c r="Q55" s="149">
        <v>12</v>
      </c>
      <c r="R55" s="149">
        <v>12</v>
      </c>
      <c r="S55" s="149">
        <v>12</v>
      </c>
      <c r="T55" s="149">
        <v>12</v>
      </c>
      <c r="U55" s="149">
        <v>12</v>
      </c>
      <c r="V55" s="149">
        <v>12</v>
      </c>
      <c r="W55" s="149">
        <v>12</v>
      </c>
      <c r="X55" s="149">
        <v>12</v>
      </c>
      <c r="Y55" s="149">
        <v>12</v>
      </c>
      <c r="Z55" s="149">
        <v>12</v>
      </c>
      <c r="AA55" s="149">
        <v>12</v>
      </c>
      <c r="AB55" s="149">
        <v>12</v>
      </c>
      <c r="AC55" s="149">
        <v>12</v>
      </c>
      <c r="AD55" s="149">
        <v>12</v>
      </c>
      <c r="AE55" s="149">
        <v>12</v>
      </c>
      <c r="AF55" s="149">
        <v>12</v>
      </c>
      <c r="AG55" s="149">
        <v>12</v>
      </c>
      <c r="AH55" s="149">
        <v>12</v>
      </c>
      <c r="AI55" s="149">
        <v>12</v>
      </c>
      <c r="AJ55" s="149">
        <v>12</v>
      </c>
      <c r="AK55" s="149">
        <v>12</v>
      </c>
      <c r="AL55" s="149">
        <v>12</v>
      </c>
      <c r="AM55" s="149">
        <v>12</v>
      </c>
      <c r="AN55" s="149">
        <v>12</v>
      </c>
      <c r="AO55" s="149">
        <v>12</v>
      </c>
      <c r="AP55" s="149">
        <v>12</v>
      </c>
      <c r="AQ55" s="149">
        <v>12</v>
      </c>
    </row>
    <row r="56" spans="1:45" s="2" customFormat="1" ht="13">
      <c r="A56" s="63" t="s">
        <v>24</v>
      </c>
      <c r="B56" s="62">
        <f>+B55</f>
        <v>9.0410958904109577</v>
      </c>
      <c r="C56" s="62">
        <f t="shared" ref="C56:AQ56" si="0">+B56+C55</f>
        <v>21.041095890410958</v>
      </c>
      <c r="D56" s="62">
        <f t="shared" si="0"/>
        <v>33.041095890410958</v>
      </c>
      <c r="E56" s="62">
        <f t="shared" si="0"/>
        <v>45.041095890410958</v>
      </c>
      <c r="F56" s="62">
        <f t="shared" si="0"/>
        <v>57.041095890410958</v>
      </c>
      <c r="G56" s="62">
        <f t="shared" si="0"/>
        <v>69.041095890410958</v>
      </c>
      <c r="H56" s="62">
        <f t="shared" si="0"/>
        <v>81.041095890410958</v>
      </c>
      <c r="I56" s="62">
        <f t="shared" si="0"/>
        <v>93.041095890410958</v>
      </c>
      <c r="J56" s="62">
        <f t="shared" si="0"/>
        <v>105.04109589041096</v>
      </c>
      <c r="K56" s="62">
        <f t="shared" si="0"/>
        <v>117.04109589041096</v>
      </c>
      <c r="L56" s="62">
        <f t="shared" si="0"/>
        <v>129.04109589041096</v>
      </c>
      <c r="M56" s="62">
        <f t="shared" si="0"/>
        <v>141.04109589041096</v>
      </c>
      <c r="N56" s="62">
        <f t="shared" si="0"/>
        <v>153.04109589041096</v>
      </c>
      <c r="O56" s="62">
        <f t="shared" si="0"/>
        <v>165.04109589041096</v>
      </c>
      <c r="P56" s="62">
        <f t="shared" si="0"/>
        <v>177.04109589041096</v>
      </c>
      <c r="Q56" s="62">
        <f t="shared" si="0"/>
        <v>189.04109589041096</v>
      </c>
      <c r="R56" s="62">
        <f t="shared" si="0"/>
        <v>201.04109589041096</v>
      </c>
      <c r="S56" s="62">
        <f t="shared" si="0"/>
        <v>213.04109589041096</v>
      </c>
      <c r="T56" s="62">
        <f t="shared" si="0"/>
        <v>225.04109589041096</v>
      </c>
      <c r="U56" s="62">
        <f t="shared" si="0"/>
        <v>237.04109589041096</v>
      </c>
      <c r="V56" s="62">
        <f t="shared" si="0"/>
        <v>249.04109589041096</v>
      </c>
      <c r="W56" s="62">
        <f t="shared" si="0"/>
        <v>261.04109589041093</v>
      </c>
      <c r="X56" s="62">
        <f t="shared" si="0"/>
        <v>273.04109589041093</v>
      </c>
      <c r="Y56" s="62">
        <f t="shared" si="0"/>
        <v>285.04109589041093</v>
      </c>
      <c r="Z56" s="62">
        <f t="shared" si="0"/>
        <v>297.04109589041093</v>
      </c>
      <c r="AA56" s="62">
        <f t="shared" si="0"/>
        <v>309.04109589041093</v>
      </c>
      <c r="AB56" s="62">
        <f t="shared" si="0"/>
        <v>321.04109589041093</v>
      </c>
      <c r="AC56" s="62">
        <f t="shared" si="0"/>
        <v>333.04109589041093</v>
      </c>
      <c r="AD56" s="62">
        <f t="shared" si="0"/>
        <v>345.04109589041093</v>
      </c>
      <c r="AE56" s="62">
        <f t="shared" si="0"/>
        <v>357.04109589041093</v>
      </c>
      <c r="AF56" s="62">
        <f t="shared" si="0"/>
        <v>369.04109589041093</v>
      </c>
      <c r="AG56" s="62">
        <f t="shared" si="0"/>
        <v>381.04109589041093</v>
      </c>
      <c r="AH56" s="62">
        <f t="shared" si="0"/>
        <v>393.04109589041093</v>
      </c>
      <c r="AI56" s="62">
        <f t="shared" si="0"/>
        <v>405.04109589041093</v>
      </c>
      <c r="AJ56" s="62">
        <f t="shared" si="0"/>
        <v>417.04109589041093</v>
      </c>
      <c r="AK56" s="62">
        <f t="shared" si="0"/>
        <v>429.04109589041093</v>
      </c>
      <c r="AL56" s="62">
        <f t="shared" si="0"/>
        <v>441.04109589041093</v>
      </c>
      <c r="AM56" s="62">
        <f t="shared" si="0"/>
        <v>453.04109589041093</v>
      </c>
      <c r="AN56" s="62">
        <f t="shared" si="0"/>
        <v>465.04109589041093</v>
      </c>
      <c r="AO56" s="62">
        <f t="shared" si="0"/>
        <v>477.04109589041093</v>
      </c>
      <c r="AP56" s="62">
        <f t="shared" si="0"/>
        <v>489.04109589041093</v>
      </c>
      <c r="AQ56" s="62">
        <f t="shared" si="0"/>
        <v>501.04109589041093</v>
      </c>
    </row>
    <row r="57" spans="1:45" s="2" customFormat="1" ht="13">
      <c r="A57" s="63" t="s">
        <v>25</v>
      </c>
      <c r="B57" s="62">
        <f>ROUND(B53/2,4)</f>
        <v>4.5205000000000002</v>
      </c>
      <c r="C57" s="62">
        <f>+B56+(C55/2)</f>
        <v>15.041095890410958</v>
      </c>
      <c r="D57" s="62">
        <f t="shared" ref="D57:AQ57" si="1">+C56+(D55/2)</f>
        <v>27.041095890410958</v>
      </c>
      <c r="E57" s="62">
        <f t="shared" si="1"/>
        <v>39.041095890410958</v>
      </c>
      <c r="F57" s="62">
        <f t="shared" si="1"/>
        <v>51.041095890410958</v>
      </c>
      <c r="G57" s="62">
        <f t="shared" si="1"/>
        <v>63.041095890410958</v>
      </c>
      <c r="H57" s="62">
        <f t="shared" si="1"/>
        <v>75.041095890410958</v>
      </c>
      <c r="I57" s="62">
        <f t="shared" si="1"/>
        <v>87.041095890410958</v>
      </c>
      <c r="J57" s="62">
        <f t="shared" si="1"/>
        <v>99.041095890410958</v>
      </c>
      <c r="K57" s="62">
        <f t="shared" si="1"/>
        <v>111.04109589041096</v>
      </c>
      <c r="L57" s="62">
        <f t="shared" si="1"/>
        <v>123.04109589041096</v>
      </c>
      <c r="M57" s="62">
        <f t="shared" si="1"/>
        <v>135.04109589041096</v>
      </c>
      <c r="N57" s="62">
        <f t="shared" si="1"/>
        <v>147.04109589041096</v>
      </c>
      <c r="O57" s="62">
        <f t="shared" si="1"/>
        <v>159.04109589041096</v>
      </c>
      <c r="P57" s="62">
        <f t="shared" si="1"/>
        <v>171.04109589041096</v>
      </c>
      <c r="Q57" s="62">
        <f t="shared" si="1"/>
        <v>183.04109589041096</v>
      </c>
      <c r="R57" s="62">
        <f t="shared" si="1"/>
        <v>195.04109589041096</v>
      </c>
      <c r="S57" s="62">
        <f t="shared" si="1"/>
        <v>207.04109589041096</v>
      </c>
      <c r="T57" s="62">
        <f t="shared" si="1"/>
        <v>219.04109589041096</v>
      </c>
      <c r="U57" s="62">
        <f t="shared" si="1"/>
        <v>231.04109589041096</v>
      </c>
      <c r="V57" s="62">
        <f t="shared" si="1"/>
        <v>243.04109589041096</v>
      </c>
      <c r="W57" s="62">
        <f t="shared" si="1"/>
        <v>255.04109589041096</v>
      </c>
      <c r="X57" s="62">
        <f t="shared" si="1"/>
        <v>267.04109589041093</v>
      </c>
      <c r="Y57" s="62">
        <f t="shared" si="1"/>
        <v>279.04109589041093</v>
      </c>
      <c r="Z57" s="62">
        <f t="shared" si="1"/>
        <v>291.04109589041093</v>
      </c>
      <c r="AA57" s="62">
        <f t="shared" si="1"/>
        <v>303.04109589041093</v>
      </c>
      <c r="AB57" s="62">
        <f t="shared" si="1"/>
        <v>315.04109589041093</v>
      </c>
      <c r="AC57" s="62">
        <f t="shared" si="1"/>
        <v>327.04109589041093</v>
      </c>
      <c r="AD57" s="62">
        <f t="shared" si="1"/>
        <v>339.04109589041093</v>
      </c>
      <c r="AE57" s="62">
        <f t="shared" si="1"/>
        <v>351.04109589041093</v>
      </c>
      <c r="AF57" s="62">
        <f t="shared" si="1"/>
        <v>363.04109589041093</v>
      </c>
      <c r="AG57" s="62">
        <f t="shared" si="1"/>
        <v>375.04109589041093</v>
      </c>
      <c r="AH57" s="62">
        <f t="shared" si="1"/>
        <v>387.04109589041093</v>
      </c>
      <c r="AI57" s="62">
        <f t="shared" si="1"/>
        <v>399.04109589041093</v>
      </c>
      <c r="AJ57" s="62">
        <f t="shared" si="1"/>
        <v>411.04109589041093</v>
      </c>
      <c r="AK57" s="62">
        <f t="shared" si="1"/>
        <v>423.04109589041093</v>
      </c>
      <c r="AL57" s="62">
        <f t="shared" si="1"/>
        <v>435.04109589041093</v>
      </c>
      <c r="AM57" s="62">
        <f t="shared" si="1"/>
        <v>447.04109589041093</v>
      </c>
      <c r="AN57" s="62">
        <f t="shared" si="1"/>
        <v>459.04109589041093</v>
      </c>
      <c r="AO57" s="62">
        <f t="shared" si="1"/>
        <v>471.04109589041093</v>
      </c>
      <c r="AP57" s="62">
        <f t="shared" si="1"/>
        <v>483.04109589041093</v>
      </c>
      <c r="AQ57" s="62">
        <f t="shared" si="1"/>
        <v>495.04109589041093</v>
      </c>
    </row>
    <row r="58" spans="1:45" s="2" customFormat="1" ht="13">
      <c r="A58" s="63" t="s">
        <v>26</v>
      </c>
      <c r="B58" s="157">
        <f t="shared" ref="B58:AQ58" si="2">+B57/12</f>
        <v>0.37670833333333337</v>
      </c>
      <c r="C58" s="157">
        <f t="shared" si="2"/>
        <v>1.2534246575342465</v>
      </c>
      <c r="D58" s="157">
        <f t="shared" si="2"/>
        <v>2.2534246575342465</v>
      </c>
      <c r="E58" s="157">
        <f t="shared" si="2"/>
        <v>3.2534246575342465</v>
      </c>
      <c r="F58" s="157">
        <f t="shared" si="2"/>
        <v>4.2534246575342465</v>
      </c>
      <c r="G58" s="157">
        <f t="shared" si="2"/>
        <v>5.2534246575342465</v>
      </c>
      <c r="H58" s="157">
        <f t="shared" si="2"/>
        <v>6.2534246575342465</v>
      </c>
      <c r="I58" s="157">
        <f t="shared" si="2"/>
        <v>7.2534246575342465</v>
      </c>
      <c r="J58" s="157">
        <f t="shared" si="2"/>
        <v>8.2534246575342465</v>
      </c>
      <c r="K58" s="157">
        <f t="shared" si="2"/>
        <v>9.2534246575342465</v>
      </c>
      <c r="L58" s="157">
        <f t="shared" si="2"/>
        <v>10.253424657534246</v>
      </c>
      <c r="M58" s="157">
        <f t="shared" si="2"/>
        <v>11.253424657534246</v>
      </c>
      <c r="N58" s="157">
        <f t="shared" si="2"/>
        <v>12.253424657534246</v>
      </c>
      <c r="O58" s="157">
        <f t="shared" si="2"/>
        <v>13.253424657534246</v>
      </c>
      <c r="P58" s="157">
        <f t="shared" si="2"/>
        <v>14.253424657534246</v>
      </c>
      <c r="Q58" s="157">
        <f t="shared" si="2"/>
        <v>15.253424657534246</v>
      </c>
      <c r="R58" s="157">
        <f t="shared" si="2"/>
        <v>16.253424657534246</v>
      </c>
      <c r="S58" s="157">
        <f t="shared" si="2"/>
        <v>17.253424657534246</v>
      </c>
      <c r="T58" s="157">
        <f t="shared" si="2"/>
        <v>18.253424657534246</v>
      </c>
      <c r="U58" s="157">
        <f t="shared" si="2"/>
        <v>19.253424657534246</v>
      </c>
      <c r="V58" s="157">
        <f t="shared" si="2"/>
        <v>20.253424657534246</v>
      </c>
      <c r="W58" s="157">
        <f t="shared" si="2"/>
        <v>21.253424657534246</v>
      </c>
      <c r="X58" s="157">
        <f t="shared" si="2"/>
        <v>22.253424657534243</v>
      </c>
      <c r="Y58" s="157">
        <f t="shared" si="2"/>
        <v>23.253424657534243</v>
      </c>
      <c r="Z58" s="157">
        <f t="shared" si="2"/>
        <v>24.253424657534243</v>
      </c>
      <c r="AA58" s="157">
        <f t="shared" si="2"/>
        <v>25.253424657534243</v>
      </c>
      <c r="AB58" s="157">
        <f t="shared" si="2"/>
        <v>26.253424657534243</v>
      </c>
      <c r="AC58" s="157">
        <f t="shared" si="2"/>
        <v>27.253424657534243</v>
      </c>
      <c r="AD58" s="157">
        <f t="shared" si="2"/>
        <v>28.253424657534243</v>
      </c>
      <c r="AE58" s="157">
        <f t="shared" si="2"/>
        <v>29.253424657534243</v>
      </c>
      <c r="AF58" s="157">
        <f t="shared" si="2"/>
        <v>30.253424657534243</v>
      </c>
      <c r="AG58" s="157">
        <f t="shared" si="2"/>
        <v>31.253424657534243</v>
      </c>
      <c r="AH58" s="157">
        <f t="shared" si="2"/>
        <v>32.253424657534246</v>
      </c>
      <c r="AI58" s="157">
        <f t="shared" si="2"/>
        <v>33.253424657534246</v>
      </c>
      <c r="AJ58" s="157">
        <f t="shared" si="2"/>
        <v>34.253424657534246</v>
      </c>
      <c r="AK58" s="157">
        <f t="shared" si="2"/>
        <v>35.253424657534246</v>
      </c>
      <c r="AL58" s="157">
        <f t="shared" si="2"/>
        <v>36.253424657534246</v>
      </c>
      <c r="AM58" s="157">
        <f t="shared" si="2"/>
        <v>37.253424657534246</v>
      </c>
      <c r="AN58" s="157">
        <f t="shared" si="2"/>
        <v>38.253424657534246</v>
      </c>
      <c r="AO58" s="157">
        <f t="shared" si="2"/>
        <v>39.253424657534246</v>
      </c>
      <c r="AP58" s="157">
        <f t="shared" si="2"/>
        <v>40.253424657534246</v>
      </c>
      <c r="AQ58" s="157">
        <f t="shared" si="2"/>
        <v>41.253424657534246</v>
      </c>
    </row>
    <row r="59" spans="1:45" s="2" customFormat="1" ht="13">
      <c r="A59" s="64" t="s">
        <v>46</v>
      </c>
      <c r="B59" s="64">
        <f>B27</f>
        <v>2020</v>
      </c>
      <c r="C59" s="64">
        <f t="shared" ref="C59:AQ59" si="3">B59+1</f>
        <v>2021</v>
      </c>
      <c r="D59" s="64">
        <f t="shared" si="3"/>
        <v>2022</v>
      </c>
      <c r="E59" s="64">
        <f t="shared" si="3"/>
        <v>2023</v>
      </c>
      <c r="F59" s="64">
        <f t="shared" si="3"/>
        <v>2024</v>
      </c>
      <c r="G59" s="64">
        <f t="shared" si="3"/>
        <v>2025</v>
      </c>
      <c r="H59" s="64">
        <f t="shared" si="3"/>
        <v>2026</v>
      </c>
      <c r="I59" s="64">
        <f t="shared" si="3"/>
        <v>2027</v>
      </c>
      <c r="J59" s="64">
        <f t="shared" si="3"/>
        <v>2028</v>
      </c>
      <c r="K59" s="64">
        <f t="shared" si="3"/>
        <v>2029</v>
      </c>
      <c r="L59" s="64">
        <f t="shared" si="3"/>
        <v>2030</v>
      </c>
      <c r="M59" s="64">
        <f t="shared" si="3"/>
        <v>2031</v>
      </c>
      <c r="N59" s="64">
        <f t="shared" si="3"/>
        <v>2032</v>
      </c>
      <c r="O59" s="64">
        <f t="shared" si="3"/>
        <v>2033</v>
      </c>
      <c r="P59" s="64">
        <f t="shared" si="3"/>
        <v>2034</v>
      </c>
      <c r="Q59" s="64">
        <f t="shared" si="3"/>
        <v>2035</v>
      </c>
      <c r="R59" s="64">
        <f t="shared" si="3"/>
        <v>2036</v>
      </c>
      <c r="S59" s="64">
        <f t="shared" si="3"/>
        <v>2037</v>
      </c>
      <c r="T59" s="64">
        <f t="shared" si="3"/>
        <v>2038</v>
      </c>
      <c r="U59" s="64">
        <f t="shared" si="3"/>
        <v>2039</v>
      </c>
      <c r="V59" s="64">
        <f t="shared" si="3"/>
        <v>2040</v>
      </c>
      <c r="W59" s="64">
        <f t="shared" si="3"/>
        <v>2041</v>
      </c>
      <c r="X59" s="64">
        <f t="shared" si="3"/>
        <v>2042</v>
      </c>
      <c r="Y59" s="64">
        <f t="shared" si="3"/>
        <v>2043</v>
      </c>
      <c r="Z59" s="64">
        <f t="shared" si="3"/>
        <v>2044</v>
      </c>
      <c r="AA59" s="64">
        <f t="shared" si="3"/>
        <v>2045</v>
      </c>
      <c r="AB59" s="64">
        <f t="shared" si="3"/>
        <v>2046</v>
      </c>
      <c r="AC59" s="64">
        <f t="shared" si="3"/>
        <v>2047</v>
      </c>
      <c r="AD59" s="64">
        <f t="shared" si="3"/>
        <v>2048</v>
      </c>
      <c r="AE59" s="64">
        <f t="shared" si="3"/>
        <v>2049</v>
      </c>
      <c r="AF59" s="64">
        <f t="shared" si="3"/>
        <v>2050</v>
      </c>
      <c r="AG59" s="64">
        <f t="shared" si="3"/>
        <v>2051</v>
      </c>
      <c r="AH59" s="64">
        <f t="shared" si="3"/>
        <v>2052</v>
      </c>
      <c r="AI59" s="64">
        <f t="shared" si="3"/>
        <v>2053</v>
      </c>
      <c r="AJ59" s="64">
        <f t="shared" si="3"/>
        <v>2054</v>
      </c>
      <c r="AK59" s="64">
        <f t="shared" si="3"/>
        <v>2055</v>
      </c>
      <c r="AL59" s="64">
        <f t="shared" si="3"/>
        <v>2056</v>
      </c>
      <c r="AM59" s="64">
        <f t="shared" si="3"/>
        <v>2057</v>
      </c>
      <c r="AN59" s="64">
        <f t="shared" si="3"/>
        <v>2058</v>
      </c>
      <c r="AO59" s="64">
        <f t="shared" si="3"/>
        <v>2059</v>
      </c>
      <c r="AP59" s="64">
        <f t="shared" si="3"/>
        <v>2060</v>
      </c>
      <c r="AQ59" s="64">
        <f t="shared" si="3"/>
        <v>2061</v>
      </c>
    </row>
    <row r="60" spans="1:45" s="2" customFormat="1" ht="13">
      <c r="A60" s="65"/>
      <c r="B60" s="22"/>
      <c r="C60" s="10"/>
      <c r="D60" s="10"/>
      <c r="E60" s="10"/>
      <c r="H60" s="10"/>
      <c r="X60" s="4"/>
      <c r="Y60" s="66"/>
      <c r="Z60" s="17"/>
      <c r="AA60" s="67"/>
      <c r="AB60" s="67"/>
      <c r="AC60" s="67"/>
      <c r="AD60" s="67"/>
      <c r="AE60" s="67"/>
      <c r="AF60" s="67"/>
      <c r="AS60" s="150">
        <v>1</v>
      </c>
    </row>
    <row r="61" spans="1:45" s="2" customFormat="1" ht="13"/>
  </sheetData>
  <customSheetViews>
    <customSheetView guid="{00B1DDE5-ED0E-42B0-8031-37C1DCEBCED2}" showGridLines="0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34DAD88D-D58C-4F45-8E12-1D8570FD3607}" showGridLines="0">
      <selection activeCell="A11" sqref="A11"/>
      <pageMargins left="0.75" right="0.75" top="1" bottom="1" header="0.5" footer="0.5"/>
      <pageSetup orientation="portrait" r:id="rId2"/>
      <headerFooter alignWithMargins="0"/>
    </customSheetView>
  </customSheetViews>
  <phoneticPr fontId="259" type="noConversion"/>
  <dataValidations disablePrompts="1" count="2">
    <dataValidation type="whole" errorStyle="warning" allowBlank="1" showInputMessage="1" showErrorMessage="1" errorTitle="ERROR" error="Please insert a 1 or a 0." promptTitle="DATA INPUT" prompt="Enter a 1 to show DRAFT Presentation._x000a_Enter a 0 to for FINAL Presentation." sqref="G27:G28" xr:uid="{00000000-0002-0000-0100-000000000000}">
      <formula1>0</formula1>
      <formula2>1</formula2>
    </dataValidation>
    <dataValidation type="whole" errorStyle="warning" allowBlank="1" showInputMessage="1" showErrorMessage="1" errorTitle="ERROR" error="Please insert a 1 or a 0." promptTitle="DATA INPUT" prompt="Enter a 1 to show date._x000a_Enter a 0 to not show date." sqref="G5" xr:uid="{00000000-0002-0000-0100-000001000000}">
      <formula1>0</formula1>
      <formula2>1</formula2>
    </dataValidation>
  </dataValidations>
  <pageMargins left="0.75" right="0.75" top="1" bottom="1" header="0.5" footer="0.5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 codeName="Sheet8">
    <tabColor rgb="FFFF0000"/>
    <pageSetUpPr fitToPage="1"/>
  </sheetPr>
  <dimension ref="A1:Z74"/>
  <sheetViews>
    <sheetView showGridLines="0" topLeftCell="AF1" zoomScale="75" zoomScaleNormal="80" workbookViewId="0">
      <selection activeCell="G40" sqref="G40"/>
    </sheetView>
  </sheetViews>
  <sheetFormatPr baseColWidth="10" defaultColWidth="9.796875" defaultRowHeight="12.75" customHeight="1"/>
  <cols>
    <col min="1" max="1" width="54.3984375" style="12" customWidth="1"/>
    <col min="2" max="5" width="17" style="12" customWidth="1"/>
    <col min="6" max="6" width="19.19921875" style="12" customWidth="1"/>
    <col min="7" max="13" width="17" style="12" customWidth="1"/>
    <col min="14" max="14" width="16" style="12" customWidth="1"/>
    <col min="15" max="19" width="14.3984375" style="12" customWidth="1"/>
    <col min="20" max="20" width="14.59765625" style="12" customWidth="1"/>
    <col min="21" max="21" width="16" style="12" bestFit="1" customWidth="1"/>
    <col min="22" max="22" width="9.796875" style="12"/>
    <col min="23" max="27" width="10.19921875" style="12" bestFit="1" customWidth="1"/>
    <col min="28" max="16384" width="9.796875" style="12"/>
  </cols>
  <sheetData>
    <row r="1" spans="1:26" s="4" customFormat="1" ht="24" thickBot="1">
      <c r="A1" s="134" t="s">
        <v>77</v>
      </c>
      <c r="B1" s="68"/>
      <c r="C1" s="68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26" s="4" customFormat="1" ht="13"/>
    <row r="3" spans="1:26" s="4" customFormat="1" ht="13">
      <c r="A3" s="70" t="s">
        <v>47</v>
      </c>
      <c r="B3" s="70"/>
      <c r="C3" s="70" t="s">
        <v>62</v>
      </c>
      <c r="D3" s="94"/>
      <c r="E3" s="94"/>
      <c r="F3" s="94"/>
      <c r="G3" s="70"/>
      <c r="H3" s="71"/>
      <c r="I3" s="71"/>
      <c r="J3" s="71"/>
      <c r="K3" s="71"/>
      <c r="L3" s="71"/>
    </row>
    <row r="4" spans="1:26" s="4" customFormat="1" ht="13">
      <c r="A4" s="72" t="s">
        <v>89</v>
      </c>
      <c r="B4" s="284">
        <v>1.0999999999999999E-2</v>
      </c>
      <c r="C4" s="276" t="s">
        <v>200</v>
      </c>
      <c r="D4" s="17"/>
      <c r="E4" s="17"/>
      <c r="F4" s="275" t="s">
        <v>201</v>
      </c>
      <c r="G4" s="71"/>
      <c r="H4" s="135"/>
      <c r="I4" s="67"/>
      <c r="J4" s="67"/>
      <c r="K4" s="67"/>
      <c r="L4" s="67"/>
    </row>
    <row r="5" spans="1:26" s="4" customFormat="1" ht="14" thickBot="1">
      <c r="A5" s="72" t="s">
        <v>88</v>
      </c>
      <c r="B5" s="222">
        <v>0</v>
      </c>
      <c r="C5" s="27" t="s">
        <v>198</v>
      </c>
      <c r="D5" s="17"/>
      <c r="E5" s="17"/>
      <c r="F5" s="17"/>
      <c r="G5" s="71"/>
      <c r="H5" s="17"/>
      <c r="I5" s="180"/>
      <c r="J5" s="180"/>
      <c r="K5" s="180"/>
      <c r="L5" s="180"/>
    </row>
    <row r="6" spans="1:26" s="4" customFormat="1" ht="14" thickBot="1">
      <c r="A6" s="72" t="s">
        <v>87</v>
      </c>
      <c r="B6" s="223">
        <f>'WACC - ES'!AE50</f>
        <v>8.6400000000000005E-2</v>
      </c>
      <c r="C6" s="224">
        <v>10</v>
      </c>
      <c r="D6" s="17" t="s">
        <v>91</v>
      </c>
      <c r="E6" s="17"/>
      <c r="F6" s="17"/>
      <c r="G6" s="71"/>
      <c r="H6" s="76"/>
      <c r="I6" s="82"/>
      <c r="J6" s="82"/>
      <c r="K6" s="82"/>
      <c r="L6" s="82"/>
    </row>
    <row r="7" spans="1:26" s="4" customFormat="1" ht="13">
      <c r="A7" s="27" t="s">
        <v>75</v>
      </c>
      <c r="B7" s="221">
        <v>4.6600000000000003E-2</v>
      </c>
      <c r="C7" s="276" t="s">
        <v>189</v>
      </c>
      <c r="D7" s="17"/>
      <c r="E7" s="17"/>
      <c r="F7" s="17"/>
      <c r="G7" s="71"/>
      <c r="H7" s="71"/>
      <c r="I7" s="71"/>
      <c r="J7" s="71"/>
      <c r="K7" s="71"/>
      <c r="L7" s="71"/>
    </row>
    <row r="8" spans="1:26" s="4" customFormat="1" ht="13">
      <c r="A8" s="27" t="s">
        <v>90</v>
      </c>
      <c r="B8" s="222">
        <v>0.06</v>
      </c>
      <c r="C8" s="27" t="s">
        <v>198</v>
      </c>
      <c r="D8" s="17"/>
      <c r="E8" s="17"/>
      <c r="F8" s="17"/>
      <c r="G8" s="71"/>
      <c r="H8" s="135"/>
      <c r="I8" s="67"/>
      <c r="J8" s="67"/>
      <c r="K8" s="67"/>
      <c r="L8" s="67"/>
    </row>
    <row r="9" spans="1:26" s="4" customFormat="1" ht="13">
      <c r="A9" s="27" t="s">
        <v>85</v>
      </c>
      <c r="B9" s="225">
        <f>'WACC - ES'!F33</f>
        <v>0.15112184604679518</v>
      </c>
      <c r="C9" s="27" t="s">
        <v>198</v>
      </c>
      <c r="D9" s="17"/>
      <c r="E9" s="17"/>
      <c r="F9" s="17"/>
      <c r="G9" s="71"/>
      <c r="H9" s="135"/>
      <c r="I9" s="67"/>
      <c r="J9" s="67"/>
      <c r="K9" s="67"/>
      <c r="L9" s="67"/>
    </row>
    <row r="10" spans="1:26" s="4" customFormat="1" ht="13">
      <c r="A10" s="27" t="s">
        <v>95</v>
      </c>
      <c r="B10" s="225">
        <v>0.05</v>
      </c>
      <c r="C10" s="27" t="s">
        <v>198</v>
      </c>
      <c r="D10" s="17"/>
      <c r="E10" s="17"/>
      <c r="F10" s="17"/>
      <c r="G10" s="71"/>
      <c r="H10" s="17"/>
      <c r="I10" s="180"/>
      <c r="J10" s="180"/>
      <c r="K10" s="180"/>
      <c r="L10" s="180"/>
    </row>
    <row r="11" spans="1:26" s="4" customFormat="1" ht="13">
      <c r="A11" s="27" t="s">
        <v>101</v>
      </c>
      <c r="B11" s="226">
        <v>43921</v>
      </c>
      <c r="C11" s="27"/>
      <c r="D11" s="17"/>
      <c r="E11" s="17"/>
      <c r="F11" s="17"/>
      <c r="G11" s="71"/>
      <c r="H11" s="76"/>
      <c r="I11" s="82"/>
      <c r="J11" s="82"/>
      <c r="K11" s="82"/>
      <c r="L11" s="82"/>
    </row>
    <row r="12" spans="1:26" s="4" customFormat="1" ht="13">
      <c r="A12" s="72" t="s">
        <v>48</v>
      </c>
      <c r="B12" s="661">
        <f>'WACC - ES'!X35</f>
        <v>0.15</v>
      </c>
      <c r="C12" s="27" t="s">
        <v>438</v>
      </c>
      <c r="H12" s="76"/>
      <c r="I12" s="82"/>
      <c r="J12" s="82"/>
      <c r="K12" s="82"/>
      <c r="L12" s="82"/>
    </row>
    <row r="13" spans="1:26" s="4" customFormat="1" ht="13">
      <c r="A13" s="72" t="s">
        <v>49</v>
      </c>
      <c r="B13" s="289">
        <v>0.03</v>
      </c>
      <c r="C13" s="128" t="s">
        <v>136</v>
      </c>
      <c r="G13" s="17"/>
      <c r="H13" s="17"/>
      <c r="I13" s="290"/>
      <c r="J13" s="290"/>
      <c r="K13" s="290"/>
      <c r="L13" s="290"/>
      <c r="M13" s="67"/>
    </row>
    <row r="14" spans="1:26" s="4" customFormat="1" ht="13">
      <c r="A14" s="27" t="s">
        <v>92</v>
      </c>
      <c r="B14" s="264">
        <f>'Income Approach'!E22</f>
        <v>7.4999999999999997E-2</v>
      </c>
      <c r="C14" s="27" t="s">
        <v>137</v>
      </c>
      <c r="M14" s="136"/>
    </row>
    <row r="15" spans="1:26" s="4" customFormat="1" ht="13">
      <c r="A15" s="110" t="s">
        <v>60</v>
      </c>
      <c r="B15" s="227">
        <v>0.25</v>
      </c>
      <c r="C15" s="128" t="s">
        <v>174</v>
      </c>
      <c r="H15" s="75"/>
      <c r="I15" s="75"/>
      <c r="J15" s="75"/>
      <c r="K15" s="75"/>
      <c r="L15" s="75"/>
    </row>
    <row r="16" spans="1:26" s="4" customFormat="1" ht="13">
      <c r="A16" s="4" t="s">
        <v>108</v>
      </c>
      <c r="B16" s="291">
        <v>0.25</v>
      </c>
      <c r="C16" s="27" t="s">
        <v>136</v>
      </c>
      <c r="E16" s="74"/>
      <c r="F16" s="75"/>
      <c r="G16" s="75"/>
      <c r="H16" s="292"/>
      <c r="I16" s="292"/>
      <c r="J16" s="292"/>
      <c r="K16" s="292"/>
      <c r="L16" s="292"/>
      <c r="M16" s="292"/>
      <c r="N16" s="17"/>
      <c r="O16" s="17"/>
      <c r="P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s="4" customFormat="1" ht="13">
      <c r="A17" s="4" t="s">
        <v>109</v>
      </c>
      <c r="B17" s="512">
        <f>D51</f>
        <v>6.9280874327422109E-2</v>
      </c>
      <c r="C17" s="27" t="s">
        <v>202</v>
      </c>
      <c r="E17" s="74"/>
      <c r="F17" s="75"/>
      <c r="G17" s="75"/>
      <c r="H17" s="292"/>
      <c r="I17" s="292"/>
      <c r="J17" s="292"/>
      <c r="K17" s="292"/>
      <c r="L17" s="292"/>
      <c r="M17" s="292"/>
      <c r="N17" s="17"/>
      <c r="O17" s="17"/>
      <c r="P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s="4" customFormat="1" ht="13">
      <c r="A18" s="4" t="s">
        <v>96</v>
      </c>
      <c r="B18" s="512">
        <f>H41</f>
        <v>7.9333540430769137E-2</v>
      </c>
      <c r="C18" s="27" t="s">
        <v>93</v>
      </c>
      <c r="E18" s="74"/>
      <c r="F18" s="75"/>
      <c r="G18" s="75"/>
      <c r="H18" s="292"/>
      <c r="I18" s="292"/>
      <c r="J18" s="292"/>
      <c r="K18" s="292"/>
      <c r="L18" s="292"/>
      <c r="M18" s="292"/>
      <c r="N18" s="17"/>
      <c r="O18" s="17"/>
      <c r="P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s="4" customFormat="1" ht="13">
      <c r="A19" s="72" t="s">
        <v>134</v>
      </c>
      <c r="B19" s="225"/>
      <c r="C19" s="128" t="s">
        <v>136</v>
      </c>
      <c r="D19" s="128"/>
      <c r="E19" s="292"/>
      <c r="F19" s="292"/>
      <c r="G19" s="292"/>
      <c r="H19" s="292"/>
      <c r="I19" s="292"/>
      <c r="J19" s="292"/>
      <c r="K19" s="292"/>
      <c r="L19" s="292"/>
      <c r="M19" s="292"/>
      <c r="N19" s="17"/>
      <c r="O19" s="17"/>
      <c r="P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s="4" customFormat="1" ht="13">
      <c r="A20" s="110" t="s">
        <v>99</v>
      </c>
      <c r="B20" s="283"/>
      <c r="C20" s="128"/>
      <c r="E20" s="141"/>
      <c r="F20" s="141"/>
      <c r="G20" s="141"/>
      <c r="H20" s="74"/>
      <c r="I20" s="74"/>
      <c r="J20" s="74"/>
      <c r="K20" s="74"/>
      <c r="L20" s="74"/>
      <c r="N20" s="17"/>
      <c r="O20" s="17"/>
      <c r="P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s="4" customFormat="1" ht="13">
      <c r="A21" s="72" t="s">
        <v>81</v>
      </c>
      <c r="B21" s="241"/>
      <c r="C21" s="128"/>
      <c r="E21" s="141"/>
      <c r="F21" s="141"/>
      <c r="G21" s="141"/>
      <c r="H21" s="74"/>
      <c r="I21" s="74"/>
      <c r="J21" s="74"/>
      <c r="K21" s="74"/>
      <c r="L21" s="74"/>
      <c r="N21" s="17"/>
      <c r="O21" s="17"/>
      <c r="P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s="4" customFormat="1" ht="13">
      <c r="A22" s="72"/>
      <c r="B22" s="72"/>
      <c r="C22" s="72"/>
      <c r="F22" s="232"/>
      <c r="G22" s="232"/>
      <c r="H22" s="232"/>
      <c r="I22" s="232"/>
      <c r="J22" s="232"/>
      <c r="K22" s="232"/>
      <c r="L22" s="232"/>
      <c r="M22" s="17"/>
      <c r="N22" s="79"/>
    </row>
    <row r="23" spans="1:26" s="4" customFormat="1" ht="13">
      <c r="A23" s="255" t="s">
        <v>177</v>
      </c>
      <c r="B23" s="232"/>
      <c r="C23" s="72"/>
      <c r="H23" s="232"/>
      <c r="I23" s="232"/>
      <c r="J23" s="232"/>
      <c r="K23" s="232"/>
      <c r="L23" s="232"/>
      <c r="M23" s="17"/>
      <c r="N23" s="79"/>
    </row>
    <row r="24" spans="1:26" s="4" customFormat="1" ht="13">
      <c r="A24" s="4" t="s">
        <v>102</v>
      </c>
      <c r="B24" s="258">
        <v>0</v>
      </c>
      <c r="C24" s="72"/>
      <c r="H24" s="232"/>
      <c r="I24" s="232"/>
      <c r="J24" s="232"/>
      <c r="K24" s="232"/>
      <c r="L24" s="232"/>
      <c r="M24" s="17"/>
      <c r="N24" s="79"/>
    </row>
    <row r="25" spans="1:26" s="4" customFormat="1" ht="13">
      <c r="A25" s="72" t="s">
        <v>181</v>
      </c>
      <c r="B25" s="262">
        <f>'Working capital 2019'!E6/1000</f>
        <v>4935.27567</v>
      </c>
      <c r="C25" s="72"/>
      <c r="H25" s="232"/>
      <c r="I25" s="232"/>
      <c r="J25" s="232"/>
      <c r="K25" s="232"/>
      <c r="L25" s="232"/>
      <c r="M25" s="17"/>
      <c r="N25" s="79"/>
    </row>
    <row r="26" spans="1:26" s="4" customFormat="1" ht="13">
      <c r="A26" s="72" t="s">
        <v>183</v>
      </c>
      <c r="B26" s="259">
        <f>-'Working capital 2019'!E13/1000</f>
        <v>-854.75734999999997</v>
      </c>
      <c r="C26" s="72"/>
      <c r="H26" s="232"/>
      <c r="I26" s="232"/>
      <c r="J26" s="232"/>
      <c r="K26" s="232"/>
      <c r="L26" s="232"/>
      <c r="M26" s="17"/>
      <c r="N26" s="79"/>
    </row>
    <row r="27" spans="1:26" s="4" customFormat="1" ht="13">
      <c r="A27" s="72" t="s">
        <v>182</v>
      </c>
      <c r="B27" s="261">
        <f>-'Working capital 2019'!E10/1000</f>
        <v>-8767.9285600000003</v>
      </c>
      <c r="C27" s="232"/>
      <c r="H27" s="232"/>
      <c r="I27" s="232"/>
      <c r="J27" s="232"/>
      <c r="K27" s="232"/>
      <c r="L27" s="232"/>
      <c r="M27" s="17"/>
      <c r="N27" s="79"/>
    </row>
    <row r="28" spans="1:26" s="4" customFormat="1" ht="13">
      <c r="A28" s="72" t="s">
        <v>178</v>
      </c>
      <c r="B28" s="257">
        <f>SUM(B25:B27)</f>
        <v>-4687.4102400000002</v>
      </c>
      <c r="C28" s="72"/>
      <c r="H28" s="232"/>
      <c r="I28" s="232"/>
      <c r="J28" s="232"/>
      <c r="K28" s="232"/>
      <c r="L28" s="232"/>
      <c r="M28" s="17"/>
      <c r="N28" s="79"/>
    </row>
    <row r="29" spans="1:26" s="4" customFormat="1" ht="13">
      <c r="A29" s="122" t="s">
        <v>180</v>
      </c>
      <c r="B29" s="256">
        <f>G55</f>
        <v>3004.5022408650007</v>
      </c>
      <c r="C29" s="72"/>
      <c r="D29" s="74"/>
      <c r="E29" s="74"/>
      <c r="F29" s="74"/>
      <c r="G29" s="74"/>
      <c r="H29" s="74"/>
      <c r="I29" s="74"/>
      <c r="J29" s="74"/>
      <c r="K29" s="74"/>
      <c r="L29" s="74"/>
      <c r="M29" s="17"/>
      <c r="N29" s="79"/>
    </row>
    <row r="30" spans="1:26" s="4" customFormat="1" ht="13">
      <c r="A30" s="83" t="s">
        <v>179</v>
      </c>
      <c r="B30" s="232">
        <f>B28-B29</f>
        <v>-7691.9124808650013</v>
      </c>
      <c r="C30" s="72"/>
      <c r="D30" s="229"/>
      <c r="E30" s="76"/>
      <c r="F30" s="67"/>
      <c r="G30" s="67"/>
      <c r="H30" s="67"/>
      <c r="I30" s="67"/>
      <c r="J30" s="67"/>
      <c r="K30" s="67"/>
      <c r="L30" s="67"/>
      <c r="M30" s="17"/>
      <c r="N30" s="79"/>
    </row>
    <row r="31" spans="1:26" s="4" customFormat="1" ht="13">
      <c r="A31" s="72"/>
      <c r="B31" s="233"/>
      <c r="C31" s="76" t="s">
        <v>94</v>
      </c>
      <c r="D31" s="67"/>
      <c r="E31" s="67"/>
      <c r="F31" s="67"/>
      <c r="G31" s="274"/>
      <c r="H31" s="274">
        <f t="shared" ref="H31:K31" si="0">H39/1000</f>
        <v>3.7631866308379611</v>
      </c>
      <c r="I31" s="274">
        <f t="shared" si="0"/>
        <v>3.8760822297631021</v>
      </c>
      <c r="J31" s="274">
        <f t="shared" si="0"/>
        <v>3.9923646966559931</v>
      </c>
      <c r="K31" s="274">
        <f t="shared" si="0"/>
        <v>4.1121356375556717</v>
      </c>
      <c r="L31" s="274">
        <f t="shared" ref="L31" si="1">L39/1000</f>
        <v>4.235499706682341</v>
      </c>
      <c r="M31" s="17"/>
      <c r="N31" s="79"/>
    </row>
    <row r="32" spans="1:26" s="4" customFormat="1" ht="13">
      <c r="A32" s="70" t="s">
        <v>170</v>
      </c>
      <c r="B32" s="233"/>
      <c r="C32" s="77">
        <v>2015</v>
      </c>
      <c r="D32" s="77">
        <f t="shared" ref="D32:L32" si="2">C32+1</f>
        <v>2016</v>
      </c>
      <c r="E32" s="77">
        <f t="shared" si="2"/>
        <v>2017</v>
      </c>
      <c r="F32" s="77">
        <f t="shared" si="2"/>
        <v>2018</v>
      </c>
      <c r="G32" s="77">
        <f t="shared" si="2"/>
        <v>2019</v>
      </c>
      <c r="H32" s="513">
        <f t="shared" si="2"/>
        <v>2020</v>
      </c>
      <c r="I32" s="513">
        <f t="shared" si="2"/>
        <v>2021</v>
      </c>
      <c r="J32" s="513">
        <f t="shared" si="2"/>
        <v>2022</v>
      </c>
      <c r="K32" s="513">
        <f t="shared" si="2"/>
        <v>2023</v>
      </c>
      <c r="L32" s="513">
        <f t="shared" si="2"/>
        <v>2024</v>
      </c>
      <c r="M32" s="17"/>
      <c r="N32" s="79"/>
    </row>
    <row r="33" spans="1:14" s="4" customFormat="1" ht="13">
      <c r="A33" s="111" t="s">
        <v>80</v>
      </c>
      <c r="B33" s="233"/>
      <c r="C33" s="230"/>
      <c r="D33" s="230">
        <f>'Updated estimates'!I12/1000</f>
        <v>20690.934026399998</v>
      </c>
      <c r="E33" s="230">
        <f>'Updated estimates'!J12/1000</f>
        <v>32374.350386100003</v>
      </c>
      <c r="F33" s="230">
        <f>'Updated estimates'!K12/1000</f>
        <v>32921.735871500008</v>
      </c>
      <c r="G33" s="230">
        <f>'Updated estimates'!L12/1000</f>
        <v>40060.02987820001</v>
      </c>
      <c r="H33" s="514">
        <f>'Updated estimates'!M12/1000</f>
        <v>41261.830774546012</v>
      </c>
      <c r="I33" s="514">
        <f>'Updated estimates'!N12/1000</f>
        <v>42499.685697782399</v>
      </c>
      <c r="J33" s="514">
        <f>'Updated estimates'!O12/1000</f>
        <v>43774.676268715863</v>
      </c>
      <c r="K33" s="514">
        <f>'Updated estimates'!P12/1000</f>
        <v>45087.916556777345</v>
      </c>
      <c r="L33" s="514">
        <f>'Updated estimates'!Q12/1000</f>
        <v>46440.554053480664</v>
      </c>
      <c r="M33" s="17"/>
      <c r="N33" s="79"/>
    </row>
    <row r="34" spans="1:14" s="4" customFormat="1" ht="13">
      <c r="A34" s="144" t="s">
        <v>100</v>
      </c>
      <c r="B34" s="233"/>
      <c r="C34" s="480"/>
      <c r="D34" s="480"/>
      <c r="E34" s="480">
        <f t="shared" ref="E34:L34" si="3">(E33-D33)/D33</f>
        <v>0.56466355481066666</v>
      </c>
      <c r="F34" s="480">
        <f t="shared" si="3"/>
        <v>1.6907999044670458E-2</v>
      </c>
      <c r="G34" s="480">
        <f t="shared" si="3"/>
        <v>0.21682617327841289</v>
      </c>
      <c r="H34" s="515">
        <f t="shared" si="3"/>
        <v>3.000000000000003E-2</v>
      </c>
      <c r="I34" s="515">
        <f t="shared" si="3"/>
        <v>3.0000000000000176E-2</v>
      </c>
      <c r="J34" s="515">
        <f t="shared" si="3"/>
        <v>2.9999999999999801E-2</v>
      </c>
      <c r="K34" s="515">
        <f t="shared" si="3"/>
        <v>3.0000000000000155E-2</v>
      </c>
      <c r="L34" s="515">
        <f t="shared" si="3"/>
        <v>2.9999999999999968E-2</v>
      </c>
      <c r="M34" s="17"/>
      <c r="N34" s="79"/>
    </row>
    <row r="35" spans="1:14" s="4" customFormat="1" ht="13">
      <c r="A35" s="111" t="s">
        <v>135</v>
      </c>
      <c r="B35" s="233"/>
      <c r="C35" s="251"/>
      <c r="D35" s="251"/>
      <c r="E35" s="251"/>
      <c r="F35" s="251"/>
      <c r="G35" s="251"/>
      <c r="H35" s="516"/>
      <c r="I35" s="516"/>
      <c r="J35" s="516"/>
      <c r="K35" s="516"/>
      <c r="L35" s="516"/>
      <c r="M35" s="17"/>
      <c r="N35" s="79"/>
    </row>
    <row r="36" spans="1:14" s="4" customFormat="1" ht="13">
      <c r="A36" s="111" t="s">
        <v>105</v>
      </c>
      <c r="B36" s="233"/>
      <c r="C36" s="251"/>
      <c r="D36" s="251"/>
      <c r="E36" s="251"/>
      <c r="F36" s="251"/>
      <c r="G36" s="251"/>
      <c r="H36" s="516"/>
      <c r="I36" s="516"/>
      <c r="J36" s="516"/>
      <c r="K36" s="516"/>
      <c r="L36" s="516"/>
      <c r="M36" s="17"/>
      <c r="N36" s="79"/>
    </row>
    <row r="37" spans="1:14" s="4" customFormat="1" ht="13">
      <c r="A37" s="111" t="s">
        <v>172</v>
      </c>
      <c r="B37" s="233"/>
      <c r="C37" s="251"/>
      <c r="D37" s="251"/>
      <c r="E37" s="251"/>
      <c r="F37" s="251"/>
      <c r="G37" s="251"/>
      <c r="H37" s="516"/>
      <c r="I37" s="516"/>
      <c r="J37" s="516"/>
      <c r="K37" s="516"/>
      <c r="L37" s="516"/>
      <c r="M37" s="17"/>
      <c r="N37" s="79"/>
    </row>
    <row r="38" spans="1:14" s="4" customFormat="1" ht="13">
      <c r="A38" s="111" t="s">
        <v>53</v>
      </c>
      <c r="B38" s="233"/>
      <c r="C38" s="251"/>
      <c r="D38" s="251">
        <f>'Updated estimates'!I26/1000</f>
        <v>1353.6125064000003</v>
      </c>
      <c r="E38" s="251">
        <f>'Updated estimates'!J26/1000</f>
        <v>2741.8330061000029</v>
      </c>
      <c r="F38" s="251">
        <f>'Updated estimates'!K26/1000</f>
        <v>5161.5036715000015</v>
      </c>
      <c r="G38" s="251">
        <f>'Updated estimates'!L26/1000</f>
        <v>2620.7496182000041</v>
      </c>
      <c r="H38" s="516">
        <f>'Updated estimates'!M26/1000</f>
        <v>2699.3721067460028</v>
      </c>
      <c r="I38" s="516">
        <f>'Updated estimates'!N26/1000</f>
        <v>2780.3532699483858</v>
      </c>
      <c r="J38" s="516">
        <f>'Updated estimates'!O26/1000</f>
        <v>2863.7638680468349</v>
      </c>
      <c r="K38" s="516">
        <f>'Updated estimates'!P26/1000</f>
        <v>2949.6767840882389</v>
      </c>
      <c r="L38" s="516">
        <f>'Updated estimates'!Q26/1000</f>
        <v>3038.1670876108856</v>
      </c>
      <c r="M38" s="17"/>
      <c r="N38" s="79"/>
    </row>
    <row r="39" spans="1:14" s="4" customFormat="1" ht="13">
      <c r="A39" s="111" t="s">
        <v>52</v>
      </c>
      <c r="B39" s="233"/>
      <c r="C39" s="251"/>
      <c r="D39" s="251">
        <f>'Updated estimates'!I21/1000</f>
        <v>3609.0884564000016</v>
      </c>
      <c r="E39" s="251">
        <f>'Updated estimates'!J21/1000</f>
        <v>3407.9558861000037</v>
      </c>
      <c r="F39" s="251">
        <f>'Updated estimates'!K21/1000</f>
        <v>5927.3194214999994</v>
      </c>
      <c r="G39" s="251">
        <f>'Updated estimates'!L21/1000</f>
        <v>4205.2916182000045</v>
      </c>
      <c r="H39" s="516">
        <f>'Updated estimates'!M21/1000</f>
        <v>3763.1866308379613</v>
      </c>
      <c r="I39" s="516">
        <f>'Updated estimates'!N21/1000</f>
        <v>3876.0822297631021</v>
      </c>
      <c r="J39" s="516">
        <f>'Updated estimates'!O21/1000</f>
        <v>3992.3646966559932</v>
      </c>
      <c r="K39" s="516">
        <f>'Updated estimates'!P21/1000</f>
        <v>4112.1356375556716</v>
      </c>
      <c r="L39" s="516">
        <f>'Updated estimates'!Q21/1000</f>
        <v>4235.4997066823407</v>
      </c>
      <c r="M39" s="17"/>
      <c r="N39" s="79"/>
    </row>
    <row r="40" spans="1:14" s="4" customFormat="1" ht="13">
      <c r="A40" s="72" t="s">
        <v>111</v>
      </c>
      <c r="B40" s="233"/>
      <c r="C40" s="230"/>
      <c r="D40" s="230">
        <f>'Updated estimates'!I32/1000</f>
        <v>155.39670000000001</v>
      </c>
      <c r="E40" s="230">
        <f>'Updated estimates'!J32/1000</f>
        <v>626.0056699999999</v>
      </c>
      <c r="F40" s="230">
        <f>'Updated estimates'!K32/1000</f>
        <v>2163.7184399999983</v>
      </c>
      <c r="G40" s="230">
        <f>'Updated estimates'!L32/1000</f>
        <v>3178.1039999999998</v>
      </c>
      <c r="H40" s="514">
        <f>'Updated estimates'!M32/1000</f>
        <v>3273.4471200000003</v>
      </c>
      <c r="I40" s="514">
        <f>'Updated estimates'!N32/1000</f>
        <v>3371.6505336000005</v>
      </c>
      <c r="J40" s="514">
        <f>'Updated estimates'!O32/1000</f>
        <v>3472.8000496080003</v>
      </c>
      <c r="K40" s="514">
        <f>'Updated estimates'!P32/1000</f>
        <v>1510.7847984093778</v>
      </c>
      <c r="L40" s="514">
        <f>'Updated estimates'!Q32/1000</f>
        <v>1556.108342361659</v>
      </c>
      <c r="M40" s="17"/>
      <c r="N40" s="79"/>
    </row>
    <row r="41" spans="1:14" s="4" customFormat="1" ht="13">
      <c r="A41" s="72" t="s">
        <v>96</v>
      </c>
      <c r="B41" s="233"/>
      <c r="C41" s="268"/>
      <c r="D41" s="268">
        <f t="shared" ref="D41:K41" si="4">D40/D33</f>
        <v>7.5103762740592614E-3</v>
      </c>
      <c r="E41" s="268">
        <f t="shared" si="4"/>
        <v>1.9336470463011259E-2</v>
      </c>
      <c r="F41" s="268">
        <f t="shared" si="4"/>
        <v>6.5723096997236594E-2</v>
      </c>
      <c r="G41" s="268">
        <f t="shared" si="4"/>
        <v>7.9333540430769123E-2</v>
      </c>
      <c r="H41" s="517">
        <f t="shared" si="4"/>
        <v>7.9333540430769137E-2</v>
      </c>
      <c r="I41" s="517">
        <f t="shared" si="4"/>
        <v>7.9333540430769123E-2</v>
      </c>
      <c r="J41" s="517">
        <f t="shared" si="4"/>
        <v>7.9333540430769137E-2</v>
      </c>
      <c r="K41" s="517">
        <f t="shared" si="4"/>
        <v>3.35075318130282E-2</v>
      </c>
      <c r="L41" s="517">
        <f t="shared" ref="L41" si="5">L40/L33</f>
        <v>3.35075318130282E-2</v>
      </c>
      <c r="M41" s="17"/>
      <c r="N41" s="79"/>
    </row>
    <row r="42" spans="1:14" s="4" customFormat="1" ht="13">
      <c r="A42" s="178" t="s">
        <v>199</v>
      </c>
      <c r="B42" s="233"/>
      <c r="C42" s="234"/>
      <c r="D42" s="234"/>
      <c r="E42" s="234"/>
      <c r="F42" s="481"/>
      <c r="G42" s="481"/>
      <c r="H42" s="518">
        <f ca="1">'Depreciation Incl. Marketing'!C71</f>
        <v>1654.6440705232349</v>
      </c>
      <c r="I42" s="518">
        <f ca="1">'Depreciation Incl. Marketing'!D71</f>
        <v>2018.6351184015055</v>
      </c>
      <c r="J42" s="518">
        <f ca="1">'Depreciation Incl. Marketing'!E71</f>
        <v>2659.4273873628581</v>
      </c>
      <c r="K42" s="518">
        <f ca="1">'Depreciation Incl. Marketing'!F71</f>
        <v>2118.0462080038051</v>
      </c>
      <c r="L42" s="518">
        <f ca="1">'Depreciation Incl. Marketing'!G71</f>
        <v>1907.2975825770168</v>
      </c>
      <c r="M42" s="17"/>
      <c r="N42" s="79"/>
    </row>
    <row r="43" spans="1:14" s="17" customFormat="1" ht="13">
      <c r="A43" s="51"/>
      <c r="B43" s="233"/>
      <c r="C43" s="234"/>
      <c r="D43" s="234"/>
      <c r="E43" s="234"/>
      <c r="F43" s="252"/>
      <c r="G43" s="252"/>
      <c r="H43" s="519"/>
      <c r="I43" s="519"/>
      <c r="J43" s="519"/>
      <c r="K43" s="519"/>
      <c r="L43" s="519"/>
      <c r="N43" s="278"/>
    </row>
    <row r="44" spans="1:14" s="4" customFormat="1" ht="13">
      <c r="A44" s="72"/>
      <c r="B44" s="233"/>
      <c r="C44" s="234"/>
      <c r="D44" s="234"/>
      <c r="E44" s="234"/>
      <c r="F44" s="234"/>
      <c r="G44" s="234"/>
      <c r="H44" s="520"/>
      <c r="I44" s="520"/>
      <c r="J44" s="520"/>
      <c r="K44" s="520"/>
      <c r="L44" s="520"/>
      <c r="M44" s="17"/>
      <c r="N44" s="79"/>
    </row>
    <row r="45" spans="1:14" s="4" customFormat="1" ht="13">
      <c r="A45" s="70" t="s">
        <v>171</v>
      </c>
      <c r="B45" s="233"/>
      <c r="C45" s="11"/>
      <c r="D45" s="76" t="s">
        <v>94</v>
      </c>
      <c r="E45" s="67"/>
      <c r="F45" s="67"/>
      <c r="H45" s="521"/>
      <c r="I45" s="521"/>
      <c r="J45" s="521"/>
      <c r="K45" s="521"/>
      <c r="L45" s="521"/>
      <c r="M45" s="17"/>
      <c r="N45" s="79"/>
    </row>
    <row r="46" spans="1:14" s="4" customFormat="1" ht="13">
      <c r="A46" s="50"/>
      <c r="B46" s="233"/>
      <c r="C46" s="77">
        <v>2015</v>
      </c>
      <c r="D46" s="77">
        <f t="shared" ref="D46:L46" si="6">C46+1</f>
        <v>2016</v>
      </c>
      <c r="E46" s="77">
        <f t="shared" si="6"/>
        <v>2017</v>
      </c>
      <c r="F46" s="77">
        <f t="shared" si="6"/>
        <v>2018</v>
      </c>
      <c r="G46" s="77">
        <f t="shared" si="6"/>
        <v>2019</v>
      </c>
      <c r="H46" s="513">
        <f t="shared" si="6"/>
        <v>2020</v>
      </c>
      <c r="I46" s="513">
        <f t="shared" si="6"/>
        <v>2021</v>
      </c>
      <c r="J46" s="513">
        <f t="shared" si="6"/>
        <v>2022</v>
      </c>
      <c r="K46" s="513">
        <f t="shared" si="6"/>
        <v>2023</v>
      </c>
      <c r="L46" s="513">
        <f t="shared" si="6"/>
        <v>2024</v>
      </c>
      <c r="M46" s="17"/>
      <c r="N46" s="79"/>
    </row>
    <row r="47" spans="1:14" s="4" customFormat="1" ht="13">
      <c r="A47" s="72" t="s">
        <v>80</v>
      </c>
      <c r="B47" s="233"/>
      <c r="C47" s="230"/>
      <c r="D47" s="230">
        <f t="shared" ref="D47:K47" si="7">D33</f>
        <v>20690.934026399998</v>
      </c>
      <c r="E47" s="230">
        <f t="shared" si="7"/>
        <v>32374.350386100003</v>
      </c>
      <c r="F47" s="230">
        <f t="shared" si="7"/>
        <v>32921.735871500008</v>
      </c>
      <c r="G47" s="230">
        <f t="shared" si="7"/>
        <v>40060.02987820001</v>
      </c>
      <c r="H47" s="514">
        <f t="shared" si="7"/>
        <v>41261.830774546012</v>
      </c>
      <c r="I47" s="514">
        <f t="shared" si="7"/>
        <v>42499.685697782399</v>
      </c>
      <c r="J47" s="514">
        <f t="shared" si="7"/>
        <v>43774.676268715863</v>
      </c>
      <c r="K47" s="514">
        <f t="shared" si="7"/>
        <v>45087.916556777345</v>
      </c>
      <c r="L47" s="514">
        <f t="shared" ref="L47" si="8">L33</f>
        <v>46440.554053480664</v>
      </c>
      <c r="M47" s="17"/>
      <c r="N47" s="79"/>
    </row>
    <row r="48" spans="1:14" s="4" customFormat="1" ht="13">
      <c r="A48" s="72" t="s">
        <v>63</v>
      </c>
      <c r="B48" s="233"/>
      <c r="C48" s="267"/>
      <c r="D48" s="267">
        <f t="shared" ref="D48:L48" si="9">D47*$B$16</f>
        <v>5172.7335065999996</v>
      </c>
      <c r="E48" s="267">
        <f t="shared" si="9"/>
        <v>8093.5875965250007</v>
      </c>
      <c r="F48" s="267">
        <f t="shared" si="9"/>
        <v>8230.4339678750021</v>
      </c>
      <c r="G48" s="267">
        <f t="shared" si="9"/>
        <v>10015.007469550002</v>
      </c>
      <c r="H48" s="522">
        <f t="shared" si="9"/>
        <v>10315.457693636503</v>
      </c>
      <c r="I48" s="522">
        <f t="shared" si="9"/>
        <v>10624.9214244456</v>
      </c>
      <c r="J48" s="522">
        <f t="shared" si="9"/>
        <v>10943.669067178966</v>
      </c>
      <c r="K48" s="522">
        <f t="shared" si="9"/>
        <v>11271.979139194336</v>
      </c>
      <c r="L48" s="522">
        <f t="shared" si="9"/>
        <v>11610.138513370166</v>
      </c>
      <c r="M48" s="17"/>
      <c r="N48" s="79"/>
    </row>
    <row r="49" spans="1:14" s="4" customFormat="1" ht="13">
      <c r="A49" s="72" t="s">
        <v>50</v>
      </c>
      <c r="B49" s="233"/>
      <c r="C49" s="452"/>
      <c r="D49" s="452">
        <f t="shared" ref="D49:L49" si="10">-C24</f>
        <v>0</v>
      </c>
      <c r="E49" s="452">
        <f t="shared" si="10"/>
        <v>0</v>
      </c>
      <c r="F49" s="452">
        <f t="shared" si="10"/>
        <v>0</v>
      </c>
      <c r="G49" s="452">
        <f t="shared" si="10"/>
        <v>0</v>
      </c>
      <c r="H49" s="523">
        <f t="shared" si="10"/>
        <v>0</v>
      </c>
      <c r="I49" s="523">
        <f t="shared" si="10"/>
        <v>0</v>
      </c>
      <c r="J49" s="523">
        <f t="shared" si="10"/>
        <v>0</v>
      </c>
      <c r="K49" s="523">
        <f t="shared" si="10"/>
        <v>0</v>
      </c>
      <c r="L49" s="523">
        <f t="shared" si="10"/>
        <v>0</v>
      </c>
      <c r="M49" s="17"/>
      <c r="N49" s="79"/>
    </row>
    <row r="50" spans="1:14" s="4" customFormat="1" ht="13">
      <c r="A50" s="72" t="s">
        <v>71</v>
      </c>
      <c r="B50" s="233"/>
      <c r="C50" s="251"/>
      <c r="D50" s="251">
        <f>'Working capital'!A6</f>
        <v>1433.4860000000001</v>
      </c>
      <c r="E50" s="251">
        <f>'Working capital'!B6</f>
        <v>3469.1370000000002</v>
      </c>
      <c r="F50" s="251">
        <f>'Working capital'!C6</f>
        <v>5086.9449999999997</v>
      </c>
      <c r="G50" s="267">
        <f t="shared" ref="G50:K50" si="11">G47*$B$17</f>
        <v>2775.3938955443496</v>
      </c>
      <c r="H50" s="522">
        <f t="shared" si="11"/>
        <v>2858.6557124106803</v>
      </c>
      <c r="I50" s="522">
        <f t="shared" si="11"/>
        <v>2944.4153837830013</v>
      </c>
      <c r="J50" s="522">
        <f t="shared" si="11"/>
        <v>3032.7478452964906</v>
      </c>
      <c r="K50" s="522">
        <f t="shared" si="11"/>
        <v>3123.7302806553857</v>
      </c>
      <c r="L50" s="522">
        <f t="shared" ref="L50" si="12">L47*$B$17</f>
        <v>3217.4421890750473</v>
      </c>
      <c r="M50" s="231"/>
      <c r="N50" s="79"/>
    </row>
    <row r="51" spans="1:14" s="4" customFormat="1" ht="13">
      <c r="A51" s="176" t="s">
        <v>110</v>
      </c>
      <c r="B51" s="233"/>
      <c r="C51" s="268"/>
      <c r="D51" s="268">
        <f t="shared" ref="D51:L51" si="13">D50/D47</f>
        <v>6.9280874327422109E-2</v>
      </c>
      <c r="E51" s="268">
        <f t="shared" si="13"/>
        <v>0.10715696094675869</v>
      </c>
      <c r="F51" s="268">
        <f t="shared" si="13"/>
        <v>0.15451630557560342</v>
      </c>
      <c r="G51" s="268">
        <f t="shared" si="13"/>
        <v>6.9280874327422109E-2</v>
      </c>
      <c r="H51" s="517">
        <f t="shared" si="13"/>
        <v>6.9280874327422109E-2</v>
      </c>
      <c r="I51" s="517">
        <f t="shared" si="13"/>
        <v>6.9280874327422109E-2</v>
      </c>
      <c r="J51" s="517">
        <f t="shared" si="13"/>
        <v>6.9280874327422109E-2</v>
      </c>
      <c r="K51" s="517">
        <f t="shared" si="13"/>
        <v>6.9280874327422109E-2</v>
      </c>
      <c r="L51" s="517">
        <f t="shared" si="13"/>
        <v>6.9280874327422109E-2</v>
      </c>
      <c r="M51" s="17"/>
      <c r="N51" s="79"/>
    </row>
    <row r="52" spans="1:14" s="4" customFormat="1" ht="13">
      <c r="A52" s="72" t="s">
        <v>51</v>
      </c>
      <c r="B52" s="233"/>
      <c r="C52" s="267"/>
      <c r="D52" s="267">
        <f>D48-D49-D50</f>
        <v>3739.2475065999997</v>
      </c>
      <c r="E52" s="267">
        <f t="shared" ref="E52:L52" si="14">E48-E49-E50</f>
        <v>4624.4505965250009</v>
      </c>
      <c r="F52" s="267">
        <f t="shared" si="14"/>
        <v>3143.4889678750023</v>
      </c>
      <c r="G52" s="267">
        <f t="shared" si="14"/>
        <v>7239.6135740056525</v>
      </c>
      <c r="H52" s="522">
        <f t="shared" si="14"/>
        <v>7456.8019812258226</v>
      </c>
      <c r="I52" s="522">
        <f t="shared" si="14"/>
        <v>7680.506040662598</v>
      </c>
      <c r="J52" s="522">
        <f t="shared" si="14"/>
        <v>7910.921221882475</v>
      </c>
      <c r="K52" s="522">
        <f t="shared" si="14"/>
        <v>8148.248858538951</v>
      </c>
      <c r="L52" s="522">
        <f t="shared" si="14"/>
        <v>8392.6963242951188</v>
      </c>
      <c r="M52" s="17"/>
      <c r="N52" s="79"/>
    </row>
    <row r="53" spans="1:14" s="4" customFormat="1" ht="13">
      <c r="A53" s="72"/>
      <c r="B53" s="233"/>
      <c r="C53" s="234"/>
      <c r="D53" s="234"/>
      <c r="E53" s="234"/>
      <c r="F53" s="234"/>
      <c r="G53" s="234"/>
      <c r="H53" s="520"/>
      <c r="I53" s="520"/>
      <c r="J53" s="520"/>
      <c r="K53" s="520"/>
      <c r="L53" s="520"/>
      <c r="M53" s="17"/>
      <c r="N53" s="79"/>
    </row>
    <row r="54" spans="1:14" s="4" customFormat="1" ht="13">
      <c r="A54" s="72" t="s">
        <v>78</v>
      </c>
      <c r="B54" s="277">
        <f>'Income Approach'!E22</f>
        <v>7.4999999999999997E-2</v>
      </c>
      <c r="C54" s="228"/>
      <c r="D54" s="228">
        <f>D52/D47</f>
        <v>0.18071912567257792</v>
      </c>
      <c r="E54" s="228">
        <f t="shared" ref="E54:F54" si="15">E52/E47</f>
        <v>0.14284303905324133</v>
      </c>
      <c r="F54" s="228">
        <f t="shared" si="15"/>
        <v>9.5483694424396581E-2</v>
      </c>
      <c r="G54" s="228">
        <f>$B$54</f>
        <v>7.4999999999999997E-2</v>
      </c>
      <c r="H54" s="524">
        <f t="shared" ref="H54:L54" si="16">$B$54</f>
        <v>7.4999999999999997E-2</v>
      </c>
      <c r="I54" s="524">
        <f t="shared" si="16"/>
        <v>7.4999999999999997E-2</v>
      </c>
      <c r="J54" s="524">
        <f t="shared" si="16"/>
        <v>7.4999999999999997E-2</v>
      </c>
      <c r="K54" s="524">
        <f t="shared" si="16"/>
        <v>7.4999999999999997E-2</v>
      </c>
      <c r="L54" s="524">
        <f t="shared" si="16"/>
        <v>7.4999999999999997E-2</v>
      </c>
      <c r="M54" s="17"/>
      <c r="N54" s="79"/>
    </row>
    <row r="55" spans="1:14" s="4" customFormat="1" ht="13">
      <c r="A55" s="72" t="s">
        <v>72</v>
      </c>
      <c r="B55" s="233"/>
      <c r="C55" s="251"/>
      <c r="D55" s="251">
        <f>D52</f>
        <v>3739.2475065999997</v>
      </c>
      <c r="E55" s="251">
        <f t="shared" ref="E55:F55" si="17">E52</f>
        <v>4624.4505965250009</v>
      </c>
      <c r="F55" s="251">
        <f t="shared" si="17"/>
        <v>3143.4889678750023</v>
      </c>
      <c r="G55" s="251">
        <f>G54*G47</f>
        <v>3004.5022408650007</v>
      </c>
      <c r="H55" s="516">
        <f t="shared" ref="H55:L55" si="18">H54*H47</f>
        <v>3094.6373080909507</v>
      </c>
      <c r="I55" s="516">
        <f t="shared" si="18"/>
        <v>3187.47642733368</v>
      </c>
      <c r="J55" s="516">
        <f t="shared" si="18"/>
        <v>3283.1007201536895</v>
      </c>
      <c r="K55" s="516">
        <f t="shared" si="18"/>
        <v>3381.5937417583009</v>
      </c>
      <c r="L55" s="516">
        <f t="shared" si="18"/>
        <v>3483.0415540110498</v>
      </c>
      <c r="M55" s="17"/>
      <c r="N55" s="79"/>
    </row>
    <row r="56" spans="1:14" s="4" customFormat="1" ht="13">
      <c r="A56" s="72" t="s">
        <v>73</v>
      </c>
      <c r="B56" s="233"/>
      <c r="C56" s="267"/>
      <c r="D56" s="267"/>
      <c r="E56" s="267">
        <f>E55-D55</f>
        <v>885.20308992500122</v>
      </c>
      <c r="F56" s="267">
        <f t="shared" ref="F56:L56" si="19">F55-E55</f>
        <v>-1480.9616286499986</v>
      </c>
      <c r="G56" s="267">
        <f t="shared" si="19"/>
        <v>-138.98672701000169</v>
      </c>
      <c r="H56" s="522">
        <f t="shared" si="19"/>
        <v>90.135067225950024</v>
      </c>
      <c r="I56" s="522">
        <f t="shared" si="19"/>
        <v>92.839119242729339</v>
      </c>
      <c r="J56" s="522">
        <f t="shared" si="19"/>
        <v>95.624292820009487</v>
      </c>
      <c r="K56" s="522">
        <f t="shared" si="19"/>
        <v>98.493021604611386</v>
      </c>
      <c r="L56" s="522">
        <f t="shared" si="19"/>
        <v>101.44781225274892</v>
      </c>
      <c r="M56" s="17"/>
      <c r="N56" s="79"/>
    </row>
    <row r="57" spans="1:14" s="4" customFormat="1" ht="13">
      <c r="A57" s="72" t="s">
        <v>65</v>
      </c>
      <c r="B57" s="233"/>
      <c r="C57" s="252"/>
      <c r="D57" s="252"/>
      <c r="E57" s="252"/>
      <c r="F57" s="252"/>
      <c r="G57" s="252"/>
      <c r="H57" s="252"/>
      <c r="I57" s="252"/>
      <c r="J57" s="252"/>
      <c r="K57" s="252"/>
      <c r="L57" s="252"/>
      <c r="M57" s="17"/>
      <c r="N57" s="79"/>
    </row>
    <row r="58" spans="1:14" s="4" customFormat="1" ht="13">
      <c r="A58" s="72"/>
      <c r="B58" s="72"/>
      <c r="C58" s="72"/>
      <c r="D58" s="81"/>
      <c r="E58" s="81"/>
      <c r="F58" s="6"/>
      <c r="G58" s="6"/>
      <c r="H58" s="6"/>
      <c r="I58" s="6"/>
      <c r="J58" s="6"/>
      <c r="K58" s="6"/>
      <c r="L58" s="6"/>
      <c r="M58" s="17"/>
      <c r="N58" s="79"/>
    </row>
    <row r="59" spans="1:14" ht="12.75" customHeight="1">
      <c r="A59" s="169" t="s">
        <v>98</v>
      </c>
      <c r="B59" s="827">
        <f>2612068/1000</f>
        <v>2612.0680000000002</v>
      </c>
      <c r="C59" s="72"/>
      <c r="D59" s="74"/>
      <c r="E59" s="74"/>
      <c r="F59" s="74"/>
      <c r="G59" s="74"/>
      <c r="H59" s="185"/>
      <c r="I59" s="185"/>
      <c r="J59" s="185"/>
      <c r="K59" s="185"/>
      <c r="L59" s="185"/>
      <c r="M59" s="185"/>
    </row>
    <row r="60" spans="1:14" ht="12.75" customHeight="1">
      <c r="A60" s="169"/>
      <c r="B60" s="266"/>
      <c r="C60" s="72"/>
      <c r="D60" s="74"/>
      <c r="E60" s="74"/>
      <c r="F60" s="74"/>
      <c r="G60" s="74"/>
      <c r="H60" s="185"/>
      <c r="I60" s="185"/>
      <c r="J60" s="185"/>
      <c r="K60" s="185"/>
      <c r="L60" s="185"/>
      <c r="M60" s="185"/>
    </row>
    <row r="61" spans="1:14" ht="12.75" customHeight="1">
      <c r="A61" s="169"/>
      <c r="B61" s="279"/>
      <c r="C61" s="72"/>
      <c r="D61" s="74"/>
      <c r="E61" s="74"/>
      <c r="F61" s="74"/>
      <c r="G61" s="74"/>
      <c r="H61" s="185"/>
      <c r="I61" s="185"/>
      <c r="J61" s="185"/>
      <c r="K61" s="185"/>
      <c r="L61" s="185"/>
      <c r="M61" s="185"/>
    </row>
    <row r="62" spans="1:14" ht="12.75" customHeight="1">
      <c r="A62" s="169"/>
      <c r="B62" s="117"/>
      <c r="C62" s="82"/>
      <c r="D62" s="82"/>
      <c r="E62" s="82"/>
      <c r="F62" s="82"/>
      <c r="G62" s="82"/>
      <c r="H62" s="185"/>
      <c r="I62" s="185"/>
      <c r="J62" s="185"/>
      <c r="K62" s="185"/>
      <c r="L62" s="185"/>
      <c r="M62" s="185"/>
    </row>
    <row r="63" spans="1:14" ht="12.75" customHeight="1">
      <c r="A63" s="132"/>
      <c r="B63" s="132"/>
      <c r="C63" s="84"/>
      <c r="D63" s="84"/>
      <c r="E63" s="84"/>
      <c r="F63" s="84"/>
      <c r="G63" s="84"/>
      <c r="H63" s="185"/>
      <c r="I63" s="185"/>
      <c r="J63" s="185"/>
      <c r="K63" s="185"/>
      <c r="L63" s="185"/>
      <c r="M63" s="185"/>
    </row>
    <row r="64" spans="1:14" ht="12.75" customHeight="1">
      <c r="A64" s="133"/>
      <c r="B64" s="138"/>
      <c r="C64" s="84"/>
      <c r="D64" s="84"/>
      <c r="E64" s="84"/>
      <c r="F64" s="84"/>
      <c r="G64" s="84"/>
      <c r="H64" s="185"/>
      <c r="I64" s="185"/>
      <c r="J64" s="185"/>
      <c r="K64" s="185"/>
      <c r="L64" s="185"/>
      <c r="M64" s="185"/>
    </row>
    <row r="65" spans="1:13" ht="12.75" customHeight="1">
      <c r="A65" s="169"/>
      <c r="B65" s="280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</row>
    <row r="73" spans="1:13" ht="12.75" customHeight="1">
      <c r="H73" s="132"/>
      <c r="I73" s="132"/>
      <c r="J73" s="132"/>
      <c r="K73" s="132"/>
      <c r="L73" s="132"/>
    </row>
    <row r="74" spans="1:13" ht="12.75" customHeight="1">
      <c r="A74" s="132"/>
      <c r="B74" s="132"/>
      <c r="C74" s="132"/>
      <c r="D74" s="132"/>
      <c r="E74" s="132"/>
      <c r="F74" s="132"/>
      <c r="G74" s="132"/>
    </row>
  </sheetData>
  <phoneticPr fontId="259" type="noConversion"/>
  <dataValidations disablePrompts="1" count="1">
    <dataValidation type="list" allowBlank="1" showInputMessage="1" showErrorMessage="1" sqref="C6" xr:uid="{00000000-0002-0000-0200-000000000000}">
      <formula1>#REF!</formula1>
    </dataValidation>
  </dataValidations>
  <pageMargins left="0.5" right="0.5" top="0.5" bottom="0.5" header="0.5" footer="0.5"/>
  <pageSetup scale="10" pageOrder="overThenDown" orientation="landscape" horizontalDpi="4294967292" verticalDpi="4294967292" r:id="rId1"/>
  <headerFooter alignWithMargins="0"/>
  <customProperties>
    <customPr name="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9920-36E0-254E-A95A-4CCD2407D9D9}">
  <sheetPr>
    <tabColor theme="0" tint="-0.499984740745262"/>
  </sheetPr>
  <dimension ref="A1"/>
  <sheetViews>
    <sheetView topLeftCell="D1" workbookViewId="0">
      <selection activeCell="N40" sqref="N40"/>
    </sheetView>
  </sheetViews>
  <sheetFormatPr baseColWidth="10" defaultRowHeight="13"/>
  <cols>
    <col min="1" max="16384" width="11" style="613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0379-8314-5745-9B52-8EEF02C17122}">
  <sheetPr>
    <tabColor rgb="FF008000"/>
  </sheetPr>
  <dimension ref="A1:AB39"/>
  <sheetViews>
    <sheetView zoomScale="92" zoomScaleNormal="100" workbookViewId="0">
      <selection activeCell="J15" sqref="J15"/>
    </sheetView>
  </sheetViews>
  <sheetFormatPr baseColWidth="10" defaultColWidth="9" defaultRowHeight="13"/>
  <cols>
    <col min="1" max="1" width="34.3984375" customWidth="1"/>
    <col min="2" max="2" width="3.19921875" customWidth="1"/>
    <col min="3" max="3" width="56.19921875" bestFit="1" customWidth="1"/>
    <col min="4" max="4" width="0.59765625" customWidth="1"/>
    <col min="5" max="5" width="13.59765625" customWidth="1"/>
    <col min="6" max="6" width="34.3984375" customWidth="1"/>
    <col min="7" max="7" width="3" customWidth="1"/>
  </cols>
  <sheetData>
    <row r="1" spans="1:28" s="851" customFormat="1" ht="12" customHeight="1">
      <c r="A1" s="651"/>
      <c r="B1" s="651"/>
      <c r="C1" s="651"/>
      <c r="D1" s="651"/>
      <c r="E1" s="651"/>
      <c r="F1" s="651"/>
      <c r="G1" s="99" t="str">
        <f>Inputs!$B$20</f>
        <v>PRINT RANGE WARNING: The shaded area defines a print range. Do NOT remove.</v>
      </c>
      <c r="Z1" s="852" t="str">
        <f>Inputs!$B$20</f>
        <v>PRINT RANGE WARNING: The shaded area defines a print range. Do NOT remove.</v>
      </c>
      <c r="AA1" s="852"/>
      <c r="AB1" s="853" t="str">
        <f>"Model run date: "&amp;TEXT([4]Assumptions!$B$11,"dd mmmmmmm yyyy"&amp;"")</f>
        <v>Model run date: 29 March 2020</v>
      </c>
    </row>
    <row r="2" spans="1:28" ht="24" thickBot="1">
      <c r="A2" s="437" t="str">
        <f>Inputs!$B$4</f>
        <v>Hooli Inc.</v>
      </c>
      <c r="B2" s="790"/>
      <c r="C2" s="791"/>
      <c r="D2" s="791"/>
      <c r="E2" s="791"/>
      <c r="F2" s="435" t="str">
        <f>Labeling!$G$4</f>
        <v>Exhibit A</v>
      </c>
      <c r="G2" s="792"/>
    </row>
    <row r="3" spans="1:28" ht="18">
      <c r="A3" s="434" t="str">
        <f>Inputs!$B$5</f>
        <v>R&amp;D Department Restructuring</v>
      </c>
      <c r="B3" s="793"/>
      <c r="C3" s="794"/>
      <c r="D3" s="794"/>
      <c r="E3" s="794"/>
      <c r="F3" s="794"/>
      <c r="G3" s="795"/>
    </row>
    <row r="4" spans="1:28" ht="16">
      <c r="A4" s="433" t="str">
        <f>Labeling!C4</f>
        <v>Fair market value of business enterprise</v>
      </c>
      <c r="B4" s="796"/>
      <c r="C4" s="794"/>
      <c r="D4" s="794"/>
      <c r="E4" s="794"/>
      <c r="F4" s="794"/>
      <c r="G4" s="795"/>
    </row>
    <row r="5" spans="1:28" ht="16">
      <c r="A5" s="432" t="str">
        <f>Inputs!$B$6</f>
        <v>Valuation Date: 31 March 2020</v>
      </c>
      <c r="B5" s="796"/>
      <c r="C5" s="794"/>
      <c r="D5" s="794"/>
      <c r="E5" s="794"/>
      <c r="F5" s="794"/>
      <c r="G5" s="795"/>
    </row>
    <row r="6" spans="1:28" ht="16">
      <c r="A6" s="432" t="str">
        <f>Inputs!$B$7</f>
        <v>(US$ in 000s)</v>
      </c>
      <c r="B6" s="797"/>
      <c r="C6" s="794"/>
      <c r="D6" s="794"/>
      <c r="E6" s="794"/>
      <c r="F6" s="794"/>
      <c r="G6" s="795"/>
    </row>
    <row r="7" spans="1:28">
      <c r="A7" s="798"/>
      <c r="B7" s="798"/>
      <c r="C7" s="794"/>
      <c r="D7" s="794"/>
      <c r="E7" s="794"/>
      <c r="F7" s="794"/>
      <c r="G7" s="795"/>
    </row>
    <row r="8" spans="1:28">
      <c r="A8" s="794"/>
      <c r="B8" s="787"/>
      <c r="C8" s="799"/>
      <c r="D8" s="799"/>
      <c r="E8" s="611"/>
      <c r="F8" s="794"/>
      <c r="G8" s="795"/>
    </row>
    <row r="9" spans="1:28">
      <c r="A9" s="799"/>
      <c r="F9" s="794"/>
      <c r="G9" s="795"/>
    </row>
    <row r="10" spans="1:28">
      <c r="A10" s="799"/>
      <c r="B10" s="800"/>
      <c r="C10" s="801" t="s">
        <v>187</v>
      </c>
      <c r="D10" s="802"/>
      <c r="E10" s="803"/>
      <c r="F10" s="804"/>
      <c r="G10" s="795"/>
    </row>
    <row r="11" spans="1:28">
      <c r="A11" s="799"/>
      <c r="F11" s="804"/>
      <c r="G11" s="795"/>
    </row>
    <row r="12" spans="1:28">
      <c r="A12" s="799"/>
      <c r="C12" s="805" t="s">
        <v>477</v>
      </c>
      <c r="E12" s="806">
        <f ca="1">'Income Approach'!J32</f>
        <v>11350</v>
      </c>
      <c r="F12" s="807"/>
      <c r="G12" s="795"/>
    </row>
    <row r="13" spans="1:28">
      <c r="A13" s="799"/>
      <c r="C13" s="808"/>
      <c r="F13" s="794"/>
      <c r="G13" s="795"/>
    </row>
    <row r="14" spans="1:28">
      <c r="A14" s="799"/>
      <c r="C14" s="545" t="s">
        <v>478</v>
      </c>
      <c r="D14" s="799"/>
      <c r="E14" s="809">
        <f>Assumptions!B29</f>
        <v>3004.5022408650007</v>
      </c>
      <c r="F14" s="794"/>
      <c r="G14" s="795"/>
    </row>
    <row r="15" spans="1:28">
      <c r="A15" s="799"/>
      <c r="C15" s="545"/>
      <c r="D15" s="799"/>
      <c r="E15" s="810"/>
      <c r="F15" s="794"/>
      <c r="G15" s="795"/>
    </row>
    <row r="16" spans="1:28">
      <c r="A16" s="799"/>
      <c r="C16" s="545" t="s">
        <v>479</v>
      </c>
      <c r="D16" s="799"/>
      <c r="E16" s="810">
        <f>-E14</f>
        <v>-3004.5022408650007</v>
      </c>
      <c r="F16" s="794"/>
      <c r="G16" s="795"/>
    </row>
    <row r="17" spans="1:7">
      <c r="A17" s="799"/>
      <c r="B17" s="799"/>
      <c r="C17" s="811"/>
      <c r="D17" s="811"/>
      <c r="E17" s="811"/>
      <c r="F17" s="794"/>
      <c r="G17" s="795"/>
    </row>
    <row r="18" spans="1:7">
      <c r="A18" s="799"/>
      <c r="B18" s="799"/>
      <c r="C18" s="812" t="s">
        <v>480</v>
      </c>
      <c r="D18" s="813"/>
      <c r="E18" s="814">
        <f ca="1">SUM(E12,E16)</f>
        <v>8345.4977591349998</v>
      </c>
      <c r="F18" s="794"/>
      <c r="G18" s="795"/>
    </row>
    <row r="19" spans="1:7">
      <c r="A19" s="799"/>
      <c r="B19" s="815"/>
      <c r="D19" s="816"/>
      <c r="E19" s="817"/>
      <c r="F19" s="794"/>
      <c r="G19" s="795"/>
    </row>
    <row r="20" spans="1:7">
      <c r="A20" s="799"/>
      <c r="B20" s="799"/>
      <c r="C20" s="16"/>
      <c r="D20" s="799"/>
      <c r="E20" s="818"/>
      <c r="F20" s="794"/>
      <c r="G20" s="795"/>
    </row>
    <row r="21" spans="1:7">
      <c r="A21" s="799"/>
      <c r="B21" s="799"/>
      <c r="C21" s="16"/>
      <c r="D21" s="799"/>
      <c r="E21" s="819"/>
      <c r="F21" s="794"/>
      <c r="G21" s="795"/>
    </row>
    <row r="22" spans="1:7">
      <c r="A22" s="799"/>
      <c r="B22" s="799"/>
      <c r="C22" s="16"/>
      <c r="D22" s="799"/>
      <c r="E22" s="820"/>
      <c r="G22" s="795"/>
    </row>
    <row r="23" spans="1:7">
      <c r="A23" s="799"/>
      <c r="B23" s="799"/>
      <c r="C23" s="16"/>
      <c r="D23" s="799"/>
      <c r="E23" s="820"/>
      <c r="G23" s="795"/>
    </row>
    <row r="24" spans="1:7">
      <c r="A24" s="799"/>
      <c r="B24" s="799"/>
      <c r="C24" s="16"/>
      <c r="D24" s="799"/>
      <c r="E24" s="820"/>
      <c r="G24" s="795"/>
    </row>
    <row r="25" spans="1:7">
      <c r="A25" s="799"/>
      <c r="B25" s="799"/>
      <c r="C25" s="16"/>
      <c r="D25" s="799"/>
      <c r="E25" s="820"/>
      <c r="G25" s="795"/>
    </row>
    <row r="26" spans="1:7">
      <c r="A26" s="799"/>
      <c r="B26" s="799"/>
      <c r="C26" s="16"/>
      <c r="D26" s="799"/>
      <c r="E26" s="821"/>
      <c r="F26" s="794"/>
      <c r="G26" s="795"/>
    </row>
    <row r="27" spans="1:7">
      <c r="B27" s="799"/>
      <c r="F27" s="794"/>
      <c r="G27" s="795"/>
    </row>
    <row r="28" spans="1:7">
      <c r="B28" s="799"/>
      <c r="F28" s="794"/>
      <c r="G28" s="795"/>
    </row>
    <row r="29" spans="1:7">
      <c r="A29" s="822" t="s">
        <v>28</v>
      </c>
      <c r="B29" s="799"/>
      <c r="F29" s="794"/>
      <c r="G29" s="795"/>
    </row>
    <row r="30" spans="1:7">
      <c r="A30" s="561" t="s">
        <v>481</v>
      </c>
      <c r="B30" s="799"/>
      <c r="F30" s="794"/>
      <c r="G30" s="795"/>
    </row>
    <row r="31" spans="1:7">
      <c r="A31" s="770" t="s">
        <v>482</v>
      </c>
      <c r="B31" s="799"/>
      <c r="F31" s="794"/>
      <c r="G31" s="795"/>
    </row>
    <row r="32" spans="1:7" ht="12.5" customHeight="1">
      <c r="A32" s="770" t="s">
        <v>483</v>
      </c>
      <c r="B32" s="799"/>
      <c r="F32" s="794"/>
      <c r="G32" s="795"/>
    </row>
    <row r="33" spans="1:7">
      <c r="A33" s="770" t="s">
        <v>484</v>
      </c>
      <c r="B33" s="799"/>
      <c r="F33" s="794"/>
      <c r="G33" s="795"/>
    </row>
    <row r="34" spans="1:7">
      <c r="A34" s="382" t="str">
        <f>Inputs!$B$13</f>
        <v>Source: Certain data provided by Hooli Inc. management.</v>
      </c>
      <c r="B34" s="799"/>
      <c r="C34" s="799"/>
      <c r="D34" s="799"/>
      <c r="E34" s="799"/>
      <c r="F34" s="799"/>
      <c r="G34" s="795"/>
    </row>
    <row r="35" spans="1:7">
      <c r="A35" s="382" t="str">
        <f>Inputs!$B$14</f>
        <v xml:space="preserve">Some totals may not add due to rounding. Subject to Statement of Limiting Conditions. </v>
      </c>
      <c r="B35" s="823"/>
      <c r="C35" s="794"/>
      <c r="D35" s="794"/>
      <c r="E35" s="794"/>
      <c r="F35" s="794"/>
      <c r="G35" s="795"/>
    </row>
    <row r="36" spans="1:7" ht="14" thickBot="1">
      <c r="A36" s="381"/>
      <c r="B36" s="824"/>
      <c r="C36" s="824"/>
      <c r="D36" s="824"/>
      <c r="E36" s="824"/>
      <c r="F36" s="824"/>
      <c r="G36" s="825" t="s">
        <v>485</v>
      </c>
    </row>
    <row r="37" spans="1:7" ht="23">
      <c r="A37" s="378" t="str">
        <f>[1]Inputs!$B$17</f>
        <v/>
      </c>
      <c r="B37" s="793"/>
      <c r="C37" s="794"/>
      <c r="D37" s="794"/>
      <c r="E37" s="794"/>
      <c r="F37" s="826"/>
      <c r="G37" s="795"/>
    </row>
    <row r="38" spans="1:7">
      <c r="A38" s="375" t="str">
        <f>[1]Inputs!$B$19</f>
        <v/>
      </c>
      <c r="B38" s="798"/>
      <c r="C38" s="794"/>
      <c r="D38" s="794"/>
      <c r="E38" s="794"/>
      <c r="F38" s="373" t="str">
        <f>Inputs!$B$15</f>
        <v>© 2020 by Joblogic-X LLP.  All rights reserved.</v>
      </c>
      <c r="G38" s="795"/>
    </row>
    <row r="39" spans="1:7">
      <c r="A39" s="104" t="str">
        <f>Inputs!$B$20</f>
        <v>PRINT RANGE WARNING: The shaded area defines a print range. Do NOT remove.</v>
      </c>
      <c r="B39" s="795"/>
      <c r="C39" s="795"/>
      <c r="D39" s="795"/>
      <c r="E39" s="795"/>
      <c r="F39" s="795"/>
      <c r="G39" s="795"/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8">
    <tabColor rgb="FF008000"/>
    <pageSetUpPr fitToPage="1"/>
  </sheetPr>
  <dimension ref="A1:AK55"/>
  <sheetViews>
    <sheetView showGridLines="0" zoomScale="73" zoomScaleNormal="80" workbookViewId="0">
      <selection activeCell="V1" sqref="V1"/>
    </sheetView>
  </sheetViews>
  <sheetFormatPr baseColWidth="10" defaultColWidth="9.3984375" defaultRowHeight="12.75" customHeight="1" outlineLevelRow="1" outlineLevelCol="1"/>
  <cols>
    <col min="1" max="1" width="2.796875" style="12" customWidth="1"/>
    <col min="2" max="3" width="4.796875" style="12" customWidth="1"/>
    <col min="4" max="4" width="43.3984375" style="12" customWidth="1"/>
    <col min="5" max="5" width="6.3984375" style="12" customWidth="1"/>
    <col min="6" max="8" width="10.59765625" style="175" hidden="1" customWidth="1" outlineLevel="1"/>
    <col min="9" max="9" width="9.3984375" style="175" hidden="1" customWidth="1" outlineLevel="1"/>
    <col min="10" max="10" width="18" style="175" bestFit="1" customWidth="1" collapsed="1"/>
    <col min="11" max="14" width="12.59765625" style="175" customWidth="1"/>
    <col min="15" max="15" width="10.796875" style="175" customWidth="1"/>
    <col min="16" max="16" width="6.19921875" style="175" customWidth="1"/>
    <col min="17" max="17" width="10.796875" style="175" customWidth="1"/>
    <col min="18" max="18" width="12.3984375" style="175" customWidth="1"/>
    <col min="19" max="19" width="13.19921875" style="175" customWidth="1"/>
    <col min="20" max="20" width="12.3984375" style="175" customWidth="1"/>
    <col min="21" max="22" width="3.796875" style="12" customWidth="1"/>
    <col min="23" max="23" width="15.3984375" style="12" bestFit="1" customWidth="1"/>
    <col min="24" max="25" width="9.3984375" style="12"/>
    <col min="26" max="26" width="19.796875" style="12" customWidth="1"/>
    <col min="27" max="27" width="18.3984375" style="12" customWidth="1"/>
    <col min="28" max="16384" width="9.3984375" style="12"/>
  </cols>
  <sheetData>
    <row r="1" spans="1:28" ht="12.75" customHeight="1">
      <c r="A1" s="218" t="s">
        <v>86</v>
      </c>
      <c r="B1" s="218"/>
      <c r="C1" s="218"/>
      <c r="D1" s="218"/>
      <c r="E1" s="218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8"/>
      <c r="V1" s="99" t="str">
        <f>Inputs!$B$20</f>
        <v>PRINT RANGE WARNING: The shaded area defines a print range. Do NOT remove.</v>
      </c>
    </row>
    <row r="2" spans="1:28" s="4" customFormat="1" ht="24" thickBot="1">
      <c r="A2" s="437" t="str">
        <f>Inputs!$B$4</f>
        <v>Hooli Inc.</v>
      </c>
      <c r="B2" s="86"/>
      <c r="C2" s="86"/>
      <c r="D2" s="69"/>
      <c r="E2" s="69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87" t="str">
        <f>Labeling!$G$7</f>
        <v>Exhibit B</v>
      </c>
      <c r="V2" s="109"/>
    </row>
    <row r="3" spans="1:28" s="4" customFormat="1" ht="18">
      <c r="A3" s="434" t="str">
        <f>Inputs!$B$5</f>
        <v>R&amp;D Department Restructuring</v>
      </c>
      <c r="B3" s="89"/>
      <c r="C3" s="89"/>
      <c r="D3" s="17"/>
      <c r="E3" s="17"/>
      <c r="F3" s="105"/>
      <c r="G3" s="105"/>
      <c r="H3" s="105"/>
      <c r="I3" s="105"/>
      <c r="J3" s="205"/>
      <c r="K3" s="205"/>
      <c r="L3" s="205"/>
      <c r="M3" s="205"/>
      <c r="N3" s="205"/>
      <c r="O3" s="205"/>
      <c r="P3" s="205"/>
      <c r="Q3" s="105"/>
      <c r="R3" s="105"/>
      <c r="S3" s="105"/>
      <c r="T3" s="105"/>
      <c r="U3" s="91"/>
      <c r="V3" s="109"/>
    </row>
    <row r="4" spans="1:28" s="4" customFormat="1" ht="16">
      <c r="A4" s="93" t="str">
        <f>Labeling!$C$7</f>
        <v>DCF method</v>
      </c>
      <c r="B4" s="93"/>
      <c r="C4" s="93"/>
      <c r="D4" s="17"/>
      <c r="E4" s="17"/>
      <c r="F4" s="73"/>
      <c r="G4" s="73"/>
      <c r="H4" s="73"/>
      <c r="I4" s="73"/>
      <c r="J4" s="73"/>
      <c r="K4" s="73"/>
      <c r="L4" s="73"/>
      <c r="M4" s="73"/>
      <c r="N4" s="73"/>
      <c r="O4" s="73"/>
      <c r="P4" s="186"/>
      <c r="Q4" s="186"/>
      <c r="R4" s="186"/>
      <c r="S4" s="186"/>
      <c r="T4" s="186"/>
      <c r="U4" s="92"/>
      <c r="V4" s="109"/>
    </row>
    <row r="5" spans="1:28" s="4" customFormat="1" ht="16">
      <c r="A5" s="90" t="str">
        <f>Inputs!$B$6</f>
        <v>Valuation Date: 31 March 2020</v>
      </c>
      <c r="B5" s="90"/>
      <c r="C5" s="90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U5" s="75"/>
      <c r="V5" s="109"/>
    </row>
    <row r="6" spans="1:28" s="4" customFormat="1" ht="16">
      <c r="A6" s="90" t="str">
        <f>Inputs!$B$7</f>
        <v>(US$ in 000s)</v>
      </c>
      <c r="B6" s="97"/>
      <c r="C6" s="97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U6" s="75"/>
      <c r="V6" s="109"/>
    </row>
    <row r="7" spans="1:28" s="4" customFormat="1" ht="13">
      <c r="A7" s="97"/>
      <c r="B7" s="97"/>
      <c r="C7" s="97"/>
      <c r="F7" s="73"/>
      <c r="G7" s="73"/>
      <c r="H7" s="73"/>
      <c r="I7" s="73"/>
      <c r="J7" s="263" t="s">
        <v>185</v>
      </c>
      <c r="K7" s="73"/>
      <c r="L7" s="73"/>
      <c r="M7" s="73"/>
      <c r="N7" s="73"/>
      <c r="O7" s="73"/>
      <c r="P7" s="73"/>
      <c r="U7" s="75"/>
      <c r="V7" s="109"/>
    </row>
    <row r="8" spans="1:28" s="4" customFormat="1" ht="13">
      <c r="A8" s="17"/>
      <c r="B8" s="17"/>
      <c r="C8" s="17"/>
      <c r="F8" s="187"/>
      <c r="G8" s="187"/>
      <c r="H8" s="187"/>
      <c r="I8" s="188" t="s">
        <v>133</v>
      </c>
      <c r="J8" s="263" t="s">
        <v>184</v>
      </c>
      <c r="K8" s="189" t="s">
        <v>94</v>
      </c>
      <c r="L8" s="190"/>
      <c r="M8" s="120"/>
      <c r="N8" s="120"/>
      <c r="O8" s="191" t="s">
        <v>107</v>
      </c>
      <c r="P8" s="250"/>
      <c r="U8" s="73"/>
      <c r="V8" s="109"/>
    </row>
    <row r="9" spans="1:28" s="4" customFormat="1" ht="13">
      <c r="B9" s="70"/>
      <c r="C9" s="70"/>
      <c r="D9" s="94"/>
      <c r="F9" s="192">
        <v>2016</v>
      </c>
      <c r="G9" s="80">
        <f t="shared" ref="G9:N9" si="0">F9+1</f>
        <v>2017</v>
      </c>
      <c r="H9" s="80">
        <f t="shared" si="0"/>
        <v>2018</v>
      </c>
      <c r="I9" s="131">
        <f t="shared" si="0"/>
        <v>2019</v>
      </c>
      <c r="J9" s="131">
        <f t="shared" si="0"/>
        <v>2020</v>
      </c>
      <c r="K9" s="131">
        <f t="shared" si="0"/>
        <v>2021</v>
      </c>
      <c r="L9" s="131">
        <f t="shared" si="0"/>
        <v>2022</v>
      </c>
      <c r="M9" s="131">
        <f t="shared" si="0"/>
        <v>2023</v>
      </c>
      <c r="N9" s="131">
        <f t="shared" si="0"/>
        <v>2024</v>
      </c>
      <c r="O9" s="131" t="s">
        <v>132</v>
      </c>
      <c r="P9" s="98"/>
      <c r="Q9" s="193" t="s">
        <v>165</v>
      </c>
      <c r="R9" s="193"/>
      <c r="S9" s="165"/>
      <c r="T9" s="194" t="s">
        <v>54</v>
      </c>
      <c r="U9" s="73"/>
      <c r="V9" s="109"/>
    </row>
    <row r="10" spans="1:28" s="4" customFormat="1" ht="13">
      <c r="B10" s="127" t="s">
        <v>80</v>
      </c>
      <c r="C10" s="106"/>
      <c r="F10" s="195"/>
      <c r="G10" s="195"/>
      <c r="H10" s="195"/>
      <c r="I10" s="195">
        <f>Assumptions!G33</f>
        <v>40060.02987820001</v>
      </c>
      <c r="J10" s="195">
        <f>Assumptions!H33*Stubperiod</f>
        <v>31087.68072054836</v>
      </c>
      <c r="K10" s="195">
        <f>Assumptions!I33</f>
        <v>42499.685697782399</v>
      </c>
      <c r="L10" s="195">
        <f>Assumptions!J33</f>
        <v>43774.676268715863</v>
      </c>
      <c r="M10" s="195">
        <f>Assumptions!K33</f>
        <v>45087.916556777345</v>
      </c>
      <c r="N10" s="195">
        <f>Assumptions!L33</f>
        <v>46440.554053480664</v>
      </c>
      <c r="O10" s="195">
        <f>N10</f>
        <v>46440.554053480664</v>
      </c>
      <c r="P10" s="195"/>
      <c r="Q10" s="196" t="s">
        <v>55</v>
      </c>
      <c r="R10" s="196"/>
      <c r="S10" s="197"/>
      <c r="T10" s="198">
        <f>O25</f>
        <v>1908.0957109877622</v>
      </c>
      <c r="U10" s="199"/>
      <c r="V10" s="109"/>
      <c r="W10" s="269"/>
      <c r="X10" s="17"/>
      <c r="Y10" s="17"/>
      <c r="Z10" s="17"/>
      <c r="AA10" s="17"/>
      <c r="AB10" s="17"/>
    </row>
    <row r="11" spans="1:28" s="4" customFormat="1" ht="13" hidden="1" outlineLevel="1">
      <c r="B11" s="106"/>
      <c r="C11" s="106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U11" s="199"/>
      <c r="V11" s="109"/>
      <c r="W11" s="17"/>
      <c r="X11" s="17"/>
      <c r="Y11" s="17"/>
      <c r="Z11" s="17"/>
      <c r="AA11" s="17"/>
      <c r="AB11" s="17"/>
    </row>
    <row r="12" spans="1:28" s="4" customFormat="1" ht="13" hidden="1" outlineLevel="1">
      <c r="B12" s="127" t="s">
        <v>135</v>
      </c>
      <c r="D12" s="111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U12" s="199"/>
      <c r="V12" s="109"/>
      <c r="W12" s="17"/>
      <c r="X12" s="17"/>
      <c r="Y12" s="17"/>
      <c r="Z12" s="17"/>
      <c r="AA12" s="17"/>
      <c r="AB12" s="17"/>
    </row>
    <row r="13" spans="1:28" s="4" customFormat="1" ht="13" hidden="1" outlineLevel="1">
      <c r="B13" s="111" t="s">
        <v>106</v>
      </c>
      <c r="D13" s="101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1"/>
      <c r="U13" s="199"/>
      <c r="V13" s="109"/>
      <c r="W13" s="105"/>
      <c r="X13" s="17"/>
      <c r="Y13" s="17"/>
      <c r="Z13" s="17"/>
      <c r="AA13" s="17"/>
      <c r="AB13" s="117"/>
    </row>
    <row r="14" spans="1:28" s="4" customFormat="1" ht="13" hidden="1" outlineLevel="1">
      <c r="B14" s="111" t="s">
        <v>172</v>
      </c>
      <c r="D14" s="101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1"/>
      <c r="U14" s="199"/>
      <c r="V14" s="109"/>
      <c r="W14" s="105"/>
      <c r="X14" s="17"/>
      <c r="Y14" s="17"/>
      <c r="Z14" s="17"/>
      <c r="AA14" s="17"/>
      <c r="AB14" s="117"/>
    </row>
    <row r="15" spans="1:28" s="4" customFormat="1" ht="13" collapsed="1">
      <c r="P15" s="202"/>
      <c r="Q15" s="197" t="s">
        <v>130</v>
      </c>
      <c r="R15" s="197"/>
      <c r="S15" s="197"/>
      <c r="T15" s="270">
        <f>Assumptions!B13</f>
        <v>0.03</v>
      </c>
      <c r="U15" s="199"/>
      <c r="V15" s="109"/>
      <c r="W15" s="105"/>
      <c r="X15" s="17"/>
      <c r="Y15" s="17"/>
      <c r="Z15" s="17"/>
      <c r="AA15" s="17"/>
      <c r="AB15" s="117"/>
    </row>
    <row r="16" spans="1:28" s="4" customFormat="1" ht="13" customHeight="1">
      <c r="B16" s="110" t="s">
        <v>203</v>
      </c>
      <c r="F16" s="200"/>
      <c r="G16" s="200"/>
      <c r="H16" s="200"/>
      <c r="I16" s="200">
        <f>Assumptions!G39</f>
        <v>4205.2916182000045</v>
      </c>
      <c r="J16" s="200">
        <f>Assumptions!H39*Stubperiod</f>
        <v>2835.2775985765456</v>
      </c>
      <c r="K16" s="200">
        <f>Assumptions!I39</f>
        <v>3876.0822297631021</v>
      </c>
      <c r="L16" s="200">
        <f>Assumptions!J39</f>
        <v>3992.3646966559932</v>
      </c>
      <c r="M16" s="200">
        <f>Assumptions!K39</f>
        <v>4112.1356375556716</v>
      </c>
      <c r="N16" s="200">
        <f>Assumptions!L39</f>
        <v>4235.4997066823407</v>
      </c>
      <c r="O16" s="200">
        <f>N16</f>
        <v>4235.4997066823407</v>
      </c>
      <c r="P16" s="200"/>
      <c r="S16" s="83" t="s">
        <v>56</v>
      </c>
      <c r="T16" s="102">
        <f>T10*(1+T15)</f>
        <v>1965.3385823173951</v>
      </c>
      <c r="U16" s="199"/>
      <c r="V16" s="109"/>
      <c r="W16" s="181"/>
      <c r="X16" s="17"/>
      <c r="Y16" s="17"/>
      <c r="Z16" s="17"/>
      <c r="AA16" s="17"/>
      <c r="AB16" s="182"/>
    </row>
    <row r="17" spans="1:37" s="4" customFormat="1" ht="13" outlineLevel="1">
      <c r="B17" s="72" t="s">
        <v>204</v>
      </c>
      <c r="F17" s="17"/>
      <c r="G17" s="17"/>
      <c r="H17" s="17"/>
      <c r="I17" s="203"/>
      <c r="J17" s="220">
        <f ca="1">Assumptions!H42*Stubperiod</f>
        <v>1246.6496421750398</v>
      </c>
      <c r="K17" s="220">
        <f ca="1">Assumptions!I42</f>
        <v>2018.6351184015055</v>
      </c>
      <c r="L17" s="220">
        <f ca="1">Assumptions!J42</f>
        <v>2659.4273873628581</v>
      </c>
      <c r="M17" s="220">
        <f ca="1">Assumptions!K42</f>
        <v>2118.0462080038051</v>
      </c>
      <c r="N17" s="220">
        <f ca="1">Assumptions!L42</f>
        <v>1907.2975825770168</v>
      </c>
      <c r="O17" s="220">
        <f>-N23</f>
        <v>1556.108342361659</v>
      </c>
      <c r="P17" s="201"/>
      <c r="Q17" s="197" t="s">
        <v>57</v>
      </c>
      <c r="R17" s="197"/>
      <c r="S17" s="197"/>
      <c r="T17" s="204">
        <f>E26-T15</f>
        <v>0.12</v>
      </c>
      <c r="U17" s="199"/>
      <c r="V17" s="109"/>
      <c r="W17" s="17"/>
      <c r="X17" s="17"/>
      <c r="Y17" s="17"/>
      <c r="Z17" s="17"/>
      <c r="AA17" s="17"/>
      <c r="AB17" s="17"/>
    </row>
    <row r="18" spans="1:37" s="4" customFormat="1" ht="13" outlineLevel="1">
      <c r="D18" s="83" t="s">
        <v>53</v>
      </c>
      <c r="I18" s="117"/>
      <c r="J18" s="179">
        <f ca="1">J16-J17</f>
        <v>1588.6279564015058</v>
      </c>
      <c r="K18" s="179">
        <f t="shared" ref="K18" ca="1" si="1">K16-K17</f>
        <v>1857.4471113615966</v>
      </c>
      <c r="L18" s="179">
        <f t="shared" ref="L18:N18" ca="1" si="2">L16-L17</f>
        <v>1332.9373092931351</v>
      </c>
      <c r="M18" s="179">
        <f t="shared" ca="1" si="2"/>
        <v>1994.0894295518665</v>
      </c>
      <c r="N18" s="179">
        <f t="shared" ca="1" si="2"/>
        <v>2328.2021241053239</v>
      </c>
      <c r="O18" s="179">
        <f t="shared" ref="O18" si="3">O16-O17</f>
        <v>2679.3913643206815</v>
      </c>
      <c r="P18" s="202"/>
      <c r="Q18" s="197" t="s">
        <v>82</v>
      </c>
      <c r="R18" s="197"/>
      <c r="S18" s="197"/>
      <c r="T18" s="166">
        <f>T16/T17</f>
        <v>16377.821519311627</v>
      </c>
      <c r="U18" s="199"/>
      <c r="V18" s="109"/>
      <c r="W18" s="17"/>
      <c r="X18" s="17"/>
      <c r="Y18" s="17"/>
      <c r="Z18" s="17"/>
      <c r="AA18" s="17"/>
      <c r="AB18" s="17"/>
    </row>
    <row r="19" spans="1:37" s="164" customFormat="1" ht="13" outlineLevel="1">
      <c r="A19" s="4"/>
      <c r="B19" s="110" t="s">
        <v>205</v>
      </c>
      <c r="C19" s="110"/>
      <c r="D19" s="112"/>
      <c r="E19" s="4"/>
      <c r="F19" s="205"/>
      <c r="G19" s="205"/>
      <c r="H19" s="205"/>
      <c r="I19" s="206"/>
      <c r="J19" s="271">
        <f t="shared" ref="J19:O19" ca="1" si="4">J18*tax_rate</f>
        <v>397.15698910037645</v>
      </c>
      <c r="K19" s="271">
        <f t="shared" ca="1" si="4"/>
        <v>464.36177784039916</v>
      </c>
      <c r="L19" s="271">
        <f t="shared" ca="1" si="4"/>
        <v>333.23432732328376</v>
      </c>
      <c r="M19" s="271">
        <f t="shared" ca="1" si="4"/>
        <v>498.52235738796662</v>
      </c>
      <c r="N19" s="271">
        <f t="shared" ca="1" si="4"/>
        <v>582.05053102633099</v>
      </c>
      <c r="O19" s="271">
        <f t="shared" si="4"/>
        <v>669.84784108017038</v>
      </c>
      <c r="P19" s="205"/>
      <c r="Q19" s="197" t="s">
        <v>112</v>
      </c>
      <c r="R19" s="197"/>
      <c r="S19" s="197"/>
      <c r="T19" s="249">
        <f>N26</f>
        <v>0.5518566867406639</v>
      </c>
      <c r="U19" s="199"/>
      <c r="V19" s="109"/>
      <c r="W19" s="147"/>
      <c r="X19" s="147"/>
      <c r="Y19" s="147"/>
      <c r="Z19" s="147"/>
      <c r="AA19" s="147"/>
      <c r="AB19" s="147"/>
    </row>
    <row r="20" spans="1:37" s="164" customFormat="1" ht="14" outlineLevel="1" thickBot="1">
      <c r="A20" s="4"/>
      <c r="B20" s="110"/>
      <c r="C20" s="110"/>
      <c r="D20" s="112" t="s">
        <v>58</v>
      </c>
      <c r="E20" s="4"/>
      <c r="F20" s="201"/>
      <c r="G20" s="201"/>
      <c r="H20" s="201"/>
      <c r="I20" s="205"/>
      <c r="J20" s="205">
        <f ca="1">J18-J19</f>
        <v>1191.4709673011293</v>
      </c>
      <c r="K20" s="205">
        <f t="shared" ref="K20" ca="1" si="5">K18-K19</f>
        <v>1393.0853335211975</v>
      </c>
      <c r="L20" s="205">
        <f t="shared" ref="L20" ca="1" si="6">L18-L19</f>
        <v>999.70298196985129</v>
      </c>
      <c r="M20" s="205">
        <f t="shared" ref="M20" ca="1" si="7">M18-M19</f>
        <v>1495.5670721638999</v>
      </c>
      <c r="N20" s="205">
        <f t="shared" ref="N20:O20" ca="1" si="8">N18-N19</f>
        <v>1746.1515930789928</v>
      </c>
      <c r="O20" s="205">
        <f t="shared" si="8"/>
        <v>2009.5435232405111</v>
      </c>
      <c r="P20" s="205"/>
      <c r="Q20" s="207" t="s">
        <v>131</v>
      </c>
      <c r="R20" s="207"/>
      <c r="S20" s="207"/>
      <c r="T20" s="145">
        <f>T18*T19</f>
        <v>9038.2103196772605</v>
      </c>
      <c r="U20" s="199"/>
      <c r="V20" s="109"/>
    </row>
    <row r="21" spans="1:37" s="4" customFormat="1" ht="14" outlineLevel="1" thickTop="1">
      <c r="I21" s="17"/>
      <c r="P21" s="201"/>
      <c r="U21" s="199"/>
      <c r="V21" s="109"/>
      <c r="W21" s="17"/>
      <c r="X21" s="17"/>
      <c r="Y21" s="17"/>
      <c r="Z21" s="17"/>
      <c r="AA21" s="17"/>
      <c r="AB21" s="17"/>
      <c r="AC21" s="17"/>
      <c r="AD21" s="17"/>
      <c r="AE21" s="17"/>
      <c r="AF21" s="17"/>
    </row>
    <row r="22" spans="1:37" s="4" customFormat="1" ht="13" outlineLevel="1">
      <c r="B22" s="50" t="s">
        <v>206</v>
      </c>
      <c r="C22" s="142"/>
      <c r="D22" s="146"/>
      <c r="E22" s="253">
        <v>7.4999999999999997E-2</v>
      </c>
      <c r="F22" s="119"/>
      <c r="G22" s="208"/>
      <c r="H22" s="119"/>
      <c r="I22" s="200"/>
      <c r="J22" s="200">
        <f>-Assumptions!H56*Stubperiod</f>
        <v>-67.90998215653768</v>
      </c>
      <c r="K22" s="200">
        <f>-Assumptions!I56</f>
        <v>-92.839119242729339</v>
      </c>
      <c r="L22" s="200">
        <f>-Assumptions!J56</f>
        <v>-95.624292820009487</v>
      </c>
      <c r="M22" s="200">
        <f>-Assumptions!K56</f>
        <v>-98.493021604611386</v>
      </c>
      <c r="N22" s="200">
        <f>-Assumptions!L56</f>
        <v>-101.44781225274892</v>
      </c>
      <c r="O22" s="200">
        <f>N22</f>
        <v>-101.44781225274892</v>
      </c>
      <c r="P22" s="200"/>
      <c r="U22" s="199"/>
      <c r="V22" s="109"/>
      <c r="W22" s="17"/>
      <c r="X22" s="17"/>
      <c r="Y22" s="17"/>
      <c r="Z22" s="17"/>
      <c r="AA22" s="17"/>
      <c r="AB22" s="17"/>
      <c r="AC22" s="17"/>
      <c r="AD22" s="17"/>
      <c r="AE22" s="17"/>
      <c r="AF22" s="17"/>
    </row>
    <row r="23" spans="1:37" s="4" customFormat="1" ht="13" outlineLevel="1">
      <c r="B23" s="27" t="s">
        <v>207</v>
      </c>
      <c r="C23" s="27"/>
      <c r="D23" s="17"/>
      <c r="E23" s="17"/>
      <c r="F23" s="119"/>
      <c r="G23" s="119"/>
      <c r="H23" s="119"/>
      <c r="I23" s="200"/>
      <c r="J23" s="200">
        <f>-Assumptions!H40*Stubperiod</f>
        <v>-2466.2957753424657</v>
      </c>
      <c r="K23" s="200">
        <f>-Assumptions!I40</f>
        <v>-3371.6505336000005</v>
      </c>
      <c r="L23" s="200">
        <f>-Assumptions!J40</f>
        <v>-3472.8000496080003</v>
      </c>
      <c r="M23" s="200">
        <f>-Assumptions!K40</f>
        <v>-1510.7847984093778</v>
      </c>
      <c r="N23" s="200">
        <f>-Assumptions!L40</f>
        <v>-1556.108342361659</v>
      </c>
      <c r="O23" s="200">
        <f>N23</f>
        <v>-1556.108342361659</v>
      </c>
      <c r="P23" s="200"/>
      <c r="U23" s="199"/>
      <c r="V23" s="109"/>
      <c r="W23" s="17"/>
      <c r="X23" s="71"/>
      <c r="Y23" s="71"/>
      <c r="Z23" s="17"/>
      <c r="AA23" s="260"/>
      <c r="AB23" s="17"/>
      <c r="AC23" s="17"/>
      <c r="AD23" s="17"/>
      <c r="AE23" s="17"/>
      <c r="AF23" s="17"/>
    </row>
    <row r="24" spans="1:37" s="4" customFormat="1" ht="13">
      <c r="B24" s="107" t="s">
        <v>97</v>
      </c>
      <c r="C24" s="51"/>
      <c r="D24" s="17"/>
      <c r="E24" s="17"/>
      <c r="F24" s="119"/>
      <c r="G24" s="119"/>
      <c r="H24" s="119"/>
      <c r="I24" s="200"/>
      <c r="J24" s="482">
        <f ca="1">J17</f>
        <v>1246.6496421750398</v>
      </c>
      <c r="K24" s="482">
        <f t="shared" ref="K24:N24" ca="1" si="9">K17</f>
        <v>2018.6351184015055</v>
      </c>
      <c r="L24" s="482">
        <f t="shared" ca="1" si="9"/>
        <v>2659.4273873628581</v>
      </c>
      <c r="M24" s="482">
        <f t="shared" ca="1" si="9"/>
        <v>2118.0462080038051</v>
      </c>
      <c r="N24" s="482">
        <f t="shared" ca="1" si="9"/>
        <v>1907.2975825770168</v>
      </c>
      <c r="O24" s="482">
        <f>O17</f>
        <v>1556.108342361659</v>
      </c>
      <c r="P24" s="200"/>
      <c r="U24" s="199"/>
      <c r="V24" s="109"/>
      <c r="W24" s="17"/>
      <c r="X24" s="27"/>
      <c r="Y24" s="27"/>
      <c r="Z24" s="17"/>
      <c r="AA24" s="117"/>
      <c r="AB24" s="17"/>
      <c r="AC24" s="17"/>
      <c r="AD24" s="17"/>
      <c r="AE24" s="17"/>
      <c r="AF24" s="17"/>
    </row>
    <row r="25" spans="1:37" s="4" customFormat="1" ht="13">
      <c r="D25" s="83" t="s">
        <v>59</v>
      </c>
      <c r="F25" s="105"/>
      <c r="G25" s="105"/>
      <c r="H25" s="105"/>
      <c r="I25" s="105"/>
      <c r="J25" s="209">
        <f ca="1">SUM(J20:J24)</f>
        <v>-96.085148022834119</v>
      </c>
      <c r="K25" s="209">
        <f t="shared" ref="K25:O25" ca="1" si="10">SUM(K20:K24)</f>
        <v>-52.769200920026606</v>
      </c>
      <c r="L25" s="209">
        <f t="shared" ca="1" si="10"/>
        <v>90.706026904699684</v>
      </c>
      <c r="M25" s="209">
        <f t="shared" ca="1" si="10"/>
        <v>2004.3354601537158</v>
      </c>
      <c r="N25" s="209">
        <f t="shared" ca="1" si="10"/>
        <v>1995.8930210416017</v>
      </c>
      <c r="O25" s="209">
        <f t="shared" si="10"/>
        <v>1908.0957109877622</v>
      </c>
      <c r="P25" s="209"/>
      <c r="U25" s="199"/>
      <c r="V25" s="109"/>
      <c r="W25" s="17"/>
      <c r="X25" s="27"/>
      <c r="Y25" s="27"/>
      <c r="Z25" s="17"/>
      <c r="AA25" s="17"/>
      <c r="AB25" s="17"/>
      <c r="AC25" s="17"/>
      <c r="AD25" s="17"/>
      <c r="AE25" s="17"/>
      <c r="AF25" s="17"/>
    </row>
    <row r="26" spans="1:37" s="17" customFormat="1" ht="13">
      <c r="A26" s="4"/>
      <c r="B26" s="106" t="str">
        <f>"Present value factor @ "&amp;TEXT(Assumptions!B12,"0.0%")</f>
        <v>Present value factor @ 15.0%</v>
      </c>
      <c r="C26" s="106"/>
      <c r="D26" s="4"/>
      <c r="E26" s="264">
        <f>Discount_rate</f>
        <v>0.15</v>
      </c>
      <c r="F26" s="98"/>
      <c r="G26" s="98"/>
      <c r="H26" s="98"/>
      <c r="I26" s="98"/>
      <c r="J26" s="210">
        <f>1/(1+$E$26)^Inputs!B58</f>
        <v>0.94871248896607741</v>
      </c>
      <c r="K26" s="210">
        <f>1/(1+$E$26)^Inputs!C58</f>
        <v>0.83930503844670723</v>
      </c>
      <c r="L26" s="210">
        <f>1/(1+$E$26)^Inputs!D58</f>
        <v>0.72983046821452802</v>
      </c>
      <c r="M26" s="210">
        <f>1/(1+$E$26)^Inputs!E58</f>
        <v>0.63463518975176358</v>
      </c>
      <c r="N26" s="210">
        <f>1/(1+$E$26)^Inputs!F58</f>
        <v>0.5518566867406639</v>
      </c>
      <c r="O26" s="211"/>
      <c r="P26" s="211"/>
      <c r="U26" s="113"/>
      <c r="V26" s="177"/>
      <c r="X26" s="27"/>
      <c r="Y26" s="27"/>
      <c r="AA26" s="285"/>
    </row>
    <row r="27" spans="1:37" s="17" customFormat="1" ht="14" thickBot="1">
      <c r="B27" s="27"/>
      <c r="C27" s="212"/>
      <c r="F27" s="118"/>
      <c r="G27" s="118"/>
      <c r="H27" s="118"/>
      <c r="I27" s="118"/>
      <c r="J27" s="213">
        <f ca="1">J25*J26</f>
        <v>-91.157179933416927</v>
      </c>
      <c r="K27" s="213">
        <f t="shared" ref="K27:N27" ca="1" si="11">K25*K26</f>
        <v>-44.289456206984951</v>
      </c>
      <c r="L27" s="213">
        <f t="shared" ca="1" si="11"/>
        <v>66.200022085736549</v>
      </c>
      <c r="M27" s="213">
        <f t="shared" ca="1" si="11"/>
        <v>1272.0218150808419</v>
      </c>
      <c r="N27" s="213">
        <f t="shared" ca="1" si="11"/>
        <v>1101.4469096808325</v>
      </c>
      <c r="O27" s="166"/>
      <c r="P27" s="166"/>
      <c r="U27" s="113"/>
      <c r="V27" s="177"/>
      <c r="X27" s="27"/>
      <c r="Y27" s="27"/>
      <c r="AA27" s="285"/>
    </row>
    <row r="28" spans="1:37" s="17" customFormat="1" ht="14" thickTop="1">
      <c r="B28" s="27"/>
      <c r="C28" s="212"/>
      <c r="F28" s="118"/>
      <c r="G28" s="118"/>
      <c r="H28" s="118"/>
      <c r="I28" s="254"/>
      <c r="J28" s="118"/>
      <c r="K28" s="118"/>
      <c r="L28" s="118"/>
      <c r="M28" s="119"/>
      <c r="N28" s="119"/>
      <c r="O28" s="119"/>
      <c r="P28" s="119"/>
      <c r="R28" s="272"/>
      <c r="S28" s="67"/>
      <c r="T28" s="67"/>
      <c r="U28" s="105"/>
      <c r="V28" s="177"/>
      <c r="X28" s="27"/>
      <c r="Y28" s="27"/>
      <c r="Z28" s="211"/>
      <c r="AA28" s="286"/>
    </row>
    <row r="29" spans="1:37" s="17" customFormat="1" ht="13">
      <c r="B29" s="72" t="s">
        <v>76</v>
      </c>
      <c r="E29" s="4"/>
      <c r="G29" s="118"/>
      <c r="H29" s="118"/>
      <c r="I29" s="118"/>
      <c r="J29" s="214">
        <f ca="1">SUM(J27:N27)</f>
        <v>2304.2221107070091</v>
      </c>
      <c r="K29" s="118"/>
      <c r="R29" s="67" t="s">
        <v>473</v>
      </c>
      <c r="S29" s="272"/>
      <c r="T29" s="849"/>
      <c r="U29" s="105"/>
      <c r="V29" s="177"/>
      <c r="X29" s="197"/>
      <c r="Y29" s="197"/>
      <c r="Z29" s="119"/>
      <c r="AA29" s="287"/>
      <c r="AK29" s="158"/>
    </row>
    <row r="30" spans="1:37" s="17" customFormat="1" ht="13">
      <c r="B30" s="72" t="s">
        <v>79</v>
      </c>
      <c r="E30" s="4"/>
      <c r="G30" s="118"/>
      <c r="H30" s="118"/>
      <c r="I30" s="118"/>
      <c r="J30" s="167">
        <f>T20</f>
        <v>9038.2103196772605</v>
      </c>
      <c r="K30" s="119"/>
      <c r="O30" s="216"/>
      <c r="R30" s="67" t="s">
        <v>474</v>
      </c>
      <c r="S30" s="846"/>
      <c r="T30" s="850"/>
      <c r="U30" s="113"/>
      <c r="V30" s="177"/>
      <c r="X30" s="71"/>
      <c r="Y30" s="71"/>
      <c r="Z30" s="198"/>
      <c r="AA30" s="288"/>
    </row>
    <row r="31" spans="1:37" s="17" customFormat="1" ht="13">
      <c r="C31" s="27"/>
      <c r="D31" s="83" t="s">
        <v>191</v>
      </c>
      <c r="E31" s="4"/>
      <c r="F31" s="4"/>
      <c r="G31" s="215"/>
      <c r="H31" s="215"/>
      <c r="I31" s="215"/>
      <c r="J31" s="217">
        <f ca="1">SUM(J29:J30)</f>
        <v>11342.43243038427</v>
      </c>
      <c r="K31" s="119"/>
      <c r="O31" s="216"/>
      <c r="R31" s="784">
        <f>E22</f>
        <v>7.4999999999999997E-2</v>
      </c>
      <c r="S31" s="785">
        <f>R31-2.5%</f>
        <v>4.9999999999999996E-2</v>
      </c>
      <c r="T31" s="785">
        <f>R31-5%</f>
        <v>2.4999999999999994E-2</v>
      </c>
      <c r="U31" s="776"/>
      <c r="V31" s="177"/>
    </row>
    <row r="32" spans="1:37" s="4" customFormat="1" ht="14" thickBot="1">
      <c r="A32" s="17"/>
      <c r="B32" s="143" t="s">
        <v>192</v>
      </c>
      <c r="J32" s="273">
        <f ca="1">MROUND(J31,50)</f>
        <v>11350</v>
      </c>
      <c r="K32" s="119"/>
      <c r="L32" s="17"/>
      <c r="M32" s="17"/>
      <c r="N32" s="17"/>
      <c r="O32" s="17"/>
      <c r="Q32" s="783">
        <f ca="1">J32</f>
        <v>11350</v>
      </c>
      <c r="R32" s="782">
        <f t="dataTable" ref="R32:T32" dt2D="0" dtr="1" r1="E22" ca="1"/>
        <v>11350</v>
      </c>
      <c r="S32" s="782">
        <v>11600</v>
      </c>
      <c r="T32" s="782">
        <v>12150</v>
      </c>
      <c r="U32" s="777"/>
      <c r="V32" s="109"/>
      <c r="W32" s="17"/>
      <c r="X32" s="17"/>
      <c r="Y32" s="17"/>
      <c r="Z32" s="17"/>
      <c r="AA32" s="17"/>
      <c r="AB32" s="17"/>
      <c r="AC32" s="17"/>
      <c r="AD32" s="17"/>
      <c r="AE32" s="17"/>
      <c r="AF32" s="17"/>
    </row>
    <row r="33" spans="1:32" s="4" customFormat="1" ht="14" thickTop="1">
      <c r="K33" s="215"/>
      <c r="Q33" s="782"/>
      <c r="R33" s="782"/>
      <c r="S33" s="782"/>
      <c r="T33"/>
      <c r="U33" s="777"/>
      <c r="V33" s="109"/>
      <c r="W33" s="17"/>
      <c r="X33" s="17"/>
      <c r="Y33" s="17"/>
      <c r="Z33" s="17"/>
      <c r="AA33" s="17"/>
      <c r="AB33" s="17"/>
      <c r="AC33" s="17"/>
      <c r="AD33" s="17"/>
      <c r="AE33" s="17"/>
      <c r="AF33" s="17"/>
    </row>
    <row r="34" spans="1:32" s="4" customFormat="1" ht="13">
      <c r="A34" s="525" t="s">
        <v>357</v>
      </c>
      <c r="B34" s="100"/>
      <c r="C34" s="101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248"/>
      <c r="Q34"/>
      <c r="R34" s="847" t="s">
        <v>475</v>
      </c>
      <c r="S34" s="847"/>
      <c r="T34" s="848"/>
      <c r="U34" s="777"/>
      <c r="V34" s="109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1:32" s="4" customFormat="1" ht="13">
      <c r="A35" s="164" t="s">
        <v>358</v>
      </c>
      <c r="B35" s="100"/>
      <c r="C35" s="101"/>
      <c r="F35" s="118"/>
      <c r="G35" s="118"/>
      <c r="H35" s="118"/>
      <c r="I35" s="118"/>
      <c r="J35" s="118">
        <f>(Assumptions!H33-Assumptions!G33)/Assumptions!G33</f>
        <v>3.000000000000003E-2</v>
      </c>
      <c r="K35" s="118">
        <f>(Assumptions!I33-Assumptions!H33)/Assumptions!H33</f>
        <v>3.0000000000000176E-2</v>
      </c>
      <c r="L35" s="118">
        <f>(Assumptions!J33-Assumptions!I33)/Assumptions!I33</f>
        <v>2.9999999999999801E-2</v>
      </c>
      <c r="M35" s="118">
        <f>(Assumptions!K33-Assumptions!J33)/Assumptions!J33</f>
        <v>3.0000000000000155E-2</v>
      </c>
      <c r="N35" s="118">
        <f>(Assumptions!L33-Assumptions!K33)/Assumptions!K33</f>
        <v>2.9999999999999968E-2</v>
      </c>
      <c r="O35" s="118"/>
      <c r="P35" s="242"/>
      <c r="Q35"/>
      <c r="R35" s="847" t="s">
        <v>476</v>
      </c>
      <c r="S35" s="847"/>
      <c r="T35" s="848"/>
      <c r="U35" s="777"/>
      <c r="V35" s="109"/>
      <c r="W35" s="17"/>
      <c r="X35" s="17"/>
      <c r="Y35" s="17"/>
      <c r="Z35" s="17"/>
      <c r="AA35" s="17"/>
      <c r="AB35" s="17"/>
      <c r="AC35" s="17"/>
      <c r="AD35" s="17"/>
      <c r="AE35" s="17"/>
      <c r="AF35" s="17"/>
    </row>
    <row r="36" spans="1:32" s="4" customFormat="1" ht="13">
      <c r="A36" s="164" t="s">
        <v>359</v>
      </c>
      <c r="J36" s="118">
        <f>Assumptions!H39/Assumptions!H33</f>
        <v>9.1202609292834178E-2</v>
      </c>
      <c r="K36" s="118">
        <f>Assumptions!I39/Assumptions!I33</f>
        <v>9.1202609292834205E-2</v>
      </c>
      <c r="L36" s="118">
        <f>Assumptions!J39/Assumptions!J33</f>
        <v>9.1202609292834178E-2</v>
      </c>
      <c r="M36" s="118">
        <f>Assumptions!K39/Assumptions!K33</f>
        <v>9.1202609292834136E-2</v>
      </c>
      <c r="N36" s="118">
        <f>Assumptions!L39/Assumptions!L33</f>
        <v>9.1202609292834122E-2</v>
      </c>
      <c r="O36" s="118"/>
      <c r="P36" s="242"/>
      <c r="Q36" s="786">
        <f ca="1">J32</f>
        <v>11350</v>
      </c>
      <c r="R36" s="785">
        <f>Discount_rate</f>
        <v>0.15</v>
      </c>
      <c r="S36" s="785">
        <f>R36-2%</f>
        <v>0.13</v>
      </c>
      <c r="T36" s="785">
        <f>R36-4%</f>
        <v>0.10999999999999999</v>
      </c>
      <c r="U36" s="777"/>
      <c r="V36" s="109"/>
      <c r="W36" s="17"/>
      <c r="X36" s="17"/>
      <c r="Y36" s="17"/>
      <c r="Z36" s="17"/>
      <c r="AA36" s="17"/>
      <c r="AB36" s="17"/>
      <c r="AC36" s="17"/>
      <c r="AD36" s="17"/>
      <c r="AE36" s="17"/>
      <c r="AF36" s="17"/>
    </row>
    <row r="37" spans="1:32" s="4" customFormat="1" ht="13">
      <c r="A37" s="164" t="s">
        <v>360</v>
      </c>
      <c r="B37" s="100"/>
      <c r="C37" s="101"/>
      <c r="F37" s="118"/>
      <c r="G37" s="118"/>
      <c r="H37" s="118"/>
      <c r="I37" s="118"/>
      <c r="J37" s="118">
        <f ca="1">J18/J10</f>
        <v>5.1101527022292571E-2</v>
      </c>
      <c r="K37" s="118">
        <f t="shared" ref="K37:N37" ca="1" si="12">K18/K10</f>
        <v>4.3704961127712924E-2</v>
      </c>
      <c r="L37" s="118">
        <f t="shared" ca="1" si="12"/>
        <v>3.0449963835500388E-2</v>
      </c>
      <c r="M37" s="118">
        <f t="shared" ca="1" si="12"/>
        <v>4.4226692689177428E-2</v>
      </c>
      <c r="N37" s="118">
        <f t="shared" ca="1" si="12"/>
        <v>5.0132953224980487E-2</v>
      </c>
      <c r="O37" s="118"/>
      <c r="P37" s="788"/>
      <c r="Q37" s="789">
        <f>Assumptions!B13</f>
        <v>0.03</v>
      </c>
      <c r="R37" s="782">
        <f t="dataTable" ref="R37:T39" dt2D="1" dtr="1" r1="E26" r2="T15" ca="1"/>
        <v>11350</v>
      </c>
      <c r="S37" s="782">
        <v>14150</v>
      </c>
      <c r="T37" s="782">
        <v>18400</v>
      </c>
      <c r="U37" s="777"/>
      <c r="V37" s="109"/>
      <c r="W37" s="17"/>
      <c r="X37" s="17"/>
      <c r="Y37" s="17"/>
      <c r="Z37" s="17"/>
      <c r="AA37" s="17"/>
      <c r="AB37" s="17"/>
      <c r="AC37" s="17"/>
      <c r="AD37" s="17"/>
      <c r="AE37" s="17"/>
      <c r="AF37" s="17"/>
    </row>
    <row r="38" spans="1:32" s="4" customFormat="1" ht="13" outlineLevel="1">
      <c r="A38" s="164" t="s">
        <v>361</v>
      </c>
      <c r="B38" s="100"/>
      <c r="C38" s="101"/>
      <c r="F38" s="118"/>
      <c r="G38" s="118"/>
      <c r="H38" s="118"/>
      <c r="I38" s="118"/>
      <c r="J38" s="118">
        <f>$E$22</f>
        <v>7.4999999999999997E-2</v>
      </c>
      <c r="K38" s="118">
        <f t="shared" ref="K38:N38" si="13">$E$22</f>
        <v>7.4999999999999997E-2</v>
      </c>
      <c r="L38" s="118">
        <f t="shared" si="13"/>
        <v>7.4999999999999997E-2</v>
      </c>
      <c r="M38" s="118">
        <f t="shared" si="13"/>
        <v>7.4999999999999997E-2</v>
      </c>
      <c r="N38" s="118">
        <f t="shared" si="13"/>
        <v>7.4999999999999997E-2</v>
      </c>
      <c r="O38" s="118"/>
      <c r="P38" s="118"/>
      <c r="Q38" s="789">
        <f>Q37-1%</f>
        <v>1.9999999999999997E-2</v>
      </c>
      <c r="R38" s="782">
        <v>10550</v>
      </c>
      <c r="S38" s="782">
        <v>13000</v>
      </c>
      <c r="T38" s="782">
        <v>16500</v>
      </c>
      <c r="U38" s="777"/>
      <c r="V38" s="109"/>
    </row>
    <row r="39" spans="1:32" s="4" customFormat="1" ht="13">
      <c r="A39" s="164" t="s">
        <v>362</v>
      </c>
      <c r="B39" s="100"/>
      <c r="C39" s="101"/>
      <c r="F39" s="118"/>
      <c r="G39" s="118"/>
      <c r="H39" s="118"/>
      <c r="I39" s="118"/>
      <c r="J39" s="118">
        <f>-J23/J10</f>
        <v>7.9333540430769137E-2</v>
      </c>
      <c r="K39" s="118">
        <f t="shared" ref="K39:N39" si="14">-K23/K10</f>
        <v>7.9333540430769123E-2</v>
      </c>
      <c r="L39" s="118">
        <f t="shared" si="14"/>
        <v>7.9333540430769137E-2</v>
      </c>
      <c r="M39" s="118">
        <f t="shared" si="14"/>
        <v>3.35075318130282E-2</v>
      </c>
      <c r="N39" s="118">
        <f t="shared" si="14"/>
        <v>3.35075318130282E-2</v>
      </c>
      <c r="O39" s="118"/>
      <c r="P39" s="118"/>
      <c r="Q39" s="789">
        <f>Q37-2%</f>
        <v>9.9999999999999985E-3</v>
      </c>
      <c r="R39" s="782">
        <v>9900</v>
      </c>
      <c r="S39" s="782">
        <v>12000</v>
      </c>
      <c r="T39" s="782">
        <v>15000</v>
      </c>
      <c r="U39" s="777"/>
      <c r="V39" s="109"/>
    </row>
    <row r="40" spans="1:32" s="4" customFormat="1" ht="13">
      <c r="A40" s="164" t="s">
        <v>363</v>
      </c>
      <c r="B40" s="100"/>
      <c r="C40" s="101"/>
      <c r="F40" s="118"/>
      <c r="G40" s="118"/>
      <c r="H40" s="118"/>
      <c r="I40" s="118"/>
      <c r="J40" s="118">
        <f ca="1">J24/J10</f>
        <v>4.0101082270541606E-2</v>
      </c>
      <c r="K40" s="118">
        <f t="shared" ref="K40:N40" ca="1" si="15">K24/K10</f>
        <v>4.7497648165121281E-2</v>
      </c>
      <c r="L40" s="118">
        <f t="shared" ca="1" si="15"/>
        <v>6.075264545733379E-2</v>
      </c>
      <c r="M40" s="118">
        <f t="shared" ca="1" si="15"/>
        <v>4.6975916603656707E-2</v>
      </c>
      <c r="N40" s="118">
        <f t="shared" ca="1" si="15"/>
        <v>4.1069656067853635E-2</v>
      </c>
      <c r="O40" s="118"/>
      <c r="P40" s="118"/>
      <c r="Q40" s="781"/>
      <c r="R40"/>
      <c r="S40"/>
      <c r="T40"/>
      <c r="U40" s="777"/>
      <c r="V40" s="109"/>
    </row>
    <row r="41" spans="1:32" s="4" customFormat="1" ht="13">
      <c r="B41" s="100"/>
      <c r="C41" s="101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/>
      <c r="R41"/>
      <c r="S41"/>
      <c r="T41"/>
      <c r="U41" s="777"/>
      <c r="V41" s="109"/>
    </row>
    <row r="42" spans="1:32" s="4" customFormat="1" ht="12.75" customHeight="1">
      <c r="A42" s="114" t="s">
        <v>28</v>
      </c>
      <c r="B42" s="103"/>
      <c r="C42" s="103"/>
      <c r="F42" s="171"/>
      <c r="G42" s="171"/>
      <c r="H42" s="171"/>
      <c r="I42" s="171"/>
      <c r="J42" s="171"/>
      <c r="K42" s="171"/>
      <c r="L42" s="171"/>
      <c r="M42" s="83"/>
      <c r="N42" s="83"/>
      <c r="O42" s="83"/>
      <c r="P42" s="83"/>
      <c r="Q42"/>
      <c r="R42"/>
      <c r="S42"/>
      <c r="T42"/>
      <c r="U42" s="777"/>
      <c r="V42" s="109"/>
    </row>
    <row r="43" spans="1:32" s="4" customFormat="1" ht="12.75" customHeight="1">
      <c r="A43" s="770" t="s">
        <v>490</v>
      </c>
      <c r="B43" s="103"/>
      <c r="C43" s="103"/>
      <c r="F43" s="171"/>
      <c r="G43" s="171"/>
      <c r="H43" s="171"/>
      <c r="I43" s="171"/>
      <c r="J43" s="171"/>
      <c r="K43" s="171"/>
      <c r="L43" s="171"/>
      <c r="M43" s="83"/>
      <c r="N43" s="83"/>
      <c r="O43" s="83"/>
      <c r="P43" s="83"/>
      <c r="Q43"/>
      <c r="R43"/>
      <c r="S43"/>
      <c r="T43"/>
      <c r="U43" s="777"/>
      <c r="V43" s="109"/>
    </row>
    <row r="44" spans="1:32" s="4" customFormat="1" ht="12.75" customHeight="1">
      <c r="A44" s="770" t="s">
        <v>491</v>
      </c>
      <c r="B44" s="103"/>
      <c r="C44" s="103"/>
      <c r="F44" s="171"/>
      <c r="G44" s="171"/>
      <c r="H44" s="171"/>
      <c r="I44" s="171"/>
      <c r="J44" s="171"/>
      <c r="K44" s="171"/>
      <c r="L44" s="171"/>
      <c r="M44" s="83"/>
      <c r="N44" s="83"/>
      <c r="O44" s="83"/>
      <c r="P44" s="83"/>
      <c r="Q44"/>
      <c r="R44"/>
      <c r="S44"/>
      <c r="T44"/>
      <c r="U44" s="777"/>
      <c r="V44" s="109"/>
    </row>
    <row r="45" spans="1:32" s="4" customFormat="1" ht="12.75" customHeight="1">
      <c r="A45" s="770" t="s">
        <v>492</v>
      </c>
      <c r="B45" s="103"/>
      <c r="C45" s="103"/>
      <c r="F45" s="171"/>
      <c r="G45" s="171"/>
      <c r="H45" s="171"/>
      <c r="I45" s="171"/>
      <c r="J45" s="171"/>
      <c r="K45" s="171"/>
      <c r="L45" s="171"/>
      <c r="M45" s="83"/>
      <c r="N45" s="83"/>
      <c r="O45" s="83"/>
      <c r="P45" s="83"/>
      <c r="Q45"/>
      <c r="R45"/>
      <c r="S45"/>
      <c r="T45"/>
      <c r="U45" s="777"/>
      <c r="V45" s="109"/>
    </row>
    <row r="46" spans="1:32" s="4" customFormat="1" ht="12.75" customHeight="1">
      <c r="A46" s="770" t="s">
        <v>493</v>
      </c>
      <c r="B46" s="103"/>
      <c r="C46" s="103"/>
      <c r="F46" s="171"/>
      <c r="G46" s="171"/>
      <c r="H46" s="171"/>
      <c r="I46" s="171"/>
      <c r="J46" s="171"/>
      <c r="K46" s="171"/>
      <c r="L46" s="171"/>
      <c r="M46" s="83"/>
      <c r="N46" s="83"/>
      <c r="O46" s="83"/>
      <c r="P46" s="83"/>
      <c r="Q46"/>
      <c r="R46"/>
      <c r="S46"/>
      <c r="T46"/>
      <c r="U46" s="777"/>
      <c r="V46" s="109"/>
    </row>
    <row r="47" spans="1:32" s="4" customFormat="1" ht="12.75" customHeight="1">
      <c r="A47" s="770" t="s">
        <v>494</v>
      </c>
      <c r="B47" s="103"/>
      <c r="C47" s="103"/>
      <c r="F47" s="171"/>
      <c r="G47" s="171"/>
      <c r="H47" s="171"/>
      <c r="I47" s="171"/>
      <c r="J47" s="171"/>
      <c r="K47" s="171"/>
      <c r="L47" s="171"/>
      <c r="M47" s="83"/>
      <c r="N47" s="83"/>
      <c r="O47" s="83"/>
      <c r="P47" s="83"/>
      <c r="Q47"/>
      <c r="R47"/>
      <c r="S47"/>
      <c r="T47"/>
      <c r="U47" s="777"/>
      <c r="V47" s="109"/>
    </row>
    <row r="48" spans="1:32" s="4" customFormat="1" ht="13">
      <c r="A48" s="770" t="s">
        <v>495</v>
      </c>
      <c r="B48" s="103"/>
      <c r="C48" s="103"/>
      <c r="F48" s="171"/>
      <c r="G48" s="171"/>
      <c r="H48" s="171"/>
      <c r="I48" s="171"/>
      <c r="J48" s="171"/>
      <c r="K48" s="171"/>
      <c r="L48" s="171"/>
      <c r="M48" s="83"/>
      <c r="N48" s="83"/>
      <c r="O48" s="83"/>
      <c r="P48" s="83"/>
      <c r="Q48"/>
      <c r="R48"/>
      <c r="S48"/>
      <c r="T48"/>
      <c r="U48" s="777"/>
      <c r="V48" s="109"/>
    </row>
    <row r="49" spans="1:22" s="4" customFormat="1" ht="13">
      <c r="A49" s="770" t="s">
        <v>496</v>
      </c>
      <c r="B49" s="103"/>
      <c r="C49" s="103"/>
      <c r="F49" s="171"/>
      <c r="G49" s="171"/>
      <c r="H49" s="171"/>
      <c r="I49" s="171"/>
      <c r="J49" s="171"/>
      <c r="K49" s="171"/>
      <c r="L49" s="171"/>
      <c r="M49" s="83"/>
      <c r="N49" s="83"/>
      <c r="O49" s="83"/>
      <c r="P49" s="83"/>
      <c r="Q49" s="778"/>
      <c r="R49" s="778"/>
      <c r="S49" s="778"/>
      <c r="T49" s="778"/>
      <c r="U49" s="777"/>
      <c r="V49" s="109"/>
    </row>
    <row r="50" spans="1:22" s="4" customFormat="1" ht="13">
      <c r="A50" s="382" t="str">
        <f>Inputs!$B$13</f>
        <v>Source: Certain data provided by Hooli Inc. management.</v>
      </c>
      <c r="B50" s="8"/>
      <c r="C50" s="8"/>
      <c r="F50" s="171"/>
      <c r="G50" s="171"/>
      <c r="H50" s="171"/>
      <c r="I50" s="171"/>
      <c r="J50" s="171"/>
      <c r="K50" s="171"/>
      <c r="L50" s="171"/>
      <c r="M50" s="83"/>
      <c r="N50" s="83"/>
      <c r="O50" s="83"/>
      <c r="P50" s="83"/>
      <c r="Q50" s="778"/>
      <c r="R50" s="778"/>
      <c r="S50" s="778"/>
      <c r="T50" s="778"/>
      <c r="U50" s="777"/>
      <c r="V50" s="109"/>
    </row>
    <row r="51" spans="1:22" s="4" customFormat="1" ht="13">
      <c r="A51" s="382" t="str">
        <f>Inputs!$B$14</f>
        <v xml:space="preserve">Some totals may not add due to rounding. Subject to Statement of Limiting Conditions. </v>
      </c>
      <c r="B51" s="8"/>
      <c r="C51" s="8"/>
      <c r="F51" s="171"/>
      <c r="G51" s="171"/>
      <c r="H51" s="171"/>
      <c r="I51" s="171"/>
      <c r="J51" s="171"/>
      <c r="K51" s="171"/>
      <c r="L51" s="171"/>
      <c r="M51" s="83"/>
      <c r="N51" s="83"/>
      <c r="O51" s="83"/>
      <c r="P51" s="83"/>
      <c r="Q51" s="778"/>
      <c r="R51" s="778"/>
      <c r="S51" s="778"/>
      <c r="T51" s="778"/>
      <c r="U51" s="777"/>
      <c r="V51" s="109"/>
    </row>
    <row r="52" spans="1:22" s="4" customFormat="1" ht="8.25" customHeight="1" thickBot="1">
      <c r="A52" s="95"/>
      <c r="B52" s="95"/>
      <c r="C52" s="95"/>
      <c r="D52" s="108"/>
      <c r="E52" s="108"/>
      <c r="F52" s="172"/>
      <c r="G52" s="172"/>
      <c r="H52" s="172"/>
      <c r="I52" s="172"/>
      <c r="J52" s="172"/>
      <c r="K52" s="172"/>
      <c r="L52" s="172"/>
      <c r="M52" s="170"/>
      <c r="N52" s="170"/>
      <c r="O52" s="170"/>
      <c r="P52" s="170"/>
      <c r="Q52" s="779"/>
      <c r="R52" s="779"/>
      <c r="S52" s="779"/>
      <c r="T52" s="779"/>
      <c r="U52" s="780"/>
      <c r="V52" s="109"/>
    </row>
    <row r="53" spans="1:22" s="4" customFormat="1" ht="23">
      <c r="A53" s="96" t="str">
        <f>Inputs!$B$17</f>
        <v/>
      </c>
      <c r="B53" s="96"/>
      <c r="C53" s="96"/>
      <c r="F53" s="171"/>
      <c r="G53" s="171"/>
      <c r="H53" s="171"/>
      <c r="I53" s="171"/>
      <c r="J53" s="171"/>
      <c r="K53" s="171"/>
      <c r="L53" s="171"/>
      <c r="M53" s="83"/>
      <c r="N53" s="83"/>
      <c r="O53" s="83"/>
      <c r="P53" s="83"/>
      <c r="Q53" s="83"/>
      <c r="R53" s="83"/>
      <c r="S53" s="83"/>
      <c r="T53" s="83"/>
      <c r="U53" s="148"/>
      <c r="V53" s="88"/>
    </row>
    <row r="54" spans="1:22" s="4" customFormat="1" ht="13">
      <c r="A54" s="97" t="str">
        <f>Inputs!$B$19</f>
        <v/>
      </c>
      <c r="B54" s="97"/>
      <c r="C54" s="97"/>
      <c r="D54" s="17"/>
      <c r="E54" s="17"/>
      <c r="F54" s="173"/>
      <c r="G54" s="173"/>
      <c r="H54" s="173"/>
      <c r="I54" s="173"/>
      <c r="J54" s="173"/>
      <c r="K54" s="173"/>
      <c r="L54" s="173"/>
      <c r="M54" s="105"/>
      <c r="N54" s="105"/>
      <c r="O54" s="105"/>
      <c r="P54" s="105"/>
      <c r="Q54" s="105"/>
      <c r="R54" s="105"/>
      <c r="S54" s="105"/>
      <c r="T54" s="105"/>
      <c r="U54" s="373" t="str">
        <f>Inputs!$B$15</f>
        <v>© 2020 by Joblogic-X LLP.  All rights reserved.</v>
      </c>
      <c r="V54" s="88"/>
    </row>
    <row r="55" spans="1:22" s="4" customFormat="1" ht="13">
      <c r="A55" s="104" t="str">
        <f>Inputs!$B$20</f>
        <v>PRINT RANGE WARNING: The shaded area defines a print range. Do NOT remove.</v>
      </c>
      <c r="B55" s="104"/>
      <c r="C55" s="104"/>
      <c r="D55" s="109"/>
      <c r="E55" s="109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88"/>
      <c r="V55" s="99"/>
    </row>
  </sheetData>
  <phoneticPr fontId="259" type="noConversion"/>
  <conditionalFormatting sqref="AA24">
    <cfRule type="expression" dxfId="8" priority="5">
      <formula>$A$7="($CAD in 000s)"</formula>
    </cfRule>
    <cfRule type="expression" dxfId="7" priority="6">
      <formula>$A$7="(€EUR in 000s)"</formula>
    </cfRule>
  </conditionalFormatting>
  <conditionalFormatting sqref="AA30">
    <cfRule type="expression" dxfId="6" priority="3">
      <formula>$A$7="($CAD in 000s)"</formula>
    </cfRule>
    <cfRule type="expression" dxfId="5" priority="4">
      <formula>$A$7="(€EUR in 000s)"</formula>
    </cfRule>
  </conditionalFormatting>
  <conditionalFormatting sqref="AA25">
    <cfRule type="expression" dxfId="4" priority="2">
      <formula>$A$7="($CAD in 000s)"</formula>
    </cfRule>
  </conditionalFormatting>
  <conditionalFormatting sqref="AA26">
    <cfRule type="expression" dxfId="3" priority="1">
      <formula>$A$7="($CAD in 000s)"</formula>
    </cfRule>
  </conditionalFormatting>
  <printOptions horizontalCentered="1" verticalCentered="1"/>
  <pageMargins left="0.5" right="0.5" top="0.5" bottom="0.5" header="0.3" footer="0.3"/>
  <pageSetup scale="80" orientation="landscape" blackAndWhite="1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EF41-4355-B34A-BAF6-2D8F3EEDF0C1}">
  <sheetPr codeName="Sheet24">
    <tabColor rgb="FF008000"/>
    <pageSetUpPr fitToPage="1"/>
  </sheetPr>
  <dimension ref="A1:AM52"/>
  <sheetViews>
    <sheetView showGridLines="0" zoomScale="70" zoomScaleNormal="70" workbookViewId="0">
      <selection sqref="A1:XFD1"/>
    </sheetView>
  </sheetViews>
  <sheetFormatPr baseColWidth="10" defaultColWidth="9.3984375" defaultRowHeight="13" outlineLevelCol="1"/>
  <cols>
    <col min="1" max="1" width="7.59765625" style="122" customWidth="1"/>
    <col min="2" max="2" width="37.59765625" style="122" customWidth="1"/>
    <col min="3" max="3" width="3.796875" style="122" customWidth="1"/>
    <col min="4" max="4" width="15.59765625" style="122" bestFit="1" customWidth="1"/>
    <col min="5" max="5" width="3.796875" style="122" customWidth="1"/>
    <col min="6" max="6" width="12.59765625" style="122" customWidth="1"/>
    <col min="7" max="7" width="3.796875" style="122" customWidth="1"/>
    <col min="8" max="8" width="14.796875" style="122" hidden="1" customWidth="1" outlineLevel="1"/>
    <col min="9" max="9" width="2.19921875" style="122" hidden="1" customWidth="1" outlineLevel="1"/>
    <col min="10" max="10" width="18.796875" style="122" bestFit="1" customWidth="1" collapsed="1"/>
    <col min="11" max="11" width="3.796875" style="122" customWidth="1"/>
    <col min="12" max="12" width="12.59765625" style="122" hidden="1" customWidth="1" outlineLevel="1"/>
    <col min="13" max="13" width="3.796875" style="122" hidden="1" customWidth="1" outlineLevel="1"/>
    <col min="14" max="14" width="12.59765625" style="122" hidden="1" customWidth="1" outlineLevel="1"/>
    <col min="15" max="15" width="3.796875" style="122" hidden="1" customWidth="1" outlineLevel="1"/>
    <col min="16" max="16" width="15.796875" style="122" customWidth="1" collapsed="1"/>
    <col min="17" max="17" width="3.796875" style="122" customWidth="1"/>
    <col min="18" max="18" width="12.59765625" style="122" customWidth="1"/>
    <col min="19" max="19" width="3.796875" style="122" customWidth="1"/>
    <col min="20" max="20" width="12.59765625" style="122" customWidth="1"/>
    <col min="21" max="21" width="1.796875" style="122" customWidth="1"/>
    <col min="22" max="22" width="12.59765625" style="122" customWidth="1"/>
    <col min="23" max="23" width="3.796875" style="122" customWidth="1"/>
    <col min="24" max="24" width="12.59765625" style="122" customWidth="1"/>
    <col min="25" max="25" width="7.59765625" style="122" customWidth="1"/>
    <col min="26" max="27" width="3.796875" style="122" customWidth="1"/>
    <col min="28" max="28" width="18.3984375" style="122" customWidth="1"/>
    <col min="29" max="34" width="10.796875" style="122" customWidth="1"/>
    <col min="35" max="35" width="9.3984375" style="122"/>
    <col min="36" max="37" width="12.59765625" style="122" customWidth="1"/>
    <col min="38" max="16384" width="9.3984375" style="122"/>
  </cols>
  <sheetData>
    <row r="1" spans="1:39" ht="12" customHeight="1">
      <c r="A1" s="526"/>
      <c r="B1" s="526"/>
      <c r="C1" s="526"/>
      <c r="D1" s="526"/>
      <c r="E1" s="526"/>
      <c r="F1" s="526"/>
      <c r="G1" s="526">
        <v>3</v>
      </c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  <c r="S1" s="526"/>
      <c r="T1" s="526"/>
      <c r="U1" s="526"/>
      <c r="V1" s="526"/>
      <c r="W1" s="526"/>
      <c r="X1" s="526"/>
      <c r="Y1" s="526"/>
      <c r="Z1" s="527" t="str">
        <f>Inputs!$B$20</f>
        <v>PRINT RANGE WARNING: The shaded area defines a print range. Do NOT remove.</v>
      </c>
      <c r="AA1" s="373"/>
      <c r="AB1" s="528" t="str">
        <f>"Model run date: "&amp;TEXT([4]Assumptions!$B$11,"dd mmmmmmm yyyy"&amp;"")</f>
        <v>Model run date: 29 March 2020</v>
      </c>
    </row>
    <row r="2" spans="1:39" s="531" customFormat="1" ht="24" thickBot="1">
      <c r="A2" s="437" t="str">
        <f>Inputs!$B$4</f>
        <v>Hooli Inc.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29"/>
      <c r="Y2" s="435" t="str">
        <f>Labeling!$G$11</f>
        <v>Exhibit C</v>
      </c>
      <c r="Z2" s="530"/>
    </row>
    <row r="3" spans="1:39" ht="19" thickBot="1">
      <c r="A3" s="434" t="str">
        <f>Inputs!$B$5</f>
        <v>R&amp;D Department Restructuring</v>
      </c>
      <c r="Z3" s="526"/>
      <c r="AB3" s="532" t="s">
        <v>364</v>
      </c>
      <c r="AC3" s="533"/>
      <c r="AD3" s="533"/>
      <c r="AE3" s="534"/>
    </row>
    <row r="4" spans="1:39" ht="17" thickBot="1">
      <c r="A4" s="433" t="str">
        <f>Labeling!$C$11</f>
        <v>Weighted average cost of capital - CAPM</v>
      </c>
      <c r="Z4" s="526"/>
      <c r="AB4" s="535" t="s">
        <v>365</v>
      </c>
      <c r="AC4" s="536" t="s">
        <v>366</v>
      </c>
      <c r="AD4" s="537">
        <f>IF(AC4="2-year weekly",1,IF(AC4="5-year monthly",2,IF(AC4="5-year weekly",3,"ERROR")))</f>
        <v>3</v>
      </c>
      <c r="AE4" s="538"/>
    </row>
    <row r="5" spans="1:39" ht="17" thickBot="1">
      <c r="A5" s="90" t="str">
        <f>Inputs!$B$6</f>
        <v>Valuation Date: 31 March 2020</v>
      </c>
      <c r="Z5" s="526"/>
      <c r="AB5" s="535" t="s">
        <v>367</v>
      </c>
      <c r="AC5" s="536" t="s">
        <v>368</v>
      </c>
      <c r="AD5" s="537">
        <f>IF(AC5="historical",1,IF(AC5="current",2,"ERROR"))</f>
        <v>1</v>
      </c>
      <c r="AE5" s="538"/>
    </row>
    <row r="6" spans="1:39" ht="17" thickBot="1">
      <c r="A6" s="90" t="str">
        <f>Inputs!$B$7</f>
        <v>(US$ in 000s)</v>
      </c>
      <c r="H6" s="539"/>
      <c r="I6" s="539"/>
      <c r="J6" s="539"/>
      <c r="K6" s="539"/>
      <c r="Z6" s="526"/>
      <c r="AB6" s="540"/>
      <c r="AC6" s="541"/>
      <c r="AD6" s="541"/>
      <c r="AE6" s="542"/>
    </row>
    <row r="7" spans="1:39" ht="47.25" customHeight="1">
      <c r="Z7" s="526"/>
    </row>
    <row r="8" spans="1:39">
      <c r="B8" s="543"/>
      <c r="C8" s="543"/>
      <c r="D8" s="544"/>
      <c r="E8" s="544"/>
      <c r="F8" s="544"/>
      <c r="G8" s="544"/>
      <c r="H8" s="545" t="s">
        <v>369</v>
      </c>
      <c r="I8" s="544"/>
      <c r="J8" s="545" t="s">
        <v>370</v>
      </c>
      <c r="K8" s="545"/>
      <c r="L8" s="544"/>
      <c r="M8" s="544"/>
      <c r="N8" s="544"/>
      <c r="O8" s="544"/>
      <c r="P8" s="545" t="s">
        <v>371</v>
      </c>
      <c r="Q8" s="545"/>
      <c r="R8" s="544"/>
      <c r="S8" s="544"/>
      <c r="T8" s="544"/>
      <c r="U8" s="544"/>
      <c r="V8" s="544"/>
      <c r="W8" s="544"/>
      <c r="X8" s="544"/>
      <c r="Z8" s="526"/>
    </row>
    <row r="9" spans="1:39">
      <c r="D9" s="545"/>
      <c r="E9" s="545"/>
      <c r="F9" s="545" t="s">
        <v>372</v>
      </c>
      <c r="G9" s="545"/>
      <c r="H9" s="545" t="s">
        <v>373</v>
      </c>
      <c r="I9" s="545"/>
      <c r="J9" s="545" t="s">
        <v>373</v>
      </c>
      <c r="K9" s="545"/>
      <c r="L9" s="546"/>
      <c r="M9" s="546"/>
      <c r="N9" s="547"/>
      <c r="O9" s="547"/>
      <c r="P9" s="545" t="s">
        <v>374</v>
      </c>
      <c r="Q9" s="545"/>
      <c r="R9" s="545" t="s">
        <v>375</v>
      </c>
      <c r="S9" s="545"/>
      <c r="T9" s="545" t="s">
        <v>375</v>
      </c>
      <c r="U9" s="545"/>
      <c r="V9" s="545" t="s">
        <v>376</v>
      </c>
      <c r="W9" s="545"/>
      <c r="X9" s="545" t="s">
        <v>377</v>
      </c>
      <c r="Z9" s="526"/>
      <c r="AB9" s="548"/>
      <c r="AC9" s="549" t="s">
        <v>378</v>
      </c>
      <c r="AD9" s="549"/>
      <c r="AE9" s="549" t="s">
        <v>379</v>
      </c>
      <c r="AF9" s="549"/>
      <c r="AG9" s="549" t="s">
        <v>380</v>
      </c>
      <c r="AH9" s="549"/>
      <c r="AI9" s="550"/>
      <c r="AJ9" s="551" t="s">
        <v>381</v>
      </c>
      <c r="AK9" s="552" t="s">
        <v>382</v>
      </c>
      <c r="AM9" s="549" t="s">
        <v>383</v>
      </c>
    </row>
    <row r="10" spans="1:39">
      <c r="B10" s="553" t="s">
        <v>384</v>
      </c>
      <c r="D10" s="554" t="s">
        <v>19</v>
      </c>
      <c r="E10" s="547"/>
      <c r="F10" s="555" t="s">
        <v>385</v>
      </c>
      <c r="G10" s="545"/>
      <c r="H10" s="555" t="s">
        <v>386</v>
      </c>
      <c r="I10" s="545"/>
      <c r="J10" s="555" t="s">
        <v>386</v>
      </c>
      <c r="K10" s="545"/>
      <c r="L10" s="555" t="s">
        <v>387</v>
      </c>
      <c r="M10" s="545"/>
      <c r="N10" s="555" t="s">
        <v>388</v>
      </c>
      <c r="O10" s="545"/>
      <c r="P10" s="555" t="str">
        <f>AC5&amp;" data"</f>
        <v>historical data</v>
      </c>
      <c r="Q10" s="545"/>
      <c r="R10" s="555" t="s">
        <v>389</v>
      </c>
      <c r="S10" s="545"/>
      <c r="T10" s="555" t="s">
        <v>390</v>
      </c>
      <c r="U10" s="545"/>
      <c r="V10" s="555" t="s">
        <v>391</v>
      </c>
      <c r="W10" s="545"/>
      <c r="X10" s="555" t="s">
        <v>392</v>
      </c>
      <c r="Z10" s="526"/>
      <c r="AB10" s="556"/>
      <c r="AC10" s="557" t="s">
        <v>393</v>
      </c>
      <c r="AD10" s="558" t="s">
        <v>394</v>
      </c>
      <c r="AE10" s="557" t="s">
        <v>393</v>
      </c>
      <c r="AF10" s="558" t="s">
        <v>394</v>
      </c>
      <c r="AG10" s="557" t="s">
        <v>393</v>
      </c>
      <c r="AH10" s="558" t="s">
        <v>394</v>
      </c>
      <c r="AI10" s="550"/>
      <c r="AJ10" s="557" t="s">
        <v>395</v>
      </c>
      <c r="AK10" s="558" t="s">
        <v>395</v>
      </c>
      <c r="AM10" s="559"/>
    </row>
    <row r="11" spans="1:39">
      <c r="B11" s="560" t="str">
        <f>[4]Inputs!A42</f>
        <v>Adecco Group AG</v>
      </c>
      <c r="C11" s="561"/>
      <c r="D11" s="562" t="str">
        <f>[4]Inputs!B42</f>
        <v>SWX:ADEN</v>
      </c>
      <c r="E11" s="563"/>
      <c r="F11" s="564">
        <f t="shared" ref="F11:F16" si="0">CHOOSE($AD$4,AC11,AE11,AG11)</f>
        <v>1.1141866666666667</v>
      </c>
      <c r="G11" s="565"/>
      <c r="H11" s="566">
        <v>2412.2212599999998</v>
      </c>
      <c r="I11" s="565"/>
      <c r="J11" s="567">
        <v>11836.42553</v>
      </c>
      <c r="K11" s="566"/>
      <c r="L11" s="568">
        <f t="shared" ref="L11:L16" si="1">IFERROR(J11/SUM(H11:J11),"")</f>
        <v>0.83070523850075728</v>
      </c>
      <c r="M11" s="568"/>
      <c r="N11" s="568">
        <f t="shared" ref="N11:N16" si="2">IFERROR(1-L11,"")</f>
        <v>0.16929476149924272</v>
      </c>
      <c r="O11" s="568"/>
      <c r="P11" s="184">
        <f t="shared" ref="P11:P16" si="3">IFERROR(CHOOSE($AD$5,CHOOSE($AD$4,AJ11,AK11,AK11),N11/L11),"")</f>
        <v>0.18927113393626691</v>
      </c>
      <c r="Q11" s="184"/>
      <c r="R11" s="567">
        <v>1156.83134</v>
      </c>
      <c r="S11" s="566"/>
      <c r="T11" s="569">
        <v>183.56536</v>
      </c>
      <c r="U11" s="570"/>
      <c r="V11" s="571">
        <f t="shared" ref="V11:V16" si="4">IF(ISERROR(T11/R11),IF(J11="","",0.4),IF(OR(T11/R11&lt;0.2,T11/R11&gt;0.5),0.4,(T11/R11)))</f>
        <v>0.4</v>
      </c>
      <c r="W11" s="568"/>
      <c r="X11" s="572">
        <f t="shared" ref="X11:X16" si="5">IFERROR(F11/(1+P11*(1-V11)),"")</f>
        <v>1.0005603513083823</v>
      </c>
      <c r="Z11" s="526"/>
      <c r="AB11" s="573" t="str">
        <f t="shared" ref="AB11:AB16" si="6">D11</f>
        <v>SWX:ADEN</v>
      </c>
      <c r="AC11" s="574">
        <v>0.96199999999999997</v>
      </c>
      <c r="AD11" s="575">
        <v>0.36031000000000002</v>
      </c>
      <c r="AE11" s="574">
        <v>0.9315199999999999</v>
      </c>
      <c r="AF11" s="575">
        <v>0.23261999999999999</v>
      </c>
      <c r="AG11" s="574">
        <v>1.1141866666666667</v>
      </c>
      <c r="AH11" s="575">
        <v>0.51449</v>
      </c>
      <c r="AI11" s="550"/>
      <c r="AJ11" s="576">
        <v>0.19419957350252878</v>
      </c>
      <c r="AK11" s="577">
        <v>0.18927113393626691</v>
      </c>
      <c r="AM11" s="578" t="s">
        <v>396</v>
      </c>
    </row>
    <row r="12" spans="1:39">
      <c r="B12" s="560" t="str">
        <f>[4]Inputs!A43</f>
        <v>Randstad Holding NV</v>
      </c>
      <c r="C12" s="561"/>
      <c r="D12" s="562" t="str">
        <f>[4]Inputs!B43</f>
        <v>ENXTAM:RAND</v>
      </c>
      <c r="E12" s="563"/>
      <c r="F12" s="564">
        <f t="shared" si="0"/>
        <v>1.0941666666666667</v>
      </c>
      <c r="G12" s="565"/>
      <c r="H12" s="566">
        <v>1665.6400100000001</v>
      </c>
      <c r="I12" s="565"/>
      <c r="J12" s="566">
        <v>12412.945150000001</v>
      </c>
      <c r="K12" s="566"/>
      <c r="L12" s="568">
        <f t="shared" si="1"/>
        <v>0.88168981534221147</v>
      </c>
      <c r="M12" s="568"/>
      <c r="N12" s="568">
        <f t="shared" si="2"/>
        <v>0.11831018465778853</v>
      </c>
      <c r="O12" s="568"/>
      <c r="P12" s="184">
        <f t="shared" si="3"/>
        <v>9.2874595085080863E-2</v>
      </c>
      <c r="Q12" s="184"/>
      <c r="R12" s="579">
        <v>1032.89393</v>
      </c>
      <c r="S12" s="566"/>
      <c r="T12" s="566">
        <v>255.02033</v>
      </c>
      <c r="U12" s="570"/>
      <c r="V12" s="571">
        <f t="shared" si="4"/>
        <v>0.24689885630366712</v>
      </c>
      <c r="W12" s="568"/>
      <c r="X12" s="572">
        <f t="shared" si="5"/>
        <v>1.0226392257050614</v>
      </c>
      <c r="Z12" s="526"/>
      <c r="AB12" s="573" t="str">
        <f t="shared" si="6"/>
        <v>ENXTAM:RAND</v>
      </c>
      <c r="AC12" s="574">
        <v>1.0285533333333332</v>
      </c>
      <c r="AD12" s="575">
        <v>0.27467000000000003</v>
      </c>
      <c r="AE12" s="574">
        <v>1.0981799999999999</v>
      </c>
      <c r="AF12" s="575">
        <v>0.28592000000000001</v>
      </c>
      <c r="AG12" s="574">
        <v>1.0941666666666667</v>
      </c>
      <c r="AH12" s="575">
        <v>0.41925000000000001</v>
      </c>
      <c r="AI12" s="550"/>
      <c r="AJ12" s="576">
        <v>0.13031460771005976</v>
      </c>
      <c r="AK12" s="577">
        <v>9.2874595085080863E-2</v>
      </c>
      <c r="AM12" s="578" t="s">
        <v>397</v>
      </c>
    </row>
    <row r="13" spans="1:39">
      <c r="B13" s="560" t="str">
        <f>[4]Inputs!A44</f>
        <v>OUTSOURCING Inc.</v>
      </c>
      <c r="C13" s="561"/>
      <c r="D13" s="562" t="str">
        <f>[4]Inputs!B44</f>
        <v>TSE:2427</v>
      </c>
      <c r="E13" s="563"/>
      <c r="F13" s="564">
        <f t="shared" si="0"/>
        <v>0.90217333333333327</v>
      </c>
      <c r="G13" s="565"/>
      <c r="H13" s="566">
        <v>452.71881999999999</v>
      </c>
      <c r="I13" s="565"/>
      <c r="J13" s="566">
        <v>1769.6299799999999</v>
      </c>
      <c r="K13" s="566"/>
      <c r="L13" s="568">
        <f t="shared" si="1"/>
        <v>0.79628813442786306</v>
      </c>
      <c r="M13" s="568"/>
      <c r="N13" s="568">
        <f t="shared" si="2"/>
        <v>0.20371186557213694</v>
      </c>
      <c r="O13" s="568"/>
      <c r="P13" s="184">
        <f t="shared" si="3"/>
        <v>0.35819023442225739</v>
      </c>
      <c r="Q13" s="184"/>
      <c r="R13" s="579">
        <v>97.876750000000001</v>
      </c>
      <c r="S13" s="566"/>
      <c r="T13" s="566">
        <v>32.634999999999998</v>
      </c>
      <c r="U13" s="570"/>
      <c r="V13" s="571">
        <f t="shared" si="4"/>
        <v>0.33342954276679598</v>
      </c>
      <c r="W13" s="568"/>
      <c r="X13" s="572">
        <f t="shared" si="5"/>
        <v>0.72828799847029579</v>
      </c>
      <c r="Z13" s="526"/>
      <c r="AB13" s="573" t="str">
        <f t="shared" si="6"/>
        <v>TSE:2427</v>
      </c>
      <c r="AC13" s="574">
        <v>0.97859999999999991</v>
      </c>
      <c r="AD13" s="575">
        <v>0.10264</v>
      </c>
      <c r="AE13" s="574">
        <v>0.62413999999999992</v>
      </c>
      <c r="AF13" s="575">
        <v>1.503E-2</v>
      </c>
      <c r="AG13" s="574">
        <v>0.90217333333333327</v>
      </c>
      <c r="AH13" s="575">
        <v>9.7790000000000002E-2</v>
      </c>
      <c r="AI13" s="550"/>
      <c r="AJ13" s="576">
        <v>0.47896346342708052</v>
      </c>
      <c r="AK13" s="577">
        <v>0.35819023442225739</v>
      </c>
      <c r="AM13" s="578" t="s">
        <v>397</v>
      </c>
    </row>
    <row r="14" spans="1:39">
      <c r="B14" s="560" t="str">
        <f>[4]Inputs!A45</f>
        <v>Meitec Corporation</v>
      </c>
      <c r="C14" s="561"/>
      <c r="D14" s="562" t="str">
        <f>[4]Inputs!B45</f>
        <v>TSE:9744</v>
      </c>
      <c r="E14" s="563"/>
      <c r="F14" s="564">
        <f t="shared" si="0"/>
        <v>0.85826666666666673</v>
      </c>
      <c r="G14" s="565"/>
      <c r="H14" s="566">
        <v>0</v>
      </c>
      <c r="I14" s="565"/>
      <c r="J14" s="566">
        <v>1526.2368999999999</v>
      </c>
      <c r="K14" s="566"/>
      <c r="L14" s="568">
        <f t="shared" si="1"/>
        <v>1</v>
      </c>
      <c r="M14" s="568"/>
      <c r="N14" s="568">
        <f t="shared" si="2"/>
        <v>0</v>
      </c>
      <c r="O14" s="568"/>
      <c r="P14" s="184">
        <f t="shared" si="3"/>
        <v>0</v>
      </c>
      <c r="Q14" s="184"/>
      <c r="R14" s="579">
        <v>115.27706000000001</v>
      </c>
      <c r="S14" s="566"/>
      <c r="T14" s="566">
        <v>34.254510000000003</v>
      </c>
      <c r="U14" s="570"/>
      <c r="V14" s="571">
        <f t="shared" si="4"/>
        <v>0.2971494068290777</v>
      </c>
      <c r="W14" s="568"/>
      <c r="X14" s="572">
        <f t="shared" si="5"/>
        <v>0.85826666666666673</v>
      </c>
      <c r="Z14" s="526"/>
      <c r="AB14" s="573" t="str">
        <f t="shared" si="6"/>
        <v>TSE:9744</v>
      </c>
      <c r="AC14" s="574">
        <v>0.84925333333333342</v>
      </c>
      <c r="AD14" s="575">
        <v>0.28767999999999999</v>
      </c>
      <c r="AE14" s="574">
        <v>0.88991333333333333</v>
      </c>
      <c r="AF14" s="575">
        <v>0.27455000000000002</v>
      </c>
      <c r="AG14" s="574">
        <v>0.85826666666666673</v>
      </c>
      <c r="AH14" s="575">
        <v>0.33710000000000001</v>
      </c>
      <c r="AI14" s="550"/>
      <c r="AJ14" s="576">
        <v>0</v>
      </c>
      <c r="AK14" s="577">
        <v>0</v>
      </c>
      <c r="AM14" s="578" t="s">
        <v>397</v>
      </c>
    </row>
    <row r="15" spans="1:39">
      <c r="B15" s="560" t="str">
        <f>[4]Inputs!A47</f>
        <v>WDB Holdings Co., Ltd.</v>
      </c>
      <c r="C15" s="561"/>
      <c r="D15" s="562" t="str">
        <f>[4]Inputs!B47</f>
        <v>TSE:2475</v>
      </c>
      <c r="E15" s="563"/>
      <c r="F15" s="564">
        <f t="shared" si="0"/>
        <v>0.85865333333333327</v>
      </c>
      <c r="G15" s="565"/>
      <c r="H15" s="566">
        <v>0</v>
      </c>
      <c r="I15" s="565"/>
      <c r="J15" s="566">
        <v>708.91842999999994</v>
      </c>
      <c r="K15" s="566"/>
      <c r="L15" s="568">
        <f t="shared" si="1"/>
        <v>1</v>
      </c>
      <c r="M15" s="568"/>
      <c r="N15" s="568">
        <f t="shared" si="2"/>
        <v>0</v>
      </c>
      <c r="O15" s="568"/>
      <c r="P15" s="184">
        <f t="shared" si="3"/>
        <v>1.8608631343131819E-2</v>
      </c>
      <c r="Q15" s="184"/>
      <c r="R15" s="579">
        <v>49.140819999999998</v>
      </c>
      <c r="S15" s="566"/>
      <c r="T15" s="566">
        <v>17.306149999999999</v>
      </c>
      <c r="U15" s="570"/>
      <c r="V15" s="571">
        <f t="shared" si="4"/>
        <v>0.35217462793661153</v>
      </c>
      <c r="W15" s="568"/>
      <c r="X15" s="572">
        <f t="shared" si="5"/>
        <v>0.848425442850816</v>
      </c>
      <c r="Z15" s="526"/>
      <c r="AB15" s="573" t="str">
        <f t="shared" si="6"/>
        <v>TSE:2475</v>
      </c>
      <c r="AC15" s="574">
        <v>0.75402666666666662</v>
      </c>
      <c r="AD15" s="575">
        <v>5.9740000000000001E-2</v>
      </c>
      <c r="AE15" s="574">
        <v>1.0624933333333333</v>
      </c>
      <c r="AF15" s="575">
        <v>0.12007</v>
      </c>
      <c r="AG15" s="574">
        <v>0.85865333333333327</v>
      </c>
      <c r="AH15" s="575">
        <v>0.12798000000000001</v>
      </c>
      <c r="AI15" s="550"/>
      <c r="AJ15" s="576">
        <v>5.7298838378805578E-4</v>
      </c>
      <c r="AK15" s="577">
        <v>1.8608631343131819E-2</v>
      </c>
      <c r="AM15" s="578" t="s">
        <v>397</v>
      </c>
    </row>
    <row r="16" spans="1:39">
      <c r="B16" s="560" t="str">
        <f>[4]Inputs!A48</f>
        <v>Altech Corporation</v>
      </c>
      <c r="C16" s="561"/>
      <c r="D16" s="562" t="str">
        <f>[4]Inputs!B48</f>
        <v>TSE:4641</v>
      </c>
      <c r="E16" s="563"/>
      <c r="F16" s="564">
        <f t="shared" si="0"/>
        <v>0.8712333333333333</v>
      </c>
      <c r="G16" s="565"/>
      <c r="H16" s="566">
        <v>6.5910299999999999</v>
      </c>
      <c r="I16" s="565"/>
      <c r="J16" s="566">
        <v>469.36113999999998</v>
      </c>
      <c r="K16" s="566"/>
      <c r="L16" s="568">
        <f t="shared" si="1"/>
        <v>0.98615190681870413</v>
      </c>
      <c r="M16" s="568"/>
      <c r="N16" s="568">
        <f t="shared" si="2"/>
        <v>1.3848093181295873E-2</v>
      </c>
      <c r="O16" s="568"/>
      <c r="P16" s="184">
        <f t="shared" si="3"/>
        <v>4.5322023859819108E-2</v>
      </c>
      <c r="Q16" s="184"/>
      <c r="R16" s="579">
        <v>31.514530000000001</v>
      </c>
      <c r="S16" s="566"/>
      <c r="T16" s="566">
        <v>9.2086100000000002</v>
      </c>
      <c r="U16" s="570"/>
      <c r="V16" s="571">
        <f t="shared" si="4"/>
        <v>0.29220204140756662</v>
      </c>
      <c r="W16" s="568"/>
      <c r="X16" s="572">
        <f t="shared" si="5"/>
        <v>0.8441538601233104</v>
      </c>
      <c r="Z16" s="526"/>
      <c r="AB16" s="580" t="str">
        <f t="shared" si="6"/>
        <v>TSE:4641</v>
      </c>
      <c r="AC16" s="581">
        <v>0.85485999999999995</v>
      </c>
      <c r="AD16" s="582">
        <v>0.18371999999999999</v>
      </c>
      <c r="AE16" s="581">
        <v>0.99805333333333324</v>
      </c>
      <c r="AF16" s="582">
        <v>0.20685999999999999</v>
      </c>
      <c r="AG16" s="581">
        <v>0.8712333333333333</v>
      </c>
      <c r="AH16" s="582">
        <v>0.24870999999999999</v>
      </c>
      <c r="AI16" s="550"/>
      <c r="AJ16" s="583">
        <v>2.1907810675088089E-2</v>
      </c>
      <c r="AK16" s="584">
        <v>4.5322023859819108E-2</v>
      </c>
      <c r="AM16" s="585" t="s">
        <v>397</v>
      </c>
    </row>
    <row r="17" spans="2:39">
      <c r="D17" s="547"/>
      <c r="E17" s="547"/>
      <c r="F17" s="586"/>
      <c r="G17" s="547"/>
      <c r="H17" s="547"/>
      <c r="I17" s="547"/>
      <c r="J17" s="587"/>
      <c r="K17" s="588"/>
      <c r="L17" s="568"/>
      <c r="M17" s="568"/>
      <c r="N17" s="568"/>
      <c r="O17" s="568"/>
      <c r="P17" s="184"/>
      <c r="Q17" s="184"/>
      <c r="R17" s="588"/>
      <c r="S17" s="588"/>
      <c r="T17" s="588"/>
      <c r="U17" s="588"/>
      <c r="V17" s="568"/>
      <c r="W17" s="568"/>
      <c r="X17" s="589"/>
      <c r="Y17"/>
      <c r="Z17" s="590"/>
      <c r="AA17"/>
      <c r="AB17"/>
      <c r="AC17" s="550"/>
      <c r="AD17" s="550"/>
      <c r="AE17" s="550"/>
      <c r="AF17" s="550"/>
      <c r="AG17" s="550"/>
      <c r="AH17" s="550"/>
      <c r="AI17" s="550"/>
      <c r="AJ17" s="550"/>
      <c r="AK17" s="550"/>
      <c r="AM17" s="550"/>
    </row>
    <row r="18" spans="2:39">
      <c r="B18" s="591" t="s">
        <v>398</v>
      </c>
      <c r="C18" s="592"/>
      <c r="D18" s="593"/>
      <c r="E18" s="593"/>
      <c r="F18" s="594">
        <f>AVERAGE(F11:F16)</f>
        <v>0.94978000000000007</v>
      </c>
      <c r="G18" s="593"/>
      <c r="H18" s="593"/>
      <c r="I18" s="593"/>
      <c r="J18" s="593"/>
      <c r="K18" s="593"/>
      <c r="L18" s="595">
        <f>AVERAGE(L11:L16)</f>
        <v>0.91580584918158925</v>
      </c>
      <c r="M18" s="595"/>
      <c r="N18" s="595">
        <f>AVERAGE(N11:N16)</f>
        <v>8.4194150818410682E-2</v>
      </c>
      <c r="O18" s="595"/>
      <c r="P18" s="595">
        <f>AVERAGE(P11:P16)</f>
        <v>0.11737776977442603</v>
      </c>
      <c r="Q18" s="595"/>
      <c r="R18" s="595"/>
      <c r="S18" s="595"/>
      <c r="T18" s="595"/>
      <c r="U18" s="595"/>
      <c r="V18" s="595">
        <f>AVERAGE(V11:V16)</f>
        <v>0.32030907920728652</v>
      </c>
      <c r="W18" s="595"/>
      <c r="X18" s="596">
        <f>AVERAGE(X11:X16)</f>
        <v>0.88372225752075551</v>
      </c>
      <c r="Y18"/>
      <c r="Z18" s="590"/>
      <c r="AA18"/>
      <c r="AB18" t="s">
        <v>398</v>
      </c>
      <c r="AC18" s="597">
        <f t="shared" ref="AC18:AH18" si="7">AVERAGE(AC11:AC16)</f>
        <v>0.90454888888888885</v>
      </c>
      <c r="AD18" s="597">
        <f t="shared" si="7"/>
        <v>0.21145999999999998</v>
      </c>
      <c r="AE18" s="597">
        <f t="shared" si="7"/>
        <v>0.93404999999999994</v>
      </c>
      <c r="AF18" s="597">
        <f t="shared" si="7"/>
        <v>0.18917499999999998</v>
      </c>
      <c r="AG18" s="597">
        <f t="shared" si="7"/>
        <v>0.94978000000000007</v>
      </c>
      <c r="AH18" s="597">
        <f t="shared" si="7"/>
        <v>0.29088666666666668</v>
      </c>
      <c r="AI18" s="550"/>
      <c r="AJ18" s="598">
        <f>AVERAGE(AJ11:AJ16)</f>
        <v>0.13765974061642419</v>
      </c>
      <c r="AK18" s="598">
        <f>AVERAGE(AK11:AK16)</f>
        <v>0.11737776977442603</v>
      </c>
      <c r="AM18" s="550"/>
    </row>
    <row r="19" spans="2:39">
      <c r="B19" s="599" t="s">
        <v>399</v>
      </c>
      <c r="C19" s="600"/>
      <c r="D19" s="553"/>
      <c r="E19" s="553"/>
      <c r="F19" s="601">
        <f>MEDIAN(F11:F16)</f>
        <v>0.88670333333333329</v>
      </c>
      <c r="G19" s="553"/>
      <c r="H19" s="553"/>
      <c r="I19" s="553"/>
      <c r="J19" s="553"/>
      <c r="K19" s="553"/>
      <c r="L19" s="602">
        <f>MEDIAN(L11:L16)</f>
        <v>0.9339208610804578</v>
      </c>
      <c r="M19" s="602"/>
      <c r="N19" s="602">
        <f>MEDIAN(N11:N16)</f>
        <v>6.6079138919542202E-2</v>
      </c>
      <c r="O19" s="602"/>
      <c r="P19" s="602">
        <f>MEDIAN(P11:P16)</f>
        <v>6.9098309472449992E-2</v>
      </c>
      <c r="Q19" s="602"/>
      <c r="R19" s="602"/>
      <c r="S19" s="602"/>
      <c r="T19" s="602"/>
      <c r="U19" s="602"/>
      <c r="V19" s="602">
        <f>MEDIAN(V11:V16)</f>
        <v>0.31528947479793684</v>
      </c>
      <c r="W19" s="602"/>
      <c r="X19" s="603">
        <f>MEDIAN(X11:X16)</f>
        <v>0.85334605475874137</v>
      </c>
      <c r="Y19"/>
      <c r="Z19" s="590"/>
      <c r="AA19"/>
      <c r="AB19" t="s">
        <v>399</v>
      </c>
      <c r="AC19" s="604">
        <f t="shared" ref="AC19:AH19" si="8">MEDIAN(AC11:AC16)</f>
        <v>0.90842999999999996</v>
      </c>
      <c r="AD19" s="604">
        <f t="shared" si="8"/>
        <v>0.22919500000000001</v>
      </c>
      <c r="AE19" s="604">
        <f t="shared" si="8"/>
        <v>0.96478666666666657</v>
      </c>
      <c r="AF19" s="604">
        <f t="shared" si="8"/>
        <v>0.21973999999999999</v>
      </c>
      <c r="AG19" s="604">
        <f t="shared" si="8"/>
        <v>0.88670333333333329</v>
      </c>
      <c r="AH19" s="604">
        <f t="shared" si="8"/>
        <v>0.29290499999999997</v>
      </c>
      <c r="AI19" s="550"/>
      <c r="AJ19" s="605">
        <f>MEDIAN(AJ11:AJ16)</f>
        <v>7.6111209192573914E-2</v>
      </c>
      <c r="AK19" s="605">
        <f>MEDIAN(AK11:AK16)</f>
        <v>6.9098309472449992E-2</v>
      </c>
      <c r="AM19" s="550"/>
    </row>
    <row r="20" spans="2:39">
      <c r="D20" s="606"/>
      <c r="E20" s="606"/>
      <c r="F20" s="606"/>
      <c r="G20" s="606"/>
      <c r="H20" s="606"/>
      <c r="I20" s="606"/>
      <c r="J20" s="606"/>
      <c r="K20" s="606"/>
      <c r="L20" s="606"/>
      <c r="M20" s="606"/>
      <c r="N20" s="606"/>
      <c r="O20" s="606"/>
      <c r="P20" s="606"/>
      <c r="Q20" s="606"/>
      <c r="R20" s="606"/>
      <c r="S20" s="606"/>
      <c r="T20" s="606"/>
      <c r="U20" s="606"/>
      <c r="V20" s="606"/>
      <c r="W20" s="606"/>
      <c r="X20" s="607"/>
      <c r="Y20"/>
      <c r="Z20" s="590"/>
      <c r="AA20"/>
      <c r="AB20"/>
    </row>
    <row r="21" spans="2:39">
      <c r="B21" s="608" t="s">
        <v>400</v>
      </c>
      <c r="C21" s="609"/>
      <c r="D21" s="609"/>
      <c r="E21" s="609"/>
      <c r="F21" s="610"/>
      <c r="G21" s="544"/>
      <c r="I21" s="545"/>
      <c r="K21" s="606"/>
      <c r="L21" s="606"/>
      <c r="M21" s="606"/>
      <c r="P21" s="608" t="s">
        <v>401</v>
      </c>
      <c r="Q21" s="609"/>
      <c r="R21" s="609"/>
      <c r="S21" s="609"/>
      <c r="T21" s="609"/>
      <c r="U21" s="609"/>
      <c r="V21" s="609"/>
      <c r="W21" s="609"/>
      <c r="X21" s="609"/>
      <c r="Y21"/>
      <c r="Z21" s="590"/>
      <c r="AA21"/>
      <c r="AB21"/>
      <c r="AC21"/>
      <c r="AD21"/>
      <c r="AE21"/>
      <c r="AF21"/>
      <c r="AH21" s="611" t="s">
        <v>402</v>
      </c>
      <c r="AI21" t="s">
        <v>398</v>
      </c>
      <c r="AJ21" s="612">
        <f>+AJ18/(1+AJ18)</f>
        <v>0.12100255964216093</v>
      </c>
      <c r="AK21" s="612">
        <f>+AK18/(1+AK18)</f>
        <v>0.10504752550976741</v>
      </c>
    </row>
    <row r="22" spans="2:39">
      <c r="F22" s="606"/>
      <c r="K22" s="606"/>
      <c r="L22" s="606"/>
      <c r="M22" s="606"/>
      <c r="Y22"/>
      <c r="Z22" s="613"/>
      <c r="AA22"/>
      <c r="AB22"/>
      <c r="AC22"/>
      <c r="AD22"/>
      <c r="AE22"/>
      <c r="AF22"/>
      <c r="AG22"/>
      <c r="AH22"/>
      <c r="AI22" t="s">
        <v>399</v>
      </c>
      <c r="AJ22" s="612">
        <f>+AJ19/(1+AJ19)</f>
        <v>7.0728014486236557E-2</v>
      </c>
      <c r="AK22" s="612">
        <f>+AK19/(1+AK19)</f>
        <v>6.463232507265565E-2</v>
      </c>
    </row>
    <row r="23" spans="2:39">
      <c r="B23" s="122" t="s">
        <v>403</v>
      </c>
      <c r="F23" s="614">
        <f>X19</f>
        <v>0.85334605475874137</v>
      </c>
      <c r="G23" s="615"/>
      <c r="I23" s="615"/>
      <c r="J23" s="616"/>
      <c r="K23" s="606"/>
      <c r="L23" s="265"/>
      <c r="M23" s="606"/>
      <c r="P23" s="122" t="s">
        <v>404</v>
      </c>
      <c r="X23" s="617">
        <f>[4]Assumptions!B7</f>
        <v>4.6600000000000003E-2</v>
      </c>
      <c r="Y23"/>
      <c r="Z23" s="613"/>
      <c r="AA23"/>
      <c r="AB23"/>
      <c r="AC23"/>
      <c r="AD23"/>
      <c r="AE23"/>
      <c r="AF23"/>
      <c r="AG23"/>
      <c r="AH23"/>
      <c r="AI23"/>
    </row>
    <row r="24" spans="2:39" ht="14" thickBot="1">
      <c r="B24" s="618" t="s">
        <v>405</v>
      </c>
      <c r="C24" s="618"/>
      <c r="F24" s="619">
        <f>T31/T32</f>
        <v>5.2631578947368425E-2</v>
      </c>
      <c r="G24" s="620"/>
      <c r="I24" s="620"/>
      <c r="J24" s="616"/>
      <c r="K24" s="606"/>
      <c r="L24" s="606"/>
      <c r="M24" s="606"/>
      <c r="P24" s="122" t="s">
        <v>406</v>
      </c>
      <c r="X24" s="621">
        <f>[4]Assumptions!$B$15</f>
        <v>0.25</v>
      </c>
      <c r="Y24"/>
      <c r="Z24" s="613"/>
      <c r="AA24"/>
      <c r="AB24"/>
      <c r="AC24"/>
      <c r="AD24"/>
      <c r="AE24"/>
      <c r="AF24"/>
      <c r="AG24"/>
      <c r="AH24"/>
      <c r="AI24"/>
    </row>
    <row r="25" spans="2:39" ht="14" thickBot="1">
      <c r="B25" s="618" t="s">
        <v>406</v>
      </c>
      <c r="C25" s="618"/>
      <c r="F25" s="612">
        <f>X24</f>
        <v>0.25</v>
      </c>
      <c r="G25" s="620"/>
      <c r="H25" s="616"/>
      <c r="I25" s="620"/>
      <c r="K25" s="606"/>
      <c r="L25" s="606"/>
      <c r="M25" s="606"/>
      <c r="Y25"/>
      <c r="Z25" s="613"/>
      <c r="AA25"/>
      <c r="AB25" s="833" t="s">
        <v>407</v>
      </c>
      <c r="AC25" s="834"/>
      <c r="AD25" s="834"/>
      <c r="AE25" s="835"/>
      <c r="AF25"/>
      <c r="AG25"/>
      <c r="AH25"/>
      <c r="AI25"/>
    </row>
    <row r="26" spans="2:39" ht="14" thickBot="1">
      <c r="K26" s="606"/>
      <c r="L26" s="606"/>
      <c r="M26" s="606"/>
      <c r="P26" s="539" t="s">
        <v>408</v>
      </c>
      <c r="X26" s="622">
        <f>X23*(1-X24)</f>
        <v>3.4950000000000002E-2</v>
      </c>
      <c r="Y26"/>
      <c r="Z26" s="613"/>
      <c r="AA26"/>
      <c r="AB26" s="833" t="s">
        <v>409</v>
      </c>
      <c r="AC26" s="834"/>
      <c r="AD26" s="834"/>
      <c r="AE26" s="836"/>
    </row>
    <row r="27" spans="2:39">
      <c r="B27" s="618" t="s">
        <v>410</v>
      </c>
      <c r="C27" s="618"/>
      <c r="F27" s="620">
        <f>[4]Assumptions!B4</f>
        <v>1.15E-2</v>
      </c>
      <c r="G27" s="623"/>
      <c r="I27" s="623"/>
      <c r="K27" s="606"/>
      <c r="L27" s="606"/>
      <c r="M27" s="606"/>
      <c r="Y27"/>
      <c r="Z27" s="613"/>
      <c r="AA27"/>
      <c r="AB27" s="624" t="s">
        <v>86</v>
      </c>
      <c r="AC27" s="625"/>
      <c r="AD27" s="625"/>
      <c r="AE27" s="626" t="s">
        <v>86</v>
      </c>
    </row>
    <row r="28" spans="2:39">
      <c r="B28" s="618" t="s">
        <v>411</v>
      </c>
      <c r="C28" s="618"/>
      <c r="F28" s="614">
        <f>F23*(1+(F24*(1-F25)))</f>
        <v>0.88703076744658638</v>
      </c>
      <c r="G28" s="614"/>
      <c r="I28" s="614"/>
      <c r="K28" s="606"/>
      <c r="L28" s="606"/>
      <c r="M28" s="606"/>
      <c r="Y28"/>
      <c r="Z28" s="613"/>
      <c r="AA28"/>
      <c r="AB28" s="627" t="s">
        <v>86</v>
      </c>
      <c r="AC28" s="625" t="s">
        <v>412</v>
      </c>
      <c r="AD28" s="625" t="s">
        <v>413</v>
      </c>
      <c r="AE28" s="626" t="s">
        <v>414</v>
      </c>
    </row>
    <row r="29" spans="2:39" ht="14" thickBot="1">
      <c r="B29" s="618" t="s">
        <v>415</v>
      </c>
      <c r="C29" s="618"/>
      <c r="F29" s="620">
        <f>[4]Assumptions!B8</f>
        <v>0.06</v>
      </c>
      <c r="G29" s="623"/>
      <c r="I29" s="623"/>
      <c r="K29" s="606"/>
      <c r="L29" s="606"/>
      <c r="M29" s="606"/>
      <c r="P29" s="608" t="s">
        <v>416</v>
      </c>
      <c r="Q29" s="609"/>
      <c r="R29" s="609"/>
      <c r="S29" s="609"/>
      <c r="T29" s="609"/>
      <c r="U29" s="609"/>
      <c r="V29" s="609"/>
      <c r="W29" s="609"/>
      <c r="X29" s="609"/>
      <c r="Y29"/>
      <c r="Z29" s="613"/>
      <c r="AA29"/>
      <c r="AB29" s="628" t="s">
        <v>417</v>
      </c>
      <c r="AC29" s="629" t="s">
        <v>418</v>
      </c>
      <c r="AD29" s="629" t="s">
        <v>418</v>
      </c>
      <c r="AE29" s="630" t="s">
        <v>419</v>
      </c>
    </row>
    <row r="30" spans="2:39">
      <c r="B30" s="618" t="s">
        <v>420</v>
      </c>
      <c r="C30" s="618"/>
      <c r="F30" s="620">
        <f>[4]Assumptions!B5</f>
        <v>0</v>
      </c>
      <c r="G30" s="623"/>
      <c r="I30" s="623"/>
      <c r="P30" s="544"/>
      <c r="Q30" s="544"/>
      <c r="T30" s="544"/>
      <c r="U30" s="544"/>
      <c r="V30" s="544"/>
      <c r="W30" s="544"/>
      <c r="X30" s="544"/>
      <c r="Y30"/>
      <c r="Z30" s="613"/>
      <c r="AA30"/>
      <c r="AB30" s="631" t="s">
        <v>421</v>
      </c>
      <c r="AC30" s="632">
        <v>2393</v>
      </c>
      <c r="AD30" s="632">
        <v>10711</v>
      </c>
      <c r="AE30" s="633">
        <v>1.0200000000000001E-2</v>
      </c>
    </row>
    <row r="31" spans="2:39">
      <c r="B31" s="618" t="s">
        <v>422</v>
      </c>
      <c r="C31" s="618"/>
      <c r="F31" s="634">
        <f>[4]Assumptions!B6</f>
        <v>8.6400000000000005E-2</v>
      </c>
      <c r="G31" s="623"/>
      <c r="I31" s="623"/>
      <c r="P31" s="122" t="s">
        <v>423</v>
      </c>
      <c r="T31" s="612">
        <f>[4]Assumptions!B10</f>
        <v>0.05</v>
      </c>
      <c r="U31" s="623"/>
      <c r="V31" s="612">
        <f>X26</f>
        <v>3.4950000000000002E-2</v>
      </c>
      <c r="W31" s="620"/>
      <c r="X31" s="619">
        <f>T31*V31</f>
        <v>1.7475000000000001E-3</v>
      </c>
      <c r="Y31"/>
      <c r="Z31" s="613"/>
      <c r="AA31"/>
      <c r="AB31" s="631" t="s">
        <v>424</v>
      </c>
      <c r="AC31" s="635">
        <v>569</v>
      </c>
      <c r="AD31" s="632">
        <v>2392</v>
      </c>
      <c r="AE31" s="633">
        <v>1.7500000000000002E-2</v>
      </c>
    </row>
    <row r="32" spans="2:39">
      <c r="F32" s="593"/>
      <c r="I32" s="623"/>
      <c r="P32" s="122" t="s">
        <v>372</v>
      </c>
      <c r="T32" s="612">
        <f>1-T31</f>
        <v>0.95</v>
      </c>
      <c r="U32" s="612"/>
      <c r="V32" s="612">
        <f>F33</f>
        <v>0.15112184604679518</v>
      </c>
      <c r="W32" s="620"/>
      <c r="X32" s="636">
        <f>T32*V32</f>
        <v>0.1435657537444554</v>
      </c>
      <c r="Y32"/>
      <c r="Z32" s="613"/>
      <c r="AA32"/>
      <c r="AB32" s="631" t="s">
        <v>425</v>
      </c>
      <c r="AC32" s="635">
        <v>2</v>
      </c>
      <c r="AD32" s="635">
        <v>568</v>
      </c>
      <c r="AE32" s="633">
        <v>3.6700000000000003E-2</v>
      </c>
    </row>
    <row r="33" spans="1:31">
      <c r="B33" s="539" t="s">
        <v>426</v>
      </c>
      <c r="F33" s="622">
        <f>F27+F28*F29+F30+F31</f>
        <v>0.15112184604679518</v>
      </c>
      <c r="G33" s="612"/>
      <c r="K33" s="545"/>
      <c r="P33" s="122" t="s">
        <v>33</v>
      </c>
      <c r="X33" s="612">
        <f>SUM(X31:X32)</f>
        <v>0.14531325374445542</v>
      </c>
      <c r="Y33"/>
      <c r="Z33" s="613"/>
      <c r="AA33"/>
      <c r="AB33" s="631" t="s">
        <v>86</v>
      </c>
      <c r="AC33" s="637"/>
      <c r="AD33" s="637"/>
      <c r="AE33" s="638" t="s">
        <v>86</v>
      </c>
    </row>
    <row r="34" spans="1:31" ht="14" thickBot="1">
      <c r="I34" s="612"/>
      <c r="K34" s="545"/>
      <c r="Y34"/>
      <c r="Z34" s="613"/>
      <c r="AA34"/>
      <c r="AB34" s="639" t="s">
        <v>427</v>
      </c>
      <c r="AC34" s="640" t="s">
        <v>86</v>
      </c>
      <c r="AD34" s="640" t="s">
        <v>86</v>
      </c>
      <c r="AE34" s="641"/>
    </row>
    <row r="35" spans="1:31">
      <c r="J35" s="606"/>
      <c r="K35" s="606"/>
      <c r="L35" s="606"/>
      <c r="M35" s="606"/>
      <c r="P35" s="642" t="s">
        <v>428</v>
      </c>
      <c r="Q35" s="643"/>
      <c r="R35" s="644"/>
      <c r="S35" s="644"/>
      <c r="T35" s="644"/>
      <c r="U35" s="644"/>
      <c r="V35" s="644"/>
      <c r="W35" s="644"/>
      <c r="X35" s="645">
        <f>MROUND(X33,0.01)</f>
        <v>0.15</v>
      </c>
      <c r="Y35"/>
      <c r="Z35" s="613"/>
      <c r="AA35"/>
      <c r="AB35" s="646">
        <v>1</v>
      </c>
      <c r="AC35" s="632">
        <v>24361.659</v>
      </c>
      <c r="AD35" s="632">
        <v>609163.49800000002</v>
      </c>
      <c r="AE35" s="647">
        <v>-3.5000000000000001E-3</v>
      </c>
    </row>
    <row r="36" spans="1:31">
      <c r="J36" s="606"/>
      <c r="K36" s="606"/>
      <c r="L36" s="606"/>
      <c r="M36" s="606"/>
      <c r="P36" s="648"/>
      <c r="Q36" s="648"/>
      <c r="X36" s="622"/>
      <c r="Y36"/>
      <c r="Z36" s="613"/>
      <c r="AA36"/>
      <c r="AB36" s="646">
        <v>2</v>
      </c>
      <c r="AC36" s="632">
        <v>10784.101000000001</v>
      </c>
      <c r="AD36" s="632">
        <v>24233.746999999999</v>
      </c>
      <c r="AE36" s="647">
        <v>6.0999999999999995E-3</v>
      </c>
    </row>
    <row r="37" spans="1:31" ht="12.75" customHeight="1">
      <c r="A37" s="649" t="s">
        <v>28</v>
      </c>
      <c r="B37" s="650"/>
      <c r="C37" s="650"/>
      <c r="K37" s="612"/>
      <c r="Z37" s="651"/>
      <c r="AB37" s="646">
        <v>3</v>
      </c>
      <c r="AC37" s="632">
        <v>5683.991</v>
      </c>
      <c r="AD37" s="632">
        <v>10711.194</v>
      </c>
      <c r="AE37" s="647">
        <v>8.8999999999999999E-3</v>
      </c>
    </row>
    <row r="38" spans="1:31" ht="12.75" customHeight="1">
      <c r="A38" s="829" t="s">
        <v>486</v>
      </c>
      <c r="B38" s="652"/>
      <c r="C38" s="652"/>
      <c r="D38" s="652"/>
      <c r="E38" s="652"/>
      <c r="F38" s="652"/>
      <c r="G38" s="652"/>
      <c r="H38" s="652"/>
      <c r="I38" s="652"/>
      <c r="J38" s="652"/>
      <c r="K38" s="652"/>
      <c r="L38" s="652"/>
      <c r="M38" s="652"/>
      <c r="N38" s="652"/>
      <c r="O38" s="652"/>
      <c r="P38" s="652"/>
      <c r="Q38" s="652"/>
      <c r="R38" s="652"/>
      <c r="S38" s="652"/>
      <c r="T38" s="652"/>
      <c r="U38" s="653"/>
      <c r="Z38" s="651"/>
      <c r="AB38" s="646">
        <v>4</v>
      </c>
      <c r="AC38" s="632">
        <v>3520.5659999999998</v>
      </c>
      <c r="AD38" s="632">
        <v>5676.7160000000003</v>
      </c>
      <c r="AE38" s="647">
        <v>9.7999999999999997E-3</v>
      </c>
    </row>
    <row r="39" spans="1:31">
      <c r="A39" s="830" t="s">
        <v>487</v>
      </c>
      <c r="D39" s="829"/>
      <c r="K39" s="612"/>
      <c r="P39" s="539"/>
      <c r="Q39" s="539"/>
      <c r="Z39" s="651"/>
      <c r="AB39" s="646">
        <v>5</v>
      </c>
      <c r="AC39" s="632">
        <v>2392.6889999999999</v>
      </c>
      <c r="AD39" s="632">
        <v>3512.913</v>
      </c>
      <c r="AE39" s="647">
        <v>1.5100000000000001E-2</v>
      </c>
    </row>
    <row r="40" spans="1:31">
      <c r="A40" s="829" t="s">
        <v>429</v>
      </c>
      <c r="K40" s="612"/>
      <c r="L40" s="539"/>
      <c r="M40" s="539"/>
      <c r="N40" s="539"/>
      <c r="O40" s="539"/>
      <c r="P40" s="539"/>
      <c r="Q40" s="539"/>
      <c r="Z40" s="651"/>
      <c r="AB40" s="646">
        <v>6</v>
      </c>
      <c r="AC40" s="632">
        <v>1571.193</v>
      </c>
      <c r="AD40" s="632">
        <v>2390.8989999999999</v>
      </c>
      <c r="AE40" s="647">
        <v>1.66E-2</v>
      </c>
    </row>
    <row r="41" spans="1:31">
      <c r="A41" s="829" t="s">
        <v>488</v>
      </c>
      <c r="D41" s="539"/>
      <c r="E41" s="539"/>
      <c r="F41" s="539"/>
      <c r="G41" s="539"/>
      <c r="H41" s="539"/>
      <c r="I41" s="539"/>
      <c r="J41" s="539"/>
      <c r="K41" s="539"/>
      <c r="Z41" s="651"/>
      <c r="AB41" s="646">
        <v>7</v>
      </c>
      <c r="AC41" s="632">
        <v>1033.3409999999999</v>
      </c>
      <c r="AD41" s="632">
        <v>1569.9839999999999</v>
      </c>
      <c r="AE41" s="647">
        <v>1.72E-2</v>
      </c>
    </row>
    <row r="42" spans="1:31">
      <c r="A42" s="831" t="s">
        <v>489</v>
      </c>
      <c r="Z42" s="651"/>
      <c r="AB42" s="646">
        <v>8</v>
      </c>
      <c r="AC42" s="632">
        <v>569.279</v>
      </c>
      <c r="AD42" s="632">
        <v>1030.4259999999999</v>
      </c>
      <c r="AE42" s="647">
        <v>2.0799999999999999E-2</v>
      </c>
    </row>
    <row r="43" spans="1:31">
      <c r="A43" s="829" t="s">
        <v>430</v>
      </c>
      <c r="Z43" s="651"/>
      <c r="AB43" s="646">
        <v>9</v>
      </c>
      <c r="AC43" s="632">
        <v>263.71499999999997</v>
      </c>
      <c r="AD43" s="632">
        <v>567.84299999999996</v>
      </c>
      <c r="AE43" s="647">
        <v>2.6800000000000001E-2</v>
      </c>
    </row>
    <row r="44" spans="1:31">
      <c r="A44" s="382" t="str">
        <f>Inputs!$B$14</f>
        <v xml:space="preserve">Some totals may not add due to rounding. Subject to Statement of Limiting Conditions. </v>
      </c>
      <c r="Z44" s="651"/>
      <c r="AB44" s="646">
        <v>10</v>
      </c>
      <c r="AC44" s="632">
        <v>2.516</v>
      </c>
      <c r="AD44" s="632">
        <v>262.89100000000002</v>
      </c>
      <c r="AE44" s="647">
        <v>5.5899999999999998E-2</v>
      </c>
    </row>
    <row r="45" spans="1:31" ht="7.5" customHeight="1" thickBot="1">
      <c r="A45" s="541"/>
      <c r="B45" s="541"/>
      <c r="C45" s="541"/>
      <c r="D45" s="541"/>
      <c r="E45" s="541"/>
      <c r="F45" s="541"/>
      <c r="G45" s="541"/>
      <c r="H45" s="541"/>
      <c r="I45" s="541"/>
      <c r="J45" s="541"/>
      <c r="K45" s="541"/>
      <c r="L45" s="541"/>
      <c r="M45" s="541"/>
      <c r="N45" s="541"/>
      <c r="O45" s="541"/>
      <c r="P45" s="541"/>
      <c r="Q45" s="541"/>
      <c r="R45" s="541"/>
      <c r="S45" s="541"/>
      <c r="T45" s="541"/>
      <c r="U45" s="541"/>
      <c r="V45" s="541"/>
      <c r="W45" s="541"/>
      <c r="X45" s="541"/>
      <c r="Y45" s="541"/>
      <c r="Z45" s="651"/>
      <c r="AB45" s="639" t="s">
        <v>86</v>
      </c>
      <c r="AC45" s="640"/>
      <c r="AD45" s="640"/>
      <c r="AE45" s="654" t="s">
        <v>86</v>
      </c>
    </row>
    <row r="46" spans="1:31" ht="23">
      <c r="A46" s="378" t="str">
        <f>[4]Inputs!$B$17</f>
        <v/>
      </c>
      <c r="Y46" s="376"/>
      <c r="Z46" s="88"/>
      <c r="AA46" s="3"/>
      <c r="AB46" s="631" t="s">
        <v>431</v>
      </c>
      <c r="AC46" s="637"/>
      <c r="AD46" s="637"/>
      <c r="AE46" s="655" t="s">
        <v>86</v>
      </c>
    </row>
    <row r="47" spans="1:31">
      <c r="A47" s="375" t="str">
        <f>[4]Inputs!$B$19</f>
        <v/>
      </c>
      <c r="Y47" s="373" t="str">
        <f>Inputs!$B$15</f>
        <v>© 2020 by Joblogic-X LLP.  All rights reserved.</v>
      </c>
      <c r="Z47" s="651"/>
      <c r="AB47" s="656" t="s">
        <v>432</v>
      </c>
      <c r="AC47" s="635">
        <v>127.29600000000001</v>
      </c>
      <c r="AD47" s="635">
        <v>262.89100000000002</v>
      </c>
      <c r="AE47" s="633">
        <v>4.0899999999999999E-2</v>
      </c>
    </row>
    <row r="48" spans="1:31">
      <c r="A48" s="104" t="str">
        <f>Inputs!$B$20</f>
        <v>PRINT RANGE WARNING: The shaded area defines a print range. Do NOT remove.</v>
      </c>
      <c r="B48" s="651"/>
      <c r="C48" s="651"/>
      <c r="D48" s="651"/>
      <c r="E48" s="651"/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88"/>
      <c r="Z48" s="99"/>
      <c r="AA48" s="373"/>
      <c r="AB48" s="624" t="s">
        <v>433</v>
      </c>
      <c r="AC48" s="635">
        <v>190.553</v>
      </c>
      <c r="AD48" s="635">
        <v>262.89100000000002</v>
      </c>
      <c r="AE48" s="633">
        <v>3.1E-2</v>
      </c>
    </row>
    <row r="49" spans="28:31">
      <c r="AB49" s="624" t="s">
        <v>434</v>
      </c>
      <c r="AC49" s="635">
        <v>127.29600000000001</v>
      </c>
      <c r="AD49" s="635">
        <v>190.38300000000001</v>
      </c>
      <c r="AE49" s="633">
        <v>5.33E-2</v>
      </c>
    </row>
    <row r="50" spans="28:31">
      <c r="AB50" s="656" t="s">
        <v>435</v>
      </c>
      <c r="AC50" s="635">
        <v>2.516</v>
      </c>
      <c r="AD50" s="635">
        <v>127.279</v>
      </c>
      <c r="AE50" s="633">
        <v>8.6400000000000005E-2</v>
      </c>
    </row>
    <row r="51" spans="28:31">
      <c r="AB51" s="657" t="s">
        <v>436</v>
      </c>
      <c r="AC51" s="635">
        <v>73.561000000000007</v>
      </c>
      <c r="AD51" s="635">
        <v>127.279</v>
      </c>
      <c r="AE51" s="633">
        <v>7.2099999999999997E-2</v>
      </c>
    </row>
    <row r="52" spans="28:31" ht="14" thickBot="1">
      <c r="AB52" s="658" t="s">
        <v>437</v>
      </c>
      <c r="AC52" s="659">
        <v>2.516</v>
      </c>
      <c r="AD52" s="659">
        <v>73.504000000000005</v>
      </c>
      <c r="AE52" s="660">
        <v>0.11630000000000001</v>
      </c>
    </row>
  </sheetData>
  <mergeCells count="2">
    <mergeCell ref="AB25:AE25"/>
    <mergeCell ref="AB26:AE26"/>
  </mergeCells>
  <dataValidations count="2">
    <dataValidation type="list" allowBlank="1" showInputMessage="1" showErrorMessage="1" sqref="AC4" xr:uid="{D493E5EE-C49A-D74C-8886-5BB78682E117}">
      <formula1>"5-year monthly,2-year weekly,5-year weekly"</formula1>
    </dataValidation>
    <dataValidation type="list" allowBlank="1" showInputMessage="1" showErrorMessage="1" sqref="AC5" xr:uid="{8E322595-5F29-994E-866B-8AC96C804E23}">
      <formula1>"historical,current"</formula1>
    </dataValidation>
  </dataValidations>
  <printOptions horizontalCentered="1" verticalCentered="1"/>
  <pageMargins left="0.5" right="0.5" top="0.5" bottom="0.5" header="0.3" footer="0.3"/>
  <pageSetup scale="82" orientation="landscape" blackAndWhite="1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5F05-2E25-4A40-AC3D-491527063A48}">
  <sheetPr codeName="Sheet66">
    <tabColor rgb="FF008000"/>
    <pageSetUpPr fitToPage="1"/>
  </sheetPr>
  <dimension ref="A1:R48"/>
  <sheetViews>
    <sheetView showGridLines="0" zoomScale="66" zoomScaleNormal="145" workbookViewId="0">
      <selection activeCell="T38" sqref="T38"/>
    </sheetView>
  </sheetViews>
  <sheetFormatPr baseColWidth="10" defaultColWidth="9.3984375" defaultRowHeight="12.75" customHeight="1" outlineLevelCol="1"/>
  <cols>
    <col min="1" max="1" width="3.796875" style="12" customWidth="1"/>
    <col min="2" max="2" width="43.3984375" style="12" customWidth="1"/>
    <col min="3" max="3" width="3.796875" style="12" customWidth="1"/>
    <col min="4" max="4" width="20.59765625" style="12" hidden="1" customWidth="1" outlineLevel="1"/>
    <col min="5" max="5" width="3.19921875" style="12" hidden="1" customWidth="1" outlineLevel="1"/>
    <col min="6" max="6" width="13.796875" style="12" customWidth="1" collapsed="1"/>
    <col min="7" max="14" width="13.796875" style="12" customWidth="1"/>
    <col min="15" max="16" width="3.796875" style="12" customWidth="1"/>
    <col min="17" max="16384" width="9.3984375" style="12"/>
  </cols>
  <sheetData>
    <row r="1" spans="1:16" ht="12.75" customHeight="1">
      <c r="A1" s="662"/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662"/>
      <c r="M1" s="662"/>
      <c r="N1" s="662"/>
      <c r="O1" s="662"/>
      <c r="P1" s="99" t="str">
        <f>Inputs!$B$20</f>
        <v>PRINT RANGE WARNING: The shaded area defines a print range. Do NOT remove.</v>
      </c>
    </row>
    <row r="2" spans="1:16" s="2" customFormat="1" ht="24" thickBot="1">
      <c r="A2" s="437" t="str">
        <f>Inputs!$B$4</f>
        <v>Hooli Inc.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663" t="str">
        <f>Labeling!G15</f>
        <v>Exhibit D</v>
      </c>
      <c r="P2" s="63"/>
    </row>
    <row r="3" spans="1:16" s="2" customFormat="1" ht="18">
      <c r="A3" s="434" t="str">
        <f>Inputs!$B$5</f>
        <v>R&amp;D Department Restructuring</v>
      </c>
      <c r="B3" s="664"/>
      <c r="C3" s="664"/>
      <c r="D3" s="664"/>
      <c r="E3" s="664"/>
      <c r="F3" s="665"/>
      <c r="G3" s="665"/>
      <c r="H3" s="665"/>
      <c r="I3" s="665"/>
      <c r="J3" s="665"/>
      <c r="N3" s="837"/>
      <c r="O3" s="837"/>
      <c r="P3" s="63"/>
    </row>
    <row r="4" spans="1:16" s="669" customFormat="1" ht="16">
      <c r="A4" s="433" t="str">
        <f>Labeling!$C$15</f>
        <v>TIC multiples - Guideline public companies - Engineering staffing peers</v>
      </c>
      <c r="B4" s="667"/>
      <c r="C4" s="667"/>
      <c r="D4" s="667"/>
      <c r="E4" s="667"/>
      <c r="F4" s="668"/>
      <c r="G4" s="668"/>
      <c r="H4" s="668"/>
      <c r="I4" s="668"/>
      <c r="J4" s="668"/>
      <c r="M4" s="739"/>
      <c r="N4" s="739"/>
      <c r="O4" s="670"/>
      <c r="P4" s="671"/>
    </row>
    <row r="5" spans="1:16" s="669" customFormat="1" ht="16">
      <c r="A5" s="432" t="str">
        <f>Inputs!$B$6</f>
        <v>Valuation Date: 31 March 2020</v>
      </c>
      <c r="B5" s="667"/>
      <c r="C5" s="667"/>
      <c r="D5" s="667"/>
      <c r="E5" s="667"/>
      <c r="F5" s="668"/>
      <c r="G5" s="668"/>
      <c r="H5" s="668"/>
      <c r="I5" s="668"/>
      <c r="J5" s="668"/>
      <c r="M5" s="739"/>
      <c r="N5" s="739"/>
      <c r="P5" s="672"/>
    </row>
    <row r="6" spans="1:16" s="2" customFormat="1" ht="13">
      <c r="F6" s="673" t="s">
        <v>439</v>
      </c>
      <c r="G6" s="673" t="s">
        <v>440</v>
      </c>
      <c r="H6" s="674"/>
      <c r="I6" s="674"/>
      <c r="J6" s="674"/>
      <c r="K6" s="673"/>
      <c r="L6" s="673"/>
      <c r="M6" s="73"/>
      <c r="N6" s="73"/>
      <c r="P6" s="109"/>
    </row>
    <row r="7" spans="1:16" s="2" customFormat="1" ht="13">
      <c r="B7" s="675" t="s">
        <v>441</v>
      </c>
      <c r="C7" s="676"/>
      <c r="D7" s="235" t="s">
        <v>19</v>
      </c>
      <c r="E7" s="676"/>
      <c r="F7" s="677" t="s">
        <v>442</v>
      </c>
      <c r="G7" s="677" t="s">
        <v>442</v>
      </c>
      <c r="H7" s="678" t="s">
        <v>443</v>
      </c>
      <c r="I7" s="678" t="s">
        <v>444</v>
      </c>
      <c r="J7" s="678" t="s">
        <v>445</v>
      </c>
      <c r="K7" s="678" t="s">
        <v>446</v>
      </c>
      <c r="L7" s="679" t="s">
        <v>375</v>
      </c>
      <c r="M7" s="740" t="s">
        <v>447</v>
      </c>
      <c r="N7" s="740" t="s">
        <v>448</v>
      </c>
      <c r="P7" s="109"/>
    </row>
    <row r="8" spans="1:16" s="2" customFormat="1" ht="13">
      <c r="F8" s="680"/>
      <c r="G8" s="680"/>
      <c r="H8" s="680"/>
      <c r="I8" s="680"/>
      <c r="J8" s="680"/>
      <c r="K8" s="680"/>
      <c r="L8" s="681"/>
      <c r="M8" s="741"/>
      <c r="N8" s="741"/>
      <c r="P8" s="63"/>
    </row>
    <row r="9" spans="1:16" s="2" customFormat="1" ht="13">
      <c r="B9" s="560" t="str">
        <f>[2]Inputs!A42</f>
        <v>Adecco Group AG</v>
      </c>
      <c r="C9" s="560"/>
      <c r="D9" s="682" t="str">
        <f>[2]Inputs!B42</f>
        <v>SWX:ADEN</v>
      </c>
      <c r="E9" s="683"/>
      <c r="F9" s="684">
        <v>0.49145014440624252</v>
      </c>
      <c r="G9" s="684">
        <v>0.46522097483545882</v>
      </c>
      <c r="H9" s="684">
        <v>0.53018133031410808</v>
      </c>
      <c r="I9" s="684">
        <v>0.48176404391244343</v>
      </c>
      <c r="J9" s="684">
        <v>0.46695554893808688</v>
      </c>
      <c r="K9" s="684">
        <v>0.44816680496757316</v>
      </c>
      <c r="L9" s="684">
        <v>0.44816680496757316</v>
      </c>
      <c r="M9" s="742">
        <v>0.43526431275139082</v>
      </c>
      <c r="N9" s="742">
        <v>0.42191783634544028</v>
      </c>
      <c r="P9" s="109"/>
    </row>
    <row r="10" spans="1:16" s="2" customFormat="1" ht="13">
      <c r="B10" s="560" t="str">
        <f>[2]Inputs!A43</f>
        <v>Randstad Holding NV</v>
      </c>
      <c r="C10" s="560"/>
      <c r="D10" s="682" t="str">
        <f>[2]Inputs!B43</f>
        <v>ENXTAM:RAND</v>
      </c>
      <c r="E10" s="683"/>
      <c r="F10" s="684">
        <v>0.57207995822985047</v>
      </c>
      <c r="G10" s="684">
        <v>0.52698825553146522</v>
      </c>
      <c r="H10" s="684">
        <v>0.64335166651426379</v>
      </c>
      <c r="I10" s="684">
        <v>0.57742713418759373</v>
      </c>
      <c r="J10" s="684">
        <v>0.53653229184893925</v>
      </c>
      <c r="K10" s="684">
        <v>0.47685227283770798</v>
      </c>
      <c r="L10" s="684">
        <v>0.47685227283770798</v>
      </c>
      <c r="M10" s="742">
        <v>0.45806907767746324</v>
      </c>
      <c r="N10" s="742">
        <v>0.44315904291129005</v>
      </c>
      <c r="P10" s="109"/>
    </row>
    <row r="11" spans="1:16" s="2" customFormat="1" ht="13">
      <c r="B11" s="560" t="str">
        <f>[2]Inputs!A44</f>
        <v>OUTSOURCING Inc.</v>
      </c>
      <c r="C11" s="560"/>
      <c r="D11" s="682" t="str">
        <f>[2]Inputs!B44</f>
        <v>TSE:2427</v>
      </c>
      <c r="E11" s="683"/>
      <c r="F11" s="684">
        <v>1.9643967144354144</v>
      </c>
      <c r="G11" s="684">
        <v>1.4613242949479761</v>
      </c>
      <c r="H11" s="684">
        <v>3.6505030639678964</v>
      </c>
      <c r="I11" s="684">
        <v>2.682618627964652</v>
      </c>
      <c r="J11" s="684">
        <v>1.6153686093078228</v>
      </c>
      <c r="K11" s="684">
        <v>0.94241064464076862</v>
      </c>
      <c r="L11" s="684">
        <v>0.94241064464076862</v>
      </c>
      <c r="M11" s="742">
        <v>0.74645074347029094</v>
      </c>
      <c r="N11" s="742">
        <v>0.61626487631421223</v>
      </c>
      <c r="P11" s="109"/>
    </row>
    <row r="12" spans="1:16" s="2" customFormat="1" ht="13">
      <c r="B12" s="560" t="str">
        <f>[2]Inputs!A45</f>
        <v>Meitec Corporation</v>
      </c>
      <c r="C12" s="560"/>
      <c r="D12" s="682" t="str">
        <f>[2]Inputs!B45</f>
        <v>TSE:9744</v>
      </c>
      <c r="E12" s="683"/>
      <c r="F12" s="684">
        <v>1.5565588616078305</v>
      </c>
      <c r="G12" s="684">
        <v>1.4556291537238819</v>
      </c>
      <c r="H12" s="684">
        <v>1.6841906279996695</v>
      </c>
      <c r="I12" s="684">
        <v>1.5359401744275061</v>
      </c>
      <c r="J12" s="684">
        <v>1.4354176039419393</v>
      </c>
      <c r="K12" s="684">
        <v>1.4020602841264234</v>
      </c>
      <c r="L12" s="684">
        <v>1.352893678662151</v>
      </c>
      <c r="M12" s="742">
        <v>1.3330485816499984</v>
      </c>
      <c r="N12" s="742">
        <v>1.2735428841239742</v>
      </c>
      <c r="P12" s="109"/>
    </row>
    <row r="13" spans="1:16" s="2" customFormat="1" ht="13">
      <c r="B13" s="560" t="str">
        <f>[2]Inputs!A47</f>
        <v>WDB Holdings Co., Ltd.</v>
      </c>
      <c r="C13" s="560"/>
      <c r="D13" s="682" t="str">
        <f>[2]Inputs!B47</f>
        <v>TSE:2475</v>
      </c>
      <c r="E13" s="683"/>
      <c r="F13" s="684">
        <v>2.3363382413864273</v>
      </c>
      <c r="G13" s="684">
        <v>2.1766374591144659</v>
      </c>
      <c r="H13" s="684">
        <v>2.5657081873217851</v>
      </c>
      <c r="I13" s="684">
        <v>2.3641704735522833</v>
      </c>
      <c r="J13" s="684">
        <v>2.1969981125100486</v>
      </c>
      <c r="K13" s="684">
        <v>1.999500777404057</v>
      </c>
      <c r="L13" s="684">
        <v>1.7689535682565034</v>
      </c>
      <c r="M13" s="742">
        <v>1.7056619628316272</v>
      </c>
      <c r="N13" s="742">
        <v>1.5282460571086278</v>
      </c>
      <c r="P13" s="109"/>
    </row>
    <row r="14" spans="1:16" s="2" customFormat="1" ht="13">
      <c r="B14" s="560" t="str">
        <f>[2]Inputs!A48</f>
        <v>Altech Corporation</v>
      </c>
      <c r="C14" s="560"/>
      <c r="D14" s="682" t="str">
        <f>[2]Inputs!B48</f>
        <v>TSE:4641</v>
      </c>
      <c r="E14" s="683"/>
      <c r="F14" s="684">
        <v>1.7873032735237755</v>
      </c>
      <c r="G14" s="684">
        <v>1.5870919383221351</v>
      </c>
      <c r="H14" s="684">
        <v>2.0912042316443178</v>
      </c>
      <c r="I14" s="684">
        <v>1.856158814579721</v>
      </c>
      <c r="J14" s="684">
        <v>1.5771416094677526</v>
      </c>
      <c r="K14" s="684">
        <v>1.3938366497708536</v>
      </c>
      <c r="L14" s="684">
        <v>1.3938366497708536</v>
      </c>
      <c r="M14" s="742">
        <v>1.3160209778435354</v>
      </c>
      <c r="N14" s="742">
        <v>1.2209052574539374</v>
      </c>
      <c r="P14" s="109"/>
    </row>
    <row r="15" spans="1:16" s="2" customFormat="1" ht="13">
      <c r="B15" s="560"/>
      <c r="C15" s="560"/>
      <c r="D15" s="560"/>
      <c r="E15" s="683"/>
      <c r="F15" s="685"/>
      <c r="G15" s="685"/>
      <c r="H15" s="685"/>
      <c r="I15" s="685"/>
      <c r="J15" s="685"/>
      <c r="K15" s="685"/>
      <c r="L15" s="686"/>
      <c r="M15" s="743"/>
      <c r="N15" s="743"/>
      <c r="P15" s="109"/>
    </row>
    <row r="16" spans="1:16" s="2" customFormat="1" ht="13">
      <c r="B16" s="687" t="s">
        <v>449</v>
      </c>
      <c r="C16" s="688"/>
      <c r="D16" s="688"/>
      <c r="E16" s="688"/>
      <c r="F16" s="689">
        <f t="shared" ref="F16:N16" si="0">MAX(F9:F14)</f>
        <v>2.3363382413864273</v>
      </c>
      <c r="G16" s="689">
        <f t="shared" si="0"/>
        <v>2.1766374591144659</v>
      </c>
      <c r="H16" s="689">
        <f t="shared" si="0"/>
        <v>3.6505030639678964</v>
      </c>
      <c r="I16" s="689">
        <f t="shared" si="0"/>
        <v>2.682618627964652</v>
      </c>
      <c r="J16" s="689">
        <f t="shared" si="0"/>
        <v>2.1969981125100486</v>
      </c>
      <c r="K16" s="689">
        <f t="shared" si="0"/>
        <v>1.999500777404057</v>
      </c>
      <c r="L16" s="689">
        <f t="shared" si="0"/>
        <v>1.7689535682565034</v>
      </c>
      <c r="M16" s="744">
        <f t="shared" si="0"/>
        <v>1.7056619628316272</v>
      </c>
      <c r="N16" s="745">
        <f t="shared" si="0"/>
        <v>1.5282460571086278</v>
      </c>
      <c r="P16" s="63"/>
    </row>
    <row r="17" spans="2:16" s="2" customFormat="1" ht="13">
      <c r="B17" s="690" t="s">
        <v>450</v>
      </c>
      <c r="F17" s="686">
        <f t="shared" ref="F17:N17" si="1">QUARTILE(F9:F14,3)</f>
        <v>1.9201233542075047</v>
      </c>
      <c r="G17" s="686">
        <f t="shared" si="1"/>
        <v>1.5556500274785954</v>
      </c>
      <c r="H17" s="686">
        <f t="shared" si="1"/>
        <v>2.447082198402418</v>
      </c>
      <c r="I17" s="686">
        <f t="shared" si="1"/>
        <v>2.2371675588091429</v>
      </c>
      <c r="J17" s="686">
        <f t="shared" si="1"/>
        <v>1.6058118593478052</v>
      </c>
      <c r="K17" s="686">
        <f t="shared" si="1"/>
        <v>1.4000043755375309</v>
      </c>
      <c r="L17" s="686">
        <f t="shared" si="1"/>
        <v>1.3836009069936779</v>
      </c>
      <c r="M17" s="743">
        <f t="shared" si="1"/>
        <v>1.3287916806983826</v>
      </c>
      <c r="N17" s="746">
        <f t="shared" si="1"/>
        <v>1.2603834774564651</v>
      </c>
      <c r="P17" s="63"/>
    </row>
    <row r="18" spans="2:16" s="2" customFormat="1" ht="13">
      <c r="B18" s="690" t="s">
        <v>398</v>
      </c>
      <c r="F18" s="686">
        <f t="shared" ref="F18:N18" si="2">AVERAGE(F9:F14)</f>
        <v>1.4513545322649233</v>
      </c>
      <c r="G18" s="686">
        <f t="shared" si="2"/>
        <v>1.2788153460792306</v>
      </c>
      <c r="H18" s="686">
        <f t="shared" si="2"/>
        <v>1.8608565179603398</v>
      </c>
      <c r="I18" s="686">
        <f t="shared" si="2"/>
        <v>1.5830132114373665</v>
      </c>
      <c r="J18" s="686">
        <f t="shared" si="2"/>
        <v>1.304735629335765</v>
      </c>
      <c r="K18" s="686">
        <f t="shared" si="2"/>
        <v>1.1104712389578972</v>
      </c>
      <c r="L18" s="686">
        <f t="shared" si="2"/>
        <v>1.0638522698559263</v>
      </c>
      <c r="M18" s="743">
        <f t="shared" si="2"/>
        <v>0.99908594270405116</v>
      </c>
      <c r="N18" s="746">
        <f t="shared" si="2"/>
        <v>0.91733932570958032</v>
      </c>
      <c r="P18" s="63"/>
    </row>
    <row r="19" spans="2:16" s="2" customFormat="1" ht="13">
      <c r="B19" s="690" t="s">
        <v>399</v>
      </c>
      <c r="F19" s="686">
        <f t="shared" ref="F19:N19" si="3">MEDIAN(F9:F14)</f>
        <v>1.671931067565803</v>
      </c>
      <c r="G19" s="686">
        <f t="shared" si="3"/>
        <v>1.4584767243359291</v>
      </c>
      <c r="H19" s="686">
        <f t="shared" si="3"/>
        <v>1.8876974298219937</v>
      </c>
      <c r="I19" s="686">
        <f t="shared" si="3"/>
        <v>1.6960494945036135</v>
      </c>
      <c r="J19" s="686">
        <f t="shared" si="3"/>
        <v>1.5062796067048461</v>
      </c>
      <c r="K19" s="686">
        <f t="shared" si="3"/>
        <v>1.1681236472058112</v>
      </c>
      <c r="L19" s="686">
        <f t="shared" si="3"/>
        <v>1.1476521616514599</v>
      </c>
      <c r="M19" s="743">
        <f t="shared" si="3"/>
        <v>1.0312358606569132</v>
      </c>
      <c r="N19" s="746">
        <f t="shared" si="3"/>
        <v>0.91858506688407482</v>
      </c>
      <c r="P19" s="63"/>
    </row>
    <row r="20" spans="2:16" s="2" customFormat="1" ht="13">
      <c r="B20" s="690" t="s">
        <v>451</v>
      </c>
      <c r="F20" s="686">
        <f t="shared" ref="F20:N20" si="4">QUARTILE(F9:F14,1)</f>
        <v>0.81819968407434551</v>
      </c>
      <c r="G20" s="686">
        <f t="shared" si="4"/>
        <v>0.75914848007956937</v>
      </c>
      <c r="H20" s="686">
        <f t="shared" si="4"/>
        <v>0.90356140688561526</v>
      </c>
      <c r="I20" s="686">
        <f t="shared" si="4"/>
        <v>0.81705539424757179</v>
      </c>
      <c r="J20" s="686">
        <f t="shared" si="4"/>
        <v>0.76125361987218931</v>
      </c>
      <c r="K20" s="686">
        <f t="shared" si="4"/>
        <v>0.59324186578847315</v>
      </c>
      <c r="L20" s="686">
        <f t="shared" si="4"/>
        <v>0.59324186578847315</v>
      </c>
      <c r="M20" s="743">
        <f t="shared" si="4"/>
        <v>0.53016449412567013</v>
      </c>
      <c r="N20" s="746">
        <f t="shared" si="4"/>
        <v>0.48643550126202062</v>
      </c>
      <c r="P20" s="63"/>
    </row>
    <row r="21" spans="2:16" s="2" customFormat="1" ht="13">
      <c r="B21" s="691" t="s">
        <v>452</v>
      </c>
      <c r="C21" s="692"/>
      <c r="D21" s="692"/>
      <c r="E21" s="692"/>
      <c r="F21" s="693">
        <f t="shared" ref="F21:N21" si="5">MIN(F9:F14)</f>
        <v>0.49145014440624252</v>
      </c>
      <c r="G21" s="693">
        <f t="shared" si="5"/>
        <v>0.46522097483545882</v>
      </c>
      <c r="H21" s="693">
        <f t="shared" si="5"/>
        <v>0.53018133031410808</v>
      </c>
      <c r="I21" s="693">
        <f t="shared" si="5"/>
        <v>0.48176404391244343</v>
      </c>
      <c r="J21" s="693">
        <f t="shared" si="5"/>
        <v>0.46695554893808688</v>
      </c>
      <c r="K21" s="693">
        <f t="shared" si="5"/>
        <v>0.44816680496757316</v>
      </c>
      <c r="L21" s="693">
        <f t="shared" si="5"/>
        <v>0.44816680496757316</v>
      </c>
      <c r="M21" s="747">
        <f t="shared" si="5"/>
        <v>0.43526431275139082</v>
      </c>
      <c r="N21" s="748">
        <f t="shared" si="5"/>
        <v>0.42191783634544028</v>
      </c>
      <c r="P21" s="63"/>
    </row>
    <row r="22" spans="2:16" s="2" customFormat="1" ht="13">
      <c r="F22" s="680"/>
      <c r="G22" s="680"/>
      <c r="H22" s="680"/>
      <c r="I22" s="680"/>
      <c r="J22" s="680"/>
      <c r="K22" s="680"/>
      <c r="L22" s="680"/>
      <c r="M22" s="74"/>
      <c r="N22" s="74"/>
      <c r="P22" s="63"/>
    </row>
    <row r="23" spans="2:16" s="2" customFormat="1" ht="13">
      <c r="B23" s="139"/>
      <c r="C23" s="139"/>
      <c r="D23" s="139"/>
      <c r="E23" s="139"/>
      <c r="F23" s="673" t="s">
        <v>439</v>
      </c>
      <c r="G23" s="673" t="s">
        <v>440</v>
      </c>
      <c r="H23" s="674"/>
      <c r="I23" s="674"/>
      <c r="J23" s="674"/>
      <c r="K23" s="673"/>
      <c r="L23" s="673"/>
      <c r="M23" s="73"/>
      <c r="N23" s="73"/>
      <c r="P23" s="63"/>
    </row>
    <row r="24" spans="2:16" s="2" customFormat="1" ht="13">
      <c r="B24" s="675" t="s">
        <v>453</v>
      </c>
      <c r="C24" s="139"/>
      <c r="D24" s="235" t="s">
        <v>19</v>
      </c>
      <c r="E24" s="139"/>
      <c r="F24" s="677" t="s">
        <v>442</v>
      </c>
      <c r="G24" s="677" t="s">
        <v>442</v>
      </c>
      <c r="H24" s="677" t="s">
        <v>443</v>
      </c>
      <c r="I24" s="677" t="s">
        <v>444</v>
      </c>
      <c r="J24" s="677" t="s">
        <v>445</v>
      </c>
      <c r="K24" s="677" t="s">
        <v>446</v>
      </c>
      <c r="L24" s="679" t="s">
        <v>375</v>
      </c>
      <c r="M24" s="740" t="s">
        <v>447</v>
      </c>
      <c r="N24" s="740" t="s">
        <v>448</v>
      </c>
      <c r="O24" s="694"/>
      <c r="P24" s="63"/>
    </row>
    <row r="25" spans="2:16" s="2" customFormat="1" ht="13">
      <c r="F25" s="680"/>
      <c r="G25" s="680"/>
      <c r="H25" s="680"/>
      <c r="I25" s="680"/>
      <c r="J25" s="680"/>
      <c r="K25" s="680"/>
      <c r="L25" s="681"/>
      <c r="M25" s="741"/>
      <c r="N25" s="741"/>
      <c r="P25" s="63"/>
    </row>
    <row r="26" spans="2:16" s="2" customFormat="1" ht="13">
      <c r="B26" s="560" t="str">
        <f t="shared" ref="B26:B31" si="6">B9</f>
        <v>Adecco Group AG</v>
      </c>
      <c r="C26" s="560"/>
      <c r="D26" s="682" t="str">
        <f t="shared" ref="D26:D31" si="7">D9</f>
        <v>SWX:ADEN</v>
      </c>
      <c r="F26" s="684">
        <v>9.926630405110263</v>
      </c>
      <c r="G26" s="684">
        <v>9.0810390645165597</v>
      </c>
      <c r="H26" s="684">
        <v>10.954159687031961</v>
      </c>
      <c r="I26" s="684">
        <v>9.4254458816015863</v>
      </c>
      <c r="J26" s="684">
        <v>9.0090285453028471</v>
      </c>
      <c r="K26" s="684">
        <v>8.8289980251494402</v>
      </c>
      <c r="L26" s="684">
        <v>8.8289980251494402</v>
      </c>
      <c r="M26" s="742">
        <v>8.2940567549017228</v>
      </c>
      <c r="N26" s="742">
        <v>7.9489857906647519</v>
      </c>
      <c r="P26" s="63"/>
    </row>
    <row r="27" spans="2:16" s="2" customFormat="1" ht="13">
      <c r="B27" s="560" t="str">
        <f t="shared" si="6"/>
        <v>Randstad Holding NV</v>
      </c>
      <c r="C27" s="560"/>
      <c r="D27" s="682" t="str">
        <f t="shared" si="7"/>
        <v>ENXTAM:RAND</v>
      </c>
      <c r="F27" s="684">
        <v>13.385867817189785</v>
      </c>
      <c r="G27" s="684">
        <v>11.633202662935304</v>
      </c>
      <c r="H27" s="684">
        <v>15.754809224571833</v>
      </c>
      <c r="I27" s="684">
        <v>12.645496332583829</v>
      </c>
      <c r="J27" s="684">
        <v>11.726212569289432</v>
      </c>
      <c r="K27" s="684">
        <v>10.692443922334286</v>
      </c>
      <c r="L27" s="684">
        <v>10.692443922334286</v>
      </c>
      <c r="M27" s="742">
        <v>9.1266106422008804</v>
      </c>
      <c r="N27" s="742">
        <v>8.5438691078518403</v>
      </c>
      <c r="P27" s="63"/>
    </row>
    <row r="28" spans="2:16" s="2" customFormat="1" ht="13">
      <c r="B28" s="560" t="str">
        <f t="shared" si="6"/>
        <v>OUTSOURCING Inc.</v>
      </c>
      <c r="C28" s="560"/>
      <c r="D28" s="682" t="str">
        <f t="shared" si="7"/>
        <v>TSE:2427</v>
      </c>
      <c r="F28" s="684">
        <v>35.365290400952944</v>
      </c>
      <c r="G28" s="684">
        <v>24.974080593355641</v>
      </c>
      <c r="H28" s="684">
        <v>76.73030539481627</v>
      </c>
      <c r="I28" s="684">
        <v>48.278774508343929</v>
      </c>
      <c r="J28" s="684">
        <v>28.087083283253929</v>
      </c>
      <c r="K28" s="684">
        <v>15.672027917617887</v>
      </c>
      <c r="L28" s="684">
        <v>15.672027917617887</v>
      </c>
      <c r="M28" s="742">
        <v>13.324680366738617</v>
      </c>
      <c r="N28" s="742">
        <v>8.9748876333347578</v>
      </c>
      <c r="P28" s="63"/>
    </row>
    <row r="29" spans="2:16" s="2" customFormat="1" ht="13">
      <c r="B29" s="560" t="str">
        <f t="shared" si="6"/>
        <v>Meitec Corporation</v>
      </c>
      <c r="C29" s="560"/>
      <c r="D29" s="682" t="str">
        <f t="shared" si="7"/>
        <v>TSE:9744</v>
      </c>
      <c r="F29" s="684">
        <v>12.952093546403944</v>
      </c>
      <c r="G29" s="684">
        <v>11.461432029671656</v>
      </c>
      <c r="H29" s="684">
        <v>15.801100413606209</v>
      </c>
      <c r="I29" s="684">
        <v>12.504310150172326</v>
      </c>
      <c r="J29" s="684">
        <v>11.136650989366842</v>
      </c>
      <c r="K29" s="684">
        <v>10.871766623589147</v>
      </c>
      <c r="L29" s="684">
        <v>9.9576518773116334</v>
      </c>
      <c r="M29" s="742">
        <v>9.6999311611954901</v>
      </c>
      <c r="N29" s="742">
        <v>9.1722857960919377</v>
      </c>
      <c r="P29" s="63"/>
    </row>
    <row r="30" spans="2:16" s="2" customFormat="1" ht="13">
      <c r="B30" s="560" t="str">
        <f t="shared" si="6"/>
        <v>WDB Holdings Co., Ltd.</v>
      </c>
      <c r="C30" s="560"/>
      <c r="D30" s="682" t="str">
        <f t="shared" si="7"/>
        <v>TSE:2475</v>
      </c>
      <c r="F30" s="684">
        <v>23.392140936981434</v>
      </c>
      <c r="G30" s="684">
        <v>21.058201544528263</v>
      </c>
      <c r="H30" s="684">
        <v>29.002515653926309</v>
      </c>
      <c r="I30" s="684">
        <v>23.88442399417638</v>
      </c>
      <c r="J30" s="684">
        <v>22.159892167723253</v>
      </c>
      <c r="K30" s="684">
        <v>18.028593337379235</v>
      </c>
      <c r="L30" s="684">
        <v>14.676247469010578</v>
      </c>
      <c r="M30" s="742">
        <v>14.16770141015593</v>
      </c>
      <c r="N30" s="742">
        <v>12.257448330014023</v>
      </c>
      <c r="P30" s="63"/>
    </row>
    <row r="31" spans="2:16" s="2" customFormat="1" ht="13">
      <c r="B31" s="560" t="str">
        <f t="shared" si="6"/>
        <v>Altech Corporation</v>
      </c>
      <c r="C31" s="560"/>
      <c r="D31" s="682" t="str">
        <f t="shared" si="7"/>
        <v>TSE:4641</v>
      </c>
      <c r="F31" s="684">
        <v>17.826499106369816</v>
      </c>
      <c r="G31" s="684">
        <v>14.480715552808666</v>
      </c>
      <c r="H31" s="684">
        <v>23.060417236451602</v>
      </c>
      <c r="I31" s="684">
        <v>18.369989319367562</v>
      </c>
      <c r="J31" s="684">
        <v>14.082637061181877</v>
      </c>
      <c r="K31" s="684">
        <v>12.236001860975286</v>
      </c>
      <c r="L31" s="684">
        <v>12.236001860975286</v>
      </c>
      <c r="M31" s="742">
        <v>11.570166767325478</v>
      </c>
      <c r="N31" s="742">
        <v>10.200751417930823</v>
      </c>
      <c r="P31" s="63"/>
    </row>
    <row r="32" spans="2:16" s="2" customFormat="1" ht="13">
      <c r="B32" s="560"/>
      <c r="C32" s="560"/>
      <c r="D32" s="562"/>
      <c r="F32" s="695"/>
      <c r="G32" s="695"/>
      <c r="H32" s="695"/>
      <c r="I32" s="695"/>
      <c r="J32" s="695"/>
      <c r="K32" s="695"/>
      <c r="L32" s="696"/>
      <c r="M32" s="749"/>
      <c r="N32" s="749"/>
      <c r="P32" s="63"/>
    </row>
    <row r="33" spans="1:18" s="2" customFormat="1" ht="13">
      <c r="B33" s="687" t="s">
        <v>449</v>
      </c>
      <c r="C33" s="688"/>
      <c r="D33" s="688"/>
      <c r="E33" s="688"/>
      <c r="F33" s="689">
        <f t="shared" ref="F33:N33" si="8">MAX(F26:F31)</f>
        <v>35.365290400952944</v>
      </c>
      <c r="G33" s="689">
        <f t="shared" si="8"/>
        <v>24.974080593355641</v>
      </c>
      <c r="H33" s="689">
        <f t="shared" si="8"/>
        <v>76.73030539481627</v>
      </c>
      <c r="I33" s="689">
        <f t="shared" si="8"/>
        <v>48.278774508343929</v>
      </c>
      <c r="J33" s="689">
        <f t="shared" si="8"/>
        <v>28.087083283253929</v>
      </c>
      <c r="K33" s="689">
        <f t="shared" si="8"/>
        <v>18.028593337379235</v>
      </c>
      <c r="L33" s="689">
        <f t="shared" si="8"/>
        <v>15.672027917617887</v>
      </c>
      <c r="M33" s="744">
        <f t="shared" si="8"/>
        <v>14.16770141015593</v>
      </c>
      <c r="N33" s="745">
        <f t="shared" si="8"/>
        <v>12.257448330014023</v>
      </c>
      <c r="P33" s="63"/>
    </row>
    <row r="34" spans="1:18" s="2" customFormat="1" ht="13">
      <c r="B34" s="690" t="s">
        <v>450</v>
      </c>
      <c r="F34" s="686">
        <f t="shared" ref="F34:N34" si="9">QUARTILE(F26:F31,3)</f>
        <v>22.000730479328531</v>
      </c>
      <c r="G34" s="686">
        <f t="shared" si="9"/>
        <v>19.413830046598363</v>
      </c>
      <c r="H34" s="686">
        <f t="shared" si="9"/>
        <v>27.516991049557632</v>
      </c>
      <c r="I34" s="686">
        <f t="shared" si="9"/>
        <v>22.505815325474174</v>
      </c>
      <c r="J34" s="686">
        <f t="shared" si="9"/>
        <v>20.14057839108791</v>
      </c>
      <c r="K34" s="686">
        <f t="shared" si="9"/>
        <v>14.813021403457237</v>
      </c>
      <c r="L34" s="686">
        <f t="shared" si="9"/>
        <v>14.066186067001755</v>
      </c>
      <c r="M34" s="743">
        <f t="shared" si="9"/>
        <v>12.886051966885333</v>
      </c>
      <c r="N34" s="746">
        <f t="shared" si="9"/>
        <v>9.9436350124711019</v>
      </c>
      <c r="P34" s="63"/>
    </row>
    <row r="35" spans="1:18" s="2" customFormat="1" ht="13">
      <c r="B35" s="690" t="s">
        <v>398</v>
      </c>
      <c r="F35" s="686">
        <f t="shared" ref="F35:N35" si="10">AVERAGE(F26:F31)</f>
        <v>18.808087035501362</v>
      </c>
      <c r="G35" s="686">
        <f t="shared" si="10"/>
        <v>15.448111907969347</v>
      </c>
      <c r="H35" s="686">
        <f t="shared" si="10"/>
        <v>28.550551268400696</v>
      </c>
      <c r="I35" s="686">
        <f t="shared" si="10"/>
        <v>20.851406697707603</v>
      </c>
      <c r="J35" s="686">
        <f t="shared" si="10"/>
        <v>16.033584102686362</v>
      </c>
      <c r="K35" s="686">
        <f t="shared" si="10"/>
        <v>12.721638614507546</v>
      </c>
      <c r="L35" s="686">
        <f t="shared" si="10"/>
        <v>12.010561845399851</v>
      </c>
      <c r="M35" s="743">
        <f t="shared" si="10"/>
        <v>11.030524517086354</v>
      </c>
      <c r="N35" s="746">
        <f t="shared" si="10"/>
        <v>9.516371345981355</v>
      </c>
      <c r="P35" s="63"/>
    </row>
    <row r="36" spans="1:18" s="2" customFormat="1" ht="13">
      <c r="B36" s="690" t="s">
        <v>399</v>
      </c>
      <c r="F36" s="686">
        <f t="shared" ref="F36:N36" si="11">MEDIAN(F26:F31)</f>
        <v>15.6061834617798</v>
      </c>
      <c r="G36" s="686">
        <f t="shared" si="11"/>
        <v>13.056959107871986</v>
      </c>
      <c r="H36" s="686">
        <f t="shared" si="11"/>
        <v>19.430758825028907</v>
      </c>
      <c r="I36" s="686">
        <f t="shared" si="11"/>
        <v>15.507742825975695</v>
      </c>
      <c r="J36" s="686">
        <f t="shared" si="11"/>
        <v>12.904424815235654</v>
      </c>
      <c r="K36" s="686">
        <f t="shared" si="11"/>
        <v>11.553884242282216</v>
      </c>
      <c r="L36" s="686">
        <f t="shared" si="11"/>
        <v>11.464222891654785</v>
      </c>
      <c r="M36" s="743">
        <f t="shared" si="11"/>
        <v>10.635048964260484</v>
      </c>
      <c r="N36" s="746">
        <f t="shared" si="11"/>
        <v>9.0735867147133469</v>
      </c>
      <c r="P36" s="63"/>
    </row>
    <row r="37" spans="1:18" s="2" customFormat="1" ht="13">
      <c r="B37" s="690" t="s">
        <v>451</v>
      </c>
      <c r="F37" s="686">
        <f t="shared" ref="F37:N37" si="12">QUARTILE(F26:F31,1)</f>
        <v>13.060537114100404</v>
      </c>
      <c r="G37" s="686">
        <f t="shared" si="12"/>
        <v>11.504374687987568</v>
      </c>
      <c r="H37" s="686">
        <f t="shared" si="12"/>
        <v>15.766382021830427</v>
      </c>
      <c r="I37" s="686">
        <f t="shared" si="12"/>
        <v>12.539606695775202</v>
      </c>
      <c r="J37" s="686">
        <f t="shared" si="12"/>
        <v>11.284041384347489</v>
      </c>
      <c r="K37" s="686">
        <f t="shared" si="12"/>
        <v>10.737274597648002</v>
      </c>
      <c r="L37" s="686">
        <f t="shared" si="12"/>
        <v>10.141349888567296</v>
      </c>
      <c r="M37" s="743">
        <f t="shared" si="12"/>
        <v>9.2699407719495319</v>
      </c>
      <c r="N37" s="746">
        <f t="shared" si="12"/>
        <v>8.6516237392225701</v>
      </c>
      <c r="P37" s="63"/>
    </row>
    <row r="38" spans="1:18" s="2" customFormat="1" ht="13">
      <c r="B38" s="691" t="s">
        <v>452</v>
      </c>
      <c r="C38" s="692"/>
      <c r="D38" s="692"/>
      <c r="E38" s="692"/>
      <c r="F38" s="693">
        <f t="shared" ref="F38:N38" si="13">MIN(F26:F31)</f>
        <v>9.926630405110263</v>
      </c>
      <c r="G38" s="693">
        <f t="shared" si="13"/>
        <v>9.0810390645165597</v>
      </c>
      <c r="H38" s="693">
        <f t="shared" si="13"/>
        <v>10.954159687031961</v>
      </c>
      <c r="I38" s="693">
        <f t="shared" si="13"/>
        <v>9.4254458816015863</v>
      </c>
      <c r="J38" s="693">
        <f t="shared" si="13"/>
        <v>9.0090285453028471</v>
      </c>
      <c r="K38" s="693">
        <f t="shared" si="13"/>
        <v>8.8289980251494402</v>
      </c>
      <c r="L38" s="693">
        <f t="shared" si="13"/>
        <v>8.8289980251494402</v>
      </c>
      <c r="M38" s="747">
        <f t="shared" si="13"/>
        <v>8.2940567549017228</v>
      </c>
      <c r="N38" s="748">
        <f t="shared" si="13"/>
        <v>7.9489857906647519</v>
      </c>
      <c r="P38" s="63"/>
    </row>
    <row r="39" spans="1:18" s="2" customFormat="1" ht="13">
      <c r="F39" s="696"/>
      <c r="G39" s="696"/>
      <c r="H39" s="696"/>
      <c r="I39" s="696"/>
      <c r="J39" s="696"/>
      <c r="K39" s="696"/>
      <c r="L39" s="696"/>
      <c r="M39" s="749"/>
      <c r="N39" s="749"/>
      <c r="P39" s="63"/>
    </row>
    <row r="40" spans="1:18" s="2" customFormat="1" ht="13">
      <c r="F40" s="696"/>
      <c r="G40" s="696"/>
      <c r="H40" s="696"/>
      <c r="I40" s="696"/>
      <c r="J40" s="696"/>
      <c r="K40" s="696"/>
      <c r="L40" s="696"/>
      <c r="M40" s="749"/>
      <c r="N40" s="749"/>
      <c r="P40" s="63"/>
    </row>
    <row r="41" spans="1:18" s="2" customFormat="1" ht="13">
      <c r="F41" s="696"/>
      <c r="G41" s="696"/>
      <c r="H41" s="696"/>
      <c r="I41" s="696"/>
      <c r="J41" s="696"/>
      <c r="K41" s="696"/>
      <c r="L41" s="696"/>
      <c r="M41" s="696"/>
      <c r="N41" s="696"/>
      <c r="P41" s="63"/>
    </row>
    <row r="42" spans="1:18" s="2" customFormat="1" ht="13">
      <c r="F42" s="680"/>
      <c r="G42" s="680"/>
      <c r="H42" s="680"/>
      <c r="I42" s="680"/>
      <c r="J42" s="680"/>
      <c r="K42" s="680"/>
      <c r="L42" s="680"/>
      <c r="M42" s="680"/>
      <c r="N42" s="680"/>
      <c r="P42" s="63"/>
    </row>
    <row r="43" spans="1:18" s="2" customFormat="1" ht="13">
      <c r="A43" s="697" t="s">
        <v>454</v>
      </c>
      <c r="P43" s="63"/>
    </row>
    <row r="44" spans="1:18" s="2" customFormat="1" ht="13">
      <c r="A44" s="382" t="str">
        <f>Inputs!$B$14</f>
        <v xml:space="preserve">Some totals may not add due to rounding. Subject to Statement of Limiting Conditions. </v>
      </c>
      <c r="F44" s="698"/>
      <c r="K44" s="698"/>
      <c r="L44" s="698"/>
      <c r="M44" s="698"/>
      <c r="N44" s="698"/>
      <c r="P44" s="63"/>
    </row>
    <row r="45" spans="1:18" s="2" customFormat="1" ht="8.25" customHeight="1" thickBot="1">
      <c r="A45" s="381"/>
      <c r="B45" s="14"/>
      <c r="C45" s="14"/>
      <c r="D45" s="14"/>
      <c r="E45" s="14"/>
      <c r="F45" s="699"/>
      <c r="G45" s="14"/>
      <c r="H45" s="14"/>
      <c r="I45" s="14"/>
      <c r="J45" s="14"/>
      <c r="K45" s="14"/>
      <c r="L45" s="14"/>
      <c r="M45" s="14"/>
      <c r="N45" s="14"/>
      <c r="O45" s="14"/>
      <c r="P45" s="63"/>
    </row>
    <row r="46" spans="1:18" s="2" customFormat="1" ht="23">
      <c r="A46" s="378" t="str">
        <f>[2]Inputs!$B$17</f>
        <v/>
      </c>
      <c r="B46" s="700"/>
      <c r="C46" s="700"/>
      <c r="D46" s="700"/>
      <c r="E46" s="700"/>
      <c r="F46" s="700"/>
      <c r="G46" s="700"/>
      <c r="H46" s="700"/>
      <c r="I46" s="700"/>
      <c r="J46" s="700"/>
      <c r="K46" s="700"/>
      <c r="O46" s="376"/>
      <c r="P46" s="88"/>
    </row>
    <row r="47" spans="1:18" s="2" customFormat="1" ht="13">
      <c r="A47" s="375" t="str">
        <f>[2]Inputs!$B$19</f>
        <v/>
      </c>
      <c r="B47" s="700"/>
      <c r="C47" s="700"/>
      <c r="D47" s="700"/>
      <c r="E47" s="700"/>
      <c r="F47" s="700"/>
      <c r="G47" s="700"/>
      <c r="H47" s="700"/>
      <c r="I47" s="700"/>
      <c r="J47" s="700"/>
      <c r="K47" s="700"/>
      <c r="O47" s="373" t="str">
        <f>Inputs!$B$15</f>
        <v>© 2020 by Joblogic-X LLP.  All rights reserved.</v>
      </c>
      <c r="P47" s="88"/>
    </row>
    <row r="48" spans="1:18" s="2" customFormat="1" ht="13">
      <c r="A48" s="104" t="str">
        <f>Inputs!$B$20</f>
        <v>PRINT RANGE WARNING: The shaded area defines a print range. Do NOT remove.</v>
      </c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88"/>
      <c r="P48" s="99"/>
      <c r="R48" s="12"/>
    </row>
  </sheetData>
  <mergeCells count="1">
    <mergeCell ref="N3:O3"/>
  </mergeCells>
  <printOptions horizontalCentered="1" verticalCentered="1"/>
  <pageMargins left="0.5" right="0.5" top="0.5" bottom="0.5" header="0.3" footer="0.3"/>
  <pageSetup scale="88" orientation="landscape" blackAndWhite="1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7115-CE29-E440-9D96-9CCB24462DE2}">
  <sheetPr>
    <tabColor rgb="FF008000"/>
  </sheetPr>
  <dimension ref="A1:AF46"/>
  <sheetViews>
    <sheetView topLeftCell="L1" zoomScale="67" workbookViewId="0">
      <selection activeCell="A46" sqref="A46"/>
    </sheetView>
  </sheetViews>
  <sheetFormatPr baseColWidth="10" defaultColWidth="9.3984375" defaultRowHeight="13" outlineLevelCol="1"/>
  <cols>
    <col min="1" max="1" width="3.796875" style="12" customWidth="1"/>
    <col min="2" max="2" width="36.796875" style="12" customWidth="1"/>
    <col min="3" max="3" width="3.796875" style="12" customWidth="1"/>
    <col min="4" max="4" width="20.59765625" style="12" hidden="1" customWidth="1" outlineLevel="1"/>
    <col min="5" max="5" width="12.19921875" style="12" hidden="1" customWidth="1" outlineLevel="1"/>
    <col min="6" max="6" width="13.796875" style="12" customWidth="1" collapsed="1"/>
    <col min="7" max="7" width="13.796875" style="12" customWidth="1"/>
    <col min="8" max="8" width="13.796875" style="12" customWidth="1" collapsed="1"/>
    <col min="9" max="14" width="13.796875" style="12" customWidth="1"/>
    <col min="15" max="16" width="3.796875" style="12" customWidth="1"/>
    <col min="17" max="17" width="2" style="12" customWidth="1"/>
    <col min="18" max="18" width="26.19921875" style="12" customWidth="1"/>
    <col min="19" max="19" width="2.796875" style="12" customWidth="1"/>
    <col min="20" max="20" width="9.3984375" style="12" hidden="1" customWidth="1" outlineLevel="1"/>
    <col min="21" max="21" width="5.796875" style="12" hidden="1" customWidth="1" outlineLevel="1"/>
    <col min="22" max="22" width="13.796875" style="12" customWidth="1" collapsed="1"/>
    <col min="23" max="30" width="13.796875" style="12" customWidth="1"/>
    <col min="31" max="31" width="2.796875" style="12" customWidth="1"/>
    <col min="32" max="32" width="3" style="12" customWidth="1"/>
    <col min="33" max="16384" width="9.3984375" style="12"/>
  </cols>
  <sheetData>
    <row r="1" spans="1:32" ht="12.75" customHeight="1">
      <c r="A1" s="662"/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662"/>
      <c r="M1" s="662"/>
      <c r="N1" s="662"/>
      <c r="O1" s="662"/>
      <c r="P1" s="99" t="str">
        <f>Inputs!$B$20</f>
        <v>PRINT RANGE WARNING: The shaded area defines a print range. Do NOT remove.</v>
      </c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 t="str">
        <f>P1</f>
        <v>PRINT RANGE WARNING: The shaded area defines a print range. Do NOT remove.</v>
      </c>
    </row>
    <row r="2" spans="1:32" s="2" customFormat="1" ht="24" thickBot="1">
      <c r="A2" s="437" t="str">
        <f>Inputs!$B$4</f>
        <v>Hooli Inc.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663" t="str">
        <f>Labeling!G16</f>
        <v>Exhibit E</v>
      </c>
      <c r="P2" s="63"/>
      <c r="Q2" s="437" t="str">
        <f>Inputs!$B$4</f>
        <v>Hooli Inc.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663" t="str">
        <f>O2</f>
        <v>Exhibit E</v>
      </c>
      <c r="AF2" s="99"/>
    </row>
    <row r="3" spans="1:32" s="2" customFormat="1" ht="18">
      <c r="A3" s="434" t="str">
        <f>Inputs!$B$5</f>
        <v>R&amp;D Department Restructuring</v>
      </c>
      <c r="B3" s="664"/>
      <c r="C3" s="664"/>
      <c r="D3" s="664"/>
      <c r="E3" s="664"/>
      <c r="F3" s="665"/>
      <c r="G3" s="665"/>
      <c r="H3" s="665"/>
      <c r="I3" s="665"/>
      <c r="J3" s="665"/>
      <c r="N3" s="666"/>
      <c r="O3" s="759" t="s">
        <v>460</v>
      </c>
      <c r="P3" s="63"/>
      <c r="Q3" s="434" t="str">
        <f>Inputs!$B$5</f>
        <v>R&amp;D Department Restructuring</v>
      </c>
      <c r="AE3" s="759" t="s">
        <v>461</v>
      </c>
      <c r="AF3" s="99"/>
    </row>
    <row r="4" spans="1:32" s="669" customFormat="1" ht="16">
      <c r="A4" s="433" t="str">
        <f>Labeling!$C$16</f>
        <v>Growth rates and margins - Guideline public companies - Engineering staffing peers</v>
      </c>
      <c r="B4" s="667"/>
      <c r="C4" s="667"/>
      <c r="D4" s="667"/>
      <c r="E4" s="667"/>
      <c r="F4" s="668"/>
      <c r="G4" s="668"/>
      <c r="H4" s="668"/>
      <c r="I4" s="668"/>
      <c r="J4" s="668"/>
      <c r="O4" s="670"/>
      <c r="P4" s="671"/>
      <c r="Q4" s="433" t="str">
        <f>A4</f>
        <v>Growth rates and margins - Guideline public companies - Engineering staffing peers</v>
      </c>
      <c r="AF4" s="99"/>
    </row>
    <row r="5" spans="1:32" s="669" customFormat="1" ht="16">
      <c r="A5" s="432" t="str">
        <f>Inputs!$B$6</f>
        <v>Valuation Date: 31 March 2020</v>
      </c>
      <c r="B5" s="667"/>
      <c r="C5" s="667"/>
      <c r="D5" s="667"/>
      <c r="E5" s="667"/>
      <c r="F5" s="668"/>
      <c r="G5" s="668"/>
      <c r="H5" s="668"/>
      <c r="I5" s="668"/>
      <c r="J5" s="668"/>
      <c r="P5" s="672"/>
      <c r="Q5" s="432" t="str">
        <f>A5</f>
        <v>Valuation Date: 31 March 2020</v>
      </c>
      <c r="AF5" s="99"/>
    </row>
    <row r="6" spans="1:32" s="2" customFormat="1">
      <c r="F6" s="673" t="s">
        <v>439</v>
      </c>
      <c r="G6" s="673" t="s">
        <v>440</v>
      </c>
      <c r="H6" s="674"/>
      <c r="I6" s="674"/>
      <c r="J6" s="674"/>
      <c r="K6" s="673"/>
      <c r="L6" s="673"/>
      <c r="M6" s="673"/>
      <c r="N6" s="673"/>
      <c r="P6" s="109"/>
      <c r="V6" s="673" t="s">
        <v>439</v>
      </c>
      <c r="W6" s="673" t="s">
        <v>440</v>
      </c>
      <c r="X6" s="674"/>
      <c r="Y6" s="674"/>
      <c r="Z6" s="674"/>
      <c r="AA6" s="673"/>
      <c r="AB6" s="673"/>
      <c r="AC6" s="673"/>
      <c r="AD6" s="673"/>
      <c r="AF6" s="99"/>
    </row>
    <row r="7" spans="1:32" s="2" customFormat="1">
      <c r="B7" s="675" t="s">
        <v>358</v>
      </c>
      <c r="C7" s="676"/>
      <c r="D7" s="235" t="s">
        <v>19</v>
      </c>
      <c r="E7" s="676"/>
      <c r="F7" s="678" t="s">
        <v>462</v>
      </c>
      <c r="G7" s="678" t="s">
        <v>462</v>
      </c>
      <c r="H7" s="678" t="s">
        <v>443</v>
      </c>
      <c r="I7" s="678" t="s">
        <v>444</v>
      </c>
      <c r="J7" s="678" t="s">
        <v>445</v>
      </c>
      <c r="K7" s="678" t="s">
        <v>446</v>
      </c>
      <c r="L7" s="679" t="s">
        <v>375</v>
      </c>
      <c r="M7" s="679" t="s">
        <v>447</v>
      </c>
      <c r="N7" s="679" t="s">
        <v>448</v>
      </c>
      <c r="P7" s="109"/>
      <c r="R7" s="675" t="s">
        <v>463</v>
      </c>
      <c r="S7" s="700"/>
      <c r="T7" s="677" t="s">
        <v>19</v>
      </c>
      <c r="U7" s="121"/>
      <c r="V7" s="677" t="s">
        <v>442</v>
      </c>
      <c r="W7" s="677" t="s">
        <v>442</v>
      </c>
      <c r="X7" s="677" t="s">
        <v>443</v>
      </c>
      <c r="Y7" s="677" t="s">
        <v>444</v>
      </c>
      <c r="Z7" s="677" t="s">
        <v>445</v>
      </c>
      <c r="AA7" s="677" t="s">
        <v>446</v>
      </c>
      <c r="AB7" s="679" t="s">
        <v>375</v>
      </c>
      <c r="AC7" s="679" t="s">
        <v>447</v>
      </c>
      <c r="AD7" s="679" t="s">
        <v>448</v>
      </c>
      <c r="AF7" s="99"/>
    </row>
    <row r="8" spans="1:32" s="2" customFormat="1">
      <c r="F8" s="680"/>
      <c r="G8" s="680"/>
      <c r="H8" s="680"/>
      <c r="I8" s="680"/>
      <c r="J8" s="680"/>
      <c r="K8" s="680"/>
      <c r="L8" s="681"/>
      <c r="M8" s="681"/>
      <c r="N8" s="681"/>
      <c r="P8" s="63"/>
      <c r="AF8" s="99"/>
    </row>
    <row r="9" spans="1:32" s="2" customFormat="1">
      <c r="B9" s="560" t="str">
        <f>'[1]TIC Multiples - ES'!B9</f>
        <v>Adecco Group AG</v>
      </c>
      <c r="C9" s="560"/>
      <c r="D9" s="682" t="str">
        <f>'[1]TIC Multiples - ES'!D9</f>
        <v>SWX:ADEN</v>
      </c>
      <c r="E9" s="683"/>
      <c r="F9" s="760">
        <v>2.8726143572126217E-2</v>
      </c>
      <c r="G9" s="760">
        <v>5.7616574386206709E-2</v>
      </c>
      <c r="H9" s="760">
        <v>2.5483258869579917E-2</v>
      </c>
      <c r="I9" s="760">
        <v>0.10049999997605494</v>
      </c>
      <c r="J9" s="760">
        <v>3.1712857911278335E-2</v>
      </c>
      <c r="K9" s="760">
        <v>4.1923551147151988E-2</v>
      </c>
      <c r="L9" s="761">
        <v>4.1923551147151988E-2</v>
      </c>
      <c r="M9" s="761">
        <v>2.9642890166260483E-2</v>
      </c>
      <c r="N9" s="761">
        <v>3.1632880281987595E-2</v>
      </c>
      <c r="P9" s="109"/>
      <c r="R9" s="122" t="str">
        <f t="shared" ref="R9:R14" si="0">B9</f>
        <v>Adecco Group AG</v>
      </c>
      <c r="S9" s="122"/>
      <c r="T9" s="2" t="str">
        <f t="shared" ref="T9:T14" si="1">D9</f>
        <v>SWX:ADEN</v>
      </c>
      <c r="V9" s="761">
        <v>4.9342876708537334E-2</v>
      </c>
      <c r="W9" s="761">
        <v>5.1235287151351526E-2</v>
      </c>
      <c r="X9" s="761">
        <v>4.8400000133443477E-2</v>
      </c>
      <c r="Y9" s="761">
        <v>5.1113130345678812E-2</v>
      </c>
      <c r="Z9" s="761">
        <v>5.1831953533053185E-2</v>
      </c>
      <c r="AA9" s="761">
        <v>5.0760777575322588E-2</v>
      </c>
      <c r="AB9" s="761">
        <v>5.0760777575322588E-2</v>
      </c>
      <c r="AC9" s="761">
        <v>5.2479061286161692E-2</v>
      </c>
      <c r="AD9" s="761">
        <v>5.3078197326876395E-2</v>
      </c>
      <c r="AF9" s="99"/>
    </row>
    <row r="10" spans="1:32" s="2" customFormat="1">
      <c r="B10" s="560" t="str">
        <f>'[1]TIC Multiples - ES'!B10</f>
        <v>Randstad Holding NV</v>
      </c>
      <c r="C10" s="560"/>
      <c r="D10" s="682" t="str">
        <f>'[1]TIC Multiples - ES'!D10</f>
        <v>ENXTAM:RAND</v>
      </c>
      <c r="E10" s="683"/>
      <c r="F10" s="760">
        <v>6.3745118845051296E-2</v>
      </c>
      <c r="G10" s="760">
        <v>0.10498112039527974</v>
      </c>
      <c r="H10" s="760">
        <v>4.1132765610153374E-2</v>
      </c>
      <c r="I10" s="760">
        <v>0.11416943961149652</v>
      </c>
      <c r="J10" s="760">
        <v>7.6220654301583923E-2</v>
      </c>
      <c r="K10" s="760">
        <v>0.12515410413392897</v>
      </c>
      <c r="L10" s="761">
        <v>0.12515410413392897</v>
      </c>
      <c r="M10" s="761">
        <v>4.1005158557047221E-2</v>
      </c>
      <c r="N10" s="761">
        <v>3.3644884392346266E-2</v>
      </c>
      <c r="P10" s="109"/>
      <c r="R10" s="122" t="str">
        <f t="shared" si="0"/>
        <v>Randstad Holding NV</v>
      </c>
      <c r="S10" s="122"/>
      <c r="T10" s="2" t="str">
        <f t="shared" si="1"/>
        <v>ENXTAM:RAND</v>
      </c>
      <c r="V10" s="761">
        <v>4.2359251539395168E-2</v>
      </c>
      <c r="W10" s="761">
        <v>4.5338249633031701E-2</v>
      </c>
      <c r="X10" s="761">
        <v>4.0835255910992983E-2</v>
      </c>
      <c r="Y10" s="761">
        <v>4.5662670645811594E-2</v>
      </c>
      <c r="Z10" s="761">
        <v>4.5754951880550059E-2</v>
      </c>
      <c r="AA10" s="761">
        <v>4.4597126372733456E-2</v>
      </c>
      <c r="AB10" s="761">
        <v>4.4597126372733456E-2</v>
      </c>
      <c r="AC10" s="761">
        <v>5.019049191814761E-2</v>
      </c>
      <c r="AD10" s="761">
        <v>5.186866012542557E-2</v>
      </c>
      <c r="AF10" s="99"/>
    </row>
    <row r="11" spans="1:32" s="2" customFormat="1">
      <c r="B11" s="560" t="str">
        <f>'[1]TIC Multiples - ES'!B11</f>
        <v>OUTSOURCING Inc.</v>
      </c>
      <c r="C11" s="560"/>
      <c r="D11" s="682" t="str">
        <f>'[1]TIC Multiples - ES'!D11</f>
        <v>TSE:2427</v>
      </c>
      <c r="E11" s="683"/>
      <c r="F11" s="760">
        <v>0.40467131581529792</v>
      </c>
      <c r="G11" s="760">
        <v>0.57049844769440838</v>
      </c>
      <c r="H11" s="760">
        <v>0.25403089914461319</v>
      </c>
      <c r="I11" s="760">
        <v>0.36079837287106087</v>
      </c>
      <c r="J11" s="760">
        <v>0.66068512939231883</v>
      </c>
      <c r="K11" s="760">
        <v>0.71408145535492629</v>
      </c>
      <c r="L11" s="761">
        <v>0.71408145535492629</v>
      </c>
      <c r="M11" s="761">
        <v>0.26252221313284402</v>
      </c>
      <c r="N11" s="761">
        <v>0.21124985726056764</v>
      </c>
      <c r="P11" s="109"/>
      <c r="R11" s="122" t="str">
        <f t="shared" si="0"/>
        <v>OUTSOURCING Inc.</v>
      </c>
      <c r="S11" s="122"/>
      <c r="T11" s="2" t="str">
        <f t="shared" si="1"/>
        <v>TSE:2427</v>
      </c>
      <c r="V11" s="761">
        <v>5.1687386384112535E-2</v>
      </c>
      <c r="W11" s="761">
        <v>5.7737111230015438E-2</v>
      </c>
      <c r="X11" s="761">
        <v>4.7575766122449403E-2</v>
      </c>
      <c r="Y11" s="761">
        <v>5.5565176524955497E-2</v>
      </c>
      <c r="Z11" s="761">
        <v>5.7512864294846068E-2</v>
      </c>
      <c r="AA11" s="761">
        <v>6.013329287024477E-2</v>
      </c>
      <c r="AB11" s="761">
        <v>6.013329287024477E-2</v>
      </c>
      <c r="AC11" s="761">
        <v>5.6020161304101444E-2</v>
      </c>
      <c r="AD11" s="761">
        <v>6.8665469863407033E-2</v>
      </c>
      <c r="AF11" s="99"/>
    </row>
    <row r="12" spans="1:32" s="2" customFormat="1">
      <c r="B12" s="560" t="str">
        <f>'[1]TIC Multiples - ES'!B12</f>
        <v>Meitec Corporation</v>
      </c>
      <c r="C12" s="560"/>
      <c r="D12" s="682" t="str">
        <f>'[1]TIC Multiples - ES'!D12</f>
        <v>TSE:9744</v>
      </c>
      <c r="E12" s="683"/>
      <c r="F12" s="760">
        <v>6.0893112600560739E-2</v>
      </c>
      <c r="G12" s="760">
        <v>6.3020205875770507E-2</v>
      </c>
      <c r="H12" s="760">
        <v>6.5049551861458721E-2</v>
      </c>
      <c r="I12" s="760">
        <v>9.6520981767679329E-2</v>
      </c>
      <c r="J12" s="760">
        <v>7.003019205666132E-2</v>
      </c>
      <c r="K12" s="760">
        <v>2.3791644477184425E-2</v>
      </c>
      <c r="L12" s="761">
        <v>3.2589195478169374E-2</v>
      </c>
      <c r="M12" s="761">
        <v>5.1769833017641938E-2</v>
      </c>
      <c r="N12" s="761">
        <v>4.6724533792952105E-2</v>
      </c>
      <c r="P12" s="109"/>
      <c r="R12" s="122" t="str">
        <f t="shared" si="0"/>
        <v>Meitec Corporation</v>
      </c>
      <c r="S12" s="122"/>
      <c r="T12" s="2" t="str">
        <f t="shared" si="1"/>
        <v>TSE:9744</v>
      </c>
      <c r="V12" s="761">
        <v>0.11933999251876548</v>
      </c>
      <c r="W12" s="761">
        <v>0.12689586771802014</v>
      </c>
      <c r="X12" s="761">
        <v>0.10658692014572768</v>
      </c>
      <c r="Y12" s="761">
        <v>0.12283285970848529</v>
      </c>
      <c r="Z12" s="761">
        <v>0.12889131618764574</v>
      </c>
      <c r="AA12" s="761">
        <v>0.12896342725792936</v>
      </c>
      <c r="AB12" s="761">
        <v>0.13586472948955966</v>
      </c>
      <c r="AC12" s="761">
        <v>0.13742866413143737</v>
      </c>
      <c r="AD12" s="761">
        <v>0.13884683844746706</v>
      </c>
      <c r="AF12" s="99"/>
    </row>
    <row r="13" spans="1:32" s="2" customFormat="1">
      <c r="B13" s="560" t="str">
        <f>'[1]TIC Multiples - ES'!B13</f>
        <v>WDB Holdings Co., Ltd.</v>
      </c>
      <c r="C13" s="560"/>
      <c r="D13" s="682" t="str">
        <f>'[1]TIC Multiples - ES'!D13</f>
        <v>TSE:2475</v>
      </c>
      <c r="E13" s="683"/>
      <c r="F13" s="760">
        <v>7.8011173383633059E-2</v>
      </c>
      <c r="G13" s="760">
        <v>8.6663869844353814E-2</v>
      </c>
      <c r="H13" s="760">
        <v>4.7527030029251592E-2</v>
      </c>
      <c r="I13" s="760">
        <v>8.5246692666236412E-2</v>
      </c>
      <c r="J13" s="760">
        <v>7.6091262932967071E-2</v>
      </c>
      <c r="K13" s="760">
        <v>9.8773322490227577E-2</v>
      </c>
      <c r="L13" s="761">
        <v>0.161266992240057</v>
      </c>
      <c r="M13" s="761">
        <v>0.17227259619755966</v>
      </c>
      <c r="N13" s="761">
        <v>0.11609119153146194</v>
      </c>
      <c r="P13" s="109"/>
      <c r="R13" s="122" t="str">
        <f t="shared" si="0"/>
        <v>WDB Holdings Co., Ltd.</v>
      </c>
      <c r="S13" s="122"/>
      <c r="T13" s="2" t="str">
        <f t="shared" si="1"/>
        <v>TSE:2475</v>
      </c>
      <c r="V13" s="761">
        <v>9.9283540885235833E-2</v>
      </c>
      <c r="W13" s="761">
        <v>0.10301132361938443</v>
      </c>
      <c r="X13" s="761">
        <v>8.8465022066954543E-2</v>
      </c>
      <c r="Y13" s="761">
        <v>9.8983775959124123E-2</v>
      </c>
      <c r="Z13" s="761">
        <v>9.9142996539940839E-2</v>
      </c>
      <c r="AA13" s="761">
        <v>0.11090719835908833</v>
      </c>
      <c r="AB13" s="761">
        <v>0.12053173483151686</v>
      </c>
      <c r="AC13" s="761">
        <v>0.12039087452880294</v>
      </c>
      <c r="AD13" s="761">
        <v>0.12467897199831635</v>
      </c>
      <c r="AF13" s="99"/>
    </row>
    <row r="14" spans="1:32" s="2" customFormat="1">
      <c r="B14" s="560" t="str">
        <f>'[1]TIC Multiples - ES'!B14</f>
        <v>Altech Corporation</v>
      </c>
      <c r="C14" s="560"/>
      <c r="D14" s="682" t="str">
        <f>'[1]TIC Multiples - ES'!D14</f>
        <v>TSE:4641</v>
      </c>
      <c r="E14" s="683"/>
      <c r="F14" s="760">
        <v>0.11625890565220542</v>
      </c>
      <c r="G14" s="760">
        <v>0.14479622793632485</v>
      </c>
      <c r="H14" s="760">
        <v>0.11449411515046509</v>
      </c>
      <c r="I14" s="760">
        <v>0.12663001420911116</v>
      </c>
      <c r="J14" s="760">
        <v>0.17691322290718717</v>
      </c>
      <c r="K14" s="760">
        <v>0.13151107751904365</v>
      </c>
      <c r="L14" s="761">
        <v>0.13151107751904365</v>
      </c>
      <c r="M14" s="761">
        <v>5.9129507232345932E-2</v>
      </c>
      <c r="N14" s="761">
        <v>7.7905897946537808E-2</v>
      </c>
      <c r="P14" s="109"/>
      <c r="R14" s="122" t="str">
        <f t="shared" si="0"/>
        <v>Altech Corporation</v>
      </c>
      <c r="S14" s="122"/>
      <c r="T14" s="2" t="str">
        <f t="shared" si="1"/>
        <v>TSE:4641</v>
      </c>
      <c r="V14" s="761">
        <v>9.7484396741277901E-2</v>
      </c>
      <c r="W14" s="761">
        <v>0.1089825582529315</v>
      </c>
      <c r="X14" s="761">
        <v>9.0683711842765413E-2</v>
      </c>
      <c r="Y14" s="761">
        <v>0.10104299911719407</v>
      </c>
      <c r="Z14" s="761">
        <v>0.11199192328935813</v>
      </c>
      <c r="AA14" s="761">
        <v>0.11391275235224231</v>
      </c>
      <c r="AB14" s="761">
        <v>0.11391275235224231</v>
      </c>
      <c r="AC14" s="761">
        <v>0.11374261100194517</v>
      </c>
      <c r="AD14" s="761">
        <v>0.11968777665808396</v>
      </c>
      <c r="AF14" s="99"/>
    </row>
    <row r="15" spans="1:32" s="2" customFormat="1">
      <c r="B15" s="560"/>
      <c r="C15" s="560"/>
      <c r="D15" s="560"/>
      <c r="E15" s="683"/>
      <c r="F15" s="760"/>
      <c r="G15" s="760"/>
      <c r="H15" s="760"/>
      <c r="I15" s="760"/>
      <c r="J15" s="760"/>
      <c r="K15" s="760"/>
      <c r="L15" s="762"/>
      <c r="M15" s="762"/>
      <c r="N15" s="762"/>
      <c r="P15" s="109"/>
      <c r="AF15" s="99"/>
    </row>
    <row r="16" spans="1:32" s="2" customFormat="1">
      <c r="B16" s="687" t="s">
        <v>449</v>
      </c>
      <c r="C16" s="688"/>
      <c r="D16" s="688"/>
      <c r="E16" s="688"/>
      <c r="F16" s="763">
        <f>MAX(F8:F14)</f>
        <v>0.40467131581529792</v>
      </c>
      <c r="G16" s="763">
        <f>MAX(G8:G14)</f>
        <v>0.57049844769440838</v>
      </c>
      <c r="H16" s="763">
        <f t="shared" ref="H16:N16" si="2">MAX(H8:H14)</f>
        <v>0.25403089914461319</v>
      </c>
      <c r="I16" s="763">
        <f t="shared" si="2"/>
        <v>0.36079837287106087</v>
      </c>
      <c r="J16" s="763">
        <f t="shared" si="2"/>
        <v>0.66068512939231883</v>
      </c>
      <c r="K16" s="763">
        <f t="shared" si="2"/>
        <v>0.71408145535492629</v>
      </c>
      <c r="L16" s="763">
        <f t="shared" si="2"/>
        <v>0.71408145535492629</v>
      </c>
      <c r="M16" s="763">
        <f t="shared" si="2"/>
        <v>0.26252221313284402</v>
      </c>
      <c r="N16" s="764">
        <f t="shared" si="2"/>
        <v>0.21124985726056764</v>
      </c>
      <c r="P16" s="63"/>
      <c r="R16" s="687" t="s">
        <v>449</v>
      </c>
      <c r="S16" s="688"/>
      <c r="T16" s="688"/>
      <c r="U16" s="688"/>
      <c r="V16" s="763">
        <f>MAX(V8:V14)</f>
        <v>0.11933999251876548</v>
      </c>
      <c r="W16" s="763">
        <f>MAX(W8:W14)</f>
        <v>0.12689586771802014</v>
      </c>
      <c r="X16" s="763">
        <f t="shared" ref="X16:AD16" si="3">MAX(X8:X14)</f>
        <v>0.10658692014572768</v>
      </c>
      <c r="Y16" s="763">
        <f t="shared" si="3"/>
        <v>0.12283285970848529</v>
      </c>
      <c r="Z16" s="763">
        <f t="shared" si="3"/>
        <v>0.12889131618764574</v>
      </c>
      <c r="AA16" s="763">
        <f t="shared" si="3"/>
        <v>0.12896342725792936</v>
      </c>
      <c r="AB16" s="763">
        <f t="shared" si="3"/>
        <v>0.13586472948955966</v>
      </c>
      <c r="AC16" s="763">
        <f t="shared" si="3"/>
        <v>0.13742866413143737</v>
      </c>
      <c r="AD16" s="764">
        <f t="shared" si="3"/>
        <v>0.13884683844746706</v>
      </c>
      <c r="AF16" s="99"/>
    </row>
    <row r="17" spans="2:32" s="2" customFormat="1">
      <c r="B17" s="690" t="s">
        <v>450</v>
      </c>
      <c r="F17" s="680">
        <f>QUARTILE(F9:F14,3)</f>
        <v>0.10669697258506233</v>
      </c>
      <c r="G17" s="680">
        <f>QUARTILE(G9:G14,3)</f>
        <v>0.13484245105106357</v>
      </c>
      <c r="H17" s="680">
        <f t="shared" ref="H17:N17" si="4">QUARTILE(H9:H14,3)</f>
        <v>0.1021329743282135</v>
      </c>
      <c r="I17" s="680">
        <f t="shared" si="4"/>
        <v>0.1235148705597075</v>
      </c>
      <c r="J17" s="680">
        <f t="shared" si="4"/>
        <v>0.15174008075578635</v>
      </c>
      <c r="K17" s="680">
        <f t="shared" si="4"/>
        <v>0.12992183417276498</v>
      </c>
      <c r="L17" s="680">
        <f t="shared" si="4"/>
        <v>0.15382801355980366</v>
      </c>
      <c r="M17" s="680">
        <f t="shared" si="4"/>
        <v>0.14398682395625623</v>
      </c>
      <c r="N17" s="765">
        <f t="shared" si="4"/>
        <v>0.10654486813523091</v>
      </c>
      <c r="P17" s="63"/>
      <c r="R17" s="690" t="s">
        <v>450</v>
      </c>
      <c r="V17" s="680">
        <f>QUARTILE(V9:V14,3)</f>
        <v>9.883375484924635E-2</v>
      </c>
      <c r="W17" s="680">
        <f>QUARTILE(W9:W14,3)</f>
        <v>0.10748974959454474</v>
      </c>
      <c r="X17" s="680">
        <f t="shared" ref="X17:AD17" si="5">QUARTILE(X9:X14,3)</f>
        <v>9.0129039398812699E-2</v>
      </c>
      <c r="Y17" s="680">
        <f t="shared" si="5"/>
        <v>0.10052819332767658</v>
      </c>
      <c r="Z17" s="680">
        <f t="shared" si="5"/>
        <v>0.10877969160200381</v>
      </c>
      <c r="AA17" s="680">
        <f t="shared" si="5"/>
        <v>0.11316136385395381</v>
      </c>
      <c r="AB17" s="680">
        <f t="shared" si="5"/>
        <v>0.11887698921169822</v>
      </c>
      <c r="AC17" s="680">
        <f t="shared" si="5"/>
        <v>0.1187288086470885</v>
      </c>
      <c r="AD17" s="765">
        <f t="shared" si="5"/>
        <v>0.12343117316325825</v>
      </c>
      <c r="AF17" s="99"/>
    </row>
    <row r="18" spans="2:32" s="2" customFormat="1">
      <c r="B18" s="690" t="s">
        <v>398</v>
      </c>
      <c r="F18" s="680">
        <f>AVERAGE(F9:F14)</f>
        <v>0.12538429497814577</v>
      </c>
      <c r="G18" s="680">
        <f>AVERAGE(G9:G14)</f>
        <v>0.17126274102205732</v>
      </c>
      <c r="H18" s="680">
        <f t="shared" ref="H18:N18" si="6">AVERAGE(H9:H14)</f>
        <v>9.1286270110920317E-2</v>
      </c>
      <c r="I18" s="680">
        <f t="shared" si="6"/>
        <v>0.1473109168502732</v>
      </c>
      <c r="J18" s="680">
        <f t="shared" si="6"/>
        <v>0.18194221991699944</v>
      </c>
      <c r="K18" s="680">
        <f t="shared" si="6"/>
        <v>0.18920585918707714</v>
      </c>
      <c r="L18" s="680">
        <f t="shared" si="6"/>
        <v>0.20108772931221286</v>
      </c>
      <c r="M18" s="680">
        <f t="shared" si="6"/>
        <v>0.10272369971728319</v>
      </c>
      <c r="N18" s="765">
        <f t="shared" si="6"/>
        <v>8.6208207534308898E-2</v>
      </c>
      <c r="P18" s="63"/>
      <c r="R18" s="690" t="s">
        <v>398</v>
      </c>
      <c r="V18" s="680">
        <f>AVERAGE(V9:V14)</f>
        <v>7.6582907462887373E-2</v>
      </c>
      <c r="W18" s="680">
        <f>AVERAGE(W9:W14)</f>
        <v>8.2200066267455796E-2</v>
      </c>
      <c r="X18" s="680">
        <f t="shared" ref="X18:AD18" si="7">AVERAGE(X9:X14)</f>
        <v>7.0424446037055582E-2</v>
      </c>
      <c r="Y18" s="680">
        <f t="shared" si="7"/>
        <v>7.9200102050208221E-2</v>
      </c>
      <c r="Z18" s="680">
        <f t="shared" si="7"/>
        <v>8.2521000954232329E-2</v>
      </c>
      <c r="AA18" s="680">
        <f t="shared" si="7"/>
        <v>8.4879095797926796E-2</v>
      </c>
      <c r="AB18" s="680">
        <f t="shared" si="7"/>
        <v>8.7633402248603276E-2</v>
      </c>
      <c r="AC18" s="680">
        <f t="shared" si="7"/>
        <v>8.8375310695099366E-2</v>
      </c>
      <c r="AD18" s="765">
        <f t="shared" si="7"/>
        <v>9.2804319069929406E-2</v>
      </c>
      <c r="AF18" s="99"/>
    </row>
    <row r="19" spans="2:32" s="2" customFormat="1">
      <c r="B19" s="690" t="s">
        <v>399</v>
      </c>
      <c r="F19" s="680">
        <f>MEDIAN(F9:F14)</f>
        <v>7.0878146114342178E-2</v>
      </c>
      <c r="G19" s="680">
        <f>MEDIAN(G9:G14)</f>
        <v>9.5822495119816775E-2</v>
      </c>
      <c r="H19" s="680">
        <f t="shared" ref="H19:N19" si="8">MEDIAN(H9:H14)</f>
        <v>5.628829094535516E-2</v>
      </c>
      <c r="I19" s="680">
        <f t="shared" si="8"/>
        <v>0.10733471979377573</v>
      </c>
      <c r="J19" s="680">
        <f t="shared" si="8"/>
        <v>7.6155958617275504E-2</v>
      </c>
      <c r="K19" s="680">
        <f t="shared" si="8"/>
        <v>0.11196371331207827</v>
      </c>
      <c r="L19" s="680">
        <f t="shared" si="8"/>
        <v>0.12833259082648629</v>
      </c>
      <c r="M19" s="680">
        <f t="shared" si="8"/>
        <v>5.5449670124993938E-2</v>
      </c>
      <c r="N19" s="765">
        <f t="shared" si="8"/>
        <v>6.2315215869744957E-2</v>
      </c>
      <c r="P19" s="63"/>
      <c r="R19" s="690" t="s">
        <v>399</v>
      </c>
      <c r="V19" s="680">
        <f>MEDIAN(V9:V14)</f>
        <v>7.4585891562695211E-2</v>
      </c>
      <c r="W19" s="680">
        <f>MEDIAN(W9:W14)</f>
        <v>8.037421742469994E-2</v>
      </c>
      <c r="X19" s="680">
        <f t="shared" ref="X19:AD19" si="9">MEDIAN(X9:X14)</f>
        <v>6.8432511100199017E-2</v>
      </c>
      <c r="Y19" s="680">
        <f t="shared" si="9"/>
        <v>7.7274476242039813E-2</v>
      </c>
      <c r="Z19" s="680">
        <f t="shared" si="9"/>
        <v>7.8327930417393457E-2</v>
      </c>
      <c r="AA19" s="680">
        <f t="shared" si="9"/>
        <v>8.5520245614666549E-2</v>
      </c>
      <c r="AB19" s="680">
        <f t="shared" si="9"/>
        <v>8.7023022611243533E-2</v>
      </c>
      <c r="AC19" s="680">
        <f t="shared" si="9"/>
        <v>8.4881386153023305E-2</v>
      </c>
      <c r="AD19" s="765">
        <f t="shared" si="9"/>
        <v>9.4176623260745496E-2</v>
      </c>
      <c r="AF19" s="99"/>
    </row>
    <row r="20" spans="2:32" s="2" customFormat="1">
      <c r="B20" s="690" t="s">
        <v>451</v>
      </c>
      <c r="F20" s="680">
        <f>QUARTILE(F9:F14,1)</f>
        <v>6.1606114161683379E-2</v>
      </c>
      <c r="G20" s="680">
        <f>QUARTILE(G9:G14,1)</f>
        <v>6.8931121867916334E-2</v>
      </c>
      <c r="H20" s="680">
        <f t="shared" ref="H20:N20" si="10">QUARTILE(H9:H14,1)</f>
        <v>4.2731331714927927E-2</v>
      </c>
      <c r="I20" s="680">
        <f t="shared" si="10"/>
        <v>9.7515736319773227E-2</v>
      </c>
      <c r="J20" s="680">
        <f t="shared" si="10"/>
        <v>7.1545459775737758E-2</v>
      </c>
      <c r="K20" s="680">
        <f t="shared" si="10"/>
        <v>5.6135993982920886E-2</v>
      </c>
      <c r="L20" s="680">
        <f t="shared" si="10"/>
        <v>6.2731189393846226E-2</v>
      </c>
      <c r="M20" s="680">
        <f t="shared" si="10"/>
        <v>4.3696327172195903E-2</v>
      </c>
      <c r="N20" s="765">
        <f t="shared" si="10"/>
        <v>3.691479674249773E-2</v>
      </c>
      <c r="P20" s="63"/>
      <c r="R20" s="690" t="s">
        <v>451</v>
      </c>
      <c r="V20" s="680">
        <f>QUARTILE(V9:V14,1)</f>
        <v>4.9929004127431134E-2</v>
      </c>
      <c r="W20" s="680">
        <f>QUARTILE(W9:W14,1)</f>
        <v>5.2860743171017507E-2</v>
      </c>
      <c r="X20" s="680">
        <f t="shared" ref="X20:AD20" si="11">QUARTILE(X9:X14,1)</f>
        <v>4.7781824625197922E-2</v>
      </c>
      <c r="Y20" s="680">
        <f t="shared" si="11"/>
        <v>5.2226141890497985E-2</v>
      </c>
      <c r="Z20" s="680">
        <f t="shared" si="11"/>
        <v>5.3252181223501407E-2</v>
      </c>
      <c r="AA20" s="680">
        <f t="shared" si="11"/>
        <v>5.310390639905313E-2</v>
      </c>
      <c r="AB20" s="680">
        <f t="shared" si="11"/>
        <v>5.310390639905313E-2</v>
      </c>
      <c r="AC20" s="680">
        <f t="shared" si="11"/>
        <v>5.336433629064663E-2</v>
      </c>
      <c r="AD20" s="765">
        <f t="shared" si="11"/>
        <v>5.6975015461009054E-2</v>
      </c>
      <c r="AF20" s="99"/>
    </row>
    <row r="21" spans="2:32" s="2" customFormat="1">
      <c r="B21" s="691" t="s">
        <v>452</v>
      </c>
      <c r="C21" s="692"/>
      <c r="D21" s="692"/>
      <c r="E21" s="692"/>
      <c r="F21" s="766">
        <f>MIN(F9:F14)</f>
        <v>2.8726143572126217E-2</v>
      </c>
      <c r="G21" s="766">
        <f>MIN(G9:G14)</f>
        <v>5.7616574386206709E-2</v>
      </c>
      <c r="H21" s="766">
        <f t="shared" ref="H21:N21" si="12">MIN(H9:H14)</f>
        <v>2.5483258869579917E-2</v>
      </c>
      <c r="I21" s="766">
        <f t="shared" si="12"/>
        <v>8.5246692666236412E-2</v>
      </c>
      <c r="J21" s="766">
        <f t="shared" si="12"/>
        <v>3.1712857911278335E-2</v>
      </c>
      <c r="K21" s="766">
        <f t="shared" si="12"/>
        <v>2.3791644477184425E-2</v>
      </c>
      <c r="L21" s="766">
        <f t="shared" si="12"/>
        <v>3.2589195478169374E-2</v>
      </c>
      <c r="M21" s="766">
        <f t="shared" si="12"/>
        <v>2.9642890166260483E-2</v>
      </c>
      <c r="N21" s="767">
        <f t="shared" si="12"/>
        <v>3.1632880281987595E-2</v>
      </c>
      <c r="P21" s="63"/>
      <c r="R21" s="691" t="s">
        <v>452</v>
      </c>
      <c r="S21" s="692"/>
      <c r="T21" s="692"/>
      <c r="U21" s="692"/>
      <c r="V21" s="766">
        <f>MIN(V9:V14)</f>
        <v>4.2359251539395168E-2</v>
      </c>
      <c r="W21" s="766">
        <f>MIN(W9:W14)</f>
        <v>4.5338249633031701E-2</v>
      </c>
      <c r="X21" s="766">
        <f t="shared" ref="X21:AD21" si="13">MIN(X9:X14)</f>
        <v>4.0835255910992983E-2</v>
      </c>
      <c r="Y21" s="766">
        <f t="shared" si="13"/>
        <v>4.5662670645811594E-2</v>
      </c>
      <c r="Z21" s="766">
        <f t="shared" si="13"/>
        <v>4.5754951880550059E-2</v>
      </c>
      <c r="AA21" s="766">
        <f t="shared" si="13"/>
        <v>4.4597126372733456E-2</v>
      </c>
      <c r="AB21" s="766">
        <f t="shared" si="13"/>
        <v>4.4597126372733456E-2</v>
      </c>
      <c r="AC21" s="766">
        <f t="shared" si="13"/>
        <v>5.019049191814761E-2</v>
      </c>
      <c r="AD21" s="767">
        <f t="shared" si="13"/>
        <v>5.186866012542557E-2</v>
      </c>
      <c r="AF21" s="99"/>
    </row>
    <row r="22" spans="2:32" s="2" customFormat="1">
      <c r="F22" s="680"/>
      <c r="G22" s="680"/>
      <c r="H22" s="680"/>
      <c r="I22" s="680"/>
      <c r="J22" s="680"/>
      <c r="K22" s="680"/>
      <c r="L22" s="680"/>
      <c r="M22" s="828"/>
      <c r="N22" s="828"/>
      <c r="P22" s="63"/>
      <c r="AC22" s="828"/>
      <c r="AD22" s="828"/>
      <c r="AF22" s="99"/>
    </row>
    <row r="23" spans="2:32" s="2" customFormat="1">
      <c r="B23" s="139"/>
      <c r="C23" s="139"/>
      <c r="D23" s="139"/>
      <c r="E23" s="139"/>
      <c r="F23" s="673" t="s">
        <v>439</v>
      </c>
      <c r="G23" s="673" t="s">
        <v>440</v>
      </c>
      <c r="H23" s="674"/>
      <c r="I23" s="674"/>
      <c r="J23" s="674"/>
      <c r="K23" s="673"/>
      <c r="L23" s="673"/>
      <c r="M23" s="673"/>
      <c r="N23" s="673"/>
      <c r="P23" s="63"/>
      <c r="AF23" s="99"/>
    </row>
    <row r="24" spans="2:32" s="2" customFormat="1">
      <c r="B24" s="675" t="s">
        <v>464</v>
      </c>
      <c r="C24" s="139"/>
      <c r="D24" s="235" t="s">
        <v>19</v>
      </c>
      <c r="E24" s="768"/>
      <c r="F24" s="677" t="s">
        <v>442</v>
      </c>
      <c r="G24" s="677" t="s">
        <v>442</v>
      </c>
      <c r="H24" s="677" t="s">
        <v>443</v>
      </c>
      <c r="I24" s="677" t="s">
        <v>444</v>
      </c>
      <c r="J24" s="677" t="s">
        <v>445</v>
      </c>
      <c r="K24" s="677" t="s">
        <v>446</v>
      </c>
      <c r="L24" s="679" t="s">
        <v>375</v>
      </c>
      <c r="M24" s="679" t="s">
        <v>447</v>
      </c>
      <c r="N24" s="679" t="s">
        <v>448</v>
      </c>
      <c r="O24" s="694"/>
      <c r="P24" s="63"/>
      <c r="AF24" s="99"/>
    </row>
    <row r="25" spans="2:32" s="2" customFormat="1">
      <c r="F25" s="680"/>
      <c r="G25" s="680"/>
      <c r="H25" s="680"/>
      <c r="I25" s="680"/>
      <c r="J25" s="680"/>
      <c r="K25" s="680"/>
      <c r="L25" s="681"/>
      <c r="M25" s="681"/>
      <c r="N25" s="681"/>
      <c r="P25" s="63"/>
      <c r="AF25" s="99"/>
    </row>
    <row r="26" spans="2:32" s="2" customFormat="1">
      <c r="B26" s="560" t="str">
        <f t="shared" ref="B26:B31" si="14">B9</f>
        <v>Adecco Group AG</v>
      </c>
      <c r="C26" s="560"/>
      <c r="D26" s="682" t="str">
        <f t="shared" ref="D26:D31" si="15">D9</f>
        <v>SWX:ADEN</v>
      </c>
      <c r="E26" s="769"/>
      <c r="F26" s="761">
        <v>4.5554445439494093E-2</v>
      </c>
      <c r="G26" s="761">
        <v>4.7759884788977726E-2</v>
      </c>
      <c r="H26" s="761">
        <v>4.454999988762013E-2</v>
      </c>
      <c r="I26" s="761">
        <v>4.7251249456706799E-2</v>
      </c>
      <c r="J26" s="761">
        <v>4.8353003328641293E-2</v>
      </c>
      <c r="K26" s="761">
        <v>4.7675401581585099E-2</v>
      </c>
      <c r="L26" s="761">
        <v>4.7675401581585099E-2</v>
      </c>
      <c r="M26" s="761">
        <v>4.8185466345957349E-2</v>
      </c>
      <c r="N26" s="761">
        <v>4.9318315956189206E-2</v>
      </c>
      <c r="P26" s="63"/>
      <c r="AF26" s="99"/>
    </row>
    <row r="27" spans="2:32" s="2" customFormat="1">
      <c r="B27" s="560" t="str">
        <f t="shared" si="14"/>
        <v>Randstad Holding NV</v>
      </c>
      <c r="C27" s="560"/>
      <c r="D27" s="682" t="str">
        <f t="shared" si="15"/>
        <v>ENXTAM:RAND</v>
      </c>
      <c r="E27" s="769"/>
      <c r="F27" s="761">
        <v>3.3098647872806128E-2</v>
      </c>
      <c r="G27" s="761">
        <v>3.7678878622236865E-2</v>
      </c>
      <c r="H27" s="761">
        <v>2.9762663833445394E-2</v>
      </c>
      <c r="I27" s="761">
        <v>3.6702880646359778E-2</v>
      </c>
      <c r="J27" s="761">
        <v>3.9286214876850446E-2</v>
      </c>
      <c r="K27" s="761">
        <v>3.7047540343500357E-2</v>
      </c>
      <c r="L27" s="761">
        <v>3.7047540343500357E-2</v>
      </c>
      <c r="M27" s="761">
        <v>4.6995317898325971E-2</v>
      </c>
      <c r="N27" s="761">
        <v>4.9893396267206257E-2</v>
      </c>
      <c r="P27" s="63"/>
      <c r="AF27" s="99"/>
    </row>
    <row r="28" spans="2:32" s="2" customFormat="1">
      <c r="B28" s="560" t="str">
        <f t="shared" si="14"/>
        <v>OUTSOURCING Inc.</v>
      </c>
      <c r="C28" s="560"/>
      <c r="D28" s="682" t="str">
        <f t="shared" si="15"/>
        <v>TSE:2427</v>
      </c>
      <c r="E28" s="769"/>
      <c r="F28" s="761">
        <v>3.8692747321738122E-2</v>
      </c>
      <c r="G28" s="761">
        <v>4.4744055501249928E-2</v>
      </c>
      <c r="H28" s="761">
        <v>3.3843255290240563E-2</v>
      </c>
      <c r="I28" s="761">
        <v>3.8647046613918538E-2</v>
      </c>
      <c r="J28" s="761">
        <v>4.6230725940321092E-2</v>
      </c>
      <c r="K28" s="761">
        <v>4.9354393949510141E-2</v>
      </c>
      <c r="L28" s="761">
        <v>4.9354393949510141E-2</v>
      </c>
      <c r="M28" s="761">
        <v>4.8000917918024064E-2</v>
      </c>
      <c r="N28" s="761">
        <v>5.2870518795955321E-2</v>
      </c>
      <c r="P28" s="63"/>
      <c r="AF28" s="99"/>
    </row>
    <row r="29" spans="2:32" s="2" customFormat="1">
      <c r="B29" s="560" t="str">
        <f t="shared" si="14"/>
        <v>Meitec Corporation</v>
      </c>
      <c r="C29" s="560"/>
      <c r="D29" s="682" t="str">
        <f t="shared" si="15"/>
        <v>TSE:9744</v>
      </c>
      <c r="E29" s="769"/>
      <c r="F29" s="761">
        <v>0.10959590110365883</v>
      </c>
      <c r="G29" s="761">
        <v>0.12124222232648046</v>
      </c>
      <c r="H29" s="761">
        <v>9.3183462912662857E-2</v>
      </c>
      <c r="I29" s="761">
        <v>0.11616100183780828</v>
      </c>
      <c r="J29" s="761">
        <v>0.1237256530474905</v>
      </c>
      <c r="K29" s="761">
        <v>0.12384001209414262</v>
      </c>
      <c r="L29" s="761">
        <v>0.13086466997995638</v>
      </c>
      <c r="M29" s="761">
        <v>0.13146717118076698</v>
      </c>
      <c r="N29" s="761">
        <v>0.13273176030683731</v>
      </c>
      <c r="P29" s="63"/>
      <c r="AF29" s="99"/>
    </row>
    <row r="30" spans="2:32" s="2" customFormat="1">
      <c r="B30" s="560" t="str">
        <f t="shared" si="14"/>
        <v>WDB Holdings Co., Ltd.</v>
      </c>
      <c r="C30" s="560"/>
      <c r="D30" s="682" t="str">
        <f t="shared" si="15"/>
        <v>TSE:2475</v>
      </c>
      <c r="E30" s="769"/>
      <c r="F30" s="761">
        <v>9.1303074811128676E-2</v>
      </c>
      <c r="G30" s="761">
        <v>9.599243962065028E-2</v>
      </c>
      <c r="H30" s="761">
        <v>7.9280972299041158E-2</v>
      </c>
      <c r="I30" s="761">
        <v>9.1569936877338123E-2</v>
      </c>
      <c r="J30" s="761">
        <v>9.1984554998928672E-2</v>
      </c>
      <c r="K30" s="761">
        <v>0.10442282698568403</v>
      </c>
      <c r="L30" s="761">
        <v>0.11481531668300718</v>
      </c>
      <c r="M30" s="761">
        <v>0.11478825980900255</v>
      </c>
      <c r="N30" s="761">
        <v>0.11825822575170501</v>
      </c>
      <c r="P30" s="63"/>
      <c r="AF30" s="99"/>
    </row>
    <row r="31" spans="2:32" s="2" customFormat="1">
      <c r="B31" s="560" t="str">
        <f t="shared" si="14"/>
        <v>Altech Corporation</v>
      </c>
      <c r="C31" s="560"/>
      <c r="D31" s="682" t="str">
        <f t="shared" si="15"/>
        <v>TSE:4641</v>
      </c>
      <c r="E31" s="769"/>
      <c r="F31" s="761">
        <v>8.9974536830660534E-2</v>
      </c>
      <c r="G31" s="761">
        <v>0.10307665791127547</v>
      </c>
      <c r="H31" s="761">
        <v>8.1461638559475011E-2</v>
      </c>
      <c r="I31" s="761">
        <v>9.5321913815557505E-2</v>
      </c>
      <c r="J31" s="761">
        <v>0.10686908005338089</v>
      </c>
      <c r="K31" s="761">
        <v>0.10703897986488803</v>
      </c>
      <c r="L31" s="761">
        <v>0.10703897986488803</v>
      </c>
      <c r="M31" s="761">
        <v>0.10688687872742997</v>
      </c>
      <c r="N31" s="761">
        <v>0.1107256418452176</v>
      </c>
      <c r="P31" s="63"/>
      <c r="AF31" s="99"/>
    </row>
    <row r="32" spans="2:32" s="2" customFormat="1">
      <c r="B32" s="560"/>
      <c r="C32" s="560"/>
      <c r="D32" s="562"/>
      <c r="F32" s="760"/>
      <c r="G32" s="760"/>
      <c r="H32" s="760"/>
      <c r="I32" s="760"/>
      <c r="J32" s="760"/>
      <c r="K32" s="760"/>
      <c r="L32" s="762"/>
      <c r="M32" s="762"/>
      <c r="N32" s="762"/>
      <c r="P32" s="63"/>
      <c r="AF32" s="99"/>
    </row>
    <row r="33" spans="1:32" s="2" customFormat="1">
      <c r="B33" s="687" t="s">
        <v>449</v>
      </c>
      <c r="C33" s="688"/>
      <c r="D33" s="688"/>
      <c r="E33" s="688"/>
      <c r="F33" s="763">
        <f>MAX(F26:F31)</f>
        <v>0.10959590110365883</v>
      </c>
      <c r="G33" s="763">
        <f>MAX(G26:G31)</f>
        <v>0.12124222232648046</v>
      </c>
      <c r="H33" s="763">
        <f t="shared" ref="H33:N33" si="16">MAX(H26:H31)</f>
        <v>9.3183462912662857E-2</v>
      </c>
      <c r="I33" s="763">
        <f t="shared" si="16"/>
        <v>0.11616100183780828</v>
      </c>
      <c r="J33" s="763">
        <f t="shared" si="16"/>
        <v>0.1237256530474905</v>
      </c>
      <c r="K33" s="763">
        <f t="shared" si="16"/>
        <v>0.12384001209414262</v>
      </c>
      <c r="L33" s="763">
        <f t="shared" si="16"/>
        <v>0.13086466997995638</v>
      </c>
      <c r="M33" s="763">
        <f t="shared" si="16"/>
        <v>0.13146717118076698</v>
      </c>
      <c r="N33" s="764">
        <f t="shared" si="16"/>
        <v>0.13273176030683731</v>
      </c>
      <c r="P33" s="63"/>
      <c r="AF33" s="99"/>
    </row>
    <row r="34" spans="1:32" s="2" customFormat="1">
      <c r="B34" s="690" t="s">
        <v>450</v>
      </c>
      <c r="F34" s="680">
        <f>QUARTILE(F26:F31,3)</f>
        <v>9.0970940316011634E-2</v>
      </c>
      <c r="G34" s="680">
        <f>QUARTILE(G26:G31,3)</f>
        <v>0.10130560333861918</v>
      </c>
      <c r="H34" s="680">
        <f t="shared" ref="H34:N34" si="17">QUARTILE(H26:H31,3)</f>
        <v>8.0916471994366551E-2</v>
      </c>
      <c r="I34" s="680">
        <f t="shared" si="17"/>
        <v>9.4383919581002659E-2</v>
      </c>
      <c r="J34" s="680">
        <f t="shared" si="17"/>
        <v>0.10314794878976784</v>
      </c>
      <c r="K34" s="680">
        <f t="shared" si="17"/>
        <v>0.10638494164508702</v>
      </c>
      <c r="L34" s="680">
        <f t="shared" si="17"/>
        <v>0.11287123247847738</v>
      </c>
      <c r="M34" s="680">
        <f t="shared" si="17"/>
        <v>0.11281291453860941</v>
      </c>
      <c r="N34" s="765">
        <f t="shared" si="17"/>
        <v>0.11637507977508316</v>
      </c>
      <c r="P34" s="63"/>
      <c r="AF34" s="99"/>
    </row>
    <row r="35" spans="1:32" s="2" customFormat="1">
      <c r="B35" s="690" t="s">
        <v>398</v>
      </c>
      <c r="F35" s="680">
        <f>AVERAGE(F26:F31)</f>
        <v>6.803655889658107E-2</v>
      </c>
      <c r="G35" s="680">
        <f>AVERAGE(G26:G31)</f>
        <v>7.5082356461811786E-2</v>
      </c>
      <c r="H35" s="680">
        <f t="shared" ref="H35:N35" si="18">AVERAGE(H26:H31)</f>
        <v>6.0346998797080859E-2</v>
      </c>
      <c r="I35" s="680">
        <f t="shared" si="18"/>
        <v>7.0942338207948166E-2</v>
      </c>
      <c r="J35" s="680">
        <f t="shared" si="18"/>
        <v>7.6074872040935479E-2</v>
      </c>
      <c r="K35" s="680">
        <f t="shared" si="18"/>
        <v>7.8229859136551713E-2</v>
      </c>
      <c r="L35" s="680">
        <f t="shared" si="18"/>
        <v>8.113271706707452E-2</v>
      </c>
      <c r="M35" s="680">
        <f t="shared" si="18"/>
        <v>8.2720668646584478E-2</v>
      </c>
      <c r="N35" s="765">
        <f t="shared" si="18"/>
        <v>8.5632976487185111E-2</v>
      </c>
      <c r="P35" s="63"/>
      <c r="AF35" s="99"/>
    </row>
    <row r="36" spans="1:32" s="2" customFormat="1">
      <c r="B36" s="690" t="s">
        <v>399</v>
      </c>
      <c r="F36" s="680">
        <f>MEDIAN(F26:F31)</f>
        <v>6.776449113507732E-2</v>
      </c>
      <c r="G36" s="680">
        <f>MEDIAN(G26:G31)</f>
        <v>7.1876162204814006E-2</v>
      </c>
      <c r="H36" s="680">
        <f t="shared" ref="H36:N36" si="19">MEDIAN(H26:H31)</f>
        <v>6.1915486093330641E-2</v>
      </c>
      <c r="I36" s="680">
        <f t="shared" si="19"/>
        <v>6.9410593167022458E-2</v>
      </c>
      <c r="J36" s="680">
        <f t="shared" si="19"/>
        <v>7.0168779163784986E-2</v>
      </c>
      <c r="K36" s="680">
        <f t="shared" si="19"/>
        <v>7.6888610467597082E-2</v>
      </c>
      <c r="L36" s="680">
        <f t="shared" si="19"/>
        <v>7.8196686907199081E-2</v>
      </c>
      <c r="M36" s="680">
        <f t="shared" si="19"/>
        <v>7.7536172536693662E-2</v>
      </c>
      <c r="N36" s="765">
        <f t="shared" si="19"/>
        <v>8.1798080320586469E-2</v>
      </c>
      <c r="P36" s="63"/>
      <c r="AF36" s="99"/>
    </row>
    <row r="37" spans="1:32" s="2" customFormat="1">
      <c r="B37" s="690" t="s">
        <v>451</v>
      </c>
      <c r="F37" s="680">
        <f>QUARTILE(F26:F31,1)</f>
        <v>4.0408171851177115E-2</v>
      </c>
      <c r="G37" s="680">
        <f>QUARTILE(G26:G31,1)</f>
        <v>4.5498012823181874E-2</v>
      </c>
      <c r="H37" s="680">
        <f t="shared" ref="H37:N37" si="20">QUARTILE(H26:H31,1)</f>
        <v>3.6519941439585452E-2</v>
      </c>
      <c r="I37" s="680">
        <f t="shared" si="20"/>
        <v>4.0798097324615604E-2</v>
      </c>
      <c r="J37" s="680">
        <f t="shared" si="20"/>
        <v>4.6761295287401139E-2</v>
      </c>
      <c r="K37" s="680">
        <f t="shared" si="20"/>
        <v>4.8095149673566359E-2</v>
      </c>
      <c r="L37" s="680">
        <f t="shared" si="20"/>
        <v>4.8095149673566359E-2</v>
      </c>
      <c r="M37" s="680">
        <f t="shared" si="20"/>
        <v>4.8047055025007383E-2</v>
      </c>
      <c r="N37" s="765">
        <f t="shared" si="20"/>
        <v>5.0637676899393524E-2</v>
      </c>
      <c r="P37" s="63"/>
      <c r="AF37" s="99"/>
    </row>
    <row r="38" spans="1:32" s="2" customFormat="1">
      <c r="B38" s="691" t="s">
        <v>452</v>
      </c>
      <c r="C38" s="692"/>
      <c r="D38" s="692"/>
      <c r="E38" s="692"/>
      <c r="F38" s="766">
        <f>MIN(F26:F31)</f>
        <v>3.3098647872806128E-2</v>
      </c>
      <c r="G38" s="766">
        <f>MIN(G26:G31)</f>
        <v>3.7678878622236865E-2</v>
      </c>
      <c r="H38" s="766">
        <f t="shared" ref="H38:N38" si="21">MIN(H26:H31)</f>
        <v>2.9762663833445394E-2</v>
      </c>
      <c r="I38" s="766">
        <f t="shared" si="21"/>
        <v>3.6702880646359778E-2</v>
      </c>
      <c r="J38" s="766">
        <f t="shared" si="21"/>
        <v>3.9286214876850446E-2</v>
      </c>
      <c r="K38" s="766">
        <f t="shared" si="21"/>
        <v>3.7047540343500357E-2</v>
      </c>
      <c r="L38" s="766">
        <f t="shared" si="21"/>
        <v>3.7047540343500357E-2</v>
      </c>
      <c r="M38" s="766">
        <f t="shared" si="21"/>
        <v>4.6995317898325971E-2</v>
      </c>
      <c r="N38" s="767">
        <f t="shared" si="21"/>
        <v>4.9318315956189206E-2</v>
      </c>
      <c r="P38" s="63"/>
      <c r="AF38" s="99"/>
    </row>
    <row r="39" spans="1:32" s="2" customFormat="1">
      <c r="F39" s="680"/>
      <c r="G39" s="680"/>
      <c r="H39" s="680"/>
      <c r="I39" s="680"/>
      <c r="J39" s="680"/>
      <c r="K39" s="680"/>
      <c r="L39" s="680"/>
      <c r="M39" s="828"/>
      <c r="N39" s="828"/>
      <c r="P39" s="63"/>
      <c r="AF39" s="99"/>
    </row>
    <row r="40" spans="1:32" s="2" customFormat="1">
      <c r="A40" s="697" t="s">
        <v>454</v>
      </c>
      <c r="P40" s="63"/>
      <c r="Q40" s="697" t="s">
        <v>454</v>
      </c>
      <c r="AF40" s="99"/>
    </row>
    <row r="41" spans="1:32" s="2" customFormat="1">
      <c r="A41" s="770" t="s">
        <v>465</v>
      </c>
      <c r="P41" s="63"/>
      <c r="Q41" s="770" t="s">
        <v>465</v>
      </c>
      <c r="AF41" s="99"/>
    </row>
    <row r="42" spans="1:32" s="2" customFormat="1">
      <c r="A42" s="382" t="str">
        <f>Inputs!$B$14</f>
        <v xml:space="preserve">Some totals may not add due to rounding. Subject to Statement of Limiting Conditions. </v>
      </c>
      <c r="F42" s="698"/>
      <c r="K42" s="698"/>
      <c r="L42" s="698"/>
      <c r="M42" s="698"/>
      <c r="N42" s="698"/>
      <c r="P42" s="63"/>
      <c r="Q42" s="382" t="str">
        <f>Inputs!$B$14</f>
        <v xml:space="preserve">Some totals may not add due to rounding. Subject to Statement of Limiting Conditions. </v>
      </c>
      <c r="AF42" s="99"/>
    </row>
    <row r="43" spans="1:32" s="2" customFormat="1" ht="8.25" customHeight="1" thickBot="1">
      <c r="A43" s="381"/>
      <c r="B43" s="14"/>
      <c r="C43" s="14"/>
      <c r="D43" s="14"/>
      <c r="E43" s="14"/>
      <c r="F43" s="699"/>
      <c r="G43" s="14"/>
      <c r="H43" s="14"/>
      <c r="I43" s="14"/>
      <c r="J43" s="14"/>
      <c r="K43" s="14"/>
      <c r="L43" s="14"/>
      <c r="M43" s="14"/>
      <c r="N43" s="14"/>
      <c r="O43" s="14"/>
      <c r="P43" s="63"/>
      <c r="Q43" s="381"/>
      <c r="AF43" s="99"/>
    </row>
    <row r="44" spans="1:32" s="2" customFormat="1" ht="23">
      <c r="A44" s="378"/>
      <c r="B44" s="700"/>
      <c r="C44" s="700"/>
      <c r="D44" s="700"/>
      <c r="E44" s="700"/>
      <c r="F44" s="700"/>
      <c r="G44" s="700"/>
      <c r="H44" s="700"/>
      <c r="I44" s="700"/>
      <c r="J44" s="700"/>
      <c r="K44" s="700"/>
      <c r="O44" s="376"/>
      <c r="P44" s="88"/>
      <c r="Q44" s="378"/>
      <c r="R44" s="771"/>
      <c r="S44" s="771"/>
      <c r="T44" s="771"/>
      <c r="U44" s="771"/>
      <c r="V44" s="771"/>
      <c r="W44" s="771"/>
      <c r="X44" s="771"/>
      <c r="Y44" s="771"/>
      <c r="Z44" s="771"/>
      <c r="AA44" s="771"/>
      <c r="AB44" s="771"/>
      <c r="AC44" s="771"/>
      <c r="AD44" s="771"/>
      <c r="AE44" s="772"/>
      <c r="AF44" s="99"/>
    </row>
    <row r="45" spans="1:32" s="2" customFormat="1">
      <c r="A45" s="375" t="str">
        <f>[1]Inputs!$B$19</f>
        <v/>
      </c>
      <c r="B45" s="700"/>
      <c r="C45" s="700"/>
      <c r="D45" s="700"/>
      <c r="E45" s="700"/>
      <c r="F45" s="700"/>
      <c r="G45" s="700"/>
      <c r="H45" s="700"/>
      <c r="I45" s="700"/>
      <c r="J45" s="700"/>
      <c r="K45" s="700"/>
      <c r="O45" s="373" t="str">
        <f>Inputs!$B$15</f>
        <v>© 2020 by Joblogic-X LLP.  All rights reserved.</v>
      </c>
      <c r="P45" s="88"/>
      <c r="Q45" s="375" t="str">
        <f>[1]Inputs!$B$19</f>
        <v/>
      </c>
      <c r="AE45" s="373" t="str">
        <f>Inputs!$B$15</f>
        <v>© 2020 by Joblogic-X LLP.  All rights reserved.</v>
      </c>
      <c r="AF45" s="99"/>
    </row>
    <row r="46" spans="1:32" s="2" customFormat="1">
      <c r="A46" s="104" t="str">
        <f>Inputs!$B$20</f>
        <v>PRINT RANGE WARNING: The shaded area defines a print range. Do NOT remove.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88"/>
      <c r="P46" s="99"/>
      <c r="Q46" s="104" t="str">
        <f>Inputs!$B$20</f>
        <v>PRINT RANGE WARNING: The shaded area defines a print range. Do NOT remove.</v>
      </c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88"/>
      <c r="AF46" s="9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2801-6E3F-EB4B-B277-FF2A3DFEE5FB}">
  <sheetPr>
    <tabColor rgb="FF008000"/>
  </sheetPr>
  <dimension ref="A1:Q45"/>
  <sheetViews>
    <sheetView zoomScale="75" workbookViewId="0">
      <selection activeCell="U47" sqref="U47"/>
    </sheetView>
  </sheetViews>
  <sheetFormatPr baseColWidth="10" defaultColWidth="9.3984375" defaultRowHeight="13" outlineLevelCol="1"/>
  <cols>
    <col min="1" max="1" width="6.3984375" style="12" customWidth="1"/>
    <col min="2" max="2" width="36.3984375" style="12" customWidth="1"/>
    <col min="3" max="3" width="3.796875" style="12" customWidth="1"/>
    <col min="4" max="4" width="20.59765625" style="12" hidden="1" customWidth="1" outlineLevel="1"/>
    <col min="5" max="5" width="3.19921875" style="12" hidden="1" customWidth="1" outlineLevel="1"/>
    <col min="6" max="6" width="13.796875" style="12" customWidth="1" collapsed="1"/>
    <col min="7" max="13" width="13.796875" style="12" customWidth="1"/>
    <col min="14" max="14" width="6.3984375" style="12" customWidth="1"/>
    <col min="15" max="15" width="3.796875" style="12" customWidth="1"/>
    <col min="16" max="16384" width="9.3984375" style="12"/>
  </cols>
  <sheetData>
    <row r="1" spans="1:15" ht="12.75" customHeight="1">
      <c r="A1" s="662"/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662"/>
      <c r="M1" s="662"/>
      <c r="N1" s="662"/>
      <c r="O1" s="99" t="str">
        <f>Inputs!$B$20</f>
        <v>PRINT RANGE WARNING: The shaded area defines a print range. Do NOT remove.</v>
      </c>
    </row>
    <row r="2" spans="1:15" s="2" customFormat="1" ht="24" thickBot="1">
      <c r="A2" s="437" t="str">
        <f>Inputs!$B$4</f>
        <v>Hooli Inc.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663" t="str">
        <f>Labeling!G17</f>
        <v>Exhibit F</v>
      </c>
      <c r="O2" s="63"/>
    </row>
    <row r="3" spans="1:15" s="2" customFormat="1" ht="18">
      <c r="A3" s="434" t="str">
        <f>Inputs!$B$5</f>
        <v>R&amp;D Department Restructuring</v>
      </c>
      <c r="B3" s="664"/>
      <c r="C3" s="664"/>
      <c r="D3" s="664"/>
      <c r="E3" s="664"/>
      <c r="F3" s="665"/>
      <c r="G3" s="665"/>
      <c r="H3" s="665"/>
      <c r="I3" s="665"/>
      <c r="J3" s="665"/>
      <c r="M3" s="837"/>
      <c r="N3" s="837"/>
      <c r="O3" s="63"/>
    </row>
    <row r="4" spans="1:15" s="669" customFormat="1" ht="16">
      <c r="A4" s="433" t="str">
        <f>Labeling!$C$17</f>
        <v>Depreciation and capital expenditure analysis - Guideline public companies - Engineering staffing peers</v>
      </c>
      <c r="B4" s="667"/>
      <c r="C4" s="667"/>
      <c r="D4" s="667"/>
      <c r="E4" s="667"/>
      <c r="F4" s="668"/>
      <c r="G4" s="668"/>
      <c r="H4" s="668"/>
      <c r="I4" s="668"/>
      <c r="J4" s="668"/>
      <c r="N4" s="670"/>
      <c r="O4" s="671"/>
    </row>
    <row r="5" spans="1:15" s="669" customFormat="1" ht="16">
      <c r="A5" s="432" t="str">
        <f>[1]Inputs!$B$6</f>
        <v>Valuation Date: 31 March 2020</v>
      </c>
      <c r="B5" s="667"/>
      <c r="C5" s="667"/>
      <c r="D5" s="667"/>
      <c r="E5" s="667"/>
      <c r="F5" s="668"/>
      <c r="G5" s="668"/>
      <c r="H5" s="668"/>
      <c r="I5" s="668"/>
      <c r="J5" s="668"/>
      <c r="O5" s="672"/>
    </row>
    <row r="6" spans="1:15" s="2" customFormat="1">
      <c r="B6" s="139"/>
      <c r="C6" s="139"/>
      <c r="D6" s="139"/>
      <c r="E6" s="139"/>
      <c r="F6" s="674"/>
      <c r="G6" s="674"/>
      <c r="H6" s="674"/>
      <c r="I6" s="674"/>
      <c r="J6" s="674"/>
      <c r="K6" s="673"/>
      <c r="L6" s="673" t="s">
        <v>466</v>
      </c>
      <c r="M6" s="673" t="s">
        <v>467</v>
      </c>
      <c r="O6" s="109"/>
    </row>
    <row r="7" spans="1:15" s="2" customFormat="1">
      <c r="B7" s="675" t="s">
        <v>468</v>
      </c>
      <c r="C7" s="139"/>
      <c r="D7" s="235" t="s">
        <v>19</v>
      </c>
      <c r="E7" s="139"/>
      <c r="F7" s="677" t="str">
        <f>F24</f>
        <v>LFY-4</v>
      </c>
      <c r="G7" s="677" t="str">
        <f>G24</f>
        <v>LFY-3</v>
      </c>
      <c r="H7" s="677" t="str">
        <f>H24</f>
        <v>LFY-2</v>
      </c>
      <c r="I7" s="677" t="str">
        <f>I24</f>
        <v>LFY-1</v>
      </c>
      <c r="J7" s="677" t="str">
        <f>J24</f>
        <v>LFY</v>
      </c>
      <c r="K7" s="677" t="s">
        <v>375</v>
      </c>
      <c r="L7" s="679" t="s">
        <v>442</v>
      </c>
      <c r="M7" s="679" t="s">
        <v>442</v>
      </c>
      <c r="O7" s="109"/>
    </row>
    <row r="8" spans="1:15" s="2" customFormat="1">
      <c r="F8" s="680"/>
      <c r="G8" s="680"/>
      <c r="H8" s="680"/>
      <c r="I8" s="680"/>
      <c r="J8" s="680"/>
      <c r="K8" s="680"/>
      <c r="L8" s="681"/>
      <c r="M8" s="681"/>
      <c r="O8" s="63"/>
    </row>
    <row r="9" spans="1:15" s="2" customFormat="1">
      <c r="B9" s="560" t="str">
        <f>'[1]Growth Rate &amp; Margin - ES'!B9</f>
        <v>Adecco Group AG</v>
      </c>
      <c r="C9" s="560"/>
      <c r="D9" s="682" t="str">
        <f>'[1]Growth Rate &amp; Margin - ES'!D9</f>
        <v>SWX:ADEN</v>
      </c>
      <c r="F9" s="760">
        <v>4.1532070744380884E-3</v>
      </c>
      <c r="G9" s="760">
        <v>3.9999999707788E-3</v>
      </c>
      <c r="H9" s="760">
        <v>4.4070877198533146E-3</v>
      </c>
      <c r="I9" s="760">
        <v>3.3468380582155144E-3</v>
      </c>
      <c r="J9" s="760">
        <v>4.2265428284405234E-3</v>
      </c>
      <c r="K9" s="760">
        <v>4.2265428284405234E-3</v>
      </c>
      <c r="L9" s="762">
        <f t="shared" ref="L9:L14" si="0">AVERAGE(H9:J9)</f>
        <v>3.9934895355031178E-3</v>
      </c>
      <c r="M9" s="762">
        <f t="shared" ref="M9:M14" si="1">AVERAGE(F9:J9)</f>
        <v>4.0267351303452485E-3</v>
      </c>
      <c r="O9" s="109"/>
    </row>
    <row r="10" spans="1:15" s="2" customFormat="1">
      <c r="B10" s="560" t="str">
        <f>'[1]Growth Rate &amp; Margin - ES'!B10</f>
        <v>Randstad Holding NV</v>
      </c>
      <c r="C10" s="560"/>
      <c r="D10" s="682" t="str">
        <f>'[1]Growth Rate &amp; Margin - ES'!D10</f>
        <v>ENXTAM:RAND</v>
      </c>
      <c r="F10" s="760">
        <v>2.7703508207838896E-3</v>
      </c>
      <c r="G10" s="760">
        <v>2.4174193231204909E-3</v>
      </c>
      <c r="H10" s="760">
        <v>2.1853149018367861E-3</v>
      </c>
      <c r="I10" s="760">
        <v>3.0119755890418462E-3</v>
      </c>
      <c r="J10" s="760">
        <v>2.5222577914166713E-3</v>
      </c>
      <c r="K10" s="760">
        <v>2.5222577914166713E-3</v>
      </c>
      <c r="L10" s="762">
        <f t="shared" si="0"/>
        <v>2.5731827607651009E-3</v>
      </c>
      <c r="M10" s="762">
        <f t="shared" si="1"/>
        <v>2.5814636852399373E-3</v>
      </c>
      <c r="O10" s="109"/>
    </row>
    <row r="11" spans="1:15" s="2" customFormat="1">
      <c r="B11" s="560" t="str">
        <f>'[1]Growth Rate &amp; Margin - ES'!B11</f>
        <v>OUTSOURCING Inc.</v>
      </c>
      <c r="C11" s="560"/>
      <c r="D11" s="682" t="str">
        <f>'[1]Growth Rate &amp; Margin - ES'!D11</f>
        <v>TSE:2427</v>
      </c>
      <c r="F11" s="760">
        <v>3.8831705606854495E-3</v>
      </c>
      <c r="G11" s="760">
        <v>4.8299402820544133E-3</v>
      </c>
      <c r="H11" s="760">
        <v>2.6960123439467272E-3</v>
      </c>
      <c r="I11" s="760">
        <v>3.6639034686814101E-3</v>
      </c>
      <c r="J11" s="760">
        <v>5.5914688281104834E-3</v>
      </c>
      <c r="K11" s="760">
        <v>5.5914688281104834E-3</v>
      </c>
      <c r="L11" s="762">
        <f t="shared" si="0"/>
        <v>3.9837948802462072E-3</v>
      </c>
      <c r="M11" s="762">
        <f t="shared" si="1"/>
        <v>4.1328990966956972E-3</v>
      </c>
      <c r="O11" s="109"/>
    </row>
    <row r="12" spans="1:15" s="2" customFormat="1">
      <c r="B12" s="560" t="str">
        <f>'[1]Growth Rate &amp; Margin - ES'!B12</f>
        <v>Meitec Corporation</v>
      </c>
      <c r="C12" s="560"/>
      <c r="D12" s="682" t="str">
        <f>'[1]Growth Rate &amp; Margin - ES'!D12</f>
        <v>TSE:9744</v>
      </c>
      <c r="F12" s="760">
        <v>4.6921011002820029E-3</v>
      </c>
      <c r="G12" s="760">
        <v>2.523166182659747E-3</v>
      </c>
      <c r="H12" s="760">
        <v>1.3757669026388311E-3</v>
      </c>
      <c r="I12" s="760">
        <v>2.1277130531676311E-3</v>
      </c>
      <c r="J12" s="760">
        <v>1.3669884390364515E-3</v>
      </c>
      <c r="K12" s="760">
        <v>0</v>
      </c>
      <c r="L12" s="762">
        <f t="shared" si="0"/>
        <v>1.623489464947638E-3</v>
      </c>
      <c r="M12" s="762">
        <f t="shared" si="1"/>
        <v>2.4171471355569326E-3</v>
      </c>
      <c r="O12" s="109"/>
    </row>
    <row r="13" spans="1:15" s="2" customFormat="1">
      <c r="B13" s="560" t="str">
        <f>'[1]Growth Rate &amp; Margin - ES'!B13</f>
        <v>WDB Holdings Co., Ltd.</v>
      </c>
      <c r="C13" s="560"/>
      <c r="D13" s="682" t="str">
        <f>'[1]Growth Rate &amp; Margin - ES'!D13</f>
        <v>TSE:2475</v>
      </c>
      <c r="F13" s="760">
        <v>5.0980406197973834E-3</v>
      </c>
      <c r="G13" s="760">
        <v>5.7302094667295422E-3</v>
      </c>
      <c r="H13" s="760">
        <v>1.7720804967095119E-3</v>
      </c>
      <c r="I13" s="760">
        <v>7.1248542782159693E-3</v>
      </c>
      <c r="J13" s="760">
        <v>2.5998686389684103E-3</v>
      </c>
      <c r="K13" s="760">
        <v>0</v>
      </c>
      <c r="L13" s="762">
        <f t="shared" si="0"/>
        <v>3.8322678046312972E-3</v>
      </c>
      <c r="M13" s="762">
        <f t="shared" si="1"/>
        <v>4.4650107000841644E-3</v>
      </c>
      <c r="O13" s="109"/>
    </row>
    <row r="14" spans="1:15" s="2" customFormat="1">
      <c r="B14" s="560" t="str">
        <f>'[1]Growth Rate &amp; Margin - ES'!B14</f>
        <v>Altech Corporation</v>
      </c>
      <c r="C14" s="560"/>
      <c r="D14" s="682" t="str">
        <f>'[1]Growth Rate &amp; Margin - ES'!D14</f>
        <v>TSE:4641</v>
      </c>
      <c r="F14" s="760">
        <v>5.1390025451170229E-3</v>
      </c>
      <c r="G14" s="760">
        <v>6.9413171715401571E-4</v>
      </c>
      <c r="H14" s="760">
        <v>2.2004246143192542E-3</v>
      </c>
      <c r="I14" s="760">
        <v>2.8418761974520969E-3</v>
      </c>
      <c r="J14" s="760">
        <v>1.3185739512283226E-2</v>
      </c>
      <c r="K14" s="760">
        <v>1.3185739512283226E-2</v>
      </c>
      <c r="L14" s="762">
        <f t="shared" si="0"/>
        <v>6.0760134413515255E-3</v>
      </c>
      <c r="M14" s="762">
        <f t="shared" si="1"/>
        <v>4.8122349172651235E-3</v>
      </c>
      <c r="O14" s="109"/>
    </row>
    <row r="15" spans="1:15" s="2" customFormat="1">
      <c r="B15" s="560"/>
      <c r="C15" s="560"/>
      <c r="D15" s="562"/>
      <c r="F15" s="760"/>
      <c r="G15" s="760"/>
      <c r="H15" s="760"/>
      <c r="I15" s="760"/>
      <c r="J15" s="760"/>
      <c r="K15" s="760"/>
      <c r="L15" s="762"/>
      <c r="M15" s="762"/>
      <c r="O15" s="109"/>
    </row>
    <row r="16" spans="1:15" s="2" customFormat="1">
      <c r="B16" s="687" t="s">
        <v>449</v>
      </c>
      <c r="C16" s="688"/>
      <c r="D16" s="688"/>
      <c r="E16" s="688"/>
      <c r="F16" s="763">
        <f t="shared" ref="F16:M16" si="2">MAX(F9:F14)</f>
        <v>5.1390025451170229E-3</v>
      </c>
      <c r="G16" s="763">
        <f t="shared" si="2"/>
        <v>5.7302094667295422E-3</v>
      </c>
      <c r="H16" s="763">
        <f t="shared" si="2"/>
        <v>4.4070877198533146E-3</v>
      </c>
      <c r="I16" s="763">
        <f t="shared" si="2"/>
        <v>7.1248542782159693E-3</v>
      </c>
      <c r="J16" s="763">
        <f t="shared" si="2"/>
        <v>1.3185739512283226E-2</v>
      </c>
      <c r="K16" s="763">
        <f t="shared" si="2"/>
        <v>1.3185739512283226E-2</v>
      </c>
      <c r="L16" s="763">
        <f t="shared" si="2"/>
        <v>6.0760134413515255E-3</v>
      </c>
      <c r="M16" s="764">
        <f t="shared" si="2"/>
        <v>4.8122349172651235E-3</v>
      </c>
      <c r="O16" s="63"/>
    </row>
    <row r="17" spans="2:15" s="2" customFormat="1">
      <c r="B17" s="690" t="s">
        <v>450</v>
      </c>
      <c r="F17" s="680">
        <f t="shared" ref="F17:M17" si="3">QUARTILE(F9:F14,3)</f>
        <v>4.9965557399185385E-3</v>
      </c>
      <c r="G17" s="680">
        <f t="shared" si="3"/>
        <v>4.6224552042355097E-3</v>
      </c>
      <c r="H17" s="680">
        <f t="shared" si="3"/>
        <v>2.5721154115398589E-3</v>
      </c>
      <c r="I17" s="680">
        <f t="shared" si="3"/>
        <v>3.5846371160649362E-3</v>
      </c>
      <c r="J17" s="680">
        <f t="shared" si="3"/>
        <v>5.2502373281929932E-3</v>
      </c>
      <c r="K17" s="680">
        <f t="shared" si="3"/>
        <v>5.2502373281929932E-3</v>
      </c>
      <c r="L17" s="680">
        <f t="shared" si="3"/>
        <v>3.9910658716888897E-3</v>
      </c>
      <c r="M17" s="765">
        <f t="shared" si="3"/>
        <v>4.3819827992370476E-3</v>
      </c>
      <c r="O17" s="63"/>
    </row>
    <row r="18" spans="2:15" s="2" customFormat="1">
      <c r="B18" s="690" t="s">
        <v>398</v>
      </c>
      <c r="F18" s="680">
        <f t="shared" ref="F18:M18" si="4">AVERAGE(F9:F14)</f>
        <v>4.289312120183973E-3</v>
      </c>
      <c r="G18" s="680">
        <f t="shared" si="4"/>
        <v>3.3658111570828348E-3</v>
      </c>
      <c r="H18" s="680">
        <f t="shared" si="4"/>
        <v>2.4394478298840712E-3</v>
      </c>
      <c r="I18" s="680">
        <f t="shared" si="4"/>
        <v>3.6861934407957445E-3</v>
      </c>
      <c r="J18" s="680">
        <f t="shared" si="4"/>
        <v>4.9154776730426274E-3</v>
      </c>
      <c r="K18" s="680">
        <f t="shared" si="4"/>
        <v>4.254334826708484E-3</v>
      </c>
      <c r="L18" s="680">
        <f t="shared" si="4"/>
        <v>3.6803729812408142E-3</v>
      </c>
      <c r="M18" s="765">
        <f t="shared" si="4"/>
        <v>3.7392484441978505E-3</v>
      </c>
      <c r="O18" s="63"/>
    </row>
    <row r="19" spans="2:15" s="2" customFormat="1">
      <c r="B19" s="690" t="s">
        <v>399</v>
      </c>
      <c r="F19" s="680">
        <f t="shared" ref="F19:M19" si="5">MEDIAN(F9:F14)</f>
        <v>4.4226540873600461E-3</v>
      </c>
      <c r="G19" s="680">
        <f t="shared" si="5"/>
        <v>3.2615830767192735E-3</v>
      </c>
      <c r="H19" s="680">
        <f t="shared" si="5"/>
        <v>2.1928697580780201E-3</v>
      </c>
      <c r="I19" s="680">
        <f t="shared" si="5"/>
        <v>3.1794068236286801E-3</v>
      </c>
      <c r="J19" s="680">
        <f t="shared" si="5"/>
        <v>3.4132057337044669E-3</v>
      </c>
      <c r="K19" s="680">
        <f t="shared" si="5"/>
        <v>3.3744003099285972E-3</v>
      </c>
      <c r="L19" s="680">
        <f t="shared" si="5"/>
        <v>3.908031342438752E-3</v>
      </c>
      <c r="M19" s="765">
        <f t="shared" si="5"/>
        <v>4.0798171135204729E-3</v>
      </c>
      <c r="O19" s="63"/>
    </row>
    <row r="20" spans="2:15" s="2" customFormat="1">
      <c r="B20" s="690" t="s">
        <v>451</v>
      </c>
      <c r="F20" s="680">
        <f t="shared" ref="F20:M20" si="6">QUARTILE(F9:F14,1)</f>
        <v>3.9506796891236092E-3</v>
      </c>
      <c r="G20" s="680">
        <f t="shared" si="6"/>
        <v>2.443856038005305E-3</v>
      </c>
      <c r="H20" s="680">
        <f t="shared" si="6"/>
        <v>1.8753890979913304E-3</v>
      </c>
      <c r="I20" s="680">
        <f t="shared" si="6"/>
        <v>2.884401045349534E-3</v>
      </c>
      <c r="J20" s="680">
        <f t="shared" si="6"/>
        <v>2.5416605033046062E-3</v>
      </c>
      <c r="K20" s="680">
        <f t="shared" si="6"/>
        <v>6.3056444785416783E-4</v>
      </c>
      <c r="L20" s="680">
        <f t="shared" si="6"/>
        <v>2.8879540217316502E-3</v>
      </c>
      <c r="M20" s="765">
        <f t="shared" si="6"/>
        <v>2.9427815465162652E-3</v>
      </c>
      <c r="O20" s="63"/>
    </row>
    <row r="21" spans="2:15" s="2" customFormat="1">
      <c r="B21" s="691" t="s">
        <v>452</v>
      </c>
      <c r="C21" s="692"/>
      <c r="D21" s="692"/>
      <c r="E21" s="692"/>
      <c r="F21" s="766">
        <f t="shared" ref="F21:M21" si="7">MIN(F9:F14)</f>
        <v>2.7703508207838896E-3</v>
      </c>
      <c r="G21" s="766">
        <f t="shared" si="7"/>
        <v>6.9413171715401571E-4</v>
      </c>
      <c r="H21" s="766">
        <f t="shared" si="7"/>
        <v>1.3757669026388311E-3</v>
      </c>
      <c r="I21" s="766">
        <f t="shared" si="7"/>
        <v>2.1277130531676311E-3</v>
      </c>
      <c r="J21" s="766">
        <f t="shared" si="7"/>
        <v>1.3669884390364515E-3</v>
      </c>
      <c r="K21" s="766">
        <f t="shared" si="7"/>
        <v>0</v>
      </c>
      <c r="L21" s="766">
        <f t="shared" si="7"/>
        <v>1.623489464947638E-3</v>
      </c>
      <c r="M21" s="767">
        <f t="shared" si="7"/>
        <v>2.4171471355569326E-3</v>
      </c>
      <c r="O21" s="63"/>
    </row>
    <row r="22" spans="2:15" s="2" customFormat="1">
      <c r="F22" s="680"/>
      <c r="G22" s="680"/>
      <c r="H22" s="680"/>
      <c r="I22" s="680"/>
      <c r="J22" s="828"/>
      <c r="K22" s="828"/>
      <c r="L22" s="680"/>
      <c r="M22" s="680"/>
      <c r="O22" s="63"/>
    </row>
    <row r="23" spans="2:15" s="2" customFormat="1">
      <c r="F23" s="674"/>
      <c r="G23" s="674"/>
      <c r="H23" s="674"/>
      <c r="I23" s="674"/>
      <c r="J23" s="674"/>
      <c r="K23" s="673"/>
      <c r="L23" s="673" t="s">
        <v>466</v>
      </c>
      <c r="M23" s="673" t="s">
        <v>467</v>
      </c>
      <c r="O23" s="63"/>
    </row>
    <row r="24" spans="2:15" s="2" customFormat="1">
      <c r="B24" s="675" t="s">
        <v>469</v>
      </c>
      <c r="C24" s="676"/>
      <c r="D24" s="235" t="s">
        <v>19</v>
      </c>
      <c r="E24" s="676"/>
      <c r="F24" s="678" t="s">
        <v>470</v>
      </c>
      <c r="G24" s="678" t="s">
        <v>443</v>
      </c>
      <c r="H24" s="678" t="s">
        <v>444</v>
      </c>
      <c r="I24" s="678" t="s">
        <v>445</v>
      </c>
      <c r="J24" s="678" t="s">
        <v>446</v>
      </c>
      <c r="K24" s="678" t="s">
        <v>375</v>
      </c>
      <c r="L24" s="679" t="s">
        <v>442</v>
      </c>
      <c r="M24" s="679" t="s">
        <v>442</v>
      </c>
      <c r="N24" s="694"/>
      <c r="O24" s="63"/>
    </row>
    <row r="25" spans="2:15" s="2" customFormat="1">
      <c r="F25" s="680"/>
      <c r="G25" s="680"/>
      <c r="H25" s="680"/>
      <c r="I25" s="680"/>
      <c r="J25" s="680"/>
      <c r="K25" s="680"/>
      <c r="L25" s="681"/>
      <c r="M25" s="681"/>
      <c r="O25" s="63"/>
    </row>
    <row r="26" spans="2:15" s="2" customFormat="1">
      <c r="B26" s="560" t="str">
        <f t="shared" ref="B26:B31" si="8">B9</f>
        <v>Adecco Group AG</v>
      </c>
      <c r="C26" s="560"/>
      <c r="D26" s="682" t="str">
        <f t="shared" ref="D26:D31" si="9">D9</f>
        <v>SWX:ADEN</v>
      </c>
      <c r="E26" s="683"/>
      <c r="F26" s="760">
        <v>2.5124339554715774E-3</v>
      </c>
      <c r="G26" s="760">
        <v>1.9999999853894E-3</v>
      </c>
      <c r="H26" s="760">
        <v>1.9990913444445329E-3</v>
      </c>
      <c r="I26" s="760">
        <v>1.9816804056900336E-3</v>
      </c>
      <c r="J26" s="760">
        <v>1.7328824121411726E-3</v>
      </c>
      <c r="K26" s="760">
        <v>1.7328824121411726E-3</v>
      </c>
      <c r="L26" s="762">
        <f t="shared" ref="L26:L31" si="10">AVERAGE(H26:J26)</f>
        <v>1.9045513874252464E-3</v>
      </c>
      <c r="M26" s="762">
        <f t="shared" ref="M26:M31" si="11">AVERAGE(F26:J26)</f>
        <v>2.0452176206273431E-3</v>
      </c>
      <c r="O26" s="63"/>
    </row>
    <row r="27" spans="2:15" s="2" customFormat="1">
      <c r="B27" s="560" t="str">
        <f t="shared" si="8"/>
        <v>Randstad Holding NV</v>
      </c>
      <c r="C27" s="560"/>
      <c r="D27" s="682" t="str">
        <f t="shared" si="9"/>
        <v>ENXTAM:RAND</v>
      </c>
      <c r="E27" s="683"/>
      <c r="F27" s="760">
        <v>2.8427778609478684E-3</v>
      </c>
      <c r="G27" s="760">
        <v>2.6435088628647238E-3</v>
      </c>
      <c r="H27" s="760">
        <v>2.3674241250414528E-3</v>
      </c>
      <c r="I27" s="760">
        <v>2.2481038106256638E-3</v>
      </c>
      <c r="J27" s="760">
        <v>2.3417894480222082E-3</v>
      </c>
      <c r="K27" s="760">
        <v>2.3417894480222082E-3</v>
      </c>
      <c r="L27" s="762">
        <f t="shared" si="10"/>
        <v>2.3191057945631081E-3</v>
      </c>
      <c r="M27" s="762">
        <f t="shared" si="11"/>
        <v>2.4887208215003836E-3</v>
      </c>
      <c r="O27" s="63"/>
    </row>
    <row r="28" spans="2:15" s="2" customFormat="1">
      <c r="B28" s="560" t="str">
        <f t="shared" si="8"/>
        <v>OUTSOURCING Inc.</v>
      </c>
      <c r="C28" s="560"/>
      <c r="D28" s="682" t="str">
        <f t="shared" si="9"/>
        <v>TSE:2427</v>
      </c>
      <c r="E28" s="683"/>
      <c r="F28" s="760">
        <v>7.3442466451871854E-3</v>
      </c>
      <c r="G28" s="760">
        <v>5.7892008246173245E-3</v>
      </c>
      <c r="H28" s="760">
        <v>5.515711607810567E-3</v>
      </c>
      <c r="I28" s="760">
        <v>1.1282146263567449E-2</v>
      </c>
      <c r="J28" s="760">
        <v>1.077889430657674E-2</v>
      </c>
      <c r="K28" s="760">
        <v>1.077889430657674E-2</v>
      </c>
      <c r="L28" s="762">
        <f t="shared" si="10"/>
        <v>9.1922507259849188E-3</v>
      </c>
      <c r="M28" s="762">
        <f t="shared" si="11"/>
        <v>8.1420399295518524E-3</v>
      </c>
      <c r="O28" s="63"/>
    </row>
    <row r="29" spans="2:15" s="2" customFormat="1">
      <c r="B29" s="560" t="str">
        <f t="shared" si="8"/>
        <v>Meitec Corporation</v>
      </c>
      <c r="C29" s="560"/>
      <c r="D29" s="682" t="str">
        <f t="shared" si="9"/>
        <v>TSE:9744</v>
      </c>
      <c r="E29" s="683"/>
      <c r="F29" s="760">
        <v>1.8299179190362488E-2</v>
      </c>
      <c r="G29" s="760">
        <v>1.3403471411501198E-2</v>
      </c>
      <c r="H29" s="760">
        <v>6.671857870677006E-3</v>
      </c>
      <c r="I29" s="760">
        <v>5.1656631401552355E-3</v>
      </c>
      <c r="J29" s="760">
        <v>5.1234151637867299E-3</v>
      </c>
      <c r="K29" s="760">
        <v>0</v>
      </c>
      <c r="L29" s="762">
        <f t="shared" si="10"/>
        <v>5.6536453915396571E-3</v>
      </c>
      <c r="M29" s="762">
        <f t="shared" si="11"/>
        <v>9.7327173552965301E-3</v>
      </c>
      <c r="O29" s="63"/>
    </row>
    <row r="30" spans="2:15" s="2" customFormat="1">
      <c r="B30" s="560" t="str">
        <f t="shared" si="8"/>
        <v>WDB Holdings Co., Ltd.</v>
      </c>
      <c r="C30" s="560"/>
      <c r="D30" s="682" t="str">
        <f t="shared" si="9"/>
        <v>TSE:2475</v>
      </c>
      <c r="E30" s="683"/>
      <c r="F30" s="760">
        <v>7.8526549021881824E-3</v>
      </c>
      <c r="G30" s="760">
        <v>7.1823738473356658E-3</v>
      </c>
      <c r="H30" s="760">
        <v>6.2927159567788583E-3</v>
      </c>
      <c r="I30" s="760">
        <v>6.1166296106236837E-3</v>
      </c>
      <c r="J30" s="760">
        <v>5.8420543256705627E-3</v>
      </c>
      <c r="K30" s="760">
        <v>0</v>
      </c>
      <c r="L30" s="762">
        <f t="shared" si="10"/>
        <v>6.0837999643577013E-3</v>
      </c>
      <c r="M30" s="762">
        <f t="shared" si="11"/>
        <v>6.6572857285193913E-3</v>
      </c>
      <c r="O30" s="63"/>
    </row>
    <row r="31" spans="2:15" s="2" customFormat="1">
      <c r="B31" s="560" t="str">
        <f t="shared" si="8"/>
        <v>Altech Corporation</v>
      </c>
      <c r="C31" s="560"/>
      <c r="D31" s="682" t="str">
        <f t="shared" si="9"/>
        <v>TSE:4641</v>
      </c>
      <c r="E31" s="683"/>
      <c r="F31" s="760">
        <v>1.0609525244828426E-2</v>
      </c>
      <c r="G31" s="760">
        <v>9.2220732832904145E-3</v>
      </c>
      <c r="H31" s="760">
        <v>5.721085301636575E-3</v>
      </c>
      <c r="I31" s="760">
        <v>4.5993439062565278E-3</v>
      </c>
      <c r="J31" s="760">
        <v>4.9570285681955917E-3</v>
      </c>
      <c r="K31" s="760">
        <v>4.9570285681955917E-3</v>
      </c>
      <c r="L31" s="762">
        <f t="shared" si="10"/>
        <v>5.0924859253628982E-3</v>
      </c>
      <c r="M31" s="762">
        <f t="shared" si="11"/>
        <v>7.0218112608415066E-3</v>
      </c>
      <c r="O31" s="63"/>
    </row>
    <row r="32" spans="2:15" s="2" customFormat="1">
      <c r="B32" s="560"/>
      <c r="C32" s="560"/>
      <c r="D32" s="560"/>
      <c r="E32" s="683"/>
      <c r="F32" s="760"/>
      <c r="G32" s="760"/>
      <c r="H32" s="760"/>
      <c r="I32" s="760"/>
      <c r="J32" s="760"/>
      <c r="K32" s="760"/>
      <c r="L32" s="762"/>
      <c r="M32" s="762"/>
      <c r="O32" s="63"/>
    </row>
    <row r="33" spans="1:17" s="2" customFormat="1">
      <c r="B33" s="687" t="s">
        <v>449</v>
      </c>
      <c r="C33" s="688"/>
      <c r="D33" s="688"/>
      <c r="E33" s="688"/>
      <c r="F33" s="763">
        <f t="shared" ref="F33:M33" si="12">MAX(F25:F31)</f>
        <v>1.8299179190362488E-2</v>
      </c>
      <c r="G33" s="763">
        <f t="shared" si="12"/>
        <v>1.3403471411501198E-2</v>
      </c>
      <c r="H33" s="763">
        <f t="shared" si="12"/>
        <v>6.671857870677006E-3</v>
      </c>
      <c r="I33" s="763">
        <f t="shared" si="12"/>
        <v>1.1282146263567449E-2</v>
      </c>
      <c r="J33" s="763">
        <f t="shared" si="12"/>
        <v>1.077889430657674E-2</v>
      </c>
      <c r="K33" s="763">
        <f t="shared" si="12"/>
        <v>1.077889430657674E-2</v>
      </c>
      <c r="L33" s="763">
        <f t="shared" si="12"/>
        <v>9.1922507259849188E-3</v>
      </c>
      <c r="M33" s="764">
        <f t="shared" si="12"/>
        <v>9.7327173552965301E-3</v>
      </c>
      <c r="O33" s="63"/>
    </row>
    <row r="34" spans="1:17" s="2" customFormat="1">
      <c r="B34" s="690" t="s">
        <v>450</v>
      </c>
      <c r="F34" s="680">
        <f t="shared" ref="F34:M34" si="13">QUARTILE(F26:F31,3)</f>
        <v>9.9203076591683655E-3</v>
      </c>
      <c r="G34" s="680">
        <f t="shared" si="13"/>
        <v>8.7121484243017269E-3</v>
      </c>
      <c r="H34" s="680">
        <f t="shared" si="13"/>
        <v>6.1498082929932873E-3</v>
      </c>
      <c r="I34" s="680">
        <f t="shared" si="13"/>
        <v>5.8788879930065721E-3</v>
      </c>
      <c r="J34" s="680">
        <f t="shared" si="13"/>
        <v>5.6623945351996045E-3</v>
      </c>
      <c r="K34" s="680">
        <f t="shared" si="13"/>
        <v>4.3032187881522459E-3</v>
      </c>
      <c r="L34" s="680">
        <f t="shared" si="13"/>
        <v>5.9762613211531901E-3</v>
      </c>
      <c r="M34" s="765">
        <f t="shared" si="13"/>
        <v>7.8619827623742661E-3</v>
      </c>
      <c r="O34" s="63"/>
    </row>
    <row r="35" spans="1:17" s="2" customFormat="1">
      <c r="B35" s="690" t="s">
        <v>398</v>
      </c>
      <c r="F35" s="680">
        <f t="shared" ref="F35:M35" si="14">AVERAGE(F26:F31)</f>
        <v>8.2434696331642882E-3</v>
      </c>
      <c r="G35" s="680">
        <f t="shared" si="14"/>
        <v>6.7067713691664546E-3</v>
      </c>
      <c r="H35" s="680">
        <f t="shared" si="14"/>
        <v>4.761314367731498E-3</v>
      </c>
      <c r="I35" s="680">
        <f t="shared" si="14"/>
        <v>5.232261189486432E-3</v>
      </c>
      <c r="J35" s="680">
        <f t="shared" si="14"/>
        <v>5.1293440373988341E-3</v>
      </c>
      <c r="K35" s="680">
        <f t="shared" si="14"/>
        <v>3.3017657891559519E-3</v>
      </c>
      <c r="L35" s="680">
        <f t="shared" si="14"/>
        <v>5.0409731982055889E-3</v>
      </c>
      <c r="M35" s="765">
        <f t="shared" si="14"/>
        <v>6.0146321193895007E-3</v>
      </c>
      <c r="O35" s="63"/>
    </row>
    <row r="36" spans="1:17" s="2" customFormat="1">
      <c r="B36" s="690" t="s">
        <v>399</v>
      </c>
      <c r="F36" s="680">
        <f t="shared" ref="F36:M36" si="15">MEDIAN(F26:F31)</f>
        <v>7.5984507736876839E-3</v>
      </c>
      <c r="G36" s="680">
        <f t="shared" si="15"/>
        <v>6.4857873359764947E-3</v>
      </c>
      <c r="H36" s="680">
        <f t="shared" si="15"/>
        <v>5.6183984547235714E-3</v>
      </c>
      <c r="I36" s="680">
        <f t="shared" si="15"/>
        <v>4.8825035232058812E-3</v>
      </c>
      <c r="J36" s="680">
        <f t="shared" si="15"/>
        <v>5.0402218659911608E-3</v>
      </c>
      <c r="K36" s="680">
        <f t="shared" si="15"/>
        <v>2.0373359300816904E-3</v>
      </c>
      <c r="L36" s="680">
        <f t="shared" si="15"/>
        <v>5.3730656584512777E-3</v>
      </c>
      <c r="M36" s="765">
        <f t="shared" si="15"/>
        <v>6.8395484946804485E-3</v>
      </c>
      <c r="O36" s="63"/>
    </row>
    <row r="37" spans="1:17" s="2" customFormat="1">
      <c r="B37" s="690" t="s">
        <v>451</v>
      </c>
      <c r="F37" s="680">
        <f t="shared" ref="F37:M37" si="16">QUARTILE(F26:F31,1)</f>
        <v>3.9681450570076982E-3</v>
      </c>
      <c r="G37" s="680">
        <f t="shared" si="16"/>
        <v>3.4299318533028739E-3</v>
      </c>
      <c r="H37" s="680">
        <f t="shared" si="16"/>
        <v>3.1544959957337314E-3</v>
      </c>
      <c r="I37" s="680">
        <f t="shared" si="16"/>
        <v>2.8359138345333797E-3</v>
      </c>
      <c r="J37" s="680">
        <f t="shared" si="16"/>
        <v>2.9955992280655541E-3</v>
      </c>
      <c r="K37" s="680">
        <f t="shared" si="16"/>
        <v>4.3322060303529314E-4</v>
      </c>
      <c r="L37" s="680">
        <f t="shared" si="16"/>
        <v>3.0124508272630557E-3</v>
      </c>
      <c r="M37" s="765">
        <f t="shared" si="16"/>
        <v>3.5308620482551356E-3</v>
      </c>
      <c r="O37" s="63"/>
    </row>
    <row r="38" spans="1:17" s="2" customFormat="1">
      <c r="B38" s="691" t="s">
        <v>452</v>
      </c>
      <c r="C38" s="692"/>
      <c r="D38" s="692"/>
      <c r="E38" s="692"/>
      <c r="F38" s="766">
        <f t="shared" ref="F38:M38" si="17">MIN(F26:F31)</f>
        <v>2.5124339554715774E-3</v>
      </c>
      <c r="G38" s="766">
        <f t="shared" si="17"/>
        <v>1.9999999853894E-3</v>
      </c>
      <c r="H38" s="766">
        <f t="shared" si="17"/>
        <v>1.9990913444445329E-3</v>
      </c>
      <c r="I38" s="766">
        <f t="shared" si="17"/>
        <v>1.9816804056900336E-3</v>
      </c>
      <c r="J38" s="766">
        <f t="shared" si="17"/>
        <v>1.7328824121411726E-3</v>
      </c>
      <c r="K38" s="766">
        <f t="shared" si="17"/>
        <v>0</v>
      </c>
      <c r="L38" s="766">
        <f t="shared" si="17"/>
        <v>1.9045513874252464E-3</v>
      </c>
      <c r="M38" s="767">
        <f t="shared" si="17"/>
        <v>2.0452176206273431E-3</v>
      </c>
      <c r="O38" s="63"/>
    </row>
    <row r="39" spans="1:17" s="2" customFormat="1">
      <c r="F39" s="680"/>
      <c r="G39" s="680"/>
      <c r="H39" s="680"/>
      <c r="I39" s="680"/>
      <c r="K39" s="828"/>
      <c r="L39" s="680"/>
      <c r="M39" s="680"/>
      <c r="O39" s="63"/>
    </row>
    <row r="40" spans="1:17" s="2" customFormat="1">
      <c r="A40" s="697" t="s">
        <v>454</v>
      </c>
      <c r="O40" s="63"/>
    </row>
    <row r="41" spans="1:17" s="2" customFormat="1">
      <c r="A41" s="382" t="str">
        <f>Inputs!$B$14</f>
        <v xml:space="preserve">Some totals may not add due to rounding. Subject to Statement of Limiting Conditions. </v>
      </c>
      <c r="F41" s="698"/>
      <c r="K41" s="698"/>
      <c r="L41" s="698"/>
      <c r="M41" s="698"/>
      <c r="O41" s="63"/>
    </row>
    <row r="42" spans="1:17" s="2" customFormat="1" ht="14" thickBot="1">
      <c r="A42" s="381"/>
      <c r="B42" s="14"/>
      <c r="C42" s="14"/>
      <c r="D42" s="14"/>
      <c r="E42" s="14"/>
      <c r="F42" s="699"/>
      <c r="G42" s="14"/>
      <c r="H42" s="14"/>
      <c r="I42" s="14"/>
      <c r="J42" s="14"/>
      <c r="K42" s="14"/>
      <c r="L42" s="14"/>
      <c r="M42" s="14"/>
      <c r="N42" s="14"/>
      <c r="O42" s="63"/>
    </row>
    <row r="43" spans="1:17" s="2" customFormat="1" ht="23">
      <c r="A43" s="378"/>
      <c r="B43" s="700"/>
      <c r="C43" s="700"/>
      <c r="D43" s="700"/>
      <c r="E43" s="700"/>
      <c r="F43" s="700"/>
      <c r="G43" s="700"/>
      <c r="H43" s="700"/>
      <c r="I43" s="700"/>
      <c r="J43" s="700"/>
      <c r="K43" s="700"/>
      <c r="N43" s="376"/>
      <c r="O43" s="88"/>
    </row>
    <row r="44" spans="1:17" s="2" customFormat="1">
      <c r="A44" s="375" t="str">
        <f>[1]Inputs!$B$19</f>
        <v/>
      </c>
      <c r="B44" s="700"/>
      <c r="C44" s="700"/>
      <c r="D44" s="700"/>
      <c r="E44" s="700"/>
      <c r="F44" s="700"/>
      <c r="G44" s="700"/>
      <c r="H44" s="700"/>
      <c r="I44" s="700"/>
      <c r="J44" s="700"/>
      <c r="K44" s="700"/>
      <c r="N44" s="373" t="str">
        <f>Inputs!$B$15</f>
        <v>© 2020 by Joblogic-X LLP.  All rights reserved.</v>
      </c>
      <c r="O44" s="88"/>
    </row>
    <row r="45" spans="1:17" s="2" customFormat="1">
      <c r="A45" s="104" t="str">
        <f>Inputs!$B$20</f>
        <v>PRINT RANGE WARNING: The shaded area defines a print range. Do NOT remove.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88"/>
      <c r="O45" s="99"/>
      <c r="Q45" s="12"/>
    </row>
  </sheetData>
  <mergeCells count="1">
    <mergeCell ref="M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B2C2-511B-5745-92CF-1F1C55C47D26}">
  <sheetPr>
    <tabColor rgb="FF008000"/>
  </sheetPr>
  <dimension ref="A1:O40"/>
  <sheetViews>
    <sheetView zoomScale="75" workbookViewId="0">
      <selection activeCell="J48" sqref="J48"/>
    </sheetView>
  </sheetViews>
  <sheetFormatPr baseColWidth="10" defaultColWidth="9" defaultRowHeight="13" outlineLevelCol="1"/>
  <cols>
    <col min="1" max="1" width="3.796875" customWidth="1"/>
    <col min="2" max="2" width="39" customWidth="1"/>
    <col min="3" max="3" width="3.796875" customWidth="1"/>
    <col min="4" max="4" width="10" hidden="1" customWidth="1" outlineLevel="1"/>
    <col min="5" max="5" width="3.19921875" hidden="1" customWidth="1" outlineLevel="1"/>
    <col min="6" max="6" width="13.796875" customWidth="1" collapsed="1"/>
    <col min="7" max="13" width="13.796875" customWidth="1"/>
    <col min="14" max="14" width="3.796875" customWidth="1"/>
    <col min="15" max="15" width="3.3984375" customWidth="1"/>
  </cols>
  <sheetData>
    <row r="1" spans="1:15" s="12" customFormat="1" ht="12.75" customHeight="1">
      <c r="A1" s="662"/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662"/>
      <c r="M1" s="662"/>
      <c r="N1" s="662"/>
      <c r="O1" s="99" t="str">
        <f>Inputs!$B$20</f>
        <v>PRINT RANGE WARNING: The shaded area defines a print range. Do NOT remove.</v>
      </c>
    </row>
    <row r="2" spans="1:15" ht="24" thickBot="1">
      <c r="A2" s="437" t="str">
        <f>Inputs!$B$4</f>
        <v>Hooli Inc.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663" t="str">
        <f>Labeling!G18</f>
        <v>Exhibit G</v>
      </c>
      <c r="O2" s="613"/>
    </row>
    <row r="3" spans="1:15" ht="18">
      <c r="A3" s="434" t="str">
        <f>Inputs!$B$5</f>
        <v>R&amp;D Department Restructuring</v>
      </c>
      <c r="B3" s="664"/>
      <c r="C3" s="664"/>
      <c r="D3" s="664"/>
      <c r="E3" s="664"/>
      <c r="F3" s="664"/>
      <c r="G3" s="664"/>
      <c r="H3" s="664"/>
      <c r="I3" s="664"/>
      <c r="J3" s="665"/>
      <c r="K3" s="665"/>
      <c r="L3" s="665"/>
      <c r="M3" s="665"/>
      <c r="N3" s="759"/>
      <c r="O3" s="613"/>
    </row>
    <row r="4" spans="1:15" ht="16">
      <c r="A4" s="433" t="str">
        <f>Labeling!$C$18</f>
        <v>Working capital analysis - Guideline public companies - Engineering staffing peers</v>
      </c>
      <c r="B4" s="667"/>
      <c r="C4" s="667"/>
      <c r="D4" s="667"/>
      <c r="E4" s="667"/>
      <c r="F4" s="667"/>
      <c r="G4" s="667"/>
      <c r="H4" s="667"/>
      <c r="I4" s="667"/>
      <c r="J4" s="668"/>
      <c r="K4" s="668"/>
      <c r="L4" s="668"/>
      <c r="M4" s="668"/>
      <c r="N4" s="670"/>
      <c r="O4" s="613"/>
    </row>
    <row r="5" spans="1:15" ht="16">
      <c r="A5" s="432" t="str">
        <f>Inputs!$B$6</f>
        <v>Valuation Date: 31 March 2020</v>
      </c>
      <c r="B5" s="667"/>
      <c r="C5" s="667"/>
      <c r="D5" s="667"/>
      <c r="E5" s="667"/>
      <c r="F5" s="667"/>
      <c r="G5" s="667"/>
      <c r="H5" s="667"/>
      <c r="I5" s="667"/>
      <c r="J5" s="668"/>
      <c r="K5" s="668"/>
      <c r="L5" s="668"/>
      <c r="M5" s="668"/>
      <c r="N5" s="669"/>
      <c r="O5" s="613"/>
    </row>
    <row r="6" spans="1:15" ht="16">
      <c r="A6" s="432"/>
      <c r="B6" s="667"/>
      <c r="C6" s="667"/>
      <c r="D6" s="667"/>
      <c r="E6" s="667"/>
      <c r="F6" s="667"/>
      <c r="G6" s="667"/>
      <c r="H6" s="667"/>
      <c r="I6" s="667"/>
      <c r="J6" s="668"/>
      <c r="K6" s="668"/>
      <c r="L6" s="668"/>
      <c r="M6" s="668"/>
      <c r="N6" s="669"/>
      <c r="O6" s="613"/>
    </row>
    <row r="7" spans="1:15" ht="16">
      <c r="A7" s="432"/>
      <c r="B7" s="667"/>
      <c r="C7" s="667"/>
      <c r="D7" s="667"/>
      <c r="E7" s="667"/>
      <c r="F7" s="667"/>
      <c r="G7" s="667"/>
      <c r="H7" s="667"/>
      <c r="I7" s="667"/>
      <c r="J7" s="668"/>
      <c r="K7" s="668"/>
      <c r="L7" s="668"/>
      <c r="M7" s="668"/>
      <c r="N7" s="669"/>
      <c r="O7" s="613"/>
    </row>
    <row r="8" spans="1:15" ht="16">
      <c r="A8" s="432"/>
      <c r="B8" s="667"/>
      <c r="C8" s="667"/>
      <c r="D8" s="667"/>
      <c r="E8" s="667"/>
      <c r="F8" s="667"/>
      <c r="G8" s="667"/>
      <c r="H8" s="667"/>
      <c r="I8" s="667"/>
      <c r="J8" s="668"/>
      <c r="K8" s="668"/>
      <c r="L8" s="668"/>
      <c r="M8" s="668"/>
      <c r="N8" s="669"/>
      <c r="O8" s="613"/>
    </row>
    <row r="9" spans="1:15">
      <c r="O9" s="613"/>
    </row>
    <row r="10" spans="1:15">
      <c r="B10" s="2"/>
      <c r="C10" s="2"/>
      <c r="D10" s="2"/>
      <c r="E10" s="2"/>
      <c r="F10" s="674"/>
      <c r="G10" s="674"/>
      <c r="H10" s="674"/>
      <c r="I10" s="674"/>
      <c r="J10" s="674"/>
      <c r="K10" s="673"/>
      <c r="L10" s="673" t="s">
        <v>466</v>
      </c>
      <c r="M10" s="673" t="s">
        <v>467</v>
      </c>
      <c r="O10" s="613"/>
    </row>
    <row r="11" spans="1:15">
      <c r="B11" s="675" t="s">
        <v>471</v>
      </c>
      <c r="C11" s="676"/>
      <c r="D11" s="235" t="s">
        <v>19</v>
      </c>
      <c r="E11" s="676"/>
      <c r="F11" s="678" t="s">
        <v>470</v>
      </c>
      <c r="G11" s="678" t="s">
        <v>443</v>
      </c>
      <c r="H11" s="678" t="s">
        <v>444</v>
      </c>
      <c r="I11" s="678" t="s">
        <v>445</v>
      </c>
      <c r="J11" s="678" t="s">
        <v>446</v>
      </c>
      <c r="K11" s="678" t="s">
        <v>375</v>
      </c>
      <c r="L11" s="679" t="s">
        <v>442</v>
      </c>
      <c r="M11" s="679" t="s">
        <v>442</v>
      </c>
      <c r="O11" s="613"/>
    </row>
    <row r="12" spans="1:15">
      <c r="B12" s="2"/>
      <c r="C12" s="2"/>
      <c r="D12" s="2"/>
      <c r="E12" s="2"/>
      <c r="F12" s="680"/>
      <c r="G12" s="680"/>
      <c r="H12" s="680"/>
      <c r="I12" s="680"/>
      <c r="J12" s="680"/>
      <c r="K12" s="680"/>
      <c r="L12" s="681"/>
      <c r="M12" s="681"/>
      <c r="O12" s="613"/>
    </row>
    <row r="13" spans="1:15">
      <c r="B13" s="773" t="str">
        <f>'[1]Dep and Capex Data - ES'!B9</f>
        <v>Adecco Group AG</v>
      </c>
      <c r="C13" s="773"/>
      <c r="D13" s="774" t="str">
        <f>'[1]Dep and Capex Data - ES'!D9</f>
        <v>SWX:ADEN</v>
      </c>
      <c r="E13" s="683"/>
      <c r="F13" s="760">
        <v>2.2201712631646851E-2</v>
      </c>
      <c r="G13" s="760">
        <v>1.6550000092168535E-2</v>
      </c>
      <c r="H13" s="760">
        <v>1.8082689720754223E-2</v>
      </c>
      <c r="I13" s="760">
        <v>1.9640655362691117E-2</v>
      </c>
      <c r="J13" s="760">
        <v>2.3710904571122345E-2</v>
      </c>
      <c r="K13" s="760">
        <v>2.3710904571122345E-2</v>
      </c>
      <c r="L13" s="762">
        <f t="shared" ref="L13:L18" si="0">AVERAGE(H13:J13)</f>
        <v>2.0478083218189228E-2</v>
      </c>
      <c r="M13" s="762">
        <f t="shared" ref="M13:M18" si="1">AVERAGE(F13:J13)</f>
        <v>2.0037192475676615E-2</v>
      </c>
      <c r="O13" s="613"/>
    </row>
    <row r="14" spans="1:15">
      <c r="B14" s="773" t="str">
        <f>'[1]Dep and Capex Data - ES'!B10</f>
        <v>Randstad Holding NV</v>
      </c>
      <c r="C14" s="773"/>
      <c r="D14" s="774" t="str">
        <f>'[1]Dep and Capex Data - ES'!D10</f>
        <v>ENXTAM:RAND</v>
      </c>
      <c r="E14" s="683"/>
      <c r="F14" s="760">
        <v>2.3104362007694505E-2</v>
      </c>
      <c r="G14" s="760">
        <v>2.416259919747199E-2</v>
      </c>
      <c r="H14" s="760">
        <v>2.9319638572887313E-2</v>
      </c>
      <c r="I14" s="760">
        <v>3.3223587267623901E-2</v>
      </c>
      <c r="J14" s="760">
        <v>3.5973325176358921E-2</v>
      </c>
      <c r="K14" s="760">
        <v>3.5973325176358921E-2</v>
      </c>
      <c r="L14" s="762">
        <f>AVERAGE(H14:J14)</f>
        <v>3.2838850338956706E-2</v>
      </c>
      <c r="M14" s="762">
        <f>AVERAGE(F14:J14)</f>
        <v>2.915670244440733E-2</v>
      </c>
      <c r="O14" s="613"/>
    </row>
    <row r="15" spans="1:15">
      <c r="B15" s="773" t="str">
        <f>'[1]Dep and Capex Data - ES'!B11</f>
        <v>OUTSOURCING Inc.</v>
      </c>
      <c r="C15" s="773"/>
      <c r="D15" s="774" t="str">
        <f>'[1]Dep and Capex Data - ES'!D11</f>
        <v>TSE:2427</v>
      </c>
      <c r="E15" s="683"/>
      <c r="F15" s="760">
        <v>5.2000685679386968E-2</v>
      </c>
      <c r="G15" s="760">
        <v>3.5206416890020478E-2</v>
      </c>
      <c r="H15" s="760">
        <v>4.9332180603287715E-2</v>
      </c>
      <c r="I15" s="760">
        <v>2.8231421999330646E-2</v>
      </c>
      <c r="J15" s="760">
        <v>1.287732564516194E-2</v>
      </c>
      <c r="K15" s="760">
        <v>1.287732564516194E-2</v>
      </c>
      <c r="L15" s="762">
        <f t="shared" si="0"/>
        <v>3.0146976082593435E-2</v>
      </c>
      <c r="M15" s="762">
        <f t="shared" si="1"/>
        <v>3.5529606163437547E-2</v>
      </c>
      <c r="O15" s="613"/>
    </row>
    <row r="16" spans="1:15">
      <c r="B16" s="773" t="str">
        <f>'[1]Dep and Capex Data - ES'!B12</f>
        <v>Meitec Corporation</v>
      </c>
      <c r="C16" s="773"/>
      <c r="D16" s="774" t="str">
        <f>'[1]Dep and Capex Data - ES'!D12</f>
        <v>TSE:9744</v>
      </c>
      <c r="E16" s="683"/>
      <c r="F16" s="760">
        <v>7.8557116092596024E-2</v>
      </c>
      <c r="G16" s="760">
        <v>3.0771900023478072E-2</v>
      </c>
      <c r="H16" s="760">
        <v>1.3014999541811874E-2</v>
      </c>
      <c r="I16" s="760">
        <v>4.5978975790292982E-2</v>
      </c>
      <c r="J16" s="760">
        <v>3.1351760753912286E-2</v>
      </c>
      <c r="K16" s="760">
        <v>5.9593133127082733E-2</v>
      </c>
      <c r="L16" s="762">
        <f t="shared" si="0"/>
        <v>3.0115245362005716E-2</v>
      </c>
      <c r="M16" s="762">
        <f t="shared" si="1"/>
        <v>3.9934950440418247E-2</v>
      </c>
      <c r="O16" s="613"/>
    </row>
    <row r="17" spans="2:15">
      <c r="B17" s="773" t="str">
        <f>'[1]Dep and Capex Data - ES'!B13</f>
        <v>WDB Holdings Co., Ltd.</v>
      </c>
      <c r="C17" s="773"/>
      <c r="D17" s="774" t="str">
        <f>'[1]Dep and Capex Data - ES'!D13</f>
        <v>TSE:2475</v>
      </c>
      <c r="E17" s="683"/>
      <c r="F17" s="760">
        <v>2.4215769356791497E-2</v>
      </c>
      <c r="G17" s="760">
        <v>1.6955159183068128E-2</v>
      </c>
      <c r="H17" s="760">
        <v>-5.4609285575820928E-3</v>
      </c>
      <c r="I17" s="760">
        <v>1.8181809745253283E-2</v>
      </c>
      <c r="J17" s="760">
        <v>1.2876973887260348E-2</v>
      </c>
      <c r="K17" s="760">
        <v>6.3861519376627969E-3</v>
      </c>
      <c r="L17" s="762">
        <f t="shared" si="0"/>
        <v>8.5326183583105137E-3</v>
      </c>
      <c r="M17" s="762">
        <f t="shared" si="1"/>
        <v>1.3353756722958233E-2</v>
      </c>
      <c r="O17" s="613"/>
    </row>
    <row r="18" spans="2:15">
      <c r="B18" s="773" t="str">
        <f>'[1]Dep and Capex Data - ES'!B14</f>
        <v>Altech Corporation</v>
      </c>
      <c r="C18" s="773"/>
      <c r="D18" s="774" t="str">
        <f>'[1]Dep and Capex Data - ES'!D14</f>
        <v>TSE:4641</v>
      </c>
      <c r="E18" s="683"/>
      <c r="F18" s="760">
        <v>4.840581588113585E-2</v>
      </c>
      <c r="G18" s="760">
        <v>5.9150164144089565E-2</v>
      </c>
      <c r="H18" s="760">
        <v>1.9451643286580639E-2</v>
      </c>
      <c r="I18" s="760">
        <v>1.0544806252826588E-2</v>
      </c>
      <c r="J18" s="760">
        <v>1.2128217154043816E-2</v>
      </c>
      <c r="K18" s="760">
        <v>1.2128217154043816E-2</v>
      </c>
      <c r="L18" s="762">
        <f t="shared" si="0"/>
        <v>1.4041555564483681E-2</v>
      </c>
      <c r="M18" s="762">
        <f t="shared" si="1"/>
        <v>2.9936129343735286E-2</v>
      </c>
      <c r="O18" s="613"/>
    </row>
    <row r="19" spans="2:15">
      <c r="B19" s="560"/>
      <c r="C19" s="560"/>
      <c r="D19" s="560"/>
      <c r="E19" s="683"/>
      <c r="F19" s="760"/>
      <c r="G19" s="760"/>
      <c r="H19" s="760"/>
      <c r="I19" s="760"/>
      <c r="J19" s="760"/>
      <c r="K19" s="760"/>
      <c r="L19" s="762"/>
      <c r="M19" s="762"/>
      <c r="O19" s="613"/>
    </row>
    <row r="20" spans="2:15">
      <c r="B20" s="687" t="s">
        <v>449</v>
      </c>
      <c r="C20" s="688"/>
      <c r="D20" s="688"/>
      <c r="E20" s="688"/>
      <c r="F20" s="763">
        <f t="shared" ref="F20:M20" si="2">MAX(F13:F18)</f>
        <v>7.8557116092596024E-2</v>
      </c>
      <c r="G20" s="763">
        <f t="shared" si="2"/>
        <v>5.9150164144089565E-2</v>
      </c>
      <c r="H20" s="763">
        <f t="shared" si="2"/>
        <v>4.9332180603287715E-2</v>
      </c>
      <c r="I20" s="763">
        <f t="shared" si="2"/>
        <v>4.5978975790292982E-2</v>
      </c>
      <c r="J20" s="763">
        <f t="shared" si="2"/>
        <v>3.5973325176358921E-2</v>
      </c>
      <c r="K20" s="763">
        <f t="shared" si="2"/>
        <v>5.9593133127082733E-2</v>
      </c>
      <c r="L20" s="763">
        <f t="shared" si="2"/>
        <v>3.2838850338956706E-2</v>
      </c>
      <c r="M20" s="764">
        <f t="shared" si="2"/>
        <v>3.9934950440418247E-2</v>
      </c>
      <c r="O20" s="613"/>
    </row>
    <row r="21" spans="2:15">
      <c r="B21" s="690" t="s">
        <v>450</v>
      </c>
      <c r="C21" s="2"/>
      <c r="D21" s="2"/>
      <c r="E21" s="2"/>
      <c r="F21" s="680">
        <f t="shared" ref="F21:M21" si="3">QUARTILE(F13:F18,3)</f>
        <v>5.1101968229824185E-2</v>
      </c>
      <c r="G21" s="680">
        <f t="shared" si="3"/>
        <v>3.409778767338488E-2</v>
      </c>
      <c r="H21" s="680">
        <f t="shared" si="3"/>
        <v>2.6852639751310643E-2</v>
      </c>
      <c r="I21" s="680">
        <f t="shared" si="3"/>
        <v>3.1975545950550591E-2</v>
      </c>
      <c r="J21" s="680">
        <f t="shared" si="3"/>
        <v>2.9441546708214802E-2</v>
      </c>
      <c r="K21" s="680">
        <f t="shared" si="3"/>
        <v>3.2907720025049776E-2</v>
      </c>
      <c r="L21" s="680">
        <f t="shared" si="3"/>
        <v>3.0139043402446504E-2</v>
      </c>
      <c r="M21" s="765">
        <f t="shared" si="3"/>
        <v>3.413123695851198E-2</v>
      </c>
      <c r="O21" s="613"/>
    </row>
    <row r="22" spans="2:15">
      <c r="B22" s="690" t="s">
        <v>398</v>
      </c>
      <c r="C22" s="2"/>
      <c r="D22" s="2"/>
      <c r="E22" s="2"/>
      <c r="F22" s="680">
        <f t="shared" ref="F22:M22" si="4">AVERAGE(F13:F18)</f>
        <v>4.1414243608208612E-2</v>
      </c>
      <c r="G22" s="680">
        <f t="shared" si="4"/>
        <v>3.0466039921716131E-2</v>
      </c>
      <c r="H22" s="680">
        <f t="shared" si="4"/>
        <v>2.0623370527956611E-2</v>
      </c>
      <c r="I22" s="680">
        <f t="shared" si="4"/>
        <v>2.5966876069669746E-2</v>
      </c>
      <c r="J22" s="680">
        <f t="shared" si="4"/>
        <v>2.1486417864643271E-2</v>
      </c>
      <c r="K22" s="680">
        <f t="shared" si="4"/>
        <v>2.5111509601905418E-2</v>
      </c>
      <c r="L22" s="680">
        <f t="shared" si="4"/>
        <v>2.2692221487423215E-2</v>
      </c>
      <c r="M22" s="765">
        <f t="shared" si="4"/>
        <v>2.7991389598438877E-2</v>
      </c>
      <c r="O22" s="613"/>
    </row>
    <row r="23" spans="2:15">
      <c r="B23" s="690" t="s">
        <v>399</v>
      </c>
      <c r="C23" s="2"/>
      <c r="D23" s="2"/>
      <c r="E23" s="2"/>
      <c r="F23" s="680">
        <f t="shared" ref="F23:M23" si="5">MEDIAN(F13:F18)</f>
        <v>3.6310792618963673E-2</v>
      </c>
      <c r="G23" s="680">
        <f t="shared" si="5"/>
        <v>2.7467249610475031E-2</v>
      </c>
      <c r="H23" s="680">
        <f t="shared" si="5"/>
        <v>1.8767166503667429E-2</v>
      </c>
      <c r="I23" s="680">
        <f t="shared" si="5"/>
        <v>2.3936038681010879E-2</v>
      </c>
      <c r="J23" s="680">
        <f t="shared" si="5"/>
        <v>1.8294115108142141E-2</v>
      </c>
      <c r="K23" s="680">
        <f t="shared" si="5"/>
        <v>1.8294115108142141E-2</v>
      </c>
      <c r="L23" s="680">
        <f t="shared" si="5"/>
        <v>2.529666429009747E-2</v>
      </c>
      <c r="M23" s="765">
        <f t="shared" si="5"/>
        <v>2.954641589407131E-2</v>
      </c>
      <c r="O23" s="613"/>
    </row>
    <row r="24" spans="2:15">
      <c r="B24" s="690" t="s">
        <v>451</v>
      </c>
      <c r="C24" s="2"/>
      <c r="D24" s="2"/>
      <c r="E24" s="2"/>
      <c r="F24" s="680">
        <f t="shared" ref="F24:M24" si="6">QUARTILE(F13:F18,1)</f>
        <v>2.3382213844968754E-2</v>
      </c>
      <c r="G24" s="680">
        <f t="shared" si="6"/>
        <v>1.8757019186669093E-2</v>
      </c>
      <c r="H24" s="680">
        <f t="shared" si="6"/>
        <v>1.4281922086547461E-2</v>
      </c>
      <c r="I24" s="680">
        <f t="shared" si="6"/>
        <v>1.8546521149612742E-2</v>
      </c>
      <c r="J24" s="680">
        <f t="shared" si="6"/>
        <v>1.2877061826735746E-2</v>
      </c>
      <c r="K24" s="680">
        <f t="shared" si="6"/>
        <v>1.2315494276823347E-2</v>
      </c>
      <c r="L24" s="680">
        <f t="shared" si="6"/>
        <v>1.5650687477910069E-2</v>
      </c>
      <c r="M24" s="765">
        <f t="shared" si="6"/>
        <v>2.2317069967859295E-2</v>
      </c>
      <c r="O24" s="613"/>
    </row>
    <row r="25" spans="2:15">
      <c r="B25" s="691" t="s">
        <v>452</v>
      </c>
      <c r="C25" s="692"/>
      <c r="D25" s="692"/>
      <c r="E25" s="692"/>
      <c r="F25" s="766">
        <f t="shared" ref="F25:M25" si="7">MIN(F13:F18)</f>
        <v>2.2201712631646851E-2</v>
      </c>
      <c r="G25" s="766">
        <f t="shared" si="7"/>
        <v>1.6550000092168535E-2</v>
      </c>
      <c r="H25" s="766">
        <f t="shared" si="7"/>
        <v>-5.4609285575820928E-3</v>
      </c>
      <c r="I25" s="766">
        <f t="shared" si="7"/>
        <v>1.0544806252826588E-2</v>
      </c>
      <c r="J25" s="766">
        <f t="shared" si="7"/>
        <v>1.2128217154043816E-2</v>
      </c>
      <c r="K25" s="766">
        <f t="shared" si="7"/>
        <v>6.3861519376627969E-3</v>
      </c>
      <c r="L25" s="766">
        <f t="shared" si="7"/>
        <v>8.5326183583105137E-3</v>
      </c>
      <c r="M25" s="767">
        <f t="shared" si="7"/>
        <v>1.3353756722958233E-2</v>
      </c>
      <c r="O25" s="613"/>
    </row>
    <row r="26" spans="2:15">
      <c r="J26" s="828"/>
      <c r="K26" s="828"/>
      <c r="O26" s="613"/>
    </row>
    <row r="27" spans="2:15">
      <c r="J27" s="680"/>
      <c r="K27" s="680"/>
      <c r="O27" s="613"/>
    </row>
    <row r="28" spans="2:15">
      <c r="O28" s="613"/>
    </row>
    <row r="29" spans="2:15">
      <c r="O29" s="613"/>
    </row>
    <row r="30" spans="2:15">
      <c r="O30" s="613"/>
    </row>
    <row r="31" spans="2:15">
      <c r="O31" s="613"/>
    </row>
    <row r="32" spans="2:15">
      <c r="O32" s="613"/>
    </row>
    <row r="33" spans="1:15">
      <c r="O33" s="613"/>
    </row>
    <row r="34" spans="1:15">
      <c r="A34" s="697" t="s">
        <v>454</v>
      </c>
      <c r="O34" s="613"/>
    </row>
    <row r="35" spans="1:15">
      <c r="A35" s="697" t="s">
        <v>472</v>
      </c>
      <c r="O35" s="613"/>
    </row>
    <row r="36" spans="1:15">
      <c r="A36" s="382" t="str">
        <f>Inputs!$B$14</f>
        <v xml:space="preserve">Some totals may not add due to rounding. Subject to Statement of Limiting Conditions. </v>
      </c>
      <c r="O36" s="613"/>
    </row>
    <row r="37" spans="1:15" ht="14" thickBot="1">
      <c r="A37" s="775"/>
      <c r="B37" s="775"/>
      <c r="C37" s="775"/>
      <c r="D37" s="775"/>
      <c r="E37" s="775"/>
      <c r="F37" s="775"/>
      <c r="G37" s="775"/>
      <c r="H37" s="775"/>
      <c r="I37" s="775"/>
      <c r="J37" s="775"/>
      <c r="K37" s="775"/>
      <c r="L37" s="775"/>
      <c r="M37" s="775"/>
      <c r="N37" s="775"/>
      <c r="O37" s="613"/>
    </row>
    <row r="38" spans="1:15" ht="23">
      <c r="A38" s="378"/>
      <c r="B38" s="700"/>
      <c r="C38" s="700"/>
      <c r="D38" s="700"/>
      <c r="E38" s="700"/>
      <c r="F38" s="700"/>
      <c r="G38" s="700"/>
      <c r="H38" s="700"/>
      <c r="I38" s="700"/>
      <c r="J38" s="700"/>
      <c r="K38" s="700"/>
      <c r="L38" s="700"/>
      <c r="M38" s="700"/>
      <c r="N38" s="376"/>
      <c r="O38" s="613"/>
    </row>
    <row r="39" spans="1:15">
      <c r="A39" s="375" t="str">
        <f>[1]Inputs!$B$19</f>
        <v/>
      </c>
      <c r="B39" s="700"/>
      <c r="C39" s="700"/>
      <c r="D39" s="700"/>
      <c r="E39" s="700"/>
      <c r="F39" s="700"/>
      <c r="G39" s="700"/>
      <c r="H39" s="700"/>
      <c r="I39" s="700"/>
      <c r="J39" s="700"/>
      <c r="K39" s="700"/>
      <c r="L39" s="700"/>
      <c r="M39" s="700"/>
      <c r="N39" s="373" t="str">
        <f>Inputs!$B$15</f>
        <v>© 2020 by Joblogic-X LLP.  All rights reserved.</v>
      </c>
      <c r="O39" s="613"/>
    </row>
    <row r="40" spans="1:15">
      <c r="A40" s="832" t="str">
        <f>Inputs!$B$20</f>
        <v>PRINT RANGE WARNING: The shaded area defines a print range. Do NOT remove.</v>
      </c>
      <c r="B40" s="613"/>
      <c r="C40" s="613"/>
      <c r="D40" s="613"/>
      <c r="E40" s="613"/>
      <c r="F40" s="613"/>
      <c r="G40" s="613"/>
      <c r="H40" s="613"/>
      <c r="I40" s="613"/>
      <c r="J40" s="613"/>
      <c r="K40" s="613"/>
      <c r="L40" s="613"/>
      <c r="M40" s="613"/>
      <c r="N40" s="613"/>
      <c r="O40" s="6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DF6B-3163-6F4D-BF95-5CB6A28514B6}">
  <sheetPr>
    <tabColor theme="0" tint="-0.499984740745262"/>
  </sheetPr>
  <dimension ref="A1"/>
  <sheetViews>
    <sheetView workbookViewId="0">
      <selection activeCell="K38" sqref="K38"/>
    </sheetView>
  </sheetViews>
  <sheetFormatPr baseColWidth="10" defaultRowHeight="13"/>
  <cols>
    <col min="1" max="16384" width="11" style="613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AB05-73F8-A44F-A666-9D93C327188A}">
  <sheetPr>
    <tabColor rgb="FF0000E1"/>
    <pageSetUpPr fitToPage="1"/>
  </sheetPr>
  <dimension ref="A1:IU171"/>
  <sheetViews>
    <sheetView showGridLines="0" zoomScale="59" zoomScaleNormal="115" workbookViewId="0">
      <selection activeCell="C19" sqref="C19:G19"/>
    </sheetView>
  </sheetViews>
  <sheetFormatPr baseColWidth="10" defaultColWidth="9.19921875" defaultRowHeight="13" outlineLevelRow="1"/>
  <cols>
    <col min="1" max="1" width="50" style="366" customWidth="1"/>
    <col min="2" max="2" width="4.19921875" style="366" customWidth="1"/>
    <col min="3" max="18" width="11.59765625" style="366" customWidth="1"/>
    <col min="19" max="42" width="10.59765625" style="366" customWidth="1"/>
    <col min="43" max="43" width="8.59765625" style="366" customWidth="1"/>
    <col min="44" max="44" width="9.59765625" style="366" bestFit="1" customWidth="1"/>
    <col min="45" max="45" width="6" style="366" customWidth="1"/>
    <col min="46" max="46" width="3.796875" style="366" customWidth="1"/>
    <col min="47" max="68" width="6" style="366" customWidth="1"/>
    <col min="69" max="16384" width="9.19921875" style="366"/>
  </cols>
  <sheetData>
    <row r="1" spans="1:46" s="371" customFormat="1" ht="11">
      <c r="A1" s="372"/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372"/>
      <c r="Q1" s="372"/>
      <c r="R1" s="372"/>
      <c r="S1" s="372"/>
      <c r="T1" s="372"/>
      <c r="U1" s="372"/>
      <c r="V1" s="372"/>
      <c r="W1" s="372"/>
      <c r="X1" s="372"/>
      <c r="Y1" s="372"/>
      <c r="Z1" s="372"/>
      <c r="AA1" s="372"/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2"/>
      <c r="AM1" s="372"/>
      <c r="AN1" s="372"/>
      <c r="AO1" s="372"/>
      <c r="AP1" s="372"/>
      <c r="AQ1" s="372"/>
      <c r="AR1" s="372"/>
      <c r="AS1" s="372"/>
      <c r="AT1" s="372"/>
    </row>
    <row r="2" spans="1:46" s="371" customFormat="1" ht="11">
      <c r="A2" s="451"/>
      <c r="B2" s="451" t="s">
        <v>336</v>
      </c>
      <c r="C2" s="450"/>
      <c r="D2" s="450"/>
      <c r="E2" s="450"/>
      <c r="F2" s="450"/>
      <c r="G2" s="450" t="s">
        <v>335</v>
      </c>
      <c r="H2" s="450"/>
      <c r="I2" s="450"/>
      <c r="J2" s="450"/>
      <c r="K2" s="450"/>
      <c r="L2" s="451" t="s">
        <v>334</v>
      </c>
      <c r="M2" s="450"/>
      <c r="N2" s="450"/>
      <c r="O2" s="450"/>
      <c r="P2" s="450"/>
      <c r="Q2" s="372"/>
      <c r="R2" s="372"/>
      <c r="S2" s="372"/>
      <c r="T2" s="372"/>
      <c r="U2" s="372"/>
      <c r="V2" s="372"/>
      <c r="W2" s="372"/>
      <c r="X2" s="372"/>
      <c r="Y2" s="372"/>
      <c r="Z2" s="372"/>
      <c r="AA2" s="372"/>
      <c r="AB2" s="372"/>
      <c r="AC2" s="372"/>
      <c r="AD2" s="372"/>
      <c r="AE2" s="372"/>
      <c r="AF2" s="372"/>
      <c r="AG2" s="372"/>
      <c r="AH2" s="372"/>
      <c r="AI2" s="372"/>
      <c r="AJ2" s="372"/>
      <c r="AK2" s="372"/>
      <c r="AL2" s="372"/>
      <c r="AM2" s="372"/>
      <c r="AN2" s="372"/>
      <c r="AO2" s="372"/>
      <c r="AP2" s="372"/>
      <c r="AQ2" s="372"/>
      <c r="AR2" s="372"/>
      <c r="AS2" s="372"/>
      <c r="AT2" s="372"/>
    </row>
    <row r="3" spans="1:46" s="371" customFormat="1" ht="11">
      <c r="A3" s="838" t="s">
        <v>333</v>
      </c>
      <c r="B3" s="442"/>
      <c r="C3" s="443">
        <v>2</v>
      </c>
      <c r="D3" s="443">
        <v>20</v>
      </c>
      <c r="E3" s="443"/>
      <c r="F3" s="443"/>
      <c r="G3" s="443"/>
      <c r="H3" s="443"/>
      <c r="I3" s="443">
        <v>20</v>
      </c>
      <c r="J3" s="442"/>
      <c r="K3" s="441"/>
      <c r="L3" s="443">
        <v>17</v>
      </c>
      <c r="M3" s="442"/>
      <c r="N3" s="442"/>
      <c r="O3" s="442"/>
      <c r="P3" s="441"/>
      <c r="Q3" s="372"/>
      <c r="R3" s="372"/>
      <c r="S3" s="372"/>
      <c r="T3" s="372"/>
      <c r="U3" s="372"/>
      <c r="V3" s="372"/>
      <c r="W3" s="372"/>
      <c r="X3" s="372"/>
      <c r="Y3" s="372"/>
      <c r="Z3" s="372"/>
      <c r="AA3" s="372"/>
      <c r="AB3" s="372"/>
      <c r="AC3" s="372"/>
      <c r="AD3" s="372"/>
      <c r="AE3" s="372"/>
      <c r="AF3" s="372"/>
      <c r="AG3" s="372"/>
      <c r="AH3" s="372"/>
      <c r="AI3" s="372"/>
      <c r="AJ3" s="372"/>
      <c r="AK3" s="372"/>
      <c r="AL3" s="372"/>
      <c r="AM3" s="372"/>
      <c r="AN3" s="372"/>
      <c r="AO3" s="372"/>
      <c r="AP3" s="372"/>
      <c r="AQ3" s="372"/>
      <c r="AR3" s="372"/>
      <c r="AS3" s="372"/>
      <c r="AT3" s="372"/>
    </row>
    <row r="4" spans="1:46" s="371" customFormat="1" ht="11">
      <c r="A4" s="839"/>
      <c r="B4" s="439"/>
      <c r="C4" s="440"/>
      <c r="D4" s="440"/>
      <c r="E4" s="440"/>
      <c r="F4" s="440"/>
      <c r="G4" s="440"/>
      <c r="H4" s="440"/>
      <c r="I4" s="440"/>
      <c r="J4" s="439"/>
      <c r="K4" s="438"/>
      <c r="L4" s="439"/>
      <c r="M4" s="439"/>
      <c r="N4" s="439"/>
      <c r="O4" s="439"/>
      <c r="P4" s="438"/>
      <c r="Q4" s="372"/>
      <c r="R4" s="372"/>
      <c r="S4" s="372"/>
      <c r="T4" s="372"/>
      <c r="U4" s="372"/>
      <c r="V4" s="449"/>
      <c r="W4" s="372"/>
      <c r="X4" s="372"/>
      <c r="Y4" s="372"/>
      <c r="Z4" s="372"/>
      <c r="AA4" s="372"/>
      <c r="AB4" s="372"/>
      <c r="AC4" s="372"/>
      <c r="AD4" s="372"/>
      <c r="AE4" s="372"/>
      <c r="AF4" s="372"/>
      <c r="AG4" s="372"/>
      <c r="AH4" s="372"/>
      <c r="AI4" s="372"/>
      <c r="AJ4" s="372"/>
      <c r="AK4" s="372"/>
      <c r="AL4" s="372"/>
      <c r="AM4" s="372"/>
      <c r="AN4" s="372"/>
      <c r="AO4" s="372"/>
      <c r="AP4" s="372"/>
      <c r="AQ4" s="372"/>
      <c r="AR4" s="372"/>
      <c r="AS4" s="372"/>
      <c r="AT4" s="372"/>
    </row>
    <row r="5" spans="1:46" s="371" customFormat="1" ht="11">
      <c r="A5" s="448"/>
      <c r="B5" s="372"/>
      <c r="C5" s="447"/>
      <c r="D5" s="447"/>
      <c r="E5" s="447"/>
      <c r="F5" s="447"/>
      <c r="G5" s="447"/>
      <c r="H5" s="447"/>
      <c r="I5" s="447"/>
      <c r="J5" s="372"/>
      <c r="K5" s="446"/>
      <c r="L5" s="372"/>
      <c r="M5" s="372"/>
      <c r="N5" s="372"/>
      <c r="O5" s="372"/>
      <c r="P5" s="446"/>
      <c r="Q5" s="372"/>
      <c r="R5" s="372"/>
      <c r="S5" s="372"/>
      <c r="T5" s="372"/>
      <c r="U5" s="372"/>
      <c r="V5" s="449"/>
      <c r="W5" s="372"/>
      <c r="X5" s="372"/>
      <c r="Y5" s="372"/>
      <c r="Z5" s="372"/>
      <c r="AA5" s="372"/>
      <c r="AB5" s="372"/>
      <c r="AC5" s="372"/>
      <c r="AD5" s="372"/>
      <c r="AE5" s="372"/>
      <c r="AF5" s="372"/>
      <c r="AG5" s="372"/>
      <c r="AH5" s="372"/>
      <c r="AI5" s="372"/>
      <c r="AJ5" s="372"/>
      <c r="AK5" s="372"/>
      <c r="AL5" s="372"/>
      <c r="AM5" s="372"/>
      <c r="AN5" s="372"/>
      <c r="AO5" s="372"/>
      <c r="AP5" s="372"/>
      <c r="AQ5" s="372"/>
      <c r="AR5" s="372"/>
      <c r="AS5" s="372"/>
      <c r="AT5" s="372"/>
    </row>
    <row r="6" spans="1:46" s="371" customFormat="1" ht="11">
      <c r="A6" s="448"/>
      <c r="B6" s="372"/>
      <c r="C6" s="447"/>
      <c r="D6" s="447"/>
      <c r="E6" s="447"/>
      <c r="F6" s="447"/>
      <c r="G6" s="447"/>
      <c r="H6" s="447"/>
      <c r="I6" s="447"/>
      <c r="J6" s="372"/>
      <c r="K6" s="446"/>
      <c r="L6" s="372"/>
      <c r="M6" s="372"/>
      <c r="N6" s="372"/>
      <c r="O6" s="372"/>
      <c r="P6" s="446"/>
      <c r="Q6" s="372"/>
      <c r="R6" s="372"/>
      <c r="S6" s="372"/>
      <c r="T6" s="445"/>
      <c r="U6" s="372"/>
      <c r="V6" s="372"/>
      <c r="W6" s="372"/>
      <c r="X6" s="372"/>
      <c r="Y6" s="372"/>
      <c r="Z6" s="372"/>
      <c r="AA6" s="372"/>
      <c r="AB6" s="372"/>
      <c r="AC6" s="372"/>
      <c r="AD6" s="372"/>
      <c r="AE6" s="372"/>
      <c r="AF6" s="372"/>
      <c r="AG6" s="372"/>
      <c r="AH6" s="372"/>
      <c r="AI6" s="372"/>
      <c r="AJ6" s="372"/>
      <c r="AK6" s="372"/>
      <c r="AL6" s="372"/>
      <c r="AM6" s="372"/>
      <c r="AN6" s="372"/>
      <c r="AO6" s="372"/>
      <c r="AP6" s="372"/>
      <c r="AQ6" s="372"/>
      <c r="AR6" s="372"/>
      <c r="AS6" s="372"/>
      <c r="AT6" s="372"/>
    </row>
    <row r="7" spans="1:46" s="371" customFormat="1" ht="11">
      <c r="A7" s="838" t="s">
        <v>332</v>
      </c>
      <c r="B7" s="442"/>
      <c r="C7" s="444"/>
      <c r="D7" s="444">
        <v>12</v>
      </c>
      <c r="E7" s="444"/>
      <c r="F7" s="444"/>
      <c r="G7" s="444"/>
      <c r="H7" s="444"/>
      <c r="I7" s="444">
        <v>11</v>
      </c>
      <c r="J7" s="442"/>
      <c r="K7" s="441"/>
      <c r="L7" s="443">
        <v>12</v>
      </c>
      <c r="M7" s="442"/>
      <c r="N7" s="442"/>
      <c r="O7" s="442"/>
      <c r="P7" s="441"/>
      <c r="Q7" s="372"/>
      <c r="R7" s="372"/>
      <c r="S7" s="372"/>
      <c r="T7" s="372"/>
      <c r="U7" s="372"/>
      <c r="V7" s="372"/>
      <c r="W7" s="372"/>
      <c r="X7" s="372"/>
      <c r="Y7" s="372"/>
      <c r="Z7" s="372"/>
      <c r="AA7" s="372"/>
      <c r="AB7" s="372"/>
      <c r="AC7" s="372"/>
      <c r="AD7" s="372"/>
      <c r="AE7" s="372"/>
      <c r="AF7" s="372"/>
      <c r="AG7" s="372"/>
      <c r="AH7" s="372"/>
      <c r="AI7" s="372"/>
      <c r="AJ7" s="372"/>
      <c r="AK7" s="372"/>
      <c r="AL7" s="372"/>
      <c r="AM7" s="372"/>
      <c r="AN7" s="372"/>
      <c r="AO7" s="372"/>
      <c r="AP7" s="372"/>
      <c r="AQ7" s="372"/>
      <c r="AR7" s="372"/>
      <c r="AS7" s="372"/>
      <c r="AT7" s="372"/>
    </row>
    <row r="8" spans="1:46" s="371" customFormat="1" ht="11">
      <c r="A8" s="839"/>
      <c r="B8" s="439"/>
      <c r="C8" s="440"/>
      <c r="D8" s="440"/>
      <c r="E8" s="440"/>
      <c r="F8" s="440"/>
      <c r="G8" s="440"/>
      <c r="H8" s="440"/>
      <c r="I8" s="440"/>
      <c r="J8" s="439"/>
      <c r="K8" s="438"/>
      <c r="L8" s="439"/>
      <c r="M8" s="439"/>
      <c r="N8" s="439"/>
      <c r="O8" s="439"/>
      <c r="P8" s="438"/>
      <c r="Q8" s="372"/>
      <c r="R8" s="372"/>
      <c r="S8" s="372"/>
      <c r="T8" s="372"/>
      <c r="U8" s="372"/>
      <c r="V8" s="372"/>
      <c r="W8" s="372"/>
      <c r="X8" s="372"/>
      <c r="Y8" s="372"/>
      <c r="Z8" s="372"/>
      <c r="AA8" s="372"/>
      <c r="AB8" s="372"/>
      <c r="AC8" s="372"/>
      <c r="AD8" s="372"/>
      <c r="AE8" s="372"/>
      <c r="AF8" s="372"/>
      <c r="AG8" s="372"/>
      <c r="AH8" s="372"/>
      <c r="AI8" s="372"/>
      <c r="AJ8" s="372"/>
      <c r="AK8" s="372"/>
      <c r="AL8" s="372"/>
      <c r="AM8" s="372"/>
      <c r="AN8" s="372"/>
      <c r="AO8" s="372"/>
      <c r="AP8" s="372"/>
      <c r="AQ8" s="372"/>
      <c r="AR8" s="372"/>
      <c r="AS8" s="372"/>
      <c r="AT8" s="372"/>
    </row>
    <row r="9" spans="1:46" s="371" customFormat="1" ht="11">
      <c r="A9" s="372"/>
      <c r="B9" s="372"/>
      <c r="C9" s="372"/>
      <c r="D9" s="372"/>
      <c r="E9" s="372"/>
      <c r="F9" s="372"/>
      <c r="G9" s="372"/>
      <c r="H9" s="372"/>
      <c r="I9" s="372"/>
      <c r="J9" s="372"/>
      <c r="K9" s="372"/>
      <c r="L9" s="372"/>
      <c r="M9" s="372"/>
      <c r="N9" s="372"/>
      <c r="O9" s="372"/>
      <c r="P9" s="372"/>
      <c r="Q9" s="372"/>
      <c r="R9" s="372"/>
      <c r="S9" s="372"/>
      <c r="T9" s="372"/>
      <c r="U9" s="372"/>
      <c r="V9" s="372"/>
      <c r="W9" s="372"/>
      <c r="X9" s="372"/>
      <c r="Y9" s="372"/>
      <c r="Z9" s="372"/>
      <c r="AA9" s="372"/>
      <c r="AB9" s="372"/>
      <c r="AC9" s="372"/>
      <c r="AD9" s="372"/>
      <c r="AE9" s="372"/>
      <c r="AF9" s="372"/>
      <c r="AG9" s="372"/>
      <c r="AH9" s="372"/>
      <c r="AI9" s="372"/>
      <c r="AJ9" s="372"/>
      <c r="AK9" s="372"/>
      <c r="AL9" s="372"/>
      <c r="AM9" s="372"/>
      <c r="AN9" s="372"/>
      <c r="AO9" s="372"/>
      <c r="AP9" s="372"/>
      <c r="AQ9" s="372"/>
      <c r="AR9" s="372"/>
      <c r="AS9" s="372"/>
      <c r="AT9" s="372"/>
    </row>
    <row r="10" spans="1:46" s="371" customFormat="1" ht="11">
      <c r="A10" s="372"/>
      <c r="B10" s="372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372"/>
      <c r="AJ10" s="372"/>
      <c r="AK10" s="372"/>
      <c r="AL10" s="372"/>
      <c r="AM10" s="372"/>
      <c r="AN10" s="372"/>
      <c r="AO10" s="372"/>
      <c r="AP10" s="372"/>
      <c r="AQ10" s="372"/>
      <c r="AR10" s="372"/>
      <c r="AS10" s="372"/>
      <c r="AT10" s="372"/>
    </row>
    <row r="11" spans="1:46" s="371" customFormat="1" ht="24" thickBot="1">
      <c r="A11" s="437" t="str">
        <f>[8]Inputs!$B$4</f>
        <v>Hooli Inc.</v>
      </c>
      <c r="B11" s="379"/>
      <c r="C11" s="379"/>
      <c r="D11" s="379"/>
      <c r="E11" s="379"/>
      <c r="F11" s="379"/>
      <c r="G11" s="379"/>
      <c r="H11" s="379"/>
      <c r="I11" s="379"/>
      <c r="J11" s="379"/>
      <c r="K11" s="379"/>
      <c r="L11" s="379"/>
      <c r="M11" s="379"/>
      <c r="N11" s="379"/>
      <c r="O11" s="379"/>
      <c r="P11" s="379"/>
      <c r="Q11" s="379"/>
      <c r="R11" s="436"/>
      <c r="S11" s="435" t="str">
        <f>[8]Labeling!G26</f>
        <v>Workpaper 6</v>
      </c>
      <c r="AT11" s="372"/>
    </row>
    <row r="12" spans="1:46" s="371" customFormat="1" ht="18">
      <c r="A12" s="434" t="str">
        <f>[8]Inputs!$B$5</f>
        <v>R&amp;D Department Restructuring</v>
      </c>
      <c r="B12" s="428"/>
      <c r="C12" s="428"/>
      <c r="D12" s="428"/>
      <c r="E12" s="428"/>
      <c r="F12" s="428"/>
      <c r="G12" s="428"/>
      <c r="H12" s="428"/>
      <c r="I12" s="428"/>
      <c r="J12" s="428"/>
      <c r="K12" s="428"/>
      <c r="L12" s="428"/>
      <c r="M12" s="428"/>
      <c r="AT12" s="372"/>
    </row>
    <row r="13" spans="1:46" s="428" customFormat="1" ht="16">
      <c r="A13" s="433" t="str">
        <f>[8]Labeling!C26</f>
        <v>Depreciation shedule</v>
      </c>
      <c r="AT13" s="429"/>
    </row>
    <row r="14" spans="1:46" s="428" customFormat="1" ht="16">
      <c r="A14" s="432" t="str">
        <f>[8]Inputs!$B$6</f>
        <v>Valuation Date: 31 March 2020</v>
      </c>
      <c r="AT14" s="429"/>
    </row>
    <row r="15" spans="1:46" s="428" customFormat="1" ht="16">
      <c r="A15" s="431" t="str">
        <f>[8]Inputs!$B$7</f>
        <v>(US$ in 000s)</v>
      </c>
      <c r="C15" s="430"/>
      <c r="D15" s="430"/>
      <c r="E15" s="430"/>
      <c r="F15" s="430"/>
      <c r="G15" s="430"/>
      <c r="H15" s="430"/>
      <c r="I15" s="430"/>
      <c r="J15" s="430"/>
      <c r="K15" s="430"/>
      <c r="AT15" s="429"/>
    </row>
    <row r="16" spans="1:46">
      <c r="A16" s="427"/>
      <c r="AT16" s="367"/>
    </row>
    <row r="17" spans="1:46">
      <c r="A17" s="366" t="s">
        <v>331</v>
      </c>
      <c r="C17" s="426">
        <v>2020</v>
      </c>
      <c r="D17" s="426">
        <f t="shared" ref="D17:AP17" si="0">C17+1</f>
        <v>2021</v>
      </c>
      <c r="E17" s="426">
        <f t="shared" si="0"/>
        <v>2022</v>
      </c>
      <c r="F17" s="426">
        <f t="shared" si="0"/>
        <v>2023</v>
      </c>
      <c r="G17" s="426">
        <f t="shared" si="0"/>
        <v>2024</v>
      </c>
      <c r="H17" s="426">
        <f t="shared" si="0"/>
        <v>2025</v>
      </c>
      <c r="I17" s="426">
        <f t="shared" si="0"/>
        <v>2026</v>
      </c>
      <c r="J17" s="426">
        <f t="shared" si="0"/>
        <v>2027</v>
      </c>
      <c r="K17" s="426">
        <f t="shared" si="0"/>
        <v>2028</v>
      </c>
      <c r="L17" s="426">
        <f t="shared" si="0"/>
        <v>2029</v>
      </c>
      <c r="M17" s="426">
        <f t="shared" si="0"/>
        <v>2030</v>
      </c>
      <c r="N17" s="426">
        <f t="shared" si="0"/>
        <v>2031</v>
      </c>
      <c r="O17" s="426">
        <f t="shared" si="0"/>
        <v>2032</v>
      </c>
      <c r="P17" s="426">
        <f t="shared" si="0"/>
        <v>2033</v>
      </c>
      <c r="Q17" s="426">
        <f t="shared" si="0"/>
        <v>2034</v>
      </c>
      <c r="R17" s="426">
        <f t="shared" si="0"/>
        <v>2035</v>
      </c>
      <c r="S17" s="426">
        <f t="shared" si="0"/>
        <v>2036</v>
      </c>
      <c r="T17" s="426">
        <f t="shared" si="0"/>
        <v>2037</v>
      </c>
      <c r="U17" s="426">
        <f t="shared" si="0"/>
        <v>2038</v>
      </c>
      <c r="V17" s="426">
        <f t="shared" si="0"/>
        <v>2039</v>
      </c>
      <c r="W17" s="426">
        <f t="shared" si="0"/>
        <v>2040</v>
      </c>
      <c r="X17" s="426">
        <f t="shared" si="0"/>
        <v>2041</v>
      </c>
      <c r="Y17" s="426">
        <f t="shared" si="0"/>
        <v>2042</v>
      </c>
      <c r="Z17" s="426">
        <f t="shared" si="0"/>
        <v>2043</v>
      </c>
      <c r="AA17" s="426">
        <f t="shared" si="0"/>
        <v>2044</v>
      </c>
      <c r="AB17" s="426">
        <f t="shared" si="0"/>
        <v>2045</v>
      </c>
      <c r="AC17" s="426">
        <f t="shared" si="0"/>
        <v>2046</v>
      </c>
      <c r="AD17" s="426">
        <f t="shared" si="0"/>
        <v>2047</v>
      </c>
      <c r="AE17" s="426">
        <f t="shared" si="0"/>
        <v>2048</v>
      </c>
      <c r="AF17" s="426">
        <f t="shared" si="0"/>
        <v>2049</v>
      </c>
      <c r="AG17" s="426">
        <f t="shared" si="0"/>
        <v>2050</v>
      </c>
      <c r="AH17" s="426">
        <f t="shared" si="0"/>
        <v>2051</v>
      </c>
      <c r="AI17" s="426">
        <f t="shared" si="0"/>
        <v>2052</v>
      </c>
      <c r="AJ17" s="426">
        <f t="shared" si="0"/>
        <v>2053</v>
      </c>
      <c r="AK17" s="426">
        <f t="shared" si="0"/>
        <v>2054</v>
      </c>
      <c r="AL17" s="426">
        <f t="shared" si="0"/>
        <v>2055</v>
      </c>
      <c r="AM17" s="426">
        <f t="shared" si="0"/>
        <v>2056</v>
      </c>
      <c r="AN17" s="426">
        <f t="shared" si="0"/>
        <v>2057</v>
      </c>
      <c r="AO17" s="426">
        <f t="shared" si="0"/>
        <v>2058</v>
      </c>
      <c r="AP17" s="426">
        <f t="shared" si="0"/>
        <v>2059</v>
      </c>
      <c r="AT17" s="367"/>
    </row>
    <row r="18" spans="1:46">
      <c r="A18" s="366" t="s">
        <v>330</v>
      </c>
      <c r="C18" s="425">
        <f>Assumptions!B59</f>
        <v>2612.0680000000002</v>
      </c>
      <c r="D18" s="424">
        <f t="shared" ref="D18:AP18" ca="1" si="1">C147</f>
        <v>4230.8710494767656</v>
      </c>
      <c r="E18" s="424">
        <f t="shared" ca="1" si="1"/>
        <v>5583.8864646752609</v>
      </c>
      <c r="F18" s="424">
        <f t="shared" ca="1" si="1"/>
        <v>6397.2591269204031</v>
      </c>
      <c r="G18" s="424">
        <f t="shared" ca="1" si="1"/>
        <v>5789.9977173259758</v>
      </c>
      <c r="H18" s="424">
        <f t="shared" ca="1" si="1"/>
        <v>5438.8084771106187</v>
      </c>
      <c r="I18" s="424">
        <f t="shared" ca="1" si="1"/>
        <v>5146.2935597352516</v>
      </c>
      <c r="J18" s="424">
        <f t="shared" ca="1" si="1"/>
        <v>4810.5758875387328</v>
      </c>
      <c r="K18" s="424">
        <f t="shared" ca="1" si="1"/>
        <v>4607.5487338727762</v>
      </c>
      <c r="L18" s="424">
        <f t="shared" ca="1" si="1"/>
        <v>4469.1111159541879</v>
      </c>
      <c r="M18" s="424">
        <f t="shared" ca="1" si="1"/>
        <v>4511.0319627629797</v>
      </c>
      <c r="N18" s="424">
        <f t="shared" ca="1" si="1"/>
        <v>4646.3629216458694</v>
      </c>
      <c r="O18" s="424">
        <f t="shared" ca="1" si="1"/>
        <v>4785.7538092952454</v>
      </c>
      <c r="P18" s="424">
        <f t="shared" ca="1" si="1"/>
        <v>4929.3264235741026</v>
      </c>
      <c r="Q18" s="424">
        <f t="shared" ca="1" si="1"/>
        <v>5077.2062162813254</v>
      </c>
      <c r="R18" s="424">
        <f t="shared" ca="1" si="1"/>
        <v>5229.5224027697659</v>
      </c>
      <c r="S18" s="424">
        <f t="shared" ca="1" si="1"/>
        <v>5386.4080748528586</v>
      </c>
      <c r="T18" s="424">
        <f t="shared" ca="1" si="1"/>
        <v>5548.0003170984446</v>
      </c>
      <c r="U18" s="424">
        <f t="shared" ca="1" si="1"/>
        <v>5714.4403266113986</v>
      </c>
      <c r="V18" s="424">
        <f t="shared" ca="1" si="1"/>
        <v>5885.8735364097411</v>
      </c>
      <c r="W18" s="424">
        <f t="shared" ca="1" si="1"/>
        <v>6062.4497425020327</v>
      </c>
      <c r="X18" s="424">
        <f t="shared" ca="1" si="1"/>
        <v>6244.3232347770936</v>
      </c>
      <c r="Y18" s="424">
        <f t="shared" ca="1" si="1"/>
        <v>6431.6529318204066</v>
      </c>
      <c r="Z18" s="424">
        <f t="shared" ca="1" si="1"/>
        <v>6624.6025197750187</v>
      </c>
      <c r="AA18" s="424">
        <f t="shared" ca="1" si="1"/>
        <v>6823.3405953682686</v>
      </c>
      <c r="AB18" s="424">
        <f t="shared" ca="1" si="1"/>
        <v>7028.0408132293169</v>
      </c>
      <c r="AC18" s="424">
        <f t="shared" ca="1" si="1"/>
        <v>7238.8820376261956</v>
      </c>
      <c r="AD18" s="424">
        <f t="shared" ca="1" si="1"/>
        <v>7456.0484987549808</v>
      </c>
      <c r="AE18" s="424">
        <f t="shared" ca="1" si="1"/>
        <v>7679.7299537176314</v>
      </c>
      <c r="AF18" s="424">
        <f t="shared" ca="1" si="1"/>
        <v>7910.1218523291609</v>
      </c>
      <c r="AG18" s="424">
        <f t="shared" ca="1" si="1"/>
        <v>8147.4255078990354</v>
      </c>
      <c r="AH18" s="424">
        <f t="shared" ca="1" si="1"/>
        <v>8391.8482731360054</v>
      </c>
      <c r="AI18" s="424">
        <f t="shared" ca="1" si="1"/>
        <v>8643.603721330086</v>
      </c>
      <c r="AJ18" s="424">
        <f t="shared" ca="1" si="1"/>
        <v>8902.9118329699886</v>
      </c>
      <c r="AK18" s="424">
        <f t="shared" ca="1" si="1"/>
        <v>9169.9991879590889</v>
      </c>
      <c r="AL18" s="424">
        <f t="shared" ca="1" si="1"/>
        <v>9445.0991635978626</v>
      </c>
      <c r="AM18" s="424">
        <f t="shared" ca="1" si="1"/>
        <v>9728.4521385057997</v>
      </c>
      <c r="AN18" s="424">
        <f t="shared" ca="1" si="1"/>
        <v>10020.305702660975</v>
      </c>
      <c r="AO18" s="424">
        <f t="shared" ca="1" si="1"/>
        <v>10320.914873740805</v>
      </c>
      <c r="AP18" s="424">
        <f t="shared" ca="1" si="1"/>
        <v>10630.542319953029</v>
      </c>
      <c r="AT18" s="367"/>
    </row>
    <row r="19" spans="1:46">
      <c r="A19" s="366" t="s">
        <v>329</v>
      </c>
      <c r="C19" s="423">
        <f>Assumptions!H40</f>
        <v>3273.4471200000003</v>
      </c>
      <c r="D19" s="423">
        <f>Assumptions!I40</f>
        <v>3371.6505336000005</v>
      </c>
      <c r="E19" s="423">
        <f>Assumptions!J40</f>
        <v>3472.8000496080003</v>
      </c>
      <c r="F19" s="423">
        <f>Assumptions!K40</f>
        <v>1510.7847984093778</v>
      </c>
      <c r="G19" s="423">
        <f>Assumptions!L40</f>
        <v>1556.108342361659</v>
      </c>
      <c r="H19" s="422">
        <f t="shared" ref="H19:AP19" si="2">G19*(1+$C$169)</f>
        <v>1602.7915926325088</v>
      </c>
      <c r="I19" s="422">
        <f t="shared" si="2"/>
        <v>1650.8753404114841</v>
      </c>
      <c r="J19" s="422">
        <f t="shared" si="2"/>
        <v>1700.4016006238287</v>
      </c>
      <c r="K19" s="422">
        <f t="shared" si="2"/>
        <v>1751.4136486425436</v>
      </c>
      <c r="L19" s="422">
        <f t="shared" si="2"/>
        <v>1803.95605810182</v>
      </c>
      <c r="M19" s="422">
        <f t="shared" si="2"/>
        <v>1858.0747398448746</v>
      </c>
      <c r="N19" s="422">
        <f t="shared" si="2"/>
        <v>1913.8169820402209</v>
      </c>
      <c r="O19" s="422">
        <f t="shared" si="2"/>
        <v>1971.2314915014276</v>
      </c>
      <c r="P19" s="422">
        <f t="shared" si="2"/>
        <v>2030.3684362464705</v>
      </c>
      <c r="Q19" s="422">
        <f t="shared" si="2"/>
        <v>2091.2794893338646</v>
      </c>
      <c r="R19" s="422">
        <f t="shared" si="2"/>
        <v>2154.0178740138804</v>
      </c>
      <c r="S19" s="422">
        <f t="shared" si="2"/>
        <v>2218.6384102342968</v>
      </c>
      <c r="T19" s="422">
        <f t="shared" si="2"/>
        <v>2285.1975625413256</v>
      </c>
      <c r="U19" s="422">
        <f t="shared" si="2"/>
        <v>2353.7534894175656</v>
      </c>
      <c r="V19" s="422">
        <f t="shared" si="2"/>
        <v>2424.3660941000926</v>
      </c>
      <c r="W19" s="422">
        <f t="shared" si="2"/>
        <v>2497.0970769230953</v>
      </c>
      <c r="X19" s="422">
        <f t="shared" si="2"/>
        <v>2572.0099892307881</v>
      </c>
      <c r="Y19" s="422">
        <f t="shared" si="2"/>
        <v>2649.1702889077119</v>
      </c>
      <c r="Z19" s="422">
        <f t="shared" si="2"/>
        <v>2728.6453975749432</v>
      </c>
      <c r="AA19" s="422">
        <f t="shared" si="2"/>
        <v>2810.5047595021915</v>
      </c>
      <c r="AB19" s="422">
        <f t="shared" si="2"/>
        <v>2894.8199022872573</v>
      </c>
      <c r="AC19" s="422">
        <f t="shared" si="2"/>
        <v>2981.6644993558753</v>
      </c>
      <c r="AD19" s="422">
        <f t="shared" si="2"/>
        <v>3071.1144343365518</v>
      </c>
      <c r="AE19" s="422">
        <f t="shared" si="2"/>
        <v>3163.2478673666483</v>
      </c>
      <c r="AF19" s="422">
        <f t="shared" si="2"/>
        <v>3258.1453033876478</v>
      </c>
      <c r="AG19" s="422">
        <f t="shared" si="2"/>
        <v>3355.8896624892773</v>
      </c>
      <c r="AH19" s="422">
        <f t="shared" si="2"/>
        <v>3456.5663523639555</v>
      </c>
      <c r="AI19" s="422">
        <f t="shared" si="2"/>
        <v>3560.2633429348743</v>
      </c>
      <c r="AJ19" s="422">
        <f t="shared" si="2"/>
        <v>3667.0712432229207</v>
      </c>
      <c r="AK19" s="422">
        <f t="shared" si="2"/>
        <v>3777.0833805196085</v>
      </c>
      <c r="AL19" s="422">
        <f t="shared" si="2"/>
        <v>3890.3958819351969</v>
      </c>
      <c r="AM19" s="422">
        <f t="shared" si="2"/>
        <v>4007.1077583932529</v>
      </c>
      <c r="AN19" s="422">
        <f t="shared" si="2"/>
        <v>4127.3209911450504</v>
      </c>
      <c r="AO19" s="422">
        <f t="shared" si="2"/>
        <v>4251.1406208794024</v>
      </c>
      <c r="AP19" s="422">
        <f t="shared" si="2"/>
        <v>4378.6748395057848</v>
      </c>
      <c r="AQ19" s="393"/>
      <c r="AT19" s="367"/>
    </row>
    <row r="20" spans="1:46">
      <c r="AT20" s="367"/>
    </row>
    <row r="21" spans="1:46">
      <c r="C21" s="421">
        <f>C17</f>
        <v>2020</v>
      </c>
      <c r="D21" s="421">
        <f t="shared" ref="D21:AP21" si="3">C21+1</f>
        <v>2021</v>
      </c>
      <c r="E21" s="421">
        <f t="shared" si="3"/>
        <v>2022</v>
      </c>
      <c r="F21" s="421">
        <f t="shared" si="3"/>
        <v>2023</v>
      </c>
      <c r="G21" s="421">
        <f t="shared" si="3"/>
        <v>2024</v>
      </c>
      <c r="H21" s="421">
        <f t="shared" si="3"/>
        <v>2025</v>
      </c>
      <c r="I21" s="421">
        <f t="shared" si="3"/>
        <v>2026</v>
      </c>
      <c r="J21" s="421">
        <f t="shared" si="3"/>
        <v>2027</v>
      </c>
      <c r="K21" s="421">
        <f t="shared" si="3"/>
        <v>2028</v>
      </c>
      <c r="L21" s="421">
        <f t="shared" si="3"/>
        <v>2029</v>
      </c>
      <c r="M21" s="420">
        <f t="shared" si="3"/>
        <v>2030</v>
      </c>
      <c r="N21" s="420">
        <f t="shared" si="3"/>
        <v>2031</v>
      </c>
      <c r="O21" s="420">
        <f t="shared" si="3"/>
        <v>2032</v>
      </c>
      <c r="P21" s="420">
        <f t="shared" si="3"/>
        <v>2033</v>
      </c>
      <c r="Q21" s="420">
        <f t="shared" si="3"/>
        <v>2034</v>
      </c>
      <c r="R21" s="420">
        <f t="shared" si="3"/>
        <v>2035</v>
      </c>
      <c r="S21" s="420">
        <f t="shared" si="3"/>
        <v>2036</v>
      </c>
      <c r="T21" s="420">
        <f t="shared" si="3"/>
        <v>2037</v>
      </c>
      <c r="U21" s="420">
        <f t="shared" si="3"/>
        <v>2038</v>
      </c>
      <c r="V21" s="420">
        <f t="shared" si="3"/>
        <v>2039</v>
      </c>
      <c r="W21" s="420">
        <f t="shared" si="3"/>
        <v>2040</v>
      </c>
      <c r="X21" s="420">
        <f t="shared" si="3"/>
        <v>2041</v>
      </c>
      <c r="Y21" s="420">
        <f t="shared" si="3"/>
        <v>2042</v>
      </c>
      <c r="Z21" s="420">
        <f t="shared" si="3"/>
        <v>2043</v>
      </c>
      <c r="AA21" s="420">
        <f t="shared" si="3"/>
        <v>2044</v>
      </c>
      <c r="AB21" s="420">
        <f t="shared" si="3"/>
        <v>2045</v>
      </c>
      <c r="AC21" s="420">
        <f t="shared" si="3"/>
        <v>2046</v>
      </c>
      <c r="AD21" s="420">
        <f t="shared" si="3"/>
        <v>2047</v>
      </c>
      <c r="AE21" s="420">
        <f t="shared" si="3"/>
        <v>2048</v>
      </c>
      <c r="AF21" s="420">
        <f t="shared" si="3"/>
        <v>2049</v>
      </c>
      <c r="AG21" s="420">
        <f t="shared" si="3"/>
        <v>2050</v>
      </c>
      <c r="AH21" s="420">
        <f t="shared" si="3"/>
        <v>2051</v>
      </c>
      <c r="AI21" s="420">
        <f t="shared" si="3"/>
        <v>2052</v>
      </c>
      <c r="AJ21" s="420">
        <f t="shared" si="3"/>
        <v>2053</v>
      </c>
      <c r="AK21" s="420">
        <f t="shared" si="3"/>
        <v>2054</v>
      </c>
      <c r="AL21" s="420">
        <f t="shared" si="3"/>
        <v>2055</v>
      </c>
      <c r="AM21" s="420">
        <f t="shared" si="3"/>
        <v>2056</v>
      </c>
      <c r="AN21" s="420">
        <f t="shared" si="3"/>
        <v>2057</v>
      </c>
      <c r="AO21" s="420">
        <f t="shared" si="3"/>
        <v>2058</v>
      </c>
      <c r="AP21" s="420">
        <f t="shared" si="3"/>
        <v>2059</v>
      </c>
      <c r="AQ21" s="418"/>
      <c r="AT21" s="367"/>
    </row>
    <row r="22" spans="1:46" hidden="1" outlineLevel="1">
      <c r="A22" s="366" t="s">
        <v>328</v>
      </c>
      <c r="C22" s="417">
        <f>CHOOSE(C3,VLOOKUP(L3,B106:AP145,C74+1),VLOOKUP(L7,B75:AP104,C74+1))</f>
        <v>0.25</v>
      </c>
      <c r="D22" s="417">
        <f>CHOOSE(C3,VLOOKUP(L3,B106:AP145,D74+1),VLOOKUP(L7,B75:AP104,D74+1))</f>
        <v>0.21429999999999999</v>
      </c>
      <c r="E22" s="417">
        <f>CHOOSE(C3,VLOOKUP(L3,B106:AP145,E74+1),VLOOKUP(L7,B75:AP104,E74+1))</f>
        <v>0.15310000000000001</v>
      </c>
      <c r="F22" s="417">
        <f>CHOOSE(C3,VLOOKUP(L3,B106:AP145,F74+1),VLOOKUP(L7,B75:AP104,F74+1))</f>
        <v>0.10929999999999999</v>
      </c>
      <c r="G22" s="417">
        <f>CHOOSE(C3,VLOOKUP(L3,B106:AP145,G74+1),VLOOKUP(L7,B75:AP104,G74+1))</f>
        <v>8.7499999999999994E-2</v>
      </c>
      <c r="H22" s="417">
        <f>CHOOSE(C3,VLOOKUP(L3,B106:AP145,H74+1),VLOOKUP(L7,B75:AP104,H74+1))</f>
        <v>8.7400000000000005E-2</v>
      </c>
      <c r="I22" s="417">
        <f>CHOOSE(C3,VLOOKUP(L3,B106:AP145,I74+1),VLOOKUP(L7,B75:AP104,I74+1))</f>
        <v>8.7499999999999994E-2</v>
      </c>
      <c r="J22" s="417">
        <f>CHOOSE(C3,VLOOKUP(L3,B106:AP145,J74+1),VLOOKUP(L7,B75:AP104,J74+1))</f>
        <v>1.09E-2</v>
      </c>
      <c r="K22" s="417">
        <f>CHOOSE(C3,VLOOKUP(L3,B106:AP145,K74+1),VLOOKUP(L7,B75:AP104,K74+1))</f>
        <v>0</v>
      </c>
      <c r="L22" s="417">
        <f>CHOOSE(C3,VLOOKUP(L3,B106:AP145,L74+1),VLOOKUP(L7,B75:AP104,L74+1))</f>
        <v>0</v>
      </c>
      <c r="M22" s="417">
        <f>CHOOSE(C3,VLOOKUP(L3,B106:AP145,M74+1),VLOOKUP(L7,B75:AP104,M74+1))</f>
        <v>0</v>
      </c>
      <c r="N22" s="417">
        <f>CHOOSE(C3,VLOOKUP(L3,B106:AP145,N74+1),VLOOKUP(L7,B75:AP104,N74+1))</f>
        <v>0</v>
      </c>
      <c r="O22" s="417">
        <f>CHOOSE(C3,VLOOKUP(L3,B106:AP145,O74+1),VLOOKUP(L7,B75:AP104,O74+1))</f>
        <v>0</v>
      </c>
      <c r="P22" s="417">
        <f>CHOOSE(C3,VLOOKUP(L3,B106:AP145,P74+1),VLOOKUP(L7,B75:AP104,P74+1))</f>
        <v>0</v>
      </c>
      <c r="Q22" s="417">
        <f>CHOOSE(C3,VLOOKUP(L3,B106:AP145,Q74+1),VLOOKUP(L7,B75:AP104,Q74+1))</f>
        <v>0</v>
      </c>
      <c r="R22" s="417">
        <f>CHOOSE(C3,VLOOKUP(L3,B106:AP145,R74+1),VLOOKUP(L7,B75:AP104,R74+1))</f>
        <v>0</v>
      </c>
      <c r="S22" s="417">
        <f>CHOOSE(C3,VLOOKUP(L3,B106:AP145,S74+1),VLOOKUP(L7,B75:AP104,S74+1))</f>
        <v>0</v>
      </c>
      <c r="T22" s="417">
        <f>CHOOSE(C3,VLOOKUP(L3,B106:AP145,T74+1),VLOOKUP(L7,B75:AP104,T74+1))</f>
        <v>0</v>
      </c>
      <c r="U22" s="417">
        <f>CHOOSE(C3,VLOOKUP(L3,B106:AP145,U74+1),VLOOKUP(L7,B75:AP104,U74+1))</f>
        <v>0</v>
      </c>
      <c r="V22" s="417">
        <f>CHOOSE(C3,VLOOKUP(L3,B106:AP145,V74+1),VLOOKUP(L7,B75:AP104,V74+1))</f>
        <v>0</v>
      </c>
      <c r="W22" s="417">
        <f>CHOOSE(C3,VLOOKUP(L3,B106:AP145,W74+1),VLOOKUP(L7,B75:AP104,W74+1))</f>
        <v>0</v>
      </c>
      <c r="X22" s="417">
        <f>CHOOSE(C3,VLOOKUP(L3,B106:AP145,X74+1),VLOOKUP(L7,B75:AP104,X74+1))</f>
        <v>0</v>
      </c>
      <c r="Y22" s="417">
        <f>CHOOSE(C3,VLOOKUP(L3,B106:AP145,Y74+1),VLOOKUP(L7,B75:AP104,Y74+1))</f>
        <v>0</v>
      </c>
      <c r="Z22" s="417">
        <f>CHOOSE(C3,VLOOKUP(L3,B106:AP145,Z74+1),VLOOKUP(L7,B75:AP104,Z74+1))</f>
        <v>0</v>
      </c>
      <c r="AA22" s="417">
        <f>CHOOSE(C3,VLOOKUP(L3,B106:AP145,AA74+1),VLOOKUP(L7,B75:AP104,AA74+1))</f>
        <v>0</v>
      </c>
      <c r="AB22" s="417">
        <f>CHOOSE(C3,VLOOKUP(L3,B106:AP145,AB74+1),VLOOKUP(L7,B75:AP104,AB74+1))</f>
        <v>0</v>
      </c>
      <c r="AC22" s="417">
        <f>CHOOSE(C3,VLOOKUP(L3,B106:AP145,AC74+1),VLOOKUP(L7,B75:AP104,AC74+1))</f>
        <v>0</v>
      </c>
      <c r="AD22" s="417">
        <f>CHOOSE(C3,VLOOKUP(L3,B106:AP145,AD74+1),VLOOKUP(L7,B75:AP104,AD74+1))</f>
        <v>0</v>
      </c>
      <c r="AE22" s="417">
        <f>CHOOSE(C3,VLOOKUP(L3,B106:AP145,AE74+1),VLOOKUP(L7,B75:AP104,AE74+1))</f>
        <v>0</v>
      </c>
      <c r="AF22" s="417">
        <f>CHOOSE(C3,VLOOKUP(L3,B106:AP145,AF74+1),VLOOKUP(L7,B75:AP104,AF74+1))</f>
        <v>0</v>
      </c>
      <c r="AG22" s="417">
        <f>CHOOSE(C3,VLOOKUP(L3,B106:AP145,AG74+1),VLOOKUP(L7,B75:AP104,AG74+1))</f>
        <v>0</v>
      </c>
      <c r="AH22" s="417">
        <f>CHOOSE(C3,VLOOKUP(L3,B106:AP145,AH74+1),VLOOKUP(L7,B75:AP104,AH74+1))</f>
        <v>0</v>
      </c>
      <c r="AI22" s="417">
        <f>CHOOSE(C3,VLOOKUP(L3,B106:AP145,AI74+1),VLOOKUP(L7,B75:AP104,AI74+1))</f>
        <v>0</v>
      </c>
      <c r="AJ22" s="417">
        <f>CHOOSE(C3,VLOOKUP(L3,B106:AP145,AJ74+1),VLOOKUP(L7,B75:AP104,AJ74+1))</f>
        <v>0</v>
      </c>
      <c r="AK22" s="417">
        <f>CHOOSE(C3,VLOOKUP(L3,B106:AP145,AK74+1),VLOOKUP(L7,B75:AP104,AK74+1))</f>
        <v>0</v>
      </c>
      <c r="AL22" s="417">
        <f>CHOOSE(C3,VLOOKUP(L3,B106:AP145,AL74+1),VLOOKUP(L7,B75:AP104,AL74+1))</f>
        <v>0</v>
      </c>
      <c r="AM22" s="417">
        <f>CHOOSE(C3,VLOOKUP(L3,B106:AP145,AM74+1),VLOOKUP(L7,B75:AP104,AM74+1))</f>
        <v>0</v>
      </c>
      <c r="AN22" s="417">
        <f>CHOOSE(C3,VLOOKUP(L3,B106:AP145,AN74+1),VLOOKUP(L7,B75:AP104,AN74+1))</f>
        <v>0</v>
      </c>
      <c r="AO22" s="417">
        <f>CHOOSE(C3,VLOOKUP(L3,B106:AP145,AO74+1),VLOOKUP(L7,B75:AP104,AO74+1))</f>
        <v>0</v>
      </c>
      <c r="AP22" s="417">
        <f>CHOOSE(C3,VLOOKUP(L3,B106:AP145,AP74+1),VLOOKUP(L7,B75:AP104,AP74+1))</f>
        <v>0</v>
      </c>
      <c r="AQ22" s="418"/>
      <c r="AT22" s="367"/>
    </row>
    <row r="23" spans="1:46" collapsed="1">
      <c r="A23" s="366" t="s">
        <v>328</v>
      </c>
      <c r="C23" s="419">
        <f ca="1">+OFFSET(C22,0,C170)/SUMIF(C74:AP74,"&gt;="&amp;C170+1,C22:AP22)</f>
        <v>0.32016099524332237</v>
      </c>
      <c r="D23" s="419">
        <f ca="1">+OFFSET(D22,0,C170)/SUMIF(C74:AP74,"&gt;="&amp;C170+1,C22:AP22)</f>
        <v>0.31979509696304431</v>
      </c>
      <c r="E23" s="419">
        <f ca="1">+OFFSET(E22,0,C170)/SUMIF(C74:AP74,"&gt;="&amp;C170+1,C22:AP22)</f>
        <v>0.32016099524332237</v>
      </c>
      <c r="F23" s="419">
        <f ca="1">+OFFSET(F22,0,C170)/SUMIF(C74:AP74,"&gt;="&amp;C170+1,C22:AP22)</f>
        <v>3.9882912550311019E-2</v>
      </c>
      <c r="G23" s="419">
        <f ca="1">+OFFSET(G22,0,C170)/SUMIF(C74:AP74,"&gt;="&amp;C170+1,C22:AP22)</f>
        <v>0</v>
      </c>
      <c r="H23" s="419">
        <f ca="1">+OFFSET(H22,0,C170)/SUMIF(C74:AP74,"&gt;="&amp;C170+1,C22:AP22)</f>
        <v>0</v>
      </c>
      <c r="I23" s="419">
        <f ca="1">+OFFSET(I22,0,C170)/SUMIF(C74:AP74,"&gt;="&amp;C170+1,C22:AP22)</f>
        <v>0</v>
      </c>
      <c r="J23" s="419">
        <f ca="1">+OFFSET(J22,0,C170)/SUMIF(C74:AP74,"&gt;="&amp;C170+1,C22:AP22)</f>
        <v>0</v>
      </c>
      <c r="K23" s="419">
        <f ca="1">+OFFSET(K22,0,C170)/SUMIF(C74:AP74,"&gt;="&amp;C170+1,C22:AP22)</f>
        <v>0</v>
      </c>
      <c r="L23" s="419">
        <f ca="1">+OFFSET(L22,0,C170)/SUMIF(C74:AP74,"&gt;="&amp;C170+1,C22:AP22)</f>
        <v>0</v>
      </c>
      <c r="M23" s="419">
        <f ca="1">+OFFSET(M22,0,C170)/SUMIF(C74:AP74,"&gt;="&amp;C170+1,C22:AP22)</f>
        <v>0</v>
      </c>
      <c r="N23" s="419">
        <f ca="1">+OFFSET(N22,0,C170)/SUMIF(C74:AP74,"&gt;="&amp;C170+1,C22:AP22)</f>
        <v>0</v>
      </c>
      <c r="O23" s="419">
        <f ca="1">+OFFSET(O22,0,C170)/SUMIF(C74:AP74,"&gt;="&amp;C170+1,C22:AP22)</f>
        <v>0</v>
      </c>
      <c r="P23" s="419">
        <f ca="1">+OFFSET(P22,0,C170)/SUMIF(C74:AP74,"&gt;="&amp;C170+1,C22:AP22)</f>
        <v>0</v>
      </c>
      <c r="Q23" s="419">
        <f ca="1">+OFFSET(Q22,0,C170)/SUMIF(C74:AP74,"&gt;="&amp;C170+1,C22:AP22)</f>
        <v>0</v>
      </c>
      <c r="R23" s="419">
        <f ca="1">+OFFSET(R22,0,C170)/SUMIF(C74:AP74,"&gt;="&amp;C170+1,C22:AP22)</f>
        <v>0</v>
      </c>
      <c r="S23" s="419">
        <f ca="1">+OFFSET(S22,0,C170)/SUMIF(C74:AP74,"&gt;="&amp;C170+1,C22:AP22)</f>
        <v>0</v>
      </c>
      <c r="T23" s="419">
        <f ca="1">+OFFSET(T22,0,C170)/SUMIF(C74:AP74,"&gt;="&amp;C170+1,C22:AP22)</f>
        <v>0</v>
      </c>
      <c r="U23" s="419">
        <f ca="1">+OFFSET(U22,0,C170)/SUMIF(C74:AP74,"&gt;="&amp;C170+1,C22:AP22)</f>
        <v>0</v>
      </c>
      <c r="V23" s="419">
        <f ca="1">+OFFSET(V22,0,C170)/SUMIF(C74:AP74,"&gt;="&amp;C170+1,C22:AP22)</f>
        <v>0</v>
      </c>
      <c r="W23" s="419">
        <f ca="1">+OFFSET(W22,0,C170)/SUMIF(C74:AP74,"&gt;="&amp;C170+1,C22:AP22)</f>
        <v>0</v>
      </c>
      <c r="X23" s="419">
        <f ca="1">+OFFSET(X22,0,C170)/SUMIF(C74:AP74,"&gt;="&amp;C170+1,C22:AP22)</f>
        <v>0</v>
      </c>
      <c r="Y23" s="419">
        <f ca="1">+OFFSET(Y22,0,C170)/SUMIF(C74:AP74,"&gt;="&amp;C170+1,C22:AP22)</f>
        <v>0</v>
      </c>
      <c r="Z23" s="419">
        <f ca="1">+OFFSET(Z22,0,C170)/SUMIF(C74:AP74,"&gt;="&amp;C170+1,C22:AP22)</f>
        <v>0</v>
      </c>
      <c r="AA23" s="419">
        <f ca="1">+OFFSET(AA22,0,C170)/SUMIF(C74:AP74,"&gt;="&amp;C170+1,C22:AP22)</f>
        <v>0</v>
      </c>
      <c r="AB23" s="419">
        <f ca="1">+OFFSET(AB22,0,C170)/SUMIF(C74:AP74,"&gt;="&amp;C170+1,C22:AP22)</f>
        <v>0</v>
      </c>
      <c r="AC23" s="419">
        <f ca="1">+OFFSET(AC22,0,C170)/SUMIF(C74:AP74,"&gt;="&amp;C170+1,C22:AP22)</f>
        <v>0</v>
      </c>
      <c r="AD23" s="419">
        <f ca="1">+OFFSET(AD22,0,C170)/SUMIF(C74:AP74,"&gt;="&amp;C170+1,C22:AP22)</f>
        <v>0</v>
      </c>
      <c r="AE23" s="419">
        <f ca="1">+OFFSET(AE22,0,C170)/SUMIF(C74:AP74,"&gt;="&amp;C170+1,C22:AP22)</f>
        <v>0</v>
      </c>
      <c r="AF23" s="419">
        <f ca="1">+OFFSET(AF22,0,C170)/SUMIF(C74:AP74,"&gt;="&amp;C170+1,C22:AP22)</f>
        <v>0</v>
      </c>
      <c r="AG23" s="419">
        <f ca="1">+OFFSET(AG22,0,C170)/SUMIF(C74:AP74,"&gt;="&amp;C170+1,C22:AP22)</f>
        <v>0</v>
      </c>
      <c r="AH23" s="419">
        <f ca="1">+OFFSET(AH22,0,C170)/SUMIF(C74:AP74,"&gt;="&amp;C170+1,C22:AP22)</f>
        <v>0</v>
      </c>
      <c r="AI23" s="419">
        <f ca="1">+OFFSET(AI22,0,C170)/SUMIF(C74:AP74,"&gt;="&amp;C170+1,C22:AP22)</f>
        <v>0</v>
      </c>
      <c r="AJ23" s="419">
        <f ca="1">+OFFSET(AJ22,0,C170)/SUMIF(C74:AP74,"&gt;="&amp;C170+1,C22:AP22)</f>
        <v>0</v>
      </c>
      <c r="AK23" s="419">
        <f ca="1">+OFFSET(AK22,0,C170)/SUMIF(C74:AP74,"&gt;="&amp;C170+1,C22:AP22)</f>
        <v>0</v>
      </c>
      <c r="AL23" s="419">
        <f ca="1">+OFFSET(AL22,0,C170)/SUMIF(C74:AP74,"&gt;="&amp;C170+1,C22:AP22)</f>
        <v>0</v>
      </c>
      <c r="AM23" s="419">
        <f ca="1">+OFFSET(AM22,0,C170)/SUMIF(C74:AP74,"&gt;="&amp;C170+1,C22:AP22)</f>
        <v>0</v>
      </c>
      <c r="AN23" s="419">
        <f ca="1">+OFFSET(AN22,0,C170)/SUMIF(C74:AP74,"&gt;="&amp;C170+1,C22:AP22)</f>
        <v>0</v>
      </c>
      <c r="AO23" s="419">
        <f ca="1">+OFFSET(AO22,0,C170)/SUMIF(C74:AP74,"&gt;="&amp;C170+1,C22:AP22)</f>
        <v>0</v>
      </c>
      <c r="AP23" s="419">
        <f ca="1">+OFFSET(AP22,0,C170)/SUMIF(C74:AP74,"&gt;="&amp;C170+1,C22:AP22)</f>
        <v>0</v>
      </c>
      <c r="AQ23" s="418"/>
      <c r="AT23" s="367"/>
    </row>
    <row r="24" spans="1:46" s="394" customFormat="1">
      <c r="A24" s="366" t="s">
        <v>327</v>
      </c>
      <c r="B24" s="366"/>
      <c r="C24" s="417">
        <f>CHOOSE(C3,VLOOKUP(I3,B106:AP145,C74+1),VLOOKUP(I7,B75:AP104,C74+1))</f>
        <v>0.1429</v>
      </c>
      <c r="D24" s="417">
        <f>CHOOSE(C3,VLOOKUP(I3,B106:AP145,D74+1),VLOOKUP(I7,B75:AP104,D74+1))</f>
        <v>0.24490000000000001</v>
      </c>
      <c r="E24" s="417">
        <f>CHOOSE(C3,VLOOKUP(I3,B106:AP145,E74+1),VLOOKUP(I7,B75:AP104,E74+1))</f>
        <v>0.1749</v>
      </c>
      <c r="F24" s="417">
        <f>CHOOSE(C3,VLOOKUP(I3,B106:AP145,F74+1),VLOOKUP(I7,B75:AP104,F74+1))</f>
        <v>0.1249</v>
      </c>
      <c r="G24" s="417">
        <f>CHOOSE(C3,VLOOKUP(I3,B106:AP145,G74+1),VLOOKUP(I7,B75:AP104,G74+1))</f>
        <v>8.9300000000000004E-2</v>
      </c>
      <c r="H24" s="417">
        <f>CHOOSE(C3,VLOOKUP(I3,B106:AP145,H74+1),VLOOKUP(I7,B75:AP104,H74+1))</f>
        <v>8.9200000000000002E-2</v>
      </c>
      <c r="I24" s="417">
        <f>CHOOSE(C3,VLOOKUP(I3,B106:AP145,I74+1),VLOOKUP(I7,B75:AP104,I74+1))</f>
        <v>8.9300000000000004E-2</v>
      </c>
      <c r="J24" s="417">
        <f>CHOOSE(C3,VLOOKUP(I3,B106:AP145,J74+1),VLOOKUP(I7,B75:AP104,J74+1))</f>
        <v>4.4600000000000001E-2</v>
      </c>
      <c r="K24" s="417">
        <f>CHOOSE(C3,VLOOKUP(I3,B106:AP145,K74+1),VLOOKUP(I7,B75:AP104,K74+1))</f>
        <v>0</v>
      </c>
      <c r="L24" s="417">
        <f>CHOOSE(C3,VLOOKUP(I3,B106:AP145,L74+1),VLOOKUP(I7,B75:AP104,L74+1))</f>
        <v>0</v>
      </c>
      <c r="M24" s="417">
        <f>CHOOSE(C3,VLOOKUP(I3,B106:AP145,M74+1),VLOOKUP(I7,B75:AP104,M74+1))</f>
        <v>0</v>
      </c>
      <c r="N24" s="417">
        <f>CHOOSE(C3,VLOOKUP(I3,B106:AP145,N74+1),VLOOKUP(I7,B75:AP104,N74+1))</f>
        <v>0</v>
      </c>
      <c r="O24" s="417">
        <f>CHOOSE(C3,VLOOKUP(I3,B106:AP145,O74+1),VLOOKUP(I7,B75:AP104,O74+1))</f>
        <v>0</v>
      </c>
      <c r="P24" s="417">
        <f>CHOOSE(C3,VLOOKUP(I3,B106:AP145,P74+1),VLOOKUP(I7,B75:AP104,P74+1))</f>
        <v>0</v>
      </c>
      <c r="Q24" s="417">
        <f>CHOOSE(C3,VLOOKUP(I3,B106:AP145,Q74+1),VLOOKUP(I7,B75:AP104,Q74+1))</f>
        <v>0</v>
      </c>
      <c r="R24" s="417">
        <f>CHOOSE(C3,VLOOKUP(I3,B106:AP145,R74+1),VLOOKUP(I7,B75:AP104,R74+1))</f>
        <v>0</v>
      </c>
      <c r="S24" s="417">
        <f>CHOOSE(C3,VLOOKUP(I3,B106:AP145,S74+1),VLOOKUP(I7,B75:AP104,S74+1))</f>
        <v>0</v>
      </c>
      <c r="T24" s="417">
        <f>CHOOSE(C3,VLOOKUP(I3,B106:AP145,T74+1),VLOOKUP(I7,B75:AP104,T74+1))</f>
        <v>0</v>
      </c>
      <c r="U24" s="417">
        <f>CHOOSE(C3,VLOOKUP(I3,B106:AP145,U74+1),VLOOKUP(I7,B75:AP104,U74+1))</f>
        <v>0</v>
      </c>
      <c r="V24" s="417">
        <f>CHOOSE(C3,VLOOKUP(I3,B106:AP145,V74+1),VLOOKUP(I7,B75:AP104,V74+1))</f>
        <v>0</v>
      </c>
      <c r="W24" s="417">
        <f>CHOOSE(C3,VLOOKUP(I3,B106:AP145,W74+1),VLOOKUP(I7,B75:AP104,W74+1))</f>
        <v>0</v>
      </c>
      <c r="X24" s="417">
        <f>CHOOSE(C3,VLOOKUP(I3,B106:AP145,X74+1),VLOOKUP(I7,B75:AP104,X74+1))</f>
        <v>0</v>
      </c>
      <c r="Y24" s="417">
        <f>CHOOSE(C3,VLOOKUP(I3,B106:AP145,Y74+1),VLOOKUP(I7,B75:AP104,Y74+1))</f>
        <v>0</v>
      </c>
      <c r="Z24" s="417">
        <f>CHOOSE(C3,VLOOKUP(I3,B106:AP145,Z74+1),VLOOKUP(I7,B75:AP104,Z74+1))</f>
        <v>0</v>
      </c>
      <c r="AA24" s="417">
        <f>CHOOSE(C3,VLOOKUP(I3,B106:AP145,AA74+1),VLOOKUP(I7,B75:AP104,AA74+1))</f>
        <v>0</v>
      </c>
      <c r="AB24" s="417">
        <f>CHOOSE(C3,VLOOKUP(I3,B106:AP145,AB74+1),VLOOKUP(I7,B75:AP104,AB74+1))</f>
        <v>0</v>
      </c>
      <c r="AC24" s="417">
        <f>CHOOSE(C3,VLOOKUP(I3,B106:AP145,AC74+1),VLOOKUP(I7,B75:AP104,AC74+1))</f>
        <v>0</v>
      </c>
      <c r="AD24" s="417">
        <f>CHOOSE(C3,VLOOKUP(I3,B106:AP145,AD74+1),VLOOKUP(I7,B75:AP104,AD74+1))</f>
        <v>0</v>
      </c>
      <c r="AE24" s="417">
        <f>CHOOSE(C3,VLOOKUP(I3,B106:AP145,AE74+1),VLOOKUP(I7,B75:AP104,AE74+1))</f>
        <v>0</v>
      </c>
      <c r="AF24" s="417">
        <f>CHOOSE(C3,VLOOKUP(I3,B106:AP145,AF74+1),VLOOKUP(I7,B75:AP104,AF74+1))</f>
        <v>0</v>
      </c>
      <c r="AG24" s="417">
        <f>CHOOSE(C3,VLOOKUP(I3,B106:AP145,AG74+1),VLOOKUP(I7,B75:AP104,AG74+1))</f>
        <v>0</v>
      </c>
      <c r="AH24" s="417">
        <f>CHOOSE(C3,VLOOKUP(I3,B106:AP145,AH74+1),VLOOKUP(I7,B75:AP104,AH74+1))</f>
        <v>0</v>
      </c>
      <c r="AI24" s="417">
        <f>CHOOSE(C3,VLOOKUP(I3,B106:AP145,AI74+1),VLOOKUP(I7,B75:AP104,AI74+1))</f>
        <v>0</v>
      </c>
      <c r="AJ24" s="417">
        <f>CHOOSE(C3,VLOOKUP(I3,B106:AP145,AJ74+1),VLOOKUP(I7,B75:AP104,AJ74+1))</f>
        <v>0</v>
      </c>
      <c r="AK24" s="417">
        <f>CHOOSE(C3,VLOOKUP(I3,B106:AP145,AK74+1),VLOOKUP(I7,B75:AP104,AK74+1))</f>
        <v>0</v>
      </c>
      <c r="AL24" s="417">
        <f>CHOOSE(C3,VLOOKUP(I3,B106:AP145,AL74+1),VLOOKUP(I7,B75:AP104,AL74+1))</f>
        <v>0</v>
      </c>
      <c r="AM24" s="417">
        <f>CHOOSE(C3,VLOOKUP(I3,B106:AP145,AM74+1),VLOOKUP(I7,B75:AP104,AM74+1))</f>
        <v>0</v>
      </c>
      <c r="AN24" s="417">
        <f>CHOOSE(C3,VLOOKUP(I3,B106:AP145,AN74+1),VLOOKUP(I7,B75:AP104,AN74+1))</f>
        <v>0</v>
      </c>
      <c r="AO24" s="417">
        <f>CHOOSE(C3,VLOOKUP(I3,B106:AP145,AO74+1),VLOOKUP(I7,B75:AP104,AO74+1))</f>
        <v>0</v>
      </c>
      <c r="AP24" s="417">
        <f>CHOOSE(C3,VLOOKUP(I3,B106:AP145,AP74+1),VLOOKUP(I7,B75:AP104,AP74+1))</f>
        <v>0</v>
      </c>
      <c r="AR24" s="415" t="s">
        <v>326</v>
      </c>
      <c r="AT24" s="414"/>
    </row>
    <row r="25" spans="1:46" s="394" customFormat="1">
      <c r="A25" s="366" t="s">
        <v>325</v>
      </c>
      <c r="B25" s="366"/>
      <c r="C25" s="417">
        <f>CHOOSE(C3,VLOOKUP(D3,B106:AP145,C74+1),VLOOKUP(D7,B75:AP104,C74+1))</f>
        <v>0.25</v>
      </c>
      <c r="D25" s="417">
        <f>CHOOSE(C3,VLOOKUP(D3,B106:AP145,D74+1),VLOOKUP(D7,B75:AP104,D74+1))</f>
        <v>0.21429999999999999</v>
      </c>
      <c r="E25" s="417">
        <f>CHOOSE(C3,VLOOKUP(D3,B106:AP145,E74+1),VLOOKUP(D7,B75:AP104,E74+1))</f>
        <v>0.15310000000000001</v>
      </c>
      <c r="F25" s="417">
        <f>CHOOSE(C3,VLOOKUP(D3,B106:AP145,F74+1),VLOOKUP(D7,B75:AP104,F74+1))</f>
        <v>0.10929999999999999</v>
      </c>
      <c r="G25" s="417">
        <f>CHOOSE(C3,VLOOKUP(D3,B106:AP145,G74+1),VLOOKUP(D7,B75:AP104,G74+1))</f>
        <v>8.7499999999999994E-2</v>
      </c>
      <c r="H25" s="417">
        <f>CHOOSE(C3,VLOOKUP(D3,B106:AP145,H74+1),VLOOKUP(D7,B75:AP104,H74+1))</f>
        <v>8.7400000000000005E-2</v>
      </c>
      <c r="I25" s="417">
        <f>CHOOSE(C3,VLOOKUP(D3,B106:AP145,I74+1),VLOOKUP(D7,B75:AP104,I74+1))</f>
        <v>8.7499999999999994E-2</v>
      </c>
      <c r="J25" s="417">
        <f>CHOOSE(C3,VLOOKUP(D3,B106:AP145,J74+1),VLOOKUP(D7,B75:AP104,J74+1))</f>
        <v>1.09E-2</v>
      </c>
      <c r="K25" s="417">
        <f>CHOOSE(C3,VLOOKUP(D3,B106:AP145,K74+1),VLOOKUP(D7,B75:AP104,K74+1))</f>
        <v>0</v>
      </c>
      <c r="L25" s="417">
        <f>CHOOSE(C3,VLOOKUP(D3,B106:AP145,L74+1),VLOOKUP(D7,B75:AP104,L74+1))</f>
        <v>0</v>
      </c>
      <c r="M25" s="417">
        <f>CHOOSE(C3,VLOOKUP(D3,B106:AP145,M74+1),VLOOKUP(D7,B75:AP104,M74+1))</f>
        <v>0</v>
      </c>
      <c r="N25" s="417">
        <f>CHOOSE(C3,VLOOKUP(D3,B106:AP145,N74+1),VLOOKUP(D7,B75:AP104,N74+1))</f>
        <v>0</v>
      </c>
      <c r="O25" s="417">
        <f>CHOOSE(C3,VLOOKUP(D3,B106:AP145,O74+1),VLOOKUP(D7,B75:AP104,O74+1))</f>
        <v>0</v>
      </c>
      <c r="P25" s="417">
        <f>CHOOSE(C3,VLOOKUP(D3,B106:AP145,P74+1),VLOOKUP(D7,B75:AP104,P74+1))</f>
        <v>0</v>
      </c>
      <c r="Q25" s="417">
        <f>CHOOSE(C3,VLOOKUP(D3,B106:AP145,Q74+1),VLOOKUP(D7,B75:AP104,Q74+1))</f>
        <v>0</v>
      </c>
      <c r="R25" s="417">
        <f>CHOOSE(C3,VLOOKUP(D3,B106:AP145,R74+1),VLOOKUP(D7,B75:AP104,R74+1))</f>
        <v>0</v>
      </c>
      <c r="S25" s="417">
        <f>CHOOSE(C3,VLOOKUP(D3,B106:AP145,S74+1),VLOOKUP(D7,B75:AP104,S74+1))</f>
        <v>0</v>
      </c>
      <c r="T25" s="417">
        <f>CHOOSE(C3,VLOOKUP(D3,B106:AP145,T74+1),VLOOKUP(D7,B75:AP104,T74+1))</f>
        <v>0</v>
      </c>
      <c r="U25" s="417">
        <f>CHOOSE(C3,VLOOKUP(D3,B106:AP145,U74+1),VLOOKUP(D7,B75:AP104,U74+1))</f>
        <v>0</v>
      </c>
      <c r="V25" s="417">
        <f>CHOOSE(C3,VLOOKUP(D3,B106:AP145,V74+1),VLOOKUP(D7,B75:AP104,V74+1))</f>
        <v>0</v>
      </c>
      <c r="W25" s="417">
        <f>CHOOSE(C3,VLOOKUP(D3,B106:AP145,W74+1),VLOOKUP(D7,B75:AP104,W74+1))</f>
        <v>0</v>
      </c>
      <c r="X25" s="417">
        <f>CHOOSE(C3,VLOOKUP(D3,B106:AP145,X74+1),VLOOKUP(D7,B75:AP104,X74+1))</f>
        <v>0</v>
      </c>
      <c r="Y25" s="417">
        <f>CHOOSE(C3,VLOOKUP(D3,B106:AP145,Y74+1),VLOOKUP(D7,B75:AP104,Y74+1))</f>
        <v>0</v>
      </c>
      <c r="Z25" s="417">
        <f>CHOOSE(C3,VLOOKUP(D3,B106:AP145,Z74+1),VLOOKUP(D7,B75:AP104,Z74+1))</f>
        <v>0</v>
      </c>
      <c r="AA25" s="417">
        <f>CHOOSE(C3,VLOOKUP(D3,B106:AP145,AA74+1),VLOOKUP(D7,B75:AP104,AA74+1))</f>
        <v>0</v>
      </c>
      <c r="AB25" s="417">
        <f>CHOOSE(C3,VLOOKUP(D3,B106:AP145,AB74+1),VLOOKUP(D7,B75:AP104,AB74+1))</f>
        <v>0</v>
      </c>
      <c r="AC25" s="417">
        <f>CHOOSE(C3,VLOOKUP(D3,B106:AP145,AC74+1),VLOOKUP(D7,B75:AP104,AC74+1))</f>
        <v>0</v>
      </c>
      <c r="AD25" s="417">
        <f>CHOOSE(C3,VLOOKUP(D3,B106:AP145,AD74+1),VLOOKUP(D7,B75:AP104,AD74+1))</f>
        <v>0</v>
      </c>
      <c r="AE25" s="417">
        <f>CHOOSE(C3,VLOOKUP(D3,B106:AP145,AE74+1),VLOOKUP(D7,B75:AP104,AE74+1))</f>
        <v>0</v>
      </c>
      <c r="AF25" s="417">
        <f>CHOOSE(C3,VLOOKUP(D3,B106:AP145,AF74+1),VLOOKUP(D7,B75:AP104,AF74+1))</f>
        <v>0</v>
      </c>
      <c r="AG25" s="417">
        <f>CHOOSE(C3,VLOOKUP(D3,B106:AP145,AG74+1),VLOOKUP(D7,B75:AP104,AG74+1))</f>
        <v>0</v>
      </c>
      <c r="AH25" s="417">
        <f>CHOOSE(C3,VLOOKUP(D3,B106:AP145,AH74+1),VLOOKUP(D7,B75:AP104,AH74+1))</f>
        <v>0</v>
      </c>
      <c r="AI25" s="417">
        <f>CHOOSE(C3,VLOOKUP(D3,B106:AP145,AI74+1),VLOOKUP(D7,B75:AP104,AI74+1))</f>
        <v>0</v>
      </c>
      <c r="AJ25" s="417">
        <f>CHOOSE(C3,VLOOKUP(D3,B106:AP145,AJ74+1),VLOOKUP(D7,B75:AP104,AJ74+1))</f>
        <v>0</v>
      </c>
      <c r="AK25" s="417">
        <f>CHOOSE(C3,VLOOKUP(D3,B106:AP145,AK74+1),VLOOKUP(D7,B75:AP104,AK74+1))</f>
        <v>0</v>
      </c>
      <c r="AL25" s="417">
        <f>CHOOSE(C3,VLOOKUP(D3,B106:AP145,AL74+1),VLOOKUP(D7,B75:AP104,AL74+1))</f>
        <v>0</v>
      </c>
      <c r="AM25" s="417">
        <f>CHOOSE(C3,VLOOKUP(D3,B106:AP145,AM74+1),VLOOKUP(D7,B75:AP104,AM74+1))</f>
        <v>0</v>
      </c>
      <c r="AN25" s="417">
        <f>CHOOSE(C3,VLOOKUP(D3,B106:AP145,AN74+1),VLOOKUP(D7,B75:AP104,AN74+1))</f>
        <v>0</v>
      </c>
      <c r="AO25" s="417">
        <f>CHOOSE(C3,VLOOKUP(D3,B106:AP145,AO74+1),VLOOKUP(D7,B75:AP104,AO74+1))</f>
        <v>0</v>
      </c>
      <c r="AP25" s="417">
        <f>CHOOSE(C3,VLOOKUP(D3,B106:AP145,AP74+1),VLOOKUP(D7,B75:AP104,AP74+1))</f>
        <v>0</v>
      </c>
      <c r="AR25" s="415"/>
      <c r="AT25" s="414"/>
    </row>
    <row r="26" spans="1:46" s="394" customFormat="1">
      <c r="A26" s="366" t="s">
        <v>324</v>
      </c>
      <c r="B26" s="366"/>
      <c r="C26" s="416">
        <v>1</v>
      </c>
      <c r="D26" s="416">
        <v>0</v>
      </c>
      <c r="E26" s="416">
        <v>0</v>
      </c>
      <c r="F26" s="416">
        <v>0</v>
      </c>
      <c r="G26" s="416">
        <v>0</v>
      </c>
      <c r="H26" s="416">
        <v>0</v>
      </c>
      <c r="I26" s="416">
        <v>0</v>
      </c>
      <c r="J26" s="416">
        <v>0</v>
      </c>
      <c r="K26" s="416">
        <v>0</v>
      </c>
      <c r="L26" s="416">
        <v>0</v>
      </c>
      <c r="M26" s="416">
        <v>0</v>
      </c>
      <c r="N26" s="416">
        <v>0</v>
      </c>
      <c r="O26" s="416">
        <v>0</v>
      </c>
      <c r="P26" s="416">
        <v>0</v>
      </c>
      <c r="Q26" s="416">
        <v>0</v>
      </c>
      <c r="R26" s="416">
        <v>0</v>
      </c>
      <c r="S26" s="416">
        <v>0</v>
      </c>
      <c r="T26" s="416">
        <v>0</v>
      </c>
      <c r="U26" s="416">
        <v>0</v>
      </c>
      <c r="V26" s="416">
        <v>0</v>
      </c>
      <c r="W26" s="416">
        <v>0</v>
      </c>
      <c r="X26" s="416">
        <v>0</v>
      </c>
      <c r="Y26" s="416">
        <v>0</v>
      </c>
      <c r="Z26" s="416">
        <v>0</v>
      </c>
      <c r="AA26" s="416">
        <v>0</v>
      </c>
      <c r="AB26" s="416">
        <v>0</v>
      </c>
      <c r="AC26" s="416">
        <v>0</v>
      </c>
      <c r="AD26" s="416">
        <v>0</v>
      </c>
      <c r="AE26" s="416">
        <v>0</v>
      </c>
      <c r="AF26" s="416">
        <v>0</v>
      </c>
      <c r="AG26" s="416">
        <v>0</v>
      </c>
      <c r="AH26" s="416">
        <v>0</v>
      </c>
      <c r="AI26" s="416">
        <v>0</v>
      </c>
      <c r="AJ26" s="416">
        <v>0</v>
      </c>
      <c r="AK26" s="416">
        <v>0</v>
      </c>
      <c r="AL26" s="416">
        <v>0</v>
      </c>
      <c r="AM26" s="416">
        <v>0</v>
      </c>
      <c r="AN26" s="416">
        <v>0</v>
      </c>
      <c r="AO26" s="416">
        <v>0</v>
      </c>
      <c r="AP26" s="416">
        <v>0</v>
      </c>
      <c r="AR26" s="415"/>
      <c r="AT26" s="414"/>
    </row>
    <row r="27" spans="1:46" s="394" customFormat="1">
      <c r="A27" s="366"/>
      <c r="B27" s="366"/>
      <c r="AR27" s="415"/>
      <c r="AT27" s="414"/>
    </row>
    <row r="28" spans="1:46">
      <c r="A28" s="392" t="s">
        <v>323</v>
      </c>
      <c r="C28" s="413"/>
      <c r="D28" s="413"/>
      <c r="E28" s="413"/>
      <c r="F28" s="413"/>
      <c r="G28" s="413"/>
      <c r="H28" s="413"/>
      <c r="I28" s="413"/>
      <c r="J28" s="413"/>
      <c r="AR28" s="412"/>
      <c r="AT28" s="367"/>
    </row>
    <row r="29" spans="1:46">
      <c r="A29" s="366" t="s">
        <v>322</v>
      </c>
      <c r="C29" s="393">
        <f t="shared" ref="C29:AP29" ca="1" si="4">$C$18*C23</f>
        <v>836.28229052323468</v>
      </c>
      <c r="D29" s="393">
        <f t="shared" ca="1" si="4"/>
        <v>835.32653933406527</v>
      </c>
      <c r="E29" s="393">
        <f t="shared" ca="1" si="4"/>
        <v>836.28229052323468</v>
      </c>
      <c r="F29" s="393">
        <f t="shared" ca="1" si="4"/>
        <v>104.17687961946581</v>
      </c>
      <c r="G29" s="393">
        <f t="shared" ca="1" si="4"/>
        <v>0</v>
      </c>
      <c r="H29" s="393">
        <f t="shared" ca="1" si="4"/>
        <v>0</v>
      </c>
      <c r="I29" s="393">
        <f t="shared" ca="1" si="4"/>
        <v>0</v>
      </c>
      <c r="J29" s="393">
        <f t="shared" ca="1" si="4"/>
        <v>0</v>
      </c>
      <c r="K29" s="393">
        <f t="shared" ca="1" si="4"/>
        <v>0</v>
      </c>
      <c r="L29" s="393">
        <f t="shared" ca="1" si="4"/>
        <v>0</v>
      </c>
      <c r="M29" s="393">
        <f t="shared" ca="1" si="4"/>
        <v>0</v>
      </c>
      <c r="N29" s="393">
        <f t="shared" ca="1" si="4"/>
        <v>0</v>
      </c>
      <c r="O29" s="393">
        <f t="shared" ca="1" si="4"/>
        <v>0</v>
      </c>
      <c r="P29" s="393">
        <f t="shared" ca="1" si="4"/>
        <v>0</v>
      </c>
      <c r="Q29" s="393">
        <f t="shared" ca="1" si="4"/>
        <v>0</v>
      </c>
      <c r="R29" s="393">
        <f t="shared" ca="1" si="4"/>
        <v>0</v>
      </c>
      <c r="S29" s="393">
        <f t="shared" ca="1" si="4"/>
        <v>0</v>
      </c>
      <c r="T29" s="393">
        <f t="shared" ca="1" si="4"/>
        <v>0</v>
      </c>
      <c r="U29" s="393">
        <f t="shared" ca="1" si="4"/>
        <v>0</v>
      </c>
      <c r="V29" s="393">
        <f t="shared" ca="1" si="4"/>
        <v>0</v>
      </c>
      <c r="W29" s="393">
        <f t="shared" ca="1" si="4"/>
        <v>0</v>
      </c>
      <c r="X29" s="393">
        <f t="shared" ca="1" si="4"/>
        <v>0</v>
      </c>
      <c r="Y29" s="393">
        <f t="shared" ca="1" si="4"/>
        <v>0</v>
      </c>
      <c r="Z29" s="393">
        <f t="shared" ca="1" si="4"/>
        <v>0</v>
      </c>
      <c r="AA29" s="393">
        <f t="shared" ca="1" si="4"/>
        <v>0</v>
      </c>
      <c r="AB29" s="393">
        <f t="shared" ca="1" si="4"/>
        <v>0</v>
      </c>
      <c r="AC29" s="393">
        <f t="shared" ca="1" si="4"/>
        <v>0</v>
      </c>
      <c r="AD29" s="393">
        <f t="shared" ca="1" si="4"/>
        <v>0</v>
      </c>
      <c r="AE29" s="393">
        <f t="shared" ca="1" si="4"/>
        <v>0</v>
      </c>
      <c r="AF29" s="393">
        <f t="shared" ca="1" si="4"/>
        <v>0</v>
      </c>
      <c r="AG29" s="393">
        <f t="shared" ca="1" si="4"/>
        <v>0</v>
      </c>
      <c r="AH29" s="393">
        <f t="shared" ca="1" si="4"/>
        <v>0</v>
      </c>
      <c r="AI29" s="393">
        <f t="shared" ca="1" si="4"/>
        <v>0</v>
      </c>
      <c r="AJ29" s="393">
        <f t="shared" ca="1" si="4"/>
        <v>0</v>
      </c>
      <c r="AK29" s="393">
        <f t="shared" ca="1" si="4"/>
        <v>0</v>
      </c>
      <c r="AL29" s="393">
        <f t="shared" ca="1" si="4"/>
        <v>0</v>
      </c>
      <c r="AM29" s="393">
        <f t="shared" ca="1" si="4"/>
        <v>0</v>
      </c>
      <c r="AN29" s="393">
        <f t="shared" ca="1" si="4"/>
        <v>0</v>
      </c>
      <c r="AO29" s="393">
        <f t="shared" ca="1" si="4"/>
        <v>0</v>
      </c>
      <c r="AP29" s="393">
        <f t="shared" ca="1" si="4"/>
        <v>0</v>
      </c>
      <c r="AQ29" s="393"/>
      <c r="AR29" s="411">
        <f ca="1">C18-SUM(C29:AP29)</f>
        <v>0</v>
      </c>
      <c r="AT29" s="367"/>
    </row>
    <row r="30" spans="1:46">
      <c r="A30" s="366" t="str">
        <f>C21&amp;" Capex"</f>
        <v>2020 Capex</v>
      </c>
      <c r="C30" s="393">
        <f>C19*C25</f>
        <v>818.36178000000007</v>
      </c>
      <c r="D30" s="393">
        <f>C19*D25</f>
        <v>701.49971781600004</v>
      </c>
      <c r="E30" s="393">
        <f>C19*E25</f>
        <v>501.16475407200011</v>
      </c>
      <c r="F30" s="393">
        <f>C19*F25</f>
        <v>357.78777021600001</v>
      </c>
      <c r="G30" s="393">
        <f>C19*G25</f>
        <v>286.42662300000001</v>
      </c>
      <c r="H30" s="393">
        <f>C19*H25</f>
        <v>286.09927828800005</v>
      </c>
      <c r="I30" s="393">
        <f>C19*I25</f>
        <v>286.42662300000001</v>
      </c>
      <c r="J30" s="393">
        <f>C19*J25</f>
        <v>35.680573608000003</v>
      </c>
      <c r="K30" s="393">
        <f>C19*K25</f>
        <v>0</v>
      </c>
      <c r="L30" s="393">
        <f>C19*L25</f>
        <v>0</v>
      </c>
      <c r="M30" s="393">
        <f>C19*M25</f>
        <v>0</v>
      </c>
      <c r="N30" s="393">
        <f>C19*N25</f>
        <v>0</v>
      </c>
      <c r="O30" s="393">
        <f>C19*O25</f>
        <v>0</v>
      </c>
      <c r="P30" s="393">
        <f>C19*P25</f>
        <v>0</v>
      </c>
      <c r="Q30" s="393">
        <f>C19*Q25</f>
        <v>0</v>
      </c>
      <c r="R30" s="393">
        <f>C19*R25</f>
        <v>0</v>
      </c>
      <c r="S30" s="393">
        <f>C19*S25</f>
        <v>0</v>
      </c>
      <c r="T30" s="393">
        <f>C19*T25</f>
        <v>0</v>
      </c>
      <c r="U30" s="393">
        <f>C19*U25</f>
        <v>0</v>
      </c>
      <c r="V30" s="393">
        <f>C19*V25</f>
        <v>0</v>
      </c>
      <c r="W30" s="393">
        <f>C19*W25</f>
        <v>0</v>
      </c>
      <c r="X30" s="393">
        <f>C19*X25</f>
        <v>0</v>
      </c>
      <c r="Y30" s="393">
        <f>C19*Y25</f>
        <v>0</v>
      </c>
      <c r="Z30" s="393">
        <f>C19*Z25</f>
        <v>0</v>
      </c>
      <c r="AA30" s="393">
        <f>C19*AA25</f>
        <v>0</v>
      </c>
      <c r="AB30" s="393">
        <f>C19*AB25</f>
        <v>0</v>
      </c>
      <c r="AC30" s="393">
        <f>C19*AC25</f>
        <v>0</v>
      </c>
      <c r="AD30" s="393">
        <f>C19*AD25</f>
        <v>0</v>
      </c>
      <c r="AE30" s="393">
        <f>C19*AE25</f>
        <v>0</v>
      </c>
      <c r="AF30" s="393">
        <f>C19*AF25</f>
        <v>0</v>
      </c>
      <c r="AG30" s="393">
        <f>C19*AG25</f>
        <v>0</v>
      </c>
      <c r="AH30" s="393">
        <f>C19*AH25</f>
        <v>0</v>
      </c>
      <c r="AI30" s="393">
        <f>C19*AI25</f>
        <v>0</v>
      </c>
      <c r="AJ30" s="393">
        <f>C19*AJ25</f>
        <v>0</v>
      </c>
      <c r="AK30" s="393">
        <f>C19*AK25</f>
        <v>0</v>
      </c>
      <c r="AL30" s="393">
        <f>C19*AL25</f>
        <v>0</v>
      </c>
      <c r="AM30" s="393">
        <f>C19*AM25</f>
        <v>0</v>
      </c>
      <c r="AN30" s="393">
        <f>C19*AN25</f>
        <v>0</v>
      </c>
      <c r="AO30" s="393">
        <f>C19*AO25</f>
        <v>0</v>
      </c>
      <c r="AP30" s="393">
        <f>C19*AP25</f>
        <v>0</v>
      </c>
      <c r="AQ30" s="393"/>
      <c r="AR30" s="411">
        <f>C19-SUM(C30:AP30)</f>
        <v>0</v>
      </c>
      <c r="AT30" s="367"/>
    </row>
    <row r="31" spans="1:46">
      <c r="A31" s="366" t="str">
        <f>D21&amp;" Capex"</f>
        <v>2021 Capex</v>
      </c>
      <c r="C31" s="393"/>
      <c r="D31" s="393">
        <f>D19*C24</f>
        <v>481.80886125144008</v>
      </c>
      <c r="E31" s="393">
        <f>D19*D24</f>
        <v>825.71721567864017</v>
      </c>
      <c r="F31" s="393">
        <f>D19*E24</f>
        <v>589.70167832664004</v>
      </c>
      <c r="G31" s="393">
        <f>D19*F24</f>
        <v>421.11915164664003</v>
      </c>
      <c r="H31" s="393">
        <f>D19*G24</f>
        <v>301.08839265048005</v>
      </c>
      <c r="I31" s="393">
        <f>D19*H24</f>
        <v>300.75122759712002</v>
      </c>
      <c r="J31" s="393">
        <f>D19*I24</f>
        <v>301.08839265048005</v>
      </c>
      <c r="K31" s="393">
        <f>D19*J24</f>
        <v>150.37561379856001</v>
      </c>
      <c r="L31" s="393">
        <f>D19*K24</f>
        <v>0</v>
      </c>
      <c r="M31" s="393">
        <f>D19*L24</f>
        <v>0</v>
      </c>
      <c r="N31" s="393">
        <f>D19*M24</f>
        <v>0</v>
      </c>
      <c r="O31" s="393">
        <f>D19*N24</f>
        <v>0</v>
      </c>
      <c r="P31" s="393">
        <f>D19*O24</f>
        <v>0</v>
      </c>
      <c r="Q31" s="393">
        <f>D19*P24</f>
        <v>0</v>
      </c>
      <c r="R31" s="393">
        <f>D19*Q24</f>
        <v>0</v>
      </c>
      <c r="S31" s="393">
        <f>D19*R24</f>
        <v>0</v>
      </c>
      <c r="T31" s="393">
        <f>D19*S24</f>
        <v>0</v>
      </c>
      <c r="U31" s="393">
        <f>D19*T24</f>
        <v>0</v>
      </c>
      <c r="V31" s="393">
        <f>D19*U24</f>
        <v>0</v>
      </c>
      <c r="W31" s="393">
        <f>D19*V24</f>
        <v>0</v>
      </c>
      <c r="X31" s="393">
        <f>D19*W24</f>
        <v>0</v>
      </c>
      <c r="Y31" s="393">
        <f>D19*X24</f>
        <v>0</v>
      </c>
      <c r="Z31" s="393">
        <f>D19*Y24</f>
        <v>0</v>
      </c>
      <c r="AA31" s="393">
        <f>D19*Z24</f>
        <v>0</v>
      </c>
      <c r="AB31" s="393">
        <f>D19*AA24</f>
        <v>0</v>
      </c>
      <c r="AC31" s="393">
        <f>D19*AB24</f>
        <v>0</v>
      </c>
      <c r="AD31" s="393">
        <f>D19*AC24</f>
        <v>0</v>
      </c>
      <c r="AE31" s="393">
        <f>D19*AD24</f>
        <v>0</v>
      </c>
      <c r="AF31" s="393">
        <f>D19*AE24</f>
        <v>0</v>
      </c>
      <c r="AG31" s="393">
        <f>D19*AF24</f>
        <v>0</v>
      </c>
      <c r="AH31" s="393">
        <f>D19*AG24</f>
        <v>0</v>
      </c>
      <c r="AI31" s="393">
        <f>D19*AH24</f>
        <v>0</v>
      </c>
      <c r="AJ31" s="393">
        <f>D19*AI24</f>
        <v>0</v>
      </c>
      <c r="AK31" s="393">
        <f>D19*AJ24</f>
        <v>0</v>
      </c>
      <c r="AL31" s="393">
        <f>D19*AK24</f>
        <v>0</v>
      </c>
      <c r="AM31" s="393">
        <f>D19*AL24</f>
        <v>0</v>
      </c>
      <c r="AN31" s="393">
        <f>D19*AM24</f>
        <v>0</v>
      </c>
      <c r="AO31" s="393">
        <f>D19*AN24</f>
        <v>0</v>
      </c>
      <c r="AP31" s="393">
        <f>D19*AO24</f>
        <v>0</v>
      </c>
      <c r="AQ31" s="393"/>
      <c r="AR31" s="411">
        <f>D19-SUM(C31:AP31)</f>
        <v>0</v>
      </c>
      <c r="AT31" s="367"/>
    </row>
    <row r="32" spans="1:46">
      <c r="A32" s="366" t="str">
        <f>E21&amp;" Capex"</f>
        <v>2022 Capex</v>
      </c>
      <c r="C32" s="393"/>
      <c r="D32" s="393"/>
      <c r="E32" s="393">
        <f>E19*C24</f>
        <v>496.26312708898325</v>
      </c>
      <c r="F32" s="393">
        <f>E19*D24</f>
        <v>850.48873214899936</v>
      </c>
      <c r="G32" s="393">
        <f>E19*E24</f>
        <v>607.39272867643922</v>
      </c>
      <c r="H32" s="393">
        <f>E19*F24</f>
        <v>433.75272619603925</v>
      </c>
      <c r="I32" s="393">
        <f>E19*G24</f>
        <v>310.12104442999447</v>
      </c>
      <c r="J32" s="393">
        <f>E19*H24</f>
        <v>309.77376442503362</v>
      </c>
      <c r="K32" s="393">
        <f>E19*I24</f>
        <v>310.12104442999447</v>
      </c>
      <c r="L32" s="393">
        <f>E19*J24</f>
        <v>154.88688221251681</v>
      </c>
      <c r="M32" s="393">
        <f>E19*K24</f>
        <v>0</v>
      </c>
      <c r="N32" s="393">
        <f>E19*L24</f>
        <v>0</v>
      </c>
      <c r="O32" s="393">
        <f>E19*M24</f>
        <v>0</v>
      </c>
      <c r="P32" s="393">
        <f>E19*N24</f>
        <v>0</v>
      </c>
      <c r="Q32" s="393">
        <f>E19*O24</f>
        <v>0</v>
      </c>
      <c r="R32" s="393">
        <f>E19*P24</f>
        <v>0</v>
      </c>
      <c r="S32" s="393">
        <f>E19*Q24</f>
        <v>0</v>
      </c>
      <c r="T32" s="393">
        <f>E19*R24</f>
        <v>0</v>
      </c>
      <c r="U32" s="393">
        <f>E19*S24</f>
        <v>0</v>
      </c>
      <c r="V32" s="393">
        <f>E19*T24</f>
        <v>0</v>
      </c>
      <c r="W32" s="393">
        <f>E19*U24</f>
        <v>0</v>
      </c>
      <c r="X32" s="393">
        <f>E19*V24</f>
        <v>0</v>
      </c>
      <c r="Y32" s="393">
        <f>E19*W24</f>
        <v>0</v>
      </c>
      <c r="Z32" s="393">
        <f>E19*X24</f>
        <v>0</v>
      </c>
      <c r="AA32" s="393">
        <f>E19*Y24</f>
        <v>0</v>
      </c>
      <c r="AB32" s="393">
        <f>E19*Z24</f>
        <v>0</v>
      </c>
      <c r="AC32" s="393">
        <f>E19*AA24</f>
        <v>0</v>
      </c>
      <c r="AD32" s="393">
        <f>E19*AB24</f>
        <v>0</v>
      </c>
      <c r="AE32" s="393">
        <f>E19*AC24</f>
        <v>0</v>
      </c>
      <c r="AF32" s="393">
        <f>E19*AD24</f>
        <v>0</v>
      </c>
      <c r="AG32" s="393">
        <f>E19*AE24</f>
        <v>0</v>
      </c>
      <c r="AH32" s="393">
        <f>E19*AF24</f>
        <v>0</v>
      </c>
      <c r="AI32" s="393">
        <f>E19*AG24</f>
        <v>0</v>
      </c>
      <c r="AJ32" s="393">
        <f>E19*AH24</f>
        <v>0</v>
      </c>
      <c r="AK32" s="393">
        <f>E19*AI24</f>
        <v>0</v>
      </c>
      <c r="AL32" s="393">
        <f>E19*AJ24</f>
        <v>0</v>
      </c>
      <c r="AM32" s="393">
        <f>E19*AK24</f>
        <v>0</v>
      </c>
      <c r="AN32" s="393">
        <f>E19*AL24</f>
        <v>0</v>
      </c>
      <c r="AO32" s="393">
        <f>E19*AM24</f>
        <v>0</v>
      </c>
      <c r="AP32" s="393">
        <f>E19*AN24</f>
        <v>0</v>
      </c>
      <c r="AQ32" s="393"/>
      <c r="AR32" s="411">
        <f>E19-SUM(C32:AP32)</f>
        <v>0</v>
      </c>
      <c r="AT32" s="367"/>
    </row>
    <row r="33" spans="1:46">
      <c r="A33" s="366" t="str">
        <f>F21&amp;" Capex"</f>
        <v>2023 Capex</v>
      </c>
      <c r="C33" s="393"/>
      <c r="D33" s="393"/>
      <c r="E33" s="393"/>
      <c r="F33" s="393">
        <f>F19*C24</f>
        <v>215.89114769270009</v>
      </c>
      <c r="G33" s="393">
        <f>F19*D24</f>
        <v>369.99119713045661</v>
      </c>
      <c r="H33" s="393">
        <f>F19*E24</f>
        <v>264.23626124180015</v>
      </c>
      <c r="I33" s="393">
        <f>F19*F24</f>
        <v>188.69702132133128</v>
      </c>
      <c r="J33" s="393">
        <f>F19*G24</f>
        <v>134.91308249795745</v>
      </c>
      <c r="K33" s="393">
        <f>F19*H24</f>
        <v>134.7620040181165</v>
      </c>
      <c r="L33" s="393">
        <f>F19*I24</f>
        <v>134.91308249795745</v>
      </c>
      <c r="M33" s="393">
        <f>F19*J24</f>
        <v>67.38100200905825</v>
      </c>
      <c r="N33" s="393">
        <f>F19*K24</f>
        <v>0</v>
      </c>
      <c r="O33" s="393">
        <f>F19*L24</f>
        <v>0</v>
      </c>
      <c r="P33" s="393">
        <f>F19*M24</f>
        <v>0</v>
      </c>
      <c r="Q33" s="393">
        <f>F19*N24</f>
        <v>0</v>
      </c>
      <c r="R33" s="393">
        <f>F19*O24</f>
        <v>0</v>
      </c>
      <c r="S33" s="393">
        <f>F19*P24</f>
        <v>0</v>
      </c>
      <c r="T33" s="393">
        <f>F19*Q24</f>
        <v>0</v>
      </c>
      <c r="U33" s="393">
        <f>F19*R24</f>
        <v>0</v>
      </c>
      <c r="V33" s="393">
        <f>F19*S24</f>
        <v>0</v>
      </c>
      <c r="W33" s="393">
        <f>F19*T24</f>
        <v>0</v>
      </c>
      <c r="X33" s="393">
        <f>F19*U24</f>
        <v>0</v>
      </c>
      <c r="Y33" s="393">
        <f>F19*V24</f>
        <v>0</v>
      </c>
      <c r="Z33" s="393">
        <f>F19*W24</f>
        <v>0</v>
      </c>
      <c r="AA33" s="393">
        <f>F19*X24</f>
        <v>0</v>
      </c>
      <c r="AB33" s="393">
        <f>F19*Y24</f>
        <v>0</v>
      </c>
      <c r="AC33" s="393">
        <f>F19*Z24</f>
        <v>0</v>
      </c>
      <c r="AD33" s="393">
        <f>F19*AA24</f>
        <v>0</v>
      </c>
      <c r="AE33" s="393">
        <f>F19*AB24</f>
        <v>0</v>
      </c>
      <c r="AF33" s="393">
        <f>F19*AC24</f>
        <v>0</v>
      </c>
      <c r="AG33" s="393">
        <f>F19*AD24</f>
        <v>0</v>
      </c>
      <c r="AH33" s="393">
        <f>F19*AE24</f>
        <v>0</v>
      </c>
      <c r="AI33" s="393">
        <f>F19*AF24</f>
        <v>0</v>
      </c>
      <c r="AJ33" s="393">
        <f>F19*AG24</f>
        <v>0</v>
      </c>
      <c r="AK33" s="393">
        <f>F19*AH24</f>
        <v>0</v>
      </c>
      <c r="AL33" s="393">
        <f>F19*AI24</f>
        <v>0</v>
      </c>
      <c r="AM33" s="393">
        <f>F19*AJ24</f>
        <v>0</v>
      </c>
      <c r="AN33" s="393">
        <f>F19*AK24</f>
        <v>0</v>
      </c>
      <c r="AO33" s="393">
        <f>F19*AL24</f>
        <v>0</v>
      </c>
      <c r="AP33" s="393">
        <f>F19*AM24</f>
        <v>0</v>
      </c>
      <c r="AQ33" s="393"/>
      <c r="AR33" s="411">
        <f>F19-SUM(C33:AP33)</f>
        <v>0</v>
      </c>
      <c r="AT33" s="367"/>
    </row>
    <row r="34" spans="1:46">
      <c r="A34" s="366" t="str">
        <f>G21&amp;" Capex"</f>
        <v>2024 Capex</v>
      </c>
      <c r="C34" s="393"/>
      <c r="D34" s="393"/>
      <c r="E34" s="393"/>
      <c r="F34" s="393"/>
      <c r="G34" s="393">
        <f>G19*C24</f>
        <v>222.36788212348105</v>
      </c>
      <c r="H34" s="393">
        <f>G19*D24</f>
        <v>381.09093304437027</v>
      </c>
      <c r="I34" s="393">
        <f>G19*E24</f>
        <v>272.16334907905417</v>
      </c>
      <c r="J34" s="393">
        <f>G19*F24</f>
        <v>194.3579319609712</v>
      </c>
      <c r="K34" s="393">
        <f>G19*G24</f>
        <v>138.96047497289615</v>
      </c>
      <c r="L34" s="393">
        <f>G19*H24</f>
        <v>138.80486413865998</v>
      </c>
      <c r="M34" s="393">
        <f>G19*I24</f>
        <v>138.96047497289615</v>
      </c>
      <c r="N34" s="393">
        <f>G19*J24</f>
        <v>69.40243206932999</v>
      </c>
      <c r="O34" s="393">
        <f>G19*K24</f>
        <v>0</v>
      </c>
      <c r="P34" s="393">
        <f>G19*L24</f>
        <v>0</v>
      </c>
      <c r="Q34" s="393">
        <f>G19*M24</f>
        <v>0</v>
      </c>
      <c r="R34" s="393">
        <f>G19*N24</f>
        <v>0</v>
      </c>
      <c r="S34" s="393">
        <f>G19*O24</f>
        <v>0</v>
      </c>
      <c r="T34" s="393">
        <f>G19*P24</f>
        <v>0</v>
      </c>
      <c r="U34" s="393">
        <f>G19*Q24</f>
        <v>0</v>
      </c>
      <c r="V34" s="393">
        <f>G19*R24</f>
        <v>0</v>
      </c>
      <c r="W34" s="393">
        <f>G19*S24</f>
        <v>0</v>
      </c>
      <c r="X34" s="393">
        <f>G19*T24</f>
        <v>0</v>
      </c>
      <c r="Y34" s="393">
        <f>G19*U24</f>
        <v>0</v>
      </c>
      <c r="Z34" s="393">
        <f>G19*V24</f>
        <v>0</v>
      </c>
      <c r="AA34" s="393">
        <f>G19*W24</f>
        <v>0</v>
      </c>
      <c r="AB34" s="393">
        <f>G19*X24</f>
        <v>0</v>
      </c>
      <c r="AC34" s="393">
        <f>G19*Y24</f>
        <v>0</v>
      </c>
      <c r="AD34" s="393">
        <f>G19*Z24</f>
        <v>0</v>
      </c>
      <c r="AE34" s="393">
        <f>G19*AA24</f>
        <v>0</v>
      </c>
      <c r="AF34" s="393">
        <f>G19*AB24</f>
        <v>0</v>
      </c>
      <c r="AG34" s="393">
        <f>G19*AC24</f>
        <v>0</v>
      </c>
      <c r="AH34" s="393">
        <f>G19*AD24</f>
        <v>0</v>
      </c>
      <c r="AI34" s="393">
        <f>G19*AE24</f>
        <v>0</v>
      </c>
      <c r="AJ34" s="393">
        <f>G19*AF24</f>
        <v>0</v>
      </c>
      <c r="AK34" s="393">
        <f>G19*AG24</f>
        <v>0</v>
      </c>
      <c r="AL34" s="393">
        <f>G19*AH24</f>
        <v>0</v>
      </c>
      <c r="AM34" s="393">
        <f>G19*AI24</f>
        <v>0</v>
      </c>
      <c r="AN34" s="393">
        <f>G19*AJ24</f>
        <v>0</v>
      </c>
      <c r="AO34" s="393">
        <f>G19*AK24</f>
        <v>0</v>
      </c>
      <c r="AP34" s="393">
        <f>G19*AL24</f>
        <v>0</v>
      </c>
      <c r="AQ34" s="393"/>
      <c r="AR34" s="411">
        <f>G19-SUM(C34:AP34)</f>
        <v>0</v>
      </c>
      <c r="AT34" s="367"/>
    </row>
    <row r="35" spans="1:46">
      <c r="A35" s="366" t="str">
        <f>H21&amp;" Capex"</f>
        <v>2025 Capex</v>
      </c>
      <c r="C35" s="393"/>
      <c r="D35" s="393"/>
      <c r="E35" s="393"/>
      <c r="F35" s="393"/>
      <c r="G35" s="393"/>
      <c r="H35" s="393">
        <f>H19*C24</f>
        <v>229.03891858718552</v>
      </c>
      <c r="I35" s="393">
        <f>H19*D24</f>
        <v>392.52366103570142</v>
      </c>
      <c r="J35" s="393">
        <f>H19*E24</f>
        <v>280.32824955142581</v>
      </c>
      <c r="K35" s="393">
        <f>H19*F24</f>
        <v>200.18866991980033</v>
      </c>
      <c r="L35" s="393">
        <f>H19*G24</f>
        <v>143.12928922208303</v>
      </c>
      <c r="M35" s="393">
        <f>H19*H24</f>
        <v>142.96901006281979</v>
      </c>
      <c r="N35" s="393">
        <f>H19*I24</f>
        <v>143.12928922208303</v>
      </c>
      <c r="O35" s="393">
        <f>H19*J24</f>
        <v>71.484505031409896</v>
      </c>
      <c r="P35" s="393">
        <f>H19*K24</f>
        <v>0</v>
      </c>
      <c r="Q35" s="393">
        <f>H19*L24</f>
        <v>0</v>
      </c>
      <c r="R35" s="393">
        <f>H19*M24</f>
        <v>0</v>
      </c>
      <c r="S35" s="393">
        <f>H19*N24</f>
        <v>0</v>
      </c>
      <c r="T35" s="393">
        <f>H19*O24</f>
        <v>0</v>
      </c>
      <c r="U35" s="393">
        <f>H19*P24</f>
        <v>0</v>
      </c>
      <c r="V35" s="393">
        <f>H19*Q24</f>
        <v>0</v>
      </c>
      <c r="W35" s="393">
        <f>H19*R24</f>
        <v>0</v>
      </c>
      <c r="X35" s="393">
        <f>H19*S24</f>
        <v>0</v>
      </c>
      <c r="Y35" s="393">
        <f>H19*T24</f>
        <v>0</v>
      </c>
      <c r="Z35" s="393">
        <f>H19*U24</f>
        <v>0</v>
      </c>
      <c r="AA35" s="393">
        <f>H19*V24</f>
        <v>0</v>
      </c>
      <c r="AB35" s="393">
        <f>H19*W24</f>
        <v>0</v>
      </c>
      <c r="AC35" s="393">
        <f>H19*X24</f>
        <v>0</v>
      </c>
      <c r="AD35" s="393">
        <f>H19*Y24</f>
        <v>0</v>
      </c>
      <c r="AE35" s="393">
        <f>H19*Z24</f>
        <v>0</v>
      </c>
      <c r="AF35" s="393">
        <f>H19*AA24</f>
        <v>0</v>
      </c>
      <c r="AG35" s="393">
        <f>H19*AB24</f>
        <v>0</v>
      </c>
      <c r="AH35" s="393">
        <f>H19*AC24</f>
        <v>0</v>
      </c>
      <c r="AI35" s="393">
        <f>H19*AD24</f>
        <v>0</v>
      </c>
      <c r="AJ35" s="393">
        <f>H19*AE24</f>
        <v>0</v>
      </c>
      <c r="AK35" s="393">
        <f>H19*AF24</f>
        <v>0</v>
      </c>
      <c r="AL35" s="393">
        <f>H19*AG24</f>
        <v>0</v>
      </c>
      <c r="AM35" s="393">
        <f>H19*AH24</f>
        <v>0</v>
      </c>
      <c r="AN35" s="393">
        <f>H19*AI24</f>
        <v>0</v>
      </c>
      <c r="AO35" s="393">
        <f>H19*AJ24</f>
        <v>0</v>
      </c>
      <c r="AP35" s="393">
        <f>H19*AK24</f>
        <v>0</v>
      </c>
      <c r="AQ35" s="393"/>
      <c r="AR35" s="411">
        <f>H19-SUM(C35:AP35)</f>
        <v>0</v>
      </c>
      <c r="AT35" s="367"/>
    </row>
    <row r="36" spans="1:46">
      <c r="A36" s="366" t="str">
        <f>I21&amp;" Capex"</f>
        <v>2026 Capex</v>
      </c>
      <c r="C36" s="393"/>
      <c r="D36" s="393"/>
      <c r="E36" s="393"/>
      <c r="F36" s="393"/>
      <c r="G36" s="393"/>
      <c r="H36" s="393"/>
      <c r="I36" s="393">
        <f>I19*C24</f>
        <v>235.91008614480108</v>
      </c>
      <c r="J36" s="393">
        <f>I19*D24</f>
        <v>404.29937086677245</v>
      </c>
      <c r="K36" s="393">
        <f>I19*E24</f>
        <v>288.73809703796854</v>
      </c>
      <c r="L36" s="393">
        <f>I19*F24</f>
        <v>206.19433001739435</v>
      </c>
      <c r="M36" s="393">
        <f>I19*G24</f>
        <v>147.42316789874553</v>
      </c>
      <c r="N36" s="393">
        <f>I19*H24</f>
        <v>147.2580803647044</v>
      </c>
      <c r="O36" s="393">
        <f>I19*I24</f>
        <v>147.42316789874553</v>
      </c>
      <c r="P36" s="393">
        <f>I19*J24</f>
        <v>73.629040182352199</v>
      </c>
      <c r="Q36" s="393">
        <f>I19*K24</f>
        <v>0</v>
      </c>
      <c r="R36" s="393">
        <f>I19*L24</f>
        <v>0</v>
      </c>
      <c r="S36" s="393">
        <f>I19*M24</f>
        <v>0</v>
      </c>
      <c r="T36" s="393">
        <f>I19*N24</f>
        <v>0</v>
      </c>
      <c r="U36" s="393">
        <f>I19*O24</f>
        <v>0</v>
      </c>
      <c r="V36" s="393">
        <f>I19*P24</f>
        <v>0</v>
      </c>
      <c r="W36" s="393">
        <f>I19*Q24</f>
        <v>0</v>
      </c>
      <c r="X36" s="393">
        <f>I19*R24</f>
        <v>0</v>
      </c>
      <c r="Y36" s="393">
        <f>I19*S24</f>
        <v>0</v>
      </c>
      <c r="Z36" s="393">
        <f>I19*T24</f>
        <v>0</v>
      </c>
      <c r="AA36" s="393">
        <f>I19*U24</f>
        <v>0</v>
      </c>
      <c r="AB36" s="393">
        <f>I19*V24</f>
        <v>0</v>
      </c>
      <c r="AC36" s="393">
        <f>I19*W24</f>
        <v>0</v>
      </c>
      <c r="AD36" s="393">
        <f>I19*X24</f>
        <v>0</v>
      </c>
      <c r="AE36" s="393">
        <f>I19*Y24</f>
        <v>0</v>
      </c>
      <c r="AF36" s="393">
        <f>I19*Z24</f>
        <v>0</v>
      </c>
      <c r="AG36" s="393">
        <f>I19*AA24</f>
        <v>0</v>
      </c>
      <c r="AH36" s="393">
        <f>I19*AB24</f>
        <v>0</v>
      </c>
      <c r="AI36" s="393">
        <f>I19*AC24</f>
        <v>0</v>
      </c>
      <c r="AJ36" s="393">
        <f>I19*AD24</f>
        <v>0</v>
      </c>
      <c r="AK36" s="393">
        <f>I19*AE24</f>
        <v>0</v>
      </c>
      <c r="AL36" s="393">
        <f>I19*AF24</f>
        <v>0</v>
      </c>
      <c r="AM36" s="393">
        <f>I19*AG24</f>
        <v>0</v>
      </c>
      <c r="AN36" s="393">
        <f>I19*AH24</f>
        <v>0</v>
      </c>
      <c r="AO36" s="393">
        <f>I19*AI24</f>
        <v>0</v>
      </c>
      <c r="AP36" s="393">
        <f>I19*AJ24</f>
        <v>0</v>
      </c>
      <c r="AQ36" s="393"/>
      <c r="AR36" s="411">
        <f>I19-SUM(C36:AP36)</f>
        <v>0</v>
      </c>
      <c r="AT36" s="367"/>
    </row>
    <row r="37" spans="1:46">
      <c r="A37" s="366" t="str">
        <f>J21&amp;" Capex"</f>
        <v>2027 Capex</v>
      </c>
      <c r="C37" s="393"/>
      <c r="D37" s="393"/>
      <c r="E37" s="393"/>
      <c r="F37" s="393"/>
      <c r="G37" s="393"/>
      <c r="H37" s="393"/>
      <c r="I37" s="393"/>
      <c r="J37" s="393">
        <f>J19*C24</f>
        <v>242.98738872914512</v>
      </c>
      <c r="K37" s="393">
        <f>J19*D24</f>
        <v>416.42835199277567</v>
      </c>
      <c r="L37" s="393">
        <f>J19*E24</f>
        <v>297.40023994910763</v>
      </c>
      <c r="M37" s="393">
        <f>J19*F24</f>
        <v>212.38015991791619</v>
      </c>
      <c r="N37" s="393">
        <f>J19*G24</f>
        <v>151.84586293570791</v>
      </c>
      <c r="O37" s="393">
        <f>J19*H24</f>
        <v>151.67582277564551</v>
      </c>
      <c r="P37" s="393">
        <f>J19*I24</f>
        <v>151.84586293570791</v>
      </c>
      <c r="Q37" s="393">
        <f>J19*J24</f>
        <v>75.837911387822757</v>
      </c>
      <c r="R37" s="393">
        <f>J19*K24</f>
        <v>0</v>
      </c>
      <c r="S37" s="393">
        <f>J19*L24</f>
        <v>0</v>
      </c>
      <c r="T37" s="393">
        <f>J19*M24</f>
        <v>0</v>
      </c>
      <c r="U37" s="393">
        <f>J19*N24</f>
        <v>0</v>
      </c>
      <c r="V37" s="393">
        <f>J19*O24</f>
        <v>0</v>
      </c>
      <c r="W37" s="393">
        <f>J19*P24</f>
        <v>0</v>
      </c>
      <c r="X37" s="393">
        <f>J19*Q24</f>
        <v>0</v>
      </c>
      <c r="Y37" s="393">
        <f>J19*R24</f>
        <v>0</v>
      </c>
      <c r="Z37" s="393">
        <f>J19*S24</f>
        <v>0</v>
      </c>
      <c r="AA37" s="393">
        <f>J19*T24</f>
        <v>0</v>
      </c>
      <c r="AB37" s="393">
        <f>J19*U24</f>
        <v>0</v>
      </c>
      <c r="AC37" s="393">
        <f>J19*V24</f>
        <v>0</v>
      </c>
      <c r="AD37" s="393">
        <f>J19*W24</f>
        <v>0</v>
      </c>
      <c r="AE37" s="393">
        <f>J19*X24</f>
        <v>0</v>
      </c>
      <c r="AF37" s="393">
        <f>J19*Y24</f>
        <v>0</v>
      </c>
      <c r="AG37" s="393">
        <f>J19*Z24</f>
        <v>0</v>
      </c>
      <c r="AH37" s="393">
        <f>J19*AA24</f>
        <v>0</v>
      </c>
      <c r="AI37" s="393">
        <f>J19*AB24</f>
        <v>0</v>
      </c>
      <c r="AJ37" s="393">
        <f>J19*AC24</f>
        <v>0</v>
      </c>
      <c r="AK37" s="393">
        <f>J19*AD24</f>
        <v>0</v>
      </c>
      <c r="AL37" s="393">
        <f>J19*AE24</f>
        <v>0</v>
      </c>
      <c r="AM37" s="393">
        <f>J19*AF24</f>
        <v>0</v>
      </c>
      <c r="AN37" s="393">
        <f>J19*AG24</f>
        <v>0</v>
      </c>
      <c r="AO37" s="393">
        <f>J19*AH24</f>
        <v>0</v>
      </c>
      <c r="AP37" s="393">
        <f>J19*AI24</f>
        <v>0</v>
      </c>
      <c r="AQ37" s="393"/>
      <c r="AR37" s="411">
        <f>J19-SUM(C37:AP37)</f>
        <v>0</v>
      </c>
      <c r="AT37" s="367"/>
    </row>
    <row r="38" spans="1:46">
      <c r="A38" s="366" t="str">
        <f>K21&amp;" Capex"</f>
        <v>2028 Capex</v>
      </c>
      <c r="C38" s="393"/>
      <c r="D38" s="393"/>
      <c r="E38" s="393"/>
      <c r="F38" s="393"/>
      <c r="G38" s="393"/>
      <c r="H38" s="393"/>
      <c r="I38" s="393"/>
      <c r="J38" s="393"/>
      <c r="K38" s="393">
        <f>K19*C24</f>
        <v>250.27701039101947</v>
      </c>
      <c r="L38" s="393">
        <f>K19*D24</f>
        <v>428.92120255255895</v>
      </c>
      <c r="M38" s="393">
        <f>K19*E24</f>
        <v>306.32224714758087</v>
      </c>
      <c r="N38" s="393">
        <f>K19*F24</f>
        <v>218.7515647154537</v>
      </c>
      <c r="O38" s="393">
        <f>K19*G24</f>
        <v>156.40123882377915</v>
      </c>
      <c r="P38" s="393">
        <f>K19*H24</f>
        <v>156.22609745891489</v>
      </c>
      <c r="Q38" s="393">
        <f>K19*I24</f>
        <v>156.40123882377915</v>
      </c>
      <c r="R38" s="393">
        <f>K19*J24</f>
        <v>78.113048729457446</v>
      </c>
      <c r="S38" s="393">
        <f>K19*K24</f>
        <v>0</v>
      </c>
      <c r="T38" s="393">
        <f>K19*L24</f>
        <v>0</v>
      </c>
      <c r="U38" s="393">
        <f>K19*M24</f>
        <v>0</v>
      </c>
      <c r="V38" s="393">
        <f>K19*N24</f>
        <v>0</v>
      </c>
      <c r="W38" s="393">
        <f>K19*O24</f>
        <v>0</v>
      </c>
      <c r="X38" s="393">
        <f>K19*P24</f>
        <v>0</v>
      </c>
      <c r="Y38" s="393">
        <f>K19*Q24</f>
        <v>0</v>
      </c>
      <c r="Z38" s="393">
        <f>K19*R24</f>
        <v>0</v>
      </c>
      <c r="AA38" s="393">
        <f>K19*S24</f>
        <v>0</v>
      </c>
      <c r="AB38" s="393">
        <f>K19*T24</f>
        <v>0</v>
      </c>
      <c r="AC38" s="393">
        <f>K19*U24</f>
        <v>0</v>
      </c>
      <c r="AD38" s="393">
        <f>K19*V24</f>
        <v>0</v>
      </c>
      <c r="AE38" s="393">
        <f>K19*W24</f>
        <v>0</v>
      </c>
      <c r="AF38" s="393">
        <f>K19*X24</f>
        <v>0</v>
      </c>
      <c r="AG38" s="393">
        <f>K19*Y24</f>
        <v>0</v>
      </c>
      <c r="AH38" s="393">
        <f>K19*Z24</f>
        <v>0</v>
      </c>
      <c r="AI38" s="393">
        <f>K19*AA24</f>
        <v>0</v>
      </c>
      <c r="AJ38" s="393">
        <f>K19*AB24</f>
        <v>0</v>
      </c>
      <c r="AK38" s="393">
        <f>K19*AC24</f>
        <v>0</v>
      </c>
      <c r="AL38" s="393">
        <f>K19*AD24</f>
        <v>0</v>
      </c>
      <c r="AM38" s="393">
        <f>K19*AE24</f>
        <v>0</v>
      </c>
      <c r="AN38" s="393">
        <f>K19*AF24</f>
        <v>0</v>
      </c>
      <c r="AO38" s="393">
        <f>K19*AG24</f>
        <v>0</v>
      </c>
      <c r="AP38" s="393">
        <f>K19*AH24</f>
        <v>0</v>
      </c>
      <c r="AQ38" s="393"/>
      <c r="AR38" s="411">
        <f>K19-SUM(C38:AP38)</f>
        <v>0</v>
      </c>
      <c r="AT38" s="367"/>
    </row>
    <row r="39" spans="1:46">
      <c r="A39" s="366" t="str">
        <f>L21&amp;" Capex"</f>
        <v>2029 Capex</v>
      </c>
      <c r="C39" s="393"/>
      <c r="D39" s="393"/>
      <c r="E39" s="393"/>
      <c r="F39" s="393"/>
      <c r="G39" s="393"/>
      <c r="H39" s="393"/>
      <c r="I39" s="393"/>
      <c r="J39" s="393"/>
      <c r="K39" s="393"/>
      <c r="L39" s="393">
        <f>L19*C24</f>
        <v>257.78532070275008</v>
      </c>
      <c r="M39" s="393">
        <f>L19*D24</f>
        <v>441.78883862913574</v>
      </c>
      <c r="N39" s="393">
        <f>L19*E24</f>
        <v>315.51191456200831</v>
      </c>
      <c r="O39" s="393">
        <f>L19*F24</f>
        <v>225.31411165691731</v>
      </c>
      <c r="P39" s="393">
        <f>L19*G24</f>
        <v>161.09327598849254</v>
      </c>
      <c r="Q39" s="393">
        <f>L19*H24</f>
        <v>160.91288038268235</v>
      </c>
      <c r="R39" s="393">
        <f>L19*I24</f>
        <v>161.09327598849254</v>
      </c>
      <c r="S39" s="393">
        <f>L19*J24</f>
        <v>80.456440191341173</v>
      </c>
      <c r="T39" s="393">
        <f>L19*K24</f>
        <v>0</v>
      </c>
      <c r="U39" s="393">
        <f>L19*L24</f>
        <v>0</v>
      </c>
      <c r="V39" s="393">
        <f>L19*M24</f>
        <v>0</v>
      </c>
      <c r="W39" s="393">
        <f>L19*N24</f>
        <v>0</v>
      </c>
      <c r="X39" s="393">
        <f>L19*O24</f>
        <v>0</v>
      </c>
      <c r="Y39" s="393">
        <f>L19*P24</f>
        <v>0</v>
      </c>
      <c r="Z39" s="393">
        <f>L19*Q24</f>
        <v>0</v>
      </c>
      <c r="AA39" s="393">
        <f>L19*R24</f>
        <v>0</v>
      </c>
      <c r="AB39" s="393">
        <f>L19*S24</f>
        <v>0</v>
      </c>
      <c r="AC39" s="393">
        <f>L19*T24</f>
        <v>0</v>
      </c>
      <c r="AD39" s="393">
        <f>L19*U24</f>
        <v>0</v>
      </c>
      <c r="AE39" s="393">
        <f>L19*V24</f>
        <v>0</v>
      </c>
      <c r="AF39" s="393">
        <f>L19*W24</f>
        <v>0</v>
      </c>
      <c r="AG39" s="393">
        <f>L19*X24</f>
        <v>0</v>
      </c>
      <c r="AH39" s="393">
        <f>L19*Y24</f>
        <v>0</v>
      </c>
      <c r="AI39" s="393">
        <f>L19*Z24</f>
        <v>0</v>
      </c>
      <c r="AJ39" s="393">
        <f>L19*AA24</f>
        <v>0</v>
      </c>
      <c r="AK39" s="393">
        <f>L19*AB24</f>
        <v>0</v>
      </c>
      <c r="AL39" s="393">
        <f>L19*AC24</f>
        <v>0</v>
      </c>
      <c r="AM39" s="393">
        <f>L19*AD24</f>
        <v>0</v>
      </c>
      <c r="AN39" s="393">
        <f>L19*AE24</f>
        <v>0</v>
      </c>
      <c r="AO39" s="393">
        <f>L19*AF24</f>
        <v>0</v>
      </c>
      <c r="AP39" s="393">
        <f>L19*AG24</f>
        <v>0</v>
      </c>
      <c r="AQ39" s="393"/>
      <c r="AR39" s="411">
        <f>L19-SUM(C39:AP39)</f>
        <v>0</v>
      </c>
      <c r="AT39" s="367"/>
    </row>
    <row r="40" spans="1:46">
      <c r="A40" s="366" t="str">
        <f>M21&amp;" Capex"</f>
        <v>2030 Capex</v>
      </c>
      <c r="C40" s="393"/>
      <c r="D40" s="393"/>
      <c r="E40" s="393"/>
      <c r="F40" s="393"/>
      <c r="G40" s="393"/>
      <c r="H40" s="393"/>
      <c r="I40" s="393"/>
      <c r="J40" s="393"/>
      <c r="K40" s="393"/>
      <c r="L40" s="393"/>
      <c r="M40" s="393">
        <f>M19*C24</f>
        <v>265.51888032383255</v>
      </c>
      <c r="N40" s="393">
        <f>M19*D24</f>
        <v>455.04250378800981</v>
      </c>
      <c r="O40" s="393">
        <f>M19*E24</f>
        <v>324.97727199886856</v>
      </c>
      <c r="P40" s="393">
        <f>M19*F24</f>
        <v>232.07353500662484</v>
      </c>
      <c r="Q40" s="393">
        <f>M19*G24</f>
        <v>165.92607426814732</v>
      </c>
      <c r="R40" s="393">
        <f>M19*H24</f>
        <v>165.74026679416281</v>
      </c>
      <c r="S40" s="393">
        <f>M19*I24</f>
        <v>165.92607426814732</v>
      </c>
      <c r="T40" s="393">
        <f>M19*J24</f>
        <v>82.870133397081403</v>
      </c>
      <c r="U40" s="393">
        <f>M19*K24</f>
        <v>0</v>
      </c>
      <c r="V40" s="393">
        <f>M19*L24</f>
        <v>0</v>
      </c>
      <c r="W40" s="393">
        <f>M19*M24</f>
        <v>0</v>
      </c>
      <c r="X40" s="393">
        <f>M19*N24</f>
        <v>0</v>
      </c>
      <c r="Y40" s="393">
        <f>M19*O24</f>
        <v>0</v>
      </c>
      <c r="Z40" s="393">
        <f>M19*P24</f>
        <v>0</v>
      </c>
      <c r="AA40" s="393">
        <f>M19*Q24</f>
        <v>0</v>
      </c>
      <c r="AB40" s="393">
        <f>M19*R24</f>
        <v>0</v>
      </c>
      <c r="AC40" s="393">
        <f>M19*S24</f>
        <v>0</v>
      </c>
      <c r="AD40" s="393">
        <f>M19*T24</f>
        <v>0</v>
      </c>
      <c r="AE40" s="393">
        <f>M19*U24</f>
        <v>0</v>
      </c>
      <c r="AF40" s="393">
        <f>M19*V24</f>
        <v>0</v>
      </c>
      <c r="AG40" s="393">
        <f>M19*W24</f>
        <v>0</v>
      </c>
      <c r="AH40" s="393">
        <f>M19*X24</f>
        <v>0</v>
      </c>
      <c r="AI40" s="393">
        <f>M19*Y24</f>
        <v>0</v>
      </c>
      <c r="AJ40" s="393">
        <f>M19*Z24</f>
        <v>0</v>
      </c>
      <c r="AK40" s="393">
        <f>M19*AA24</f>
        <v>0</v>
      </c>
      <c r="AL40" s="393">
        <f>M19*AB24</f>
        <v>0</v>
      </c>
      <c r="AM40" s="393">
        <f>M19*AC24</f>
        <v>0</v>
      </c>
      <c r="AN40" s="393">
        <f>M19*AD24</f>
        <v>0</v>
      </c>
      <c r="AO40" s="393">
        <f>M19*AE24</f>
        <v>0</v>
      </c>
      <c r="AP40" s="393">
        <f>M19*AF24</f>
        <v>0</v>
      </c>
      <c r="AQ40" s="393"/>
      <c r="AR40" s="411">
        <f>M19-SUM(C40:AP40)</f>
        <v>0</v>
      </c>
      <c r="AT40" s="367"/>
    </row>
    <row r="41" spans="1:46" hidden="1" outlineLevel="1">
      <c r="A41" s="366" t="str">
        <f>N21&amp;" Capex"</f>
        <v>2031 Capex</v>
      </c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>
        <f>N19*C24</f>
        <v>273.48444673354754</v>
      </c>
      <c r="O41" s="393">
        <f>N19*D24</f>
        <v>468.69377890165009</v>
      </c>
      <c r="P41" s="393">
        <f>N19*E24</f>
        <v>334.72659015883465</v>
      </c>
      <c r="Q41" s="393">
        <f>N19*F24</f>
        <v>239.03574105682358</v>
      </c>
      <c r="R41" s="393">
        <f>N19*G24</f>
        <v>170.90385649619174</v>
      </c>
      <c r="S41" s="393">
        <f>N19*H24</f>
        <v>170.71247479798771</v>
      </c>
      <c r="T41" s="393">
        <f>N19*I24</f>
        <v>170.90385649619174</v>
      </c>
      <c r="U41" s="393">
        <f>N19*J24</f>
        <v>85.356237398993855</v>
      </c>
      <c r="V41" s="393">
        <f>N19*K24</f>
        <v>0</v>
      </c>
      <c r="W41" s="393">
        <f>N19*L24</f>
        <v>0</v>
      </c>
      <c r="X41" s="393">
        <f>N19*M24</f>
        <v>0</v>
      </c>
      <c r="Y41" s="393">
        <f>N19*N24</f>
        <v>0</v>
      </c>
      <c r="Z41" s="393">
        <f>N19*O24</f>
        <v>0</v>
      </c>
      <c r="AA41" s="393">
        <f>N19*P24</f>
        <v>0</v>
      </c>
      <c r="AB41" s="393">
        <f>N19*Q24</f>
        <v>0</v>
      </c>
      <c r="AC41" s="393">
        <f>N19*R24</f>
        <v>0</v>
      </c>
      <c r="AD41" s="393">
        <f>N19*S24</f>
        <v>0</v>
      </c>
      <c r="AE41" s="393">
        <f>N19*T24</f>
        <v>0</v>
      </c>
      <c r="AF41" s="393">
        <f>N19*U24</f>
        <v>0</v>
      </c>
      <c r="AG41" s="393">
        <f>N19*V24</f>
        <v>0</v>
      </c>
      <c r="AH41" s="393">
        <f>N19*W24</f>
        <v>0</v>
      </c>
      <c r="AI41" s="393">
        <f>N19*X24</f>
        <v>0</v>
      </c>
      <c r="AJ41" s="393">
        <f>N19*Y24</f>
        <v>0</v>
      </c>
      <c r="AK41" s="393">
        <f>N19*Z24</f>
        <v>0</v>
      </c>
      <c r="AL41" s="393">
        <f>N19*AA24</f>
        <v>0</v>
      </c>
      <c r="AM41" s="393">
        <f>N19*AB24</f>
        <v>0</v>
      </c>
      <c r="AN41" s="393">
        <f>N19*AC24</f>
        <v>0</v>
      </c>
      <c r="AO41" s="393">
        <f>N19*AD24</f>
        <v>0</v>
      </c>
      <c r="AP41" s="393">
        <f>N19*AE24</f>
        <v>0</v>
      </c>
      <c r="AQ41" s="393"/>
      <c r="AR41" s="411">
        <f>N19-SUM(C41:AP41)</f>
        <v>0</v>
      </c>
      <c r="AT41" s="367"/>
    </row>
    <row r="42" spans="1:46" hidden="1" outlineLevel="1">
      <c r="A42" s="366" t="str">
        <f>O21&amp;" Capex"</f>
        <v>2032 Capex</v>
      </c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>
        <f>O19*C24</f>
        <v>281.688980135554</v>
      </c>
      <c r="P42" s="393">
        <f>O19*D24</f>
        <v>482.75459226869964</v>
      </c>
      <c r="Q42" s="393">
        <f>O19*E24</f>
        <v>344.76838786359968</v>
      </c>
      <c r="R42" s="393">
        <f>O19*F24</f>
        <v>246.20681328852831</v>
      </c>
      <c r="S42" s="393">
        <f>O19*G24</f>
        <v>176.0309721910775</v>
      </c>
      <c r="T42" s="393">
        <f>O19*H24</f>
        <v>175.83384904192735</v>
      </c>
      <c r="U42" s="393">
        <f>O19*I24</f>
        <v>176.0309721910775</v>
      </c>
      <c r="V42" s="393">
        <f>O19*J24</f>
        <v>87.916924520963676</v>
      </c>
      <c r="W42" s="393">
        <f>O19*K24</f>
        <v>0</v>
      </c>
      <c r="X42" s="393">
        <f>O19*L24</f>
        <v>0</v>
      </c>
      <c r="Y42" s="393">
        <f>O19*M24</f>
        <v>0</v>
      </c>
      <c r="Z42" s="393">
        <f>O19*N24</f>
        <v>0</v>
      </c>
      <c r="AA42" s="393">
        <f>O19*O24</f>
        <v>0</v>
      </c>
      <c r="AB42" s="393">
        <f>O19*P24</f>
        <v>0</v>
      </c>
      <c r="AC42" s="393">
        <f>O19*Q24</f>
        <v>0</v>
      </c>
      <c r="AD42" s="393">
        <f>O19*R24</f>
        <v>0</v>
      </c>
      <c r="AE42" s="393">
        <f>O19*S24</f>
        <v>0</v>
      </c>
      <c r="AF42" s="393">
        <f>O19*T24</f>
        <v>0</v>
      </c>
      <c r="AG42" s="393">
        <f>O19*U24</f>
        <v>0</v>
      </c>
      <c r="AH42" s="393">
        <f>O19*V24</f>
        <v>0</v>
      </c>
      <c r="AI42" s="393">
        <f>O19*W24</f>
        <v>0</v>
      </c>
      <c r="AJ42" s="393">
        <f>O19*X24</f>
        <v>0</v>
      </c>
      <c r="AK42" s="393">
        <f>O19*Y24</f>
        <v>0</v>
      </c>
      <c r="AL42" s="393">
        <f>O19*Z24</f>
        <v>0</v>
      </c>
      <c r="AM42" s="393">
        <f>O19*AA24</f>
        <v>0</v>
      </c>
      <c r="AN42" s="393">
        <f>O19*AB24</f>
        <v>0</v>
      </c>
      <c r="AO42" s="393">
        <f>O19*AC24</f>
        <v>0</v>
      </c>
      <c r="AP42" s="393">
        <f>O19*AD24</f>
        <v>0</v>
      </c>
      <c r="AQ42" s="393"/>
      <c r="AR42" s="411">
        <f>O19-SUM(C42:AP42)</f>
        <v>0</v>
      </c>
      <c r="AT42" s="367"/>
    </row>
    <row r="43" spans="1:46" hidden="1" outlineLevel="1">
      <c r="A43" s="366" t="str">
        <f>P21&amp;" Capex"</f>
        <v>2033 Capex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>
        <f>P19*C24</f>
        <v>290.13964953962062</v>
      </c>
      <c r="Q43" s="393">
        <f>P19*D24</f>
        <v>497.23723003676065</v>
      </c>
      <c r="R43" s="393">
        <f>P19*E24</f>
        <v>355.1114394995077</v>
      </c>
      <c r="S43" s="393">
        <f>P19*F24</f>
        <v>253.59301768718416</v>
      </c>
      <c r="T43" s="393">
        <f>P19*G24</f>
        <v>181.31190135680984</v>
      </c>
      <c r="U43" s="393">
        <f>P19*H24</f>
        <v>181.10886451318518</v>
      </c>
      <c r="V43" s="393">
        <f>P19*I24</f>
        <v>181.31190135680984</v>
      </c>
      <c r="W43" s="393">
        <f>P19*J24</f>
        <v>90.554432256592591</v>
      </c>
      <c r="X43" s="393">
        <f>P19*K24</f>
        <v>0</v>
      </c>
      <c r="Y43" s="393">
        <f>P19*L24</f>
        <v>0</v>
      </c>
      <c r="Z43" s="393">
        <f>P19*M24</f>
        <v>0</v>
      </c>
      <c r="AA43" s="393">
        <f>P19*N24</f>
        <v>0</v>
      </c>
      <c r="AB43" s="393">
        <f>P19*O24</f>
        <v>0</v>
      </c>
      <c r="AC43" s="393">
        <f>P19*P24</f>
        <v>0</v>
      </c>
      <c r="AD43" s="393">
        <f>P19*Q24</f>
        <v>0</v>
      </c>
      <c r="AE43" s="393">
        <f>P19*R24</f>
        <v>0</v>
      </c>
      <c r="AF43" s="393">
        <f>P19*S24</f>
        <v>0</v>
      </c>
      <c r="AG43" s="393">
        <f>P19*T24</f>
        <v>0</v>
      </c>
      <c r="AH43" s="393">
        <f>P19*U24</f>
        <v>0</v>
      </c>
      <c r="AI43" s="393">
        <f>P19*V24</f>
        <v>0</v>
      </c>
      <c r="AJ43" s="393">
        <f>P19*W24</f>
        <v>0</v>
      </c>
      <c r="AK43" s="393">
        <f>P19*X24</f>
        <v>0</v>
      </c>
      <c r="AL43" s="393">
        <f>P19*Y24</f>
        <v>0</v>
      </c>
      <c r="AM43" s="393">
        <f>P19*Z24</f>
        <v>0</v>
      </c>
      <c r="AN43" s="393">
        <f>P19*AA24</f>
        <v>0</v>
      </c>
      <c r="AO43" s="393">
        <f>P19*AB24</f>
        <v>0</v>
      </c>
      <c r="AP43" s="393">
        <f>P19*AC24</f>
        <v>0</v>
      </c>
      <c r="AQ43" s="393"/>
      <c r="AR43" s="411">
        <f>P19-SUM(C43:AP43)</f>
        <v>0</v>
      </c>
      <c r="AT43" s="367"/>
    </row>
    <row r="44" spans="1:46" hidden="1" outlineLevel="1">
      <c r="A44" s="366" t="str">
        <f>Q21&amp;" Capex"</f>
        <v>2034 Capex</v>
      </c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>
        <f>Q19*C24</f>
        <v>298.84383902580925</v>
      </c>
      <c r="R44" s="393">
        <f>Q19*D24</f>
        <v>512.15434693786347</v>
      </c>
      <c r="S44" s="393">
        <f>Q19*E24</f>
        <v>365.7647826844929</v>
      </c>
      <c r="T44" s="393">
        <f>Q19*F24</f>
        <v>261.2008082177997</v>
      </c>
      <c r="U44" s="393">
        <f>Q19*G24</f>
        <v>186.75125839751411</v>
      </c>
      <c r="V44" s="393">
        <f>Q19*H24</f>
        <v>186.54213044858074</v>
      </c>
      <c r="W44" s="393">
        <f>Q19*I24</f>
        <v>186.75125839751411</v>
      </c>
      <c r="X44" s="393">
        <f>Q19*J24</f>
        <v>93.271065224290368</v>
      </c>
      <c r="Y44" s="393">
        <f>Q19*K24</f>
        <v>0</v>
      </c>
      <c r="Z44" s="393">
        <f>Q19*L24</f>
        <v>0</v>
      </c>
      <c r="AA44" s="393">
        <f>Q19*M24</f>
        <v>0</v>
      </c>
      <c r="AB44" s="393">
        <f>Q19*N24</f>
        <v>0</v>
      </c>
      <c r="AC44" s="393">
        <f>Q19*O24</f>
        <v>0</v>
      </c>
      <c r="AD44" s="393">
        <f>Q19*P24</f>
        <v>0</v>
      </c>
      <c r="AE44" s="393">
        <f>Q19*Q24</f>
        <v>0</v>
      </c>
      <c r="AF44" s="393">
        <f>Q19*R24</f>
        <v>0</v>
      </c>
      <c r="AG44" s="393">
        <f>Q19*S24</f>
        <v>0</v>
      </c>
      <c r="AH44" s="393">
        <f>Q19*T24</f>
        <v>0</v>
      </c>
      <c r="AI44" s="393">
        <f>Q19*U24</f>
        <v>0</v>
      </c>
      <c r="AJ44" s="393">
        <f>Q19*V24</f>
        <v>0</v>
      </c>
      <c r="AK44" s="393">
        <f>Q19*W24</f>
        <v>0</v>
      </c>
      <c r="AL44" s="393">
        <f>Q19*X24</f>
        <v>0</v>
      </c>
      <c r="AM44" s="393">
        <f>Q19*Y24</f>
        <v>0</v>
      </c>
      <c r="AN44" s="393">
        <f>Q19*Z24</f>
        <v>0</v>
      </c>
      <c r="AO44" s="393">
        <f>Q19*AA24</f>
        <v>0</v>
      </c>
      <c r="AP44" s="393">
        <f>Q19*AB24</f>
        <v>0</v>
      </c>
      <c r="AQ44" s="393"/>
      <c r="AR44" s="411">
        <f>Q19-SUM(C44:AP44)</f>
        <v>0</v>
      </c>
      <c r="AT44" s="367"/>
    </row>
    <row r="45" spans="1:46" hidden="1" outlineLevel="1">
      <c r="A45" s="366" t="str">
        <f>R21&amp;" Capex"</f>
        <v>2035 Capex</v>
      </c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>
        <f>R19*C24</f>
        <v>307.80915419658351</v>
      </c>
      <c r="S45" s="393">
        <f>R19*D24</f>
        <v>527.51897734599936</v>
      </c>
      <c r="T45" s="393">
        <f>R19*E24</f>
        <v>376.73772616502765</v>
      </c>
      <c r="U45" s="393">
        <f>R19*F24</f>
        <v>269.03683246433366</v>
      </c>
      <c r="V45" s="393">
        <f>R19*G24</f>
        <v>192.35379614943952</v>
      </c>
      <c r="W45" s="393">
        <f>R19*H24</f>
        <v>192.13839436203813</v>
      </c>
      <c r="X45" s="393">
        <f>R19*I24</f>
        <v>192.35379614943952</v>
      </c>
      <c r="Y45" s="393">
        <f>R19*J24</f>
        <v>96.069197181019064</v>
      </c>
      <c r="Z45" s="393">
        <f>R19*K24</f>
        <v>0</v>
      </c>
      <c r="AA45" s="393">
        <f>R19*L24</f>
        <v>0</v>
      </c>
      <c r="AB45" s="393">
        <f>R19*M24</f>
        <v>0</v>
      </c>
      <c r="AC45" s="393">
        <f>R19*N24</f>
        <v>0</v>
      </c>
      <c r="AD45" s="393">
        <f>R19*O24</f>
        <v>0</v>
      </c>
      <c r="AE45" s="393">
        <f>R19*P24</f>
        <v>0</v>
      </c>
      <c r="AF45" s="393">
        <f>R19*Q24</f>
        <v>0</v>
      </c>
      <c r="AG45" s="393">
        <f>R19*R24</f>
        <v>0</v>
      </c>
      <c r="AH45" s="393">
        <f>R19*S24</f>
        <v>0</v>
      </c>
      <c r="AI45" s="393">
        <f>R19*T24</f>
        <v>0</v>
      </c>
      <c r="AJ45" s="393">
        <f>R19*U24</f>
        <v>0</v>
      </c>
      <c r="AK45" s="393">
        <f>R19*V24</f>
        <v>0</v>
      </c>
      <c r="AL45" s="393">
        <f>R19*W24</f>
        <v>0</v>
      </c>
      <c r="AM45" s="393">
        <f>R19*X24</f>
        <v>0</v>
      </c>
      <c r="AN45" s="393">
        <f>R19*Y24</f>
        <v>0</v>
      </c>
      <c r="AO45" s="393">
        <f>R19*Z24</f>
        <v>0</v>
      </c>
      <c r="AP45" s="393">
        <f>R19*AA24</f>
        <v>0</v>
      </c>
      <c r="AQ45" s="393"/>
      <c r="AR45" s="411">
        <f>R19-SUM(C45:AP45)</f>
        <v>0</v>
      </c>
      <c r="AT45" s="367"/>
    </row>
    <row r="46" spans="1:46" hidden="1" outlineLevel="1">
      <c r="A46" s="366" t="str">
        <f>S21&amp;" Capex"</f>
        <v>2036 Capex</v>
      </c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>
        <f>S19*C24</f>
        <v>317.04342882248102</v>
      </c>
      <c r="T46" s="393">
        <f>S19*D24</f>
        <v>543.3445466663793</v>
      </c>
      <c r="U46" s="393">
        <f>S19*E24</f>
        <v>388.03985794997851</v>
      </c>
      <c r="V46" s="393">
        <f>S19*F24</f>
        <v>277.10793743826366</v>
      </c>
      <c r="W46" s="393">
        <f>S19*G24</f>
        <v>198.12441003392271</v>
      </c>
      <c r="X46" s="393">
        <f>S19*H24</f>
        <v>197.90254619289928</v>
      </c>
      <c r="Y46" s="393">
        <f>S19*I24</f>
        <v>198.12441003392271</v>
      </c>
      <c r="Z46" s="393">
        <f>S19*J24</f>
        <v>98.95127309644964</v>
      </c>
      <c r="AA46" s="393">
        <f>S19*K24</f>
        <v>0</v>
      </c>
      <c r="AB46" s="393">
        <f>S19*L24</f>
        <v>0</v>
      </c>
      <c r="AC46" s="393">
        <f>S19*M24</f>
        <v>0</v>
      </c>
      <c r="AD46" s="393">
        <f>S19*N24</f>
        <v>0</v>
      </c>
      <c r="AE46" s="393">
        <f>S19*O24</f>
        <v>0</v>
      </c>
      <c r="AF46" s="393">
        <f>S19*P24</f>
        <v>0</v>
      </c>
      <c r="AG46" s="393">
        <f>S19*Q24</f>
        <v>0</v>
      </c>
      <c r="AH46" s="393">
        <f>S19*R24</f>
        <v>0</v>
      </c>
      <c r="AI46" s="393">
        <f>S19*S24</f>
        <v>0</v>
      </c>
      <c r="AJ46" s="393">
        <f>S19*T24</f>
        <v>0</v>
      </c>
      <c r="AK46" s="393">
        <f>S19*U24</f>
        <v>0</v>
      </c>
      <c r="AL46" s="393">
        <f>S19*V24</f>
        <v>0</v>
      </c>
      <c r="AM46" s="393">
        <f>S19*W24</f>
        <v>0</v>
      </c>
      <c r="AN46" s="393">
        <f>S19*X24</f>
        <v>0</v>
      </c>
      <c r="AO46" s="393">
        <f>S19*Y24</f>
        <v>0</v>
      </c>
      <c r="AP46" s="393">
        <f>S19*Z24</f>
        <v>0</v>
      </c>
      <c r="AQ46" s="393"/>
      <c r="AR46" s="411">
        <f>S19-SUM(C46:AP46)</f>
        <v>0</v>
      </c>
      <c r="AT46" s="367"/>
    </row>
    <row r="47" spans="1:46" hidden="1" outlineLevel="1">
      <c r="A47" s="366" t="str">
        <f>T21&amp;" Capex"</f>
        <v>2037 Capex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>
        <f>T19*C24</f>
        <v>326.55473168715542</v>
      </c>
      <c r="U47" s="393">
        <f>T19*D24</f>
        <v>559.64488306637065</v>
      </c>
      <c r="V47" s="393">
        <f>T19*E24</f>
        <v>399.68105368847785</v>
      </c>
      <c r="W47" s="393">
        <f>T19*F24</f>
        <v>285.42117556141159</v>
      </c>
      <c r="X47" s="393">
        <f>T19*G24</f>
        <v>204.06814233494038</v>
      </c>
      <c r="Y47" s="393">
        <f>T19*H24</f>
        <v>203.83962257868626</v>
      </c>
      <c r="Z47" s="393">
        <f>T19*I24</f>
        <v>204.06814233494038</v>
      </c>
      <c r="AA47" s="393">
        <f>T19*J24</f>
        <v>101.91981128934313</v>
      </c>
      <c r="AB47" s="393">
        <f>T19*K24</f>
        <v>0</v>
      </c>
      <c r="AC47" s="393">
        <f>T19*L24</f>
        <v>0</v>
      </c>
      <c r="AD47" s="393">
        <f>T19*M24</f>
        <v>0</v>
      </c>
      <c r="AE47" s="393">
        <f>T19*N24</f>
        <v>0</v>
      </c>
      <c r="AF47" s="393">
        <f>T19*O24</f>
        <v>0</v>
      </c>
      <c r="AG47" s="393">
        <f>T19*P24</f>
        <v>0</v>
      </c>
      <c r="AH47" s="393">
        <f>T19*Q24</f>
        <v>0</v>
      </c>
      <c r="AI47" s="393">
        <f>T19*R24</f>
        <v>0</v>
      </c>
      <c r="AJ47" s="393">
        <f>T19*S24</f>
        <v>0</v>
      </c>
      <c r="AK47" s="393">
        <f>T19*T24</f>
        <v>0</v>
      </c>
      <c r="AL47" s="393">
        <f>T19*U24</f>
        <v>0</v>
      </c>
      <c r="AM47" s="393">
        <f>T19*V24</f>
        <v>0</v>
      </c>
      <c r="AN47" s="393">
        <f>T19*W24</f>
        <v>0</v>
      </c>
      <c r="AO47" s="393">
        <f>T19*X24</f>
        <v>0</v>
      </c>
      <c r="AP47" s="393">
        <f>T19*Y24</f>
        <v>0</v>
      </c>
      <c r="AQ47" s="393"/>
      <c r="AR47" s="411">
        <f>T19-SUM(C47:AP47)</f>
        <v>0</v>
      </c>
      <c r="AT47" s="367"/>
    </row>
    <row r="48" spans="1:46" hidden="1" outlineLevel="1">
      <c r="A48" s="366" t="str">
        <f>U21&amp;" Capex"</f>
        <v>2038 Capex</v>
      </c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>
        <f>U19*C24</f>
        <v>336.35137363777011</v>
      </c>
      <c r="V48" s="393">
        <f>U19*D24</f>
        <v>576.43422955836184</v>
      </c>
      <c r="W48" s="393">
        <f>U19*E24</f>
        <v>411.6714852991322</v>
      </c>
      <c r="X48" s="393">
        <f>U19*F24</f>
        <v>293.98381082825392</v>
      </c>
      <c r="Y48" s="393">
        <f>U19*G24</f>
        <v>210.19018660498861</v>
      </c>
      <c r="Z48" s="393">
        <f>U19*H24</f>
        <v>209.95481125604684</v>
      </c>
      <c r="AA48" s="393">
        <f>U19*I24</f>
        <v>210.19018660498861</v>
      </c>
      <c r="AB48" s="393">
        <f>U19*J24</f>
        <v>104.97740562802342</v>
      </c>
      <c r="AC48" s="393">
        <f>U19*K24</f>
        <v>0</v>
      </c>
      <c r="AD48" s="393">
        <f>U19*L24</f>
        <v>0</v>
      </c>
      <c r="AE48" s="393">
        <f>U19*M24</f>
        <v>0</v>
      </c>
      <c r="AF48" s="393">
        <f>U19*N24</f>
        <v>0</v>
      </c>
      <c r="AG48" s="393">
        <f>U19*O24</f>
        <v>0</v>
      </c>
      <c r="AH48" s="393">
        <f>U19*P24</f>
        <v>0</v>
      </c>
      <c r="AI48" s="393">
        <f>U19*Q24</f>
        <v>0</v>
      </c>
      <c r="AJ48" s="393">
        <f>U19*R24</f>
        <v>0</v>
      </c>
      <c r="AK48" s="393">
        <f>U19*S24</f>
        <v>0</v>
      </c>
      <c r="AL48" s="393">
        <f>U19*T24</f>
        <v>0</v>
      </c>
      <c r="AM48" s="393">
        <f>U19*U24</f>
        <v>0</v>
      </c>
      <c r="AN48" s="393">
        <f>U19*V24</f>
        <v>0</v>
      </c>
      <c r="AO48" s="393">
        <f>U19*W24</f>
        <v>0</v>
      </c>
      <c r="AP48" s="393">
        <f>U19*X24</f>
        <v>0</v>
      </c>
      <c r="AQ48" s="393"/>
      <c r="AR48" s="411">
        <f>U19-SUM(C48:AP48)</f>
        <v>0</v>
      </c>
      <c r="AT48" s="367"/>
    </row>
    <row r="49" spans="1:46" hidden="1" outlineLevel="1">
      <c r="A49" s="366" t="str">
        <f>V21&amp;" Capex"</f>
        <v>2039 Capex</v>
      </c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>
        <f>V19*C24</f>
        <v>346.44191484690322</v>
      </c>
      <c r="W49" s="393">
        <f>V19*D24</f>
        <v>593.72725644511274</v>
      </c>
      <c r="X49" s="393">
        <f>V19*E24</f>
        <v>424.02162985810617</v>
      </c>
      <c r="Y49" s="393">
        <f>V19*F24</f>
        <v>302.80332515310158</v>
      </c>
      <c r="Z49" s="393">
        <f>V19*G24</f>
        <v>216.49589220313828</v>
      </c>
      <c r="AA49" s="393">
        <f>V19*H24</f>
        <v>216.25345559372826</v>
      </c>
      <c r="AB49" s="393">
        <f>V19*I24</f>
        <v>216.49589220313828</v>
      </c>
      <c r="AC49" s="393">
        <f>V19*J24</f>
        <v>108.12672779686413</v>
      </c>
      <c r="AD49" s="393">
        <f>V19*K24</f>
        <v>0</v>
      </c>
      <c r="AE49" s="393">
        <f>V19*L24</f>
        <v>0</v>
      </c>
      <c r="AF49" s="393">
        <f>V19*M24</f>
        <v>0</v>
      </c>
      <c r="AG49" s="393">
        <f>V19*N24</f>
        <v>0</v>
      </c>
      <c r="AH49" s="393">
        <f>V19*O24</f>
        <v>0</v>
      </c>
      <c r="AI49" s="393">
        <f>V19*P24</f>
        <v>0</v>
      </c>
      <c r="AJ49" s="393">
        <f>V19*Q24</f>
        <v>0</v>
      </c>
      <c r="AK49" s="393">
        <f>V19*R24</f>
        <v>0</v>
      </c>
      <c r="AL49" s="393">
        <f>V19*S24</f>
        <v>0</v>
      </c>
      <c r="AM49" s="393">
        <f>V19*T24</f>
        <v>0</v>
      </c>
      <c r="AN49" s="393">
        <f>V19*U24</f>
        <v>0</v>
      </c>
      <c r="AO49" s="393">
        <f>V19*V24</f>
        <v>0</v>
      </c>
      <c r="AP49" s="393">
        <f>V19*W24</f>
        <v>0</v>
      </c>
      <c r="AQ49" s="393"/>
      <c r="AR49" s="411">
        <f>V19-SUM(C49:AP49)</f>
        <v>0</v>
      </c>
      <c r="AT49" s="367"/>
    </row>
    <row r="50" spans="1:46" hidden="1" outlineLevel="1">
      <c r="A50" s="366" t="str">
        <f>W21&amp;" Capex"</f>
        <v>2040 Capex</v>
      </c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>
        <f>W19*C24</f>
        <v>356.83517229231029</v>
      </c>
      <c r="X50" s="393">
        <f>W19*D24</f>
        <v>611.53907413846605</v>
      </c>
      <c r="Y50" s="393">
        <f>W19*E24</f>
        <v>436.74227875384935</v>
      </c>
      <c r="Z50" s="393">
        <f>W19*F24</f>
        <v>311.88742490769459</v>
      </c>
      <c r="AA50" s="393">
        <f>W19*G24</f>
        <v>222.99076896923242</v>
      </c>
      <c r="AB50" s="393">
        <f>W19*H24</f>
        <v>222.7410592615401</v>
      </c>
      <c r="AC50" s="393">
        <f>W19*I24</f>
        <v>222.99076896923242</v>
      </c>
      <c r="AD50" s="393">
        <f>W19*J24</f>
        <v>111.37052963077005</v>
      </c>
      <c r="AE50" s="393">
        <f>W19*K24</f>
        <v>0</v>
      </c>
      <c r="AF50" s="393">
        <f>W19*L24</f>
        <v>0</v>
      </c>
      <c r="AG50" s="393">
        <f>W19*M24</f>
        <v>0</v>
      </c>
      <c r="AH50" s="393">
        <f>W19*N24</f>
        <v>0</v>
      </c>
      <c r="AI50" s="393">
        <f>W19*O24</f>
        <v>0</v>
      </c>
      <c r="AJ50" s="393">
        <f>W19*P24</f>
        <v>0</v>
      </c>
      <c r="AK50" s="393">
        <f>W19*Q24</f>
        <v>0</v>
      </c>
      <c r="AL50" s="393">
        <f>W19*R24</f>
        <v>0</v>
      </c>
      <c r="AM50" s="393">
        <f>W19*S24</f>
        <v>0</v>
      </c>
      <c r="AN50" s="393">
        <f>W19*T24</f>
        <v>0</v>
      </c>
      <c r="AO50" s="393">
        <f>W19*U24</f>
        <v>0</v>
      </c>
      <c r="AP50" s="393">
        <f>W19*V24</f>
        <v>0</v>
      </c>
      <c r="AQ50" s="393"/>
      <c r="AR50" s="411">
        <f>W19-SUM(C50:AP50)</f>
        <v>0</v>
      </c>
      <c r="AT50" s="367"/>
    </row>
    <row r="51" spans="1:46" hidden="1" outlineLevel="1">
      <c r="A51" s="366" t="str">
        <f>X21&amp;" Capex"</f>
        <v>2041 Capex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>
        <f>X19*C24</f>
        <v>367.54022746107961</v>
      </c>
      <c r="Y51" s="393">
        <f>X19*D24</f>
        <v>629.88524636262002</v>
      </c>
      <c r="Z51" s="393">
        <f>X19*E24</f>
        <v>449.84454711646481</v>
      </c>
      <c r="AA51" s="393">
        <f>X19*F24</f>
        <v>321.2440476549254</v>
      </c>
      <c r="AB51" s="393">
        <f>X19*G24</f>
        <v>229.68049203830938</v>
      </c>
      <c r="AC51" s="393">
        <f>X19*H24</f>
        <v>229.4232910393863</v>
      </c>
      <c r="AD51" s="393">
        <f>X19*I24</f>
        <v>229.68049203830938</v>
      </c>
      <c r="AE51" s="393">
        <f>X19*J24</f>
        <v>114.71164551969315</v>
      </c>
      <c r="AF51" s="393">
        <f>X19*K24</f>
        <v>0</v>
      </c>
      <c r="AG51" s="393">
        <f>X19*L24</f>
        <v>0</v>
      </c>
      <c r="AH51" s="393">
        <f>X19*M24</f>
        <v>0</v>
      </c>
      <c r="AI51" s="393">
        <f>X19*N24</f>
        <v>0</v>
      </c>
      <c r="AJ51" s="393">
        <f>X19*O24</f>
        <v>0</v>
      </c>
      <c r="AK51" s="393">
        <f>X19*P24</f>
        <v>0</v>
      </c>
      <c r="AL51" s="393">
        <f>X19*Q24</f>
        <v>0</v>
      </c>
      <c r="AM51" s="393">
        <f>X19*R24</f>
        <v>0</v>
      </c>
      <c r="AN51" s="393">
        <f>X19*S24</f>
        <v>0</v>
      </c>
      <c r="AO51" s="393">
        <f>X19*T24</f>
        <v>0</v>
      </c>
      <c r="AP51" s="393">
        <f>X19*U24</f>
        <v>0</v>
      </c>
      <c r="AQ51" s="393"/>
      <c r="AR51" s="411">
        <f>X19-SUM(C51:AP51)</f>
        <v>0</v>
      </c>
      <c r="AT51" s="367"/>
    </row>
    <row r="52" spans="1:46" hidden="1" outlineLevel="1">
      <c r="A52" s="366" t="str">
        <f>Y21&amp;" Capex"</f>
        <v>2042 Capex</v>
      </c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>
        <f>Y19*C24</f>
        <v>378.56643428491202</v>
      </c>
      <c r="Z52" s="393">
        <f>Y19*D24</f>
        <v>648.78180375349871</v>
      </c>
      <c r="AA52" s="393">
        <f>Y19*E24</f>
        <v>463.3398835299588</v>
      </c>
      <c r="AB52" s="393">
        <f>Y19*F24</f>
        <v>330.88136908457318</v>
      </c>
      <c r="AC52" s="393">
        <f>Y19*G24</f>
        <v>236.5709067994587</v>
      </c>
      <c r="AD52" s="393">
        <f>Y19*H24</f>
        <v>236.30598977056789</v>
      </c>
      <c r="AE52" s="393">
        <f>Y19*I24</f>
        <v>236.5709067994587</v>
      </c>
      <c r="AF52" s="393">
        <f>Y19*J24</f>
        <v>118.15299488528395</v>
      </c>
      <c r="AG52" s="393">
        <f>Y19*K24</f>
        <v>0</v>
      </c>
      <c r="AH52" s="393">
        <f>Y19*L24</f>
        <v>0</v>
      </c>
      <c r="AI52" s="393">
        <f>Y19*M24</f>
        <v>0</v>
      </c>
      <c r="AJ52" s="393">
        <f>Y19*N24</f>
        <v>0</v>
      </c>
      <c r="AK52" s="393">
        <f>Y19*O24</f>
        <v>0</v>
      </c>
      <c r="AL52" s="393">
        <f>Y19*P24</f>
        <v>0</v>
      </c>
      <c r="AM52" s="393">
        <f>Y19*Q24</f>
        <v>0</v>
      </c>
      <c r="AN52" s="393">
        <f>Y19*R24</f>
        <v>0</v>
      </c>
      <c r="AO52" s="393">
        <f>Y19*S24</f>
        <v>0</v>
      </c>
      <c r="AP52" s="393">
        <f>Y19*T24</f>
        <v>0</v>
      </c>
      <c r="AQ52" s="393"/>
      <c r="AR52" s="411">
        <f>Y19-SUM(C52:AP52)</f>
        <v>0</v>
      </c>
      <c r="AT52" s="367"/>
    </row>
    <row r="53" spans="1:46" hidden="1" outlineLevel="1">
      <c r="A53" s="366" t="str">
        <f>Z21&amp;" Capex"</f>
        <v>2043 Capex</v>
      </c>
      <c r="C53" s="393"/>
      <c r="D53" s="393"/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>
        <f>Z19*C24</f>
        <v>389.9234273134594</v>
      </c>
      <c r="AA53" s="393">
        <f>Z19*D24</f>
        <v>668.24525786610366</v>
      </c>
      <c r="AB53" s="393">
        <f>Z19*E24</f>
        <v>477.24008003585755</v>
      </c>
      <c r="AC53" s="393">
        <f>Z19*F24</f>
        <v>340.8078101571104</v>
      </c>
      <c r="AD53" s="393">
        <f>Z19*G24</f>
        <v>243.66803400344244</v>
      </c>
      <c r="AE53" s="393">
        <f>Z19*H24</f>
        <v>243.39516946368494</v>
      </c>
      <c r="AF53" s="393">
        <f>Z19*I24</f>
        <v>243.66803400344244</v>
      </c>
      <c r="AG53" s="393">
        <f>Z19*J24</f>
        <v>121.69758473184247</v>
      </c>
      <c r="AH53" s="393">
        <f>Z19*K24</f>
        <v>0</v>
      </c>
      <c r="AI53" s="393">
        <f>Z19*L24</f>
        <v>0</v>
      </c>
      <c r="AJ53" s="393">
        <f>Z19*M24</f>
        <v>0</v>
      </c>
      <c r="AK53" s="393">
        <f>Z19*N24</f>
        <v>0</v>
      </c>
      <c r="AL53" s="393">
        <f>Z19*O24</f>
        <v>0</v>
      </c>
      <c r="AM53" s="393">
        <f>Z19*P24</f>
        <v>0</v>
      </c>
      <c r="AN53" s="393">
        <f>Z19*Q24</f>
        <v>0</v>
      </c>
      <c r="AO53" s="393">
        <f>Z19*R24</f>
        <v>0</v>
      </c>
      <c r="AP53" s="393">
        <f>Z19*S24</f>
        <v>0</v>
      </c>
      <c r="AQ53" s="393"/>
      <c r="AR53" s="411">
        <f>Z19-SUM(C53:AP53)</f>
        <v>0</v>
      </c>
      <c r="AT53" s="367"/>
    </row>
    <row r="54" spans="1:46" hidden="1" outlineLevel="1">
      <c r="A54" s="366" t="str">
        <f>AA21&amp;" Capex"</f>
        <v>2044 Capex</v>
      </c>
      <c r="C54" s="393"/>
      <c r="D54" s="393"/>
      <c r="E54" s="393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  <c r="AA54" s="393">
        <f>AA19*C24</f>
        <v>401.62113013286319</v>
      </c>
      <c r="AB54" s="393">
        <f>AA19*D24</f>
        <v>688.2926156020867</v>
      </c>
      <c r="AC54" s="393">
        <f>AA19*E24</f>
        <v>491.55728243693329</v>
      </c>
      <c r="AD54" s="393">
        <f>AA19*F24</f>
        <v>351.03204446182372</v>
      </c>
      <c r="AE54" s="393">
        <f>AA19*G24</f>
        <v>250.97807502354573</v>
      </c>
      <c r="AF54" s="393">
        <f>AA19*H24</f>
        <v>250.69702454759548</v>
      </c>
      <c r="AG54" s="393">
        <f>AA19*I24</f>
        <v>250.97807502354573</v>
      </c>
      <c r="AH54" s="393">
        <f>AA19*J24</f>
        <v>125.34851227379774</v>
      </c>
      <c r="AI54" s="393">
        <f>AA19*K24</f>
        <v>0</v>
      </c>
      <c r="AJ54" s="393">
        <f>AA19*L24</f>
        <v>0</v>
      </c>
      <c r="AK54" s="393">
        <f>AA19*M24</f>
        <v>0</v>
      </c>
      <c r="AL54" s="393">
        <f>AA19*N24</f>
        <v>0</v>
      </c>
      <c r="AM54" s="393">
        <f>AA19*O24</f>
        <v>0</v>
      </c>
      <c r="AN54" s="393">
        <f>AA19*P24</f>
        <v>0</v>
      </c>
      <c r="AO54" s="393">
        <f>AA19*Q24</f>
        <v>0</v>
      </c>
      <c r="AP54" s="393">
        <f>AA19*R24</f>
        <v>0</v>
      </c>
      <c r="AQ54" s="393"/>
      <c r="AR54" s="411">
        <f>AA19-SUM(C54:AP54)</f>
        <v>0</v>
      </c>
      <c r="AT54" s="367"/>
    </row>
    <row r="55" spans="1:46" hidden="1" outlineLevel="1">
      <c r="A55" s="366" t="str">
        <f>AB21&amp;" Capex"</f>
        <v>2045 Capex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  <c r="AA55" s="393"/>
      <c r="AB55" s="393">
        <f>AB19*C24</f>
        <v>413.66976403684907</v>
      </c>
      <c r="AC55" s="393">
        <f>AB19*D24</f>
        <v>708.94139407014927</v>
      </c>
      <c r="AD55" s="393">
        <f>AB19*E24</f>
        <v>506.30400091004128</v>
      </c>
      <c r="AE55" s="393">
        <f>AB19*F24</f>
        <v>361.56300579567841</v>
      </c>
      <c r="AF55" s="393">
        <f>AB19*G24</f>
        <v>258.50741727425208</v>
      </c>
      <c r="AG55" s="393">
        <f>AB19*H24</f>
        <v>258.21793528402333</v>
      </c>
      <c r="AH55" s="393">
        <f>AB19*I24</f>
        <v>258.50741727425208</v>
      </c>
      <c r="AI55" s="393">
        <f>AB19*J24</f>
        <v>129.10896764201166</v>
      </c>
      <c r="AJ55" s="393">
        <f>AB19*K24</f>
        <v>0</v>
      </c>
      <c r="AK55" s="393">
        <f>AB19*L24</f>
        <v>0</v>
      </c>
      <c r="AL55" s="393">
        <f>AB19*M24</f>
        <v>0</v>
      </c>
      <c r="AM55" s="393">
        <f>AB19*N24</f>
        <v>0</v>
      </c>
      <c r="AN55" s="393">
        <f>AB19*O24</f>
        <v>0</v>
      </c>
      <c r="AO55" s="393">
        <f>AB19*P24</f>
        <v>0</v>
      </c>
      <c r="AP55" s="393">
        <f>AB19*Q24</f>
        <v>0</v>
      </c>
      <c r="AQ55" s="393"/>
      <c r="AR55" s="411">
        <f>AB19-SUM(C55:AP55)</f>
        <v>0</v>
      </c>
      <c r="AT55" s="367"/>
    </row>
    <row r="56" spans="1:46" hidden="1" outlineLevel="1">
      <c r="A56" s="366" t="str">
        <f>AC21&amp;" Capex"</f>
        <v>2046 Capex</v>
      </c>
      <c r="C56" s="393"/>
      <c r="D56" s="393"/>
      <c r="E56" s="393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  <c r="AA56" s="393"/>
      <c r="AB56" s="393"/>
      <c r="AC56" s="393">
        <f>AC19*C24</f>
        <v>426.07985695795458</v>
      </c>
      <c r="AD56" s="393">
        <f>AC19*D24</f>
        <v>730.20963589225391</v>
      </c>
      <c r="AE56" s="393">
        <f>AC19*E24</f>
        <v>521.49312093734261</v>
      </c>
      <c r="AF56" s="393">
        <f>AC19*F24</f>
        <v>372.40989596954881</v>
      </c>
      <c r="AG56" s="393">
        <f>AC19*G24</f>
        <v>266.26263979247966</v>
      </c>
      <c r="AH56" s="393">
        <f>AC19*H24</f>
        <v>265.96447334254407</v>
      </c>
      <c r="AI56" s="393">
        <f>AC19*I24</f>
        <v>266.26263979247966</v>
      </c>
      <c r="AJ56" s="393">
        <f>AC19*J24</f>
        <v>132.98223667127203</v>
      </c>
      <c r="AK56" s="393">
        <f>AC19*K24</f>
        <v>0</v>
      </c>
      <c r="AL56" s="393">
        <f>AC19*L24</f>
        <v>0</v>
      </c>
      <c r="AM56" s="393">
        <f>AC19*M24</f>
        <v>0</v>
      </c>
      <c r="AN56" s="393">
        <f>AC19*N24</f>
        <v>0</v>
      </c>
      <c r="AO56" s="393">
        <f>AC19*O24</f>
        <v>0</v>
      </c>
      <c r="AP56" s="393">
        <f>AC19*P24</f>
        <v>0</v>
      </c>
      <c r="AQ56" s="393"/>
      <c r="AR56" s="411">
        <f>AC19-SUM(C56:AP56)</f>
        <v>0</v>
      </c>
      <c r="AT56" s="367"/>
    </row>
    <row r="57" spans="1:46" hidden="1" outlineLevel="1">
      <c r="A57" s="366" t="str">
        <f>AD21&amp;" Capex"</f>
        <v>2047 Capex</v>
      </c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  <c r="AA57" s="393"/>
      <c r="AB57" s="393"/>
      <c r="AC57" s="393"/>
      <c r="AD57" s="393">
        <f>AD19*C24</f>
        <v>438.86225266669322</v>
      </c>
      <c r="AE57" s="393">
        <f>AD19*D24</f>
        <v>752.11592496902153</v>
      </c>
      <c r="AF57" s="393">
        <f>AD19*E24</f>
        <v>537.13791456546289</v>
      </c>
      <c r="AG57" s="393">
        <f>AD19*F24</f>
        <v>383.58219284863532</v>
      </c>
      <c r="AH57" s="393">
        <f>AD19*G24</f>
        <v>274.25051898625406</v>
      </c>
      <c r="AI57" s="393">
        <f>AD19*H24</f>
        <v>273.94340754282041</v>
      </c>
      <c r="AJ57" s="393">
        <f>AD19*I24</f>
        <v>274.25051898625406</v>
      </c>
      <c r="AK57" s="393">
        <f>AD19*J24</f>
        <v>136.9717037714102</v>
      </c>
      <c r="AL57" s="393">
        <f>AD19*K24</f>
        <v>0</v>
      </c>
      <c r="AM57" s="393">
        <f>AD19*L24</f>
        <v>0</v>
      </c>
      <c r="AN57" s="393">
        <f>AD19*M24</f>
        <v>0</v>
      </c>
      <c r="AO57" s="393">
        <f>AD19*N24</f>
        <v>0</v>
      </c>
      <c r="AP57" s="393">
        <f>AD19*O24</f>
        <v>0</v>
      </c>
      <c r="AQ57" s="393"/>
      <c r="AR57" s="411">
        <f>AD19-SUM(C57:AP57)</f>
        <v>0</v>
      </c>
      <c r="AT57" s="367"/>
    </row>
    <row r="58" spans="1:46" hidden="1" outlineLevel="1">
      <c r="A58" s="366" t="str">
        <f>AE21&amp;" Capex"</f>
        <v>2048 Capex</v>
      </c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  <c r="AA58" s="393"/>
      <c r="AB58" s="393"/>
      <c r="AC58" s="393"/>
      <c r="AD58" s="393"/>
      <c r="AE58" s="393">
        <f>AE19*C24</f>
        <v>452.02812024669402</v>
      </c>
      <c r="AF58" s="393">
        <f>AE19*D24</f>
        <v>774.67940271809221</v>
      </c>
      <c r="AG58" s="393">
        <f>AE19*E24</f>
        <v>553.25205200242681</v>
      </c>
      <c r="AH58" s="393">
        <f>AE19*F24</f>
        <v>395.08965863409435</v>
      </c>
      <c r="AI58" s="393">
        <f>AE19*G24</f>
        <v>282.4780345558417</v>
      </c>
      <c r="AJ58" s="393">
        <f>AE19*H24</f>
        <v>282.16170976910502</v>
      </c>
      <c r="AK58" s="393">
        <f>AE19*I24</f>
        <v>282.4780345558417</v>
      </c>
      <c r="AL58" s="393">
        <f>AE19*J24</f>
        <v>141.08085488455251</v>
      </c>
      <c r="AM58" s="393">
        <f>AE19*K24</f>
        <v>0</v>
      </c>
      <c r="AN58" s="393">
        <f>AE19*L24</f>
        <v>0</v>
      </c>
      <c r="AO58" s="393">
        <f>AE19*M24</f>
        <v>0</v>
      </c>
      <c r="AP58" s="393">
        <f>AE19*N24</f>
        <v>0</v>
      </c>
      <c r="AQ58" s="393"/>
      <c r="AR58" s="411">
        <f>AE19-SUM(C58:AP58)</f>
        <v>0</v>
      </c>
      <c r="AT58" s="367"/>
    </row>
    <row r="59" spans="1:46" hidden="1" outlineLevel="1">
      <c r="A59" s="366" t="str">
        <f>AF21&amp;" Capex"</f>
        <v>2049 Capex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  <c r="AA59" s="393"/>
      <c r="AB59" s="393"/>
      <c r="AC59" s="393"/>
      <c r="AD59" s="393"/>
      <c r="AE59" s="393"/>
      <c r="AF59" s="393">
        <f>AF19*C24</f>
        <v>465.58896385409486</v>
      </c>
      <c r="AG59" s="393">
        <f>AF19*D24</f>
        <v>797.91978479963495</v>
      </c>
      <c r="AH59" s="393">
        <f>AF19*E24</f>
        <v>569.8496135624996</v>
      </c>
      <c r="AI59" s="393">
        <f>AF19*F24</f>
        <v>406.94234839311719</v>
      </c>
      <c r="AJ59" s="393">
        <f>AF19*G24</f>
        <v>290.95237559251694</v>
      </c>
      <c r="AK59" s="393">
        <f>AF19*H24</f>
        <v>290.62656106217821</v>
      </c>
      <c r="AL59" s="393">
        <f>AF19*I24</f>
        <v>290.95237559251694</v>
      </c>
      <c r="AM59" s="393">
        <f>AF19*J24</f>
        <v>145.31328053108911</v>
      </c>
      <c r="AN59" s="393">
        <f>AF19*K24</f>
        <v>0</v>
      </c>
      <c r="AO59" s="393">
        <f>AF19*L24</f>
        <v>0</v>
      </c>
      <c r="AP59" s="393">
        <f>AF19*M24</f>
        <v>0</v>
      </c>
      <c r="AQ59" s="393"/>
      <c r="AR59" s="411">
        <f>AF19-SUM(C59:AP59)</f>
        <v>0</v>
      </c>
      <c r="AT59" s="367"/>
    </row>
    <row r="60" spans="1:46" hidden="1" outlineLevel="1">
      <c r="A60" s="366" t="str">
        <f>AG21&amp;" Capex"</f>
        <v>2050 Capex</v>
      </c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  <c r="AA60" s="393"/>
      <c r="AB60" s="393"/>
      <c r="AC60" s="393"/>
      <c r="AD60" s="393"/>
      <c r="AE60" s="393"/>
      <c r="AF60" s="393"/>
      <c r="AG60" s="393">
        <f>AG19*C24</f>
        <v>479.55663276971774</v>
      </c>
      <c r="AH60" s="393">
        <f>AG19*D24</f>
        <v>821.85737834362408</v>
      </c>
      <c r="AI60" s="393">
        <f>AG19*E24</f>
        <v>586.9451019693746</v>
      </c>
      <c r="AJ60" s="393">
        <f>AG19*F24</f>
        <v>419.1506188449107</v>
      </c>
      <c r="AK60" s="393">
        <f>AG19*G24</f>
        <v>299.68094686029247</v>
      </c>
      <c r="AL60" s="393">
        <f>AG19*H24</f>
        <v>299.34535789404356</v>
      </c>
      <c r="AM60" s="393">
        <f>AG19*I24</f>
        <v>299.68094686029247</v>
      </c>
      <c r="AN60" s="393">
        <f>AG19*J24</f>
        <v>149.67267894702178</v>
      </c>
      <c r="AO60" s="393">
        <f>AG19*K24</f>
        <v>0</v>
      </c>
      <c r="AP60" s="393">
        <f>AG19*L24</f>
        <v>0</v>
      </c>
      <c r="AQ60" s="393"/>
      <c r="AR60" s="411">
        <f>AG19-SUM(C60:AP60)</f>
        <v>0</v>
      </c>
      <c r="AT60" s="367"/>
    </row>
    <row r="61" spans="1:46" hidden="1" outlineLevel="1">
      <c r="A61" s="366" t="str">
        <f>AH21&amp;" Capex"</f>
        <v>2051 Capex</v>
      </c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  <c r="AA61" s="393"/>
      <c r="AB61" s="393"/>
      <c r="AC61" s="393"/>
      <c r="AD61" s="393"/>
      <c r="AE61" s="393"/>
      <c r="AF61" s="393"/>
      <c r="AG61" s="393"/>
      <c r="AH61" s="393">
        <f>AH19*C24</f>
        <v>493.94333175280923</v>
      </c>
      <c r="AI61" s="393">
        <f>AH19*D24</f>
        <v>846.51309969393276</v>
      </c>
      <c r="AJ61" s="393">
        <f>AH19*E24</f>
        <v>604.5534550284558</v>
      </c>
      <c r="AK61" s="393">
        <f>AH19*F24</f>
        <v>431.72513741025801</v>
      </c>
      <c r="AL61" s="393">
        <f>AH19*G24</f>
        <v>308.67137526610122</v>
      </c>
      <c r="AM61" s="393">
        <f>AH19*H24</f>
        <v>308.32571863086486</v>
      </c>
      <c r="AN61" s="393">
        <f>AH19*I24</f>
        <v>308.67137526610122</v>
      </c>
      <c r="AO61" s="393">
        <f>AH19*J24</f>
        <v>154.16285931543243</v>
      </c>
      <c r="AP61" s="393">
        <f>AH19*K24</f>
        <v>0</v>
      </c>
      <c r="AQ61" s="393"/>
      <c r="AR61" s="411">
        <f>AH19-SUM(C61:AP61)</f>
        <v>0</v>
      </c>
      <c r="AT61" s="367"/>
    </row>
    <row r="62" spans="1:46" hidden="1" outlineLevel="1">
      <c r="A62" s="366" t="str">
        <f>AI21&amp;" Capex"</f>
        <v>2052 Capex</v>
      </c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  <c r="AA62" s="393"/>
      <c r="AB62" s="393"/>
      <c r="AC62" s="393"/>
      <c r="AD62" s="393"/>
      <c r="AE62" s="393"/>
      <c r="AF62" s="393"/>
      <c r="AG62" s="393"/>
      <c r="AH62" s="393"/>
      <c r="AI62" s="393">
        <f>AI19*C24</f>
        <v>508.76163170539354</v>
      </c>
      <c r="AJ62" s="393">
        <f>AI19*D24</f>
        <v>871.90849268475074</v>
      </c>
      <c r="AK62" s="393">
        <f>AI19*E24</f>
        <v>622.69005867930957</v>
      </c>
      <c r="AL62" s="393">
        <f>AI19*F24</f>
        <v>444.67689153256578</v>
      </c>
      <c r="AM62" s="393">
        <f>AI19*G24</f>
        <v>317.93151652408432</v>
      </c>
      <c r="AN62" s="393">
        <f>AI19*H24</f>
        <v>317.5754901897908</v>
      </c>
      <c r="AO62" s="393">
        <f>AI19*I24</f>
        <v>317.93151652408432</v>
      </c>
      <c r="AP62" s="393">
        <f>AI19*J24</f>
        <v>158.7877450948954</v>
      </c>
      <c r="AQ62" s="393"/>
      <c r="AR62" s="411">
        <f>AI19-SUM(C62:AP62)</f>
        <v>0</v>
      </c>
      <c r="AT62" s="367"/>
    </row>
    <row r="63" spans="1:46" hidden="1" outlineLevel="1">
      <c r="A63" s="366" t="str">
        <f>AJ21&amp;" Capex"</f>
        <v>2053 Capex</v>
      </c>
      <c r="C63" s="393"/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  <c r="AA63" s="393"/>
      <c r="AB63" s="393"/>
      <c r="AC63" s="393"/>
      <c r="AD63" s="393"/>
      <c r="AE63" s="393"/>
      <c r="AF63" s="393"/>
      <c r="AG63" s="393"/>
      <c r="AH63" s="393"/>
      <c r="AI63" s="393"/>
      <c r="AJ63" s="393">
        <f>AJ19*C24</f>
        <v>524.0244806565554</v>
      </c>
      <c r="AK63" s="393">
        <f>AJ19*D24</f>
        <v>898.06574746529327</v>
      </c>
      <c r="AL63" s="393">
        <f>AJ19*E24</f>
        <v>641.37076043968887</v>
      </c>
      <c r="AM63" s="393">
        <f>AJ19*F24</f>
        <v>458.01719827854276</v>
      </c>
      <c r="AN63" s="393">
        <f>AJ19*G24</f>
        <v>327.46946201980683</v>
      </c>
      <c r="AO63" s="393">
        <f>AJ19*H24</f>
        <v>327.10275489548451</v>
      </c>
      <c r="AP63" s="393">
        <f>AJ19*I24</f>
        <v>327.46946201980683</v>
      </c>
      <c r="AQ63" s="393"/>
      <c r="AR63" s="411">
        <f>AJ19-SUM(C63:AP63)</f>
        <v>163.5513774477422</v>
      </c>
      <c r="AT63" s="367"/>
    </row>
    <row r="64" spans="1:46" hidden="1" outlineLevel="1" collapsed="1">
      <c r="A64" s="366" t="str">
        <f>AK21&amp;" Capex"</f>
        <v>2054 Capex</v>
      </c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393"/>
      <c r="AA64" s="393"/>
      <c r="AB64" s="393"/>
      <c r="AC64" s="393"/>
      <c r="AD64" s="393"/>
      <c r="AE64" s="393"/>
      <c r="AF64" s="393"/>
      <c r="AG64" s="393"/>
      <c r="AH64" s="393"/>
      <c r="AI64" s="393"/>
      <c r="AJ64" s="393"/>
      <c r="AK64" s="393">
        <f>AK19*C24</f>
        <v>539.74521507625207</v>
      </c>
      <c r="AL64" s="393">
        <f>AK19*D24</f>
        <v>925.00771988925214</v>
      </c>
      <c r="AM64" s="393">
        <f>AK19*E24</f>
        <v>660.61188325287947</v>
      </c>
      <c r="AN64" s="393">
        <f>AK19*F24</f>
        <v>471.75771422689911</v>
      </c>
      <c r="AO64" s="393">
        <f>AK19*G24</f>
        <v>337.29354588040104</v>
      </c>
      <c r="AP64" s="393">
        <f>AK19*H24</f>
        <v>336.9158375423491</v>
      </c>
      <c r="AQ64" s="393"/>
      <c r="AR64" s="411">
        <f>AK19-SUM(C64:AP64)</f>
        <v>505.75146465157559</v>
      </c>
      <c r="AT64" s="367"/>
    </row>
    <row r="65" spans="1:255" hidden="1" outlineLevel="1">
      <c r="A65" s="366" t="str">
        <f>AL21&amp;" Capex"</f>
        <v>2055 Capex</v>
      </c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393"/>
      <c r="AA65" s="393"/>
      <c r="AB65" s="393"/>
      <c r="AC65" s="393"/>
      <c r="AD65" s="393"/>
      <c r="AE65" s="393"/>
      <c r="AF65" s="393"/>
      <c r="AG65" s="393"/>
      <c r="AH65" s="393"/>
      <c r="AI65" s="393"/>
      <c r="AJ65" s="393"/>
      <c r="AK65" s="393"/>
      <c r="AL65" s="393">
        <f>AL19*C24</f>
        <v>555.93757152853959</v>
      </c>
      <c r="AM65" s="393">
        <f>AL19*D24</f>
        <v>952.75795148592977</v>
      </c>
      <c r="AN65" s="393">
        <f>AL19*E24</f>
        <v>680.43023975046594</v>
      </c>
      <c r="AO65" s="393">
        <f>AL19*F24</f>
        <v>485.91044565370606</v>
      </c>
      <c r="AP65" s="393">
        <f>AL19*G24</f>
        <v>347.41235225681311</v>
      </c>
      <c r="AQ65" s="393"/>
      <c r="AR65" s="411">
        <f>AL19-SUM(C65:AP65)</f>
        <v>867.94732125974224</v>
      </c>
      <c r="AT65" s="367"/>
    </row>
    <row r="66" spans="1:255" hidden="1" outlineLevel="1">
      <c r="A66" s="366" t="str">
        <f>AM21&amp;" Capex"</f>
        <v>2056 Capex</v>
      </c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  <c r="AA66" s="393"/>
      <c r="AB66" s="393"/>
      <c r="AC66" s="393"/>
      <c r="AD66" s="393"/>
      <c r="AE66" s="393"/>
      <c r="AF66" s="393"/>
      <c r="AG66" s="393"/>
      <c r="AH66" s="393"/>
      <c r="AI66" s="393"/>
      <c r="AJ66" s="393"/>
      <c r="AK66" s="393"/>
      <c r="AL66" s="393"/>
      <c r="AM66" s="393">
        <f>AM19*C24</f>
        <v>572.61569867439584</v>
      </c>
      <c r="AN66" s="393">
        <f>AM19*D24</f>
        <v>981.34069003050763</v>
      </c>
      <c r="AO66" s="393">
        <f>AM19*E24</f>
        <v>700.84314694297996</v>
      </c>
      <c r="AP66" s="393">
        <f>AM19*F24</f>
        <v>500.48775902331727</v>
      </c>
      <c r="AQ66" s="393"/>
      <c r="AR66" s="411">
        <f>AM19-SUM(C66:AP66)</f>
        <v>1251.8204637220524</v>
      </c>
      <c r="AT66" s="367"/>
    </row>
    <row r="67" spans="1:255" hidden="1" outlineLevel="1">
      <c r="A67" s="366" t="str">
        <f>AN21&amp;" Capex"</f>
        <v>2057 Capex</v>
      </c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  <c r="AA67" s="393"/>
      <c r="AB67" s="393"/>
      <c r="AC67" s="393"/>
      <c r="AD67" s="393"/>
      <c r="AE67" s="393"/>
      <c r="AF67" s="393"/>
      <c r="AG67" s="393"/>
      <c r="AH67" s="393"/>
      <c r="AI67" s="393"/>
      <c r="AJ67" s="393"/>
      <c r="AK67" s="393"/>
      <c r="AL67" s="393"/>
      <c r="AM67" s="393"/>
      <c r="AN67" s="393">
        <f>AN19*C24</f>
        <v>589.79416963462768</v>
      </c>
      <c r="AO67" s="393">
        <f>AN19*D24</f>
        <v>1010.7809107314229</v>
      </c>
      <c r="AP67" s="393">
        <f>AN19*E24</f>
        <v>721.86844135126933</v>
      </c>
      <c r="AQ67" s="393"/>
      <c r="AR67" s="411">
        <f>AN19-SUM(C67:AP67)</f>
        <v>1804.8774694277304</v>
      </c>
      <c r="AT67" s="367"/>
    </row>
    <row r="68" spans="1:255" hidden="1" outlineLevel="1">
      <c r="A68" s="366" t="str">
        <f>AO21&amp;" Capex"</f>
        <v>2058 Capex</v>
      </c>
      <c r="C68" s="393"/>
      <c r="D68" s="393"/>
      <c r="E68" s="393"/>
      <c r="F68" s="393"/>
      <c r="G68" s="393"/>
      <c r="H68" s="393"/>
      <c r="I68" s="393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AO68" s="393">
        <f>AO19*C24</f>
        <v>607.48799472366659</v>
      </c>
      <c r="AP68" s="393">
        <f>AO19*D24</f>
        <v>1041.1043380533656</v>
      </c>
      <c r="AQ68" s="393"/>
      <c r="AR68" s="411">
        <f>AO19-SUM(C68:AP68)</f>
        <v>2602.54828810237</v>
      </c>
      <c r="AT68" s="367"/>
    </row>
    <row r="69" spans="1:255" hidden="1" outlineLevel="1">
      <c r="A69" s="366" t="str">
        <f>AP21&amp;" Capex"</f>
        <v>2059 Capex</v>
      </c>
      <c r="C69" s="393"/>
      <c r="D69" s="393"/>
      <c r="E69" s="393"/>
      <c r="F69" s="393"/>
      <c r="G69" s="393"/>
      <c r="H69" s="393"/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AP69" s="393">
        <f>AP19*C24</f>
        <v>625.71263456537667</v>
      </c>
      <c r="AQ69" s="393"/>
      <c r="AR69" s="411">
        <f>AP19-SUM(C69:AP69)</f>
        <v>3752.9622049404079</v>
      </c>
      <c r="AT69" s="367"/>
    </row>
    <row r="70" spans="1:255" collapsed="1">
      <c r="C70" s="390"/>
      <c r="D70" s="390"/>
      <c r="E70" s="390"/>
      <c r="F70" s="390"/>
      <c r="G70" s="390"/>
      <c r="H70" s="390"/>
      <c r="I70" s="390"/>
      <c r="J70" s="390"/>
      <c r="K70" s="390"/>
      <c r="L70" s="390"/>
      <c r="M70" s="390"/>
      <c r="N70" s="390"/>
      <c r="O70" s="390"/>
      <c r="P70" s="390"/>
      <c r="Q70" s="390"/>
      <c r="R70" s="390"/>
      <c r="S70" s="390"/>
      <c r="T70" s="390"/>
      <c r="U70" s="390"/>
      <c r="V70" s="390"/>
      <c r="W70" s="390"/>
      <c r="X70" s="390"/>
      <c r="Y70" s="390"/>
      <c r="Z70" s="390"/>
      <c r="AA70" s="390"/>
      <c r="AB70" s="390"/>
      <c r="AC70" s="390"/>
      <c r="AD70" s="390"/>
      <c r="AE70" s="390"/>
      <c r="AF70" s="390"/>
      <c r="AG70" s="390"/>
      <c r="AH70" s="390"/>
      <c r="AI70" s="390"/>
      <c r="AJ70" s="390"/>
      <c r="AK70" s="390"/>
      <c r="AL70" s="390"/>
      <c r="AM70" s="390"/>
      <c r="AN70" s="390"/>
      <c r="AO70" s="390"/>
      <c r="AP70" s="390"/>
      <c r="AT70" s="367"/>
    </row>
    <row r="71" spans="1:255" ht="14" thickBot="1">
      <c r="A71" s="366" t="s">
        <v>321</v>
      </c>
      <c r="C71" s="410">
        <f t="shared" ref="C71:AP71" ca="1" si="5">SUM(C29:C70)</f>
        <v>1654.6440705232349</v>
      </c>
      <c r="D71" s="410">
        <f t="shared" ca="1" si="5"/>
        <v>2018.6351184015055</v>
      </c>
      <c r="E71" s="410">
        <f t="shared" ca="1" si="5"/>
        <v>2659.4273873628581</v>
      </c>
      <c r="F71" s="410">
        <f t="shared" ca="1" si="5"/>
        <v>2118.0462080038051</v>
      </c>
      <c r="G71" s="410">
        <f t="shared" ca="1" si="5"/>
        <v>1907.2975825770168</v>
      </c>
      <c r="H71" s="410">
        <f t="shared" ca="1" si="5"/>
        <v>1895.3065100078752</v>
      </c>
      <c r="I71" s="409">
        <f t="shared" ca="1" si="5"/>
        <v>1986.5930126080025</v>
      </c>
      <c r="J71" s="409">
        <f t="shared" ca="1" si="5"/>
        <v>1903.4287542897857</v>
      </c>
      <c r="K71" s="409">
        <f t="shared" ca="1" si="5"/>
        <v>1889.8512665611313</v>
      </c>
      <c r="L71" s="409">
        <f t="shared" ca="1" si="5"/>
        <v>1762.0352112930284</v>
      </c>
      <c r="M71" s="409">
        <f t="shared" ca="1" si="5"/>
        <v>1722.7437809619851</v>
      </c>
      <c r="N71" s="409">
        <f t="shared" ca="1" si="5"/>
        <v>1774.4260943908448</v>
      </c>
      <c r="O71" s="409">
        <f t="shared" ca="1" si="5"/>
        <v>1827.6588772225703</v>
      </c>
      <c r="P71" s="409">
        <f t="shared" ca="1" si="5"/>
        <v>1882.4886435392473</v>
      </c>
      <c r="Q71" s="409">
        <f t="shared" ca="1" si="5"/>
        <v>1938.9633028454248</v>
      </c>
      <c r="R71" s="409">
        <f t="shared" ca="1" si="5"/>
        <v>1997.1322019307875</v>
      </c>
      <c r="S71" s="409">
        <f t="shared" ca="1" si="5"/>
        <v>2057.0461679887112</v>
      </c>
      <c r="T71" s="409">
        <f t="shared" ca="1" si="5"/>
        <v>2118.7575530283725</v>
      </c>
      <c r="U71" s="409">
        <f t="shared" ca="1" si="5"/>
        <v>2182.3202796192236</v>
      </c>
      <c r="V71" s="409">
        <f t="shared" ca="1" si="5"/>
        <v>2247.7898880078005</v>
      </c>
      <c r="W71" s="409">
        <f t="shared" ca="1" si="5"/>
        <v>2315.2235846480344</v>
      </c>
      <c r="X71" s="409">
        <f t="shared" ca="1" si="5"/>
        <v>2384.6802921874751</v>
      </c>
      <c r="Y71" s="409">
        <f t="shared" ca="1" si="5"/>
        <v>2456.2207009530994</v>
      </c>
      <c r="Z71" s="409">
        <f t="shared" ca="1" si="5"/>
        <v>2529.9073219816923</v>
      </c>
      <c r="AA71" s="409">
        <f t="shared" ca="1" si="5"/>
        <v>2605.8045416411433</v>
      </c>
      <c r="AB71" s="409">
        <f t="shared" ca="1" si="5"/>
        <v>2683.9786778903781</v>
      </c>
      <c r="AC71" s="409">
        <f t="shared" ca="1" si="5"/>
        <v>2764.4980382270892</v>
      </c>
      <c r="AD71" s="409">
        <f t="shared" ca="1" si="5"/>
        <v>2847.4329793739021</v>
      </c>
      <c r="AE71" s="409">
        <f t="shared" ca="1" si="5"/>
        <v>2932.8559687551192</v>
      </c>
      <c r="AF71" s="409">
        <f t="shared" ca="1" si="5"/>
        <v>3020.8416478177728</v>
      </c>
      <c r="AG71" s="409">
        <f t="shared" ca="1" si="5"/>
        <v>3111.4668972523059</v>
      </c>
      <c r="AH71" s="409">
        <f t="shared" ca="1" si="5"/>
        <v>3204.8109041698754</v>
      </c>
      <c r="AI71" s="409">
        <f t="shared" ca="1" si="5"/>
        <v>3300.9552312949718</v>
      </c>
      <c r="AJ71" s="409">
        <f t="shared" ca="1" si="5"/>
        <v>3399.9838882338208</v>
      </c>
      <c r="AK71" s="409">
        <f t="shared" ca="1" si="5"/>
        <v>3501.9834048808352</v>
      </c>
      <c r="AL71" s="409">
        <f t="shared" ca="1" si="5"/>
        <v>3607.0429070272608</v>
      </c>
      <c r="AM71" s="409">
        <f t="shared" ca="1" si="5"/>
        <v>3715.2541942380785</v>
      </c>
      <c r="AN71" s="409">
        <f t="shared" ca="1" si="5"/>
        <v>3826.7118200652203</v>
      </c>
      <c r="AO71" s="409">
        <f t="shared" ca="1" si="5"/>
        <v>3941.5131746671777</v>
      </c>
      <c r="AP71" s="409">
        <f t="shared" ca="1" si="5"/>
        <v>4059.7585699071933</v>
      </c>
      <c r="AQ71" s="393"/>
      <c r="AT71" s="367"/>
    </row>
    <row r="72" spans="1:255" ht="14" thickTop="1">
      <c r="AT72" s="367"/>
    </row>
    <row r="73" spans="1:255" ht="14" hidden="1" outlineLevel="1">
      <c r="A73" s="408" t="s">
        <v>320</v>
      </c>
      <c r="C73" s="407" t="s">
        <v>319</v>
      </c>
      <c r="D73" s="407"/>
      <c r="E73" s="407"/>
      <c r="F73" s="407"/>
      <c r="G73" s="407"/>
      <c r="H73" s="407"/>
      <c r="I73" s="407"/>
      <c r="J73" s="407"/>
      <c r="K73" s="407"/>
      <c r="L73" s="407"/>
      <c r="M73" s="407"/>
      <c r="N73" s="407"/>
      <c r="O73" s="407"/>
      <c r="P73" s="407"/>
      <c r="Q73" s="407"/>
      <c r="R73" s="407"/>
      <c r="S73" s="407"/>
      <c r="T73" s="407"/>
      <c r="U73" s="407"/>
      <c r="V73" s="407"/>
      <c r="W73" s="406"/>
      <c r="AT73" s="367"/>
    </row>
    <row r="74" spans="1:255" hidden="1" outlineLevel="1">
      <c r="C74" s="405">
        <v>1</v>
      </c>
      <c r="D74" s="405">
        <f t="shared" ref="D74:AP74" si="6">C74+1</f>
        <v>2</v>
      </c>
      <c r="E74" s="405">
        <f t="shared" si="6"/>
        <v>3</v>
      </c>
      <c r="F74" s="405">
        <f t="shared" si="6"/>
        <v>4</v>
      </c>
      <c r="G74" s="405">
        <f t="shared" si="6"/>
        <v>5</v>
      </c>
      <c r="H74" s="405">
        <f t="shared" si="6"/>
        <v>6</v>
      </c>
      <c r="I74" s="405">
        <f t="shared" si="6"/>
        <v>7</v>
      </c>
      <c r="J74" s="405">
        <f t="shared" si="6"/>
        <v>8</v>
      </c>
      <c r="K74" s="405">
        <f t="shared" si="6"/>
        <v>9</v>
      </c>
      <c r="L74" s="405">
        <f t="shared" si="6"/>
        <v>10</v>
      </c>
      <c r="M74" s="405">
        <f t="shared" si="6"/>
        <v>11</v>
      </c>
      <c r="N74" s="405">
        <f t="shared" si="6"/>
        <v>12</v>
      </c>
      <c r="O74" s="405">
        <f t="shared" si="6"/>
        <v>13</v>
      </c>
      <c r="P74" s="405">
        <f t="shared" si="6"/>
        <v>14</v>
      </c>
      <c r="Q74" s="405">
        <f t="shared" si="6"/>
        <v>15</v>
      </c>
      <c r="R74" s="405">
        <f t="shared" si="6"/>
        <v>16</v>
      </c>
      <c r="S74" s="405">
        <f t="shared" si="6"/>
        <v>17</v>
      </c>
      <c r="T74" s="405">
        <f t="shared" si="6"/>
        <v>18</v>
      </c>
      <c r="U74" s="405">
        <f t="shared" si="6"/>
        <v>19</v>
      </c>
      <c r="V74" s="405">
        <f t="shared" si="6"/>
        <v>20</v>
      </c>
      <c r="W74" s="405">
        <f t="shared" si="6"/>
        <v>21</v>
      </c>
      <c r="X74" s="405">
        <f t="shared" si="6"/>
        <v>22</v>
      </c>
      <c r="Y74" s="405">
        <f t="shared" si="6"/>
        <v>23</v>
      </c>
      <c r="Z74" s="405">
        <f t="shared" si="6"/>
        <v>24</v>
      </c>
      <c r="AA74" s="405">
        <f t="shared" si="6"/>
        <v>25</v>
      </c>
      <c r="AB74" s="405">
        <f t="shared" si="6"/>
        <v>26</v>
      </c>
      <c r="AC74" s="405">
        <f t="shared" si="6"/>
        <v>27</v>
      </c>
      <c r="AD74" s="405">
        <f t="shared" si="6"/>
        <v>28</v>
      </c>
      <c r="AE74" s="405">
        <f t="shared" si="6"/>
        <v>29</v>
      </c>
      <c r="AF74" s="405">
        <f t="shared" si="6"/>
        <v>30</v>
      </c>
      <c r="AG74" s="405">
        <f t="shared" si="6"/>
        <v>31</v>
      </c>
      <c r="AH74" s="405">
        <f t="shared" si="6"/>
        <v>32</v>
      </c>
      <c r="AI74" s="405">
        <f t="shared" si="6"/>
        <v>33</v>
      </c>
      <c r="AJ74" s="405">
        <f t="shared" si="6"/>
        <v>34</v>
      </c>
      <c r="AK74" s="405">
        <f t="shared" si="6"/>
        <v>35</v>
      </c>
      <c r="AL74" s="405">
        <f t="shared" si="6"/>
        <v>36</v>
      </c>
      <c r="AM74" s="405">
        <f t="shared" si="6"/>
        <v>37</v>
      </c>
      <c r="AN74" s="405">
        <f t="shared" si="6"/>
        <v>38</v>
      </c>
      <c r="AO74" s="405">
        <f t="shared" si="6"/>
        <v>39</v>
      </c>
      <c r="AP74" s="405">
        <f t="shared" si="6"/>
        <v>40</v>
      </c>
      <c r="AQ74" s="393"/>
      <c r="AT74" s="367"/>
    </row>
    <row r="75" spans="1:255" s="398" customFormat="1" hidden="1" outlineLevel="1">
      <c r="A75" s="403" t="s">
        <v>318</v>
      </c>
      <c r="B75" s="397">
        <v>1</v>
      </c>
      <c r="C75" s="401">
        <v>0.33329999999999999</v>
      </c>
      <c r="D75" s="401">
        <v>0.44450000000000001</v>
      </c>
      <c r="E75" s="401">
        <v>0.14810000000000001</v>
      </c>
      <c r="F75" s="401">
        <v>7.4099999999999999E-2</v>
      </c>
      <c r="G75" s="401">
        <v>0</v>
      </c>
      <c r="H75" s="401">
        <v>0</v>
      </c>
      <c r="I75" s="401">
        <v>0</v>
      </c>
      <c r="J75" s="401">
        <v>0</v>
      </c>
      <c r="K75" s="401">
        <v>0</v>
      </c>
      <c r="L75" s="401">
        <v>0</v>
      </c>
      <c r="M75" s="401">
        <v>0</v>
      </c>
      <c r="N75" s="401">
        <v>0</v>
      </c>
      <c r="O75" s="401">
        <v>0</v>
      </c>
      <c r="P75" s="401">
        <v>0</v>
      </c>
      <c r="Q75" s="401">
        <v>0</v>
      </c>
      <c r="R75" s="401">
        <v>0</v>
      </c>
      <c r="S75" s="401">
        <v>0</v>
      </c>
      <c r="T75" s="401">
        <v>0</v>
      </c>
      <c r="U75" s="401">
        <v>0</v>
      </c>
      <c r="V75" s="401">
        <v>0</v>
      </c>
      <c r="W75" s="401">
        <v>0</v>
      </c>
      <c r="X75" s="401">
        <v>0</v>
      </c>
      <c r="Y75" s="401">
        <v>0</v>
      </c>
      <c r="Z75" s="401">
        <v>0</v>
      </c>
      <c r="AA75" s="401">
        <v>0</v>
      </c>
      <c r="AB75" s="401">
        <v>0</v>
      </c>
      <c r="AC75" s="401">
        <v>0</v>
      </c>
      <c r="AD75" s="401">
        <v>0</v>
      </c>
      <c r="AE75" s="401">
        <v>0</v>
      </c>
      <c r="AF75" s="401">
        <v>0</v>
      </c>
      <c r="AG75" s="401">
        <v>0</v>
      </c>
      <c r="AH75" s="401">
        <v>0</v>
      </c>
      <c r="AI75" s="401">
        <v>0</v>
      </c>
      <c r="AJ75" s="401">
        <v>0</v>
      </c>
      <c r="AK75" s="401">
        <v>0</v>
      </c>
      <c r="AL75" s="401">
        <v>0</v>
      </c>
      <c r="AM75" s="401">
        <v>0</v>
      </c>
      <c r="AN75" s="401">
        <v>0</v>
      </c>
      <c r="AO75" s="401">
        <v>0</v>
      </c>
      <c r="AP75" s="401">
        <v>0</v>
      </c>
      <c r="AQ75" s="400"/>
      <c r="AR75" s="400"/>
      <c r="AS75" s="400"/>
      <c r="AT75" s="404"/>
      <c r="AU75" s="400"/>
      <c r="AV75" s="400"/>
      <c r="AW75" s="400"/>
      <c r="AX75" s="400"/>
      <c r="AY75" s="400"/>
      <c r="AZ75" s="400"/>
      <c r="BA75" s="400"/>
      <c r="BB75" s="400"/>
      <c r="BC75" s="400"/>
      <c r="BD75" s="400"/>
      <c r="BE75" s="400"/>
      <c r="BF75" s="400"/>
      <c r="BG75" s="400"/>
      <c r="BH75" s="400"/>
      <c r="BI75" s="400"/>
      <c r="BJ75" s="400"/>
      <c r="BK75" s="400"/>
      <c r="BL75" s="400"/>
      <c r="BM75" s="400"/>
      <c r="BN75" s="400"/>
      <c r="BO75" s="400"/>
      <c r="BP75" s="400"/>
      <c r="BQ75" s="400"/>
      <c r="BR75" s="400"/>
      <c r="BS75" s="400"/>
      <c r="BT75" s="400"/>
      <c r="BU75" s="400"/>
      <c r="BV75" s="400"/>
      <c r="BW75" s="400"/>
      <c r="BX75" s="400"/>
      <c r="BY75" s="400"/>
      <c r="BZ75" s="400"/>
      <c r="CA75" s="400"/>
      <c r="CB75" s="400"/>
      <c r="CC75" s="400"/>
      <c r="CD75" s="400"/>
      <c r="CE75" s="400"/>
      <c r="CF75" s="400"/>
      <c r="CG75" s="400"/>
      <c r="CH75" s="400"/>
      <c r="CI75" s="400"/>
      <c r="CJ75" s="400"/>
      <c r="CK75" s="400"/>
      <c r="CL75" s="400"/>
      <c r="CM75" s="400"/>
      <c r="CN75" s="400"/>
      <c r="CO75" s="400"/>
      <c r="CP75" s="400"/>
      <c r="CQ75" s="400"/>
      <c r="CR75" s="400"/>
      <c r="CS75" s="400"/>
      <c r="CT75" s="400"/>
      <c r="CU75" s="400"/>
      <c r="CV75" s="400"/>
      <c r="CW75" s="400"/>
      <c r="CX75" s="400"/>
      <c r="CY75" s="400"/>
      <c r="CZ75" s="400"/>
      <c r="DA75" s="400"/>
      <c r="DB75" s="400"/>
      <c r="DC75" s="400"/>
      <c r="DD75" s="400"/>
      <c r="DE75" s="400"/>
      <c r="DF75" s="400"/>
      <c r="DG75" s="400"/>
      <c r="DH75" s="400"/>
      <c r="DI75" s="400"/>
      <c r="DJ75" s="400"/>
      <c r="DK75" s="400"/>
      <c r="DL75" s="400"/>
      <c r="DM75" s="400"/>
      <c r="DN75" s="400"/>
      <c r="DO75" s="400"/>
      <c r="DP75" s="400"/>
      <c r="DQ75" s="400"/>
      <c r="DR75" s="400"/>
      <c r="DS75" s="400"/>
      <c r="DT75" s="400"/>
      <c r="DU75" s="400"/>
      <c r="DV75" s="400"/>
      <c r="DW75" s="400"/>
      <c r="DX75" s="400"/>
      <c r="DY75" s="400"/>
      <c r="DZ75" s="400"/>
      <c r="EA75" s="400"/>
      <c r="EB75" s="400"/>
      <c r="EC75" s="400"/>
      <c r="ED75" s="400"/>
      <c r="EE75" s="400"/>
      <c r="EF75" s="400"/>
      <c r="EG75" s="400"/>
      <c r="EH75" s="400"/>
      <c r="EI75" s="400"/>
      <c r="EJ75" s="400"/>
      <c r="EK75" s="400"/>
      <c r="EL75" s="400"/>
      <c r="EM75" s="400"/>
      <c r="EN75" s="400"/>
      <c r="EO75" s="400"/>
      <c r="EP75" s="400"/>
      <c r="EQ75" s="400"/>
      <c r="ER75" s="400"/>
      <c r="ES75" s="400"/>
      <c r="ET75" s="400"/>
      <c r="EU75" s="400"/>
      <c r="EV75" s="400"/>
      <c r="EW75" s="400"/>
      <c r="EX75" s="400"/>
      <c r="EY75" s="400"/>
      <c r="EZ75" s="400"/>
      <c r="FA75" s="400"/>
      <c r="FB75" s="400"/>
      <c r="FC75" s="400"/>
      <c r="FD75" s="400"/>
      <c r="FE75" s="400"/>
      <c r="FF75" s="400"/>
      <c r="FG75" s="400"/>
      <c r="FH75" s="400"/>
      <c r="FI75" s="400"/>
      <c r="FJ75" s="400"/>
      <c r="FK75" s="400"/>
      <c r="FL75" s="400"/>
      <c r="FM75" s="400"/>
      <c r="FN75" s="400"/>
      <c r="FO75" s="400"/>
      <c r="FP75" s="400"/>
      <c r="FQ75" s="400"/>
      <c r="FR75" s="400"/>
      <c r="FS75" s="400"/>
      <c r="FT75" s="400"/>
      <c r="FU75" s="400"/>
      <c r="FV75" s="400"/>
      <c r="FW75" s="400"/>
      <c r="FX75" s="400"/>
      <c r="FY75" s="400"/>
      <c r="FZ75" s="400"/>
      <c r="GA75" s="400"/>
      <c r="GB75" s="400"/>
      <c r="GC75" s="400"/>
      <c r="GD75" s="400"/>
      <c r="GE75" s="400"/>
      <c r="GF75" s="400"/>
      <c r="GG75" s="400"/>
      <c r="GH75" s="400"/>
      <c r="GI75" s="400"/>
      <c r="GJ75" s="400"/>
      <c r="GK75" s="400"/>
      <c r="GL75" s="400"/>
      <c r="GM75" s="400"/>
      <c r="GN75" s="400"/>
      <c r="GO75" s="400"/>
      <c r="GP75" s="400"/>
      <c r="GQ75" s="400"/>
      <c r="GR75" s="400"/>
      <c r="GS75" s="400"/>
      <c r="GT75" s="400"/>
      <c r="GU75" s="400"/>
      <c r="GV75" s="400"/>
      <c r="GW75" s="400"/>
      <c r="GX75" s="400"/>
      <c r="GY75" s="400"/>
      <c r="GZ75" s="400"/>
      <c r="HA75" s="400"/>
      <c r="HB75" s="400"/>
      <c r="HC75" s="400"/>
      <c r="HD75" s="400"/>
      <c r="HE75" s="400"/>
      <c r="HF75" s="400"/>
      <c r="HG75" s="400"/>
      <c r="HH75" s="400"/>
      <c r="HI75" s="400"/>
      <c r="HJ75" s="400"/>
      <c r="HK75" s="400"/>
      <c r="HL75" s="400"/>
      <c r="HM75" s="400"/>
      <c r="HN75" s="400"/>
      <c r="HO75" s="400"/>
      <c r="HP75" s="400"/>
      <c r="HQ75" s="400"/>
      <c r="HR75" s="400"/>
      <c r="HS75" s="400"/>
      <c r="HT75" s="400"/>
      <c r="HU75" s="400"/>
      <c r="HV75" s="400"/>
      <c r="HW75" s="400"/>
      <c r="HX75" s="400"/>
      <c r="HY75" s="400"/>
      <c r="HZ75" s="400"/>
      <c r="IA75" s="400"/>
      <c r="IB75" s="400"/>
      <c r="IC75" s="400"/>
      <c r="ID75" s="400"/>
      <c r="IE75" s="400"/>
      <c r="IF75" s="400"/>
      <c r="IG75" s="400"/>
      <c r="IH75" s="400"/>
      <c r="II75" s="400"/>
      <c r="IJ75" s="400"/>
      <c r="IK75" s="400"/>
      <c r="IL75" s="400"/>
      <c r="IM75" s="400"/>
      <c r="IN75" s="400"/>
      <c r="IO75" s="400"/>
      <c r="IP75" s="400"/>
      <c r="IQ75" s="400"/>
      <c r="IR75" s="400"/>
      <c r="IS75" s="400"/>
      <c r="IT75" s="400"/>
      <c r="IU75" s="400"/>
    </row>
    <row r="76" spans="1:255" s="398" customFormat="1" hidden="1" outlineLevel="1">
      <c r="A76" s="403" t="s">
        <v>317</v>
      </c>
      <c r="B76" s="396">
        <f t="shared" ref="B76:B104" si="7">B75+1</f>
        <v>2</v>
      </c>
      <c r="C76" s="401">
        <v>0.58330000000000004</v>
      </c>
      <c r="D76" s="401">
        <v>0.27779999999999999</v>
      </c>
      <c r="E76" s="401">
        <v>0.1235</v>
      </c>
      <c r="F76" s="401">
        <v>1.54E-2</v>
      </c>
      <c r="G76" s="401">
        <v>0</v>
      </c>
      <c r="H76" s="401">
        <v>0</v>
      </c>
      <c r="I76" s="401">
        <v>0</v>
      </c>
      <c r="J76" s="401">
        <v>0</v>
      </c>
      <c r="K76" s="401">
        <v>0</v>
      </c>
      <c r="L76" s="401">
        <v>0</v>
      </c>
      <c r="M76" s="401">
        <v>0</v>
      </c>
      <c r="N76" s="401">
        <v>0</v>
      </c>
      <c r="O76" s="401">
        <v>0</v>
      </c>
      <c r="P76" s="401">
        <v>0</v>
      </c>
      <c r="Q76" s="401">
        <v>0</v>
      </c>
      <c r="R76" s="401">
        <v>0</v>
      </c>
      <c r="S76" s="401">
        <v>0</v>
      </c>
      <c r="T76" s="401">
        <v>0</v>
      </c>
      <c r="U76" s="401">
        <v>0</v>
      </c>
      <c r="V76" s="401">
        <v>0</v>
      </c>
      <c r="W76" s="401">
        <v>0</v>
      </c>
      <c r="X76" s="401">
        <v>0</v>
      </c>
      <c r="Y76" s="401">
        <v>0</v>
      </c>
      <c r="Z76" s="401">
        <v>0</v>
      </c>
      <c r="AA76" s="401">
        <v>0</v>
      </c>
      <c r="AB76" s="401">
        <v>0</v>
      </c>
      <c r="AC76" s="401">
        <v>0</v>
      </c>
      <c r="AD76" s="401">
        <v>0</v>
      </c>
      <c r="AE76" s="401">
        <v>0</v>
      </c>
      <c r="AF76" s="401">
        <v>0</v>
      </c>
      <c r="AG76" s="401">
        <v>0</v>
      </c>
      <c r="AH76" s="401">
        <v>0</v>
      </c>
      <c r="AI76" s="401">
        <v>0</v>
      </c>
      <c r="AJ76" s="401">
        <v>0</v>
      </c>
      <c r="AK76" s="401">
        <v>0</v>
      </c>
      <c r="AL76" s="401">
        <v>0</v>
      </c>
      <c r="AM76" s="401">
        <v>0</v>
      </c>
      <c r="AN76" s="401">
        <v>0</v>
      </c>
      <c r="AO76" s="401">
        <v>0</v>
      </c>
      <c r="AP76" s="401">
        <v>0</v>
      </c>
      <c r="AQ76" s="400"/>
      <c r="AT76" s="399"/>
    </row>
    <row r="77" spans="1:255" s="398" customFormat="1" hidden="1" outlineLevel="1">
      <c r="A77" s="403" t="s">
        <v>316</v>
      </c>
      <c r="B77" s="396">
        <f t="shared" si="7"/>
        <v>3</v>
      </c>
      <c r="C77" s="401">
        <v>0.41670000000000001</v>
      </c>
      <c r="D77" s="401">
        <v>0.38890000000000002</v>
      </c>
      <c r="E77" s="401">
        <v>0.1414</v>
      </c>
      <c r="F77" s="401">
        <v>5.2999999999999999E-2</v>
      </c>
      <c r="G77" s="401">
        <v>0</v>
      </c>
      <c r="H77" s="401">
        <v>0</v>
      </c>
      <c r="I77" s="401">
        <v>0</v>
      </c>
      <c r="J77" s="401">
        <v>0</v>
      </c>
      <c r="K77" s="401">
        <v>0</v>
      </c>
      <c r="L77" s="401">
        <v>0</v>
      </c>
      <c r="M77" s="401">
        <v>0</v>
      </c>
      <c r="N77" s="401">
        <v>0</v>
      </c>
      <c r="O77" s="401">
        <v>0</v>
      </c>
      <c r="P77" s="401">
        <v>0</v>
      </c>
      <c r="Q77" s="401">
        <v>0</v>
      </c>
      <c r="R77" s="401">
        <v>0</v>
      </c>
      <c r="S77" s="401">
        <v>0</v>
      </c>
      <c r="T77" s="401">
        <v>0</v>
      </c>
      <c r="U77" s="401">
        <v>0</v>
      </c>
      <c r="V77" s="401">
        <v>0</v>
      </c>
      <c r="W77" s="401">
        <v>0</v>
      </c>
      <c r="X77" s="401">
        <v>0</v>
      </c>
      <c r="Y77" s="401">
        <v>0</v>
      </c>
      <c r="Z77" s="401">
        <v>0</v>
      </c>
      <c r="AA77" s="401">
        <v>0</v>
      </c>
      <c r="AB77" s="401">
        <v>0</v>
      </c>
      <c r="AC77" s="401">
        <v>0</v>
      </c>
      <c r="AD77" s="401">
        <v>0</v>
      </c>
      <c r="AE77" s="401">
        <v>0</v>
      </c>
      <c r="AF77" s="401">
        <v>0</v>
      </c>
      <c r="AG77" s="401">
        <v>0</v>
      </c>
      <c r="AH77" s="401">
        <v>0</v>
      </c>
      <c r="AI77" s="401">
        <v>0</v>
      </c>
      <c r="AJ77" s="401">
        <v>0</v>
      </c>
      <c r="AK77" s="401">
        <v>0</v>
      </c>
      <c r="AL77" s="401">
        <v>0</v>
      </c>
      <c r="AM77" s="401">
        <v>0</v>
      </c>
      <c r="AN77" s="401">
        <v>0</v>
      </c>
      <c r="AO77" s="401">
        <v>0</v>
      </c>
      <c r="AP77" s="401">
        <v>0</v>
      </c>
      <c r="AQ77" s="400"/>
      <c r="AT77" s="399"/>
    </row>
    <row r="78" spans="1:255" s="398" customFormat="1" hidden="1" outlineLevel="1">
      <c r="A78" s="403" t="s">
        <v>315</v>
      </c>
      <c r="B78" s="396">
        <f t="shared" si="7"/>
        <v>4</v>
      </c>
      <c r="C78" s="401">
        <v>0.25</v>
      </c>
      <c r="D78" s="401">
        <v>0.5</v>
      </c>
      <c r="E78" s="401">
        <v>0.16669999999999999</v>
      </c>
      <c r="F78" s="401">
        <v>8.3299999999999999E-2</v>
      </c>
      <c r="G78" s="401">
        <v>0</v>
      </c>
      <c r="H78" s="401">
        <v>0</v>
      </c>
      <c r="I78" s="401">
        <v>0</v>
      </c>
      <c r="J78" s="401">
        <v>0</v>
      </c>
      <c r="K78" s="401">
        <v>0</v>
      </c>
      <c r="L78" s="401">
        <v>0</v>
      </c>
      <c r="M78" s="401">
        <v>0</v>
      </c>
      <c r="N78" s="401">
        <v>0</v>
      </c>
      <c r="O78" s="401">
        <v>0</v>
      </c>
      <c r="P78" s="401">
        <v>0</v>
      </c>
      <c r="Q78" s="401">
        <v>0</v>
      </c>
      <c r="R78" s="401">
        <v>0</v>
      </c>
      <c r="S78" s="401">
        <v>0</v>
      </c>
      <c r="T78" s="401">
        <v>0</v>
      </c>
      <c r="U78" s="401">
        <v>0</v>
      </c>
      <c r="V78" s="401">
        <v>0</v>
      </c>
      <c r="W78" s="401">
        <v>0</v>
      </c>
      <c r="X78" s="401">
        <v>0</v>
      </c>
      <c r="Y78" s="401">
        <v>0</v>
      </c>
      <c r="Z78" s="401">
        <v>0</v>
      </c>
      <c r="AA78" s="401">
        <v>0</v>
      </c>
      <c r="AB78" s="401">
        <v>0</v>
      </c>
      <c r="AC78" s="401">
        <v>0</v>
      </c>
      <c r="AD78" s="401">
        <v>0</v>
      </c>
      <c r="AE78" s="401">
        <v>0</v>
      </c>
      <c r="AF78" s="401">
        <v>0</v>
      </c>
      <c r="AG78" s="401">
        <v>0</v>
      </c>
      <c r="AH78" s="401">
        <v>0</v>
      </c>
      <c r="AI78" s="401">
        <v>0</v>
      </c>
      <c r="AJ78" s="401">
        <v>0</v>
      </c>
      <c r="AK78" s="401">
        <v>0</v>
      </c>
      <c r="AL78" s="401">
        <v>0</v>
      </c>
      <c r="AM78" s="401">
        <v>0</v>
      </c>
      <c r="AN78" s="401">
        <v>0</v>
      </c>
      <c r="AO78" s="401">
        <v>0</v>
      </c>
      <c r="AP78" s="401">
        <v>0</v>
      </c>
      <c r="AQ78" s="400"/>
      <c r="AT78" s="399"/>
    </row>
    <row r="79" spans="1:255" s="398" customFormat="1" hidden="1" outlineLevel="1">
      <c r="A79" s="403" t="s">
        <v>314</v>
      </c>
      <c r="B79" s="396">
        <f t="shared" si="7"/>
        <v>5</v>
      </c>
      <c r="C79" s="401">
        <v>8.3299999999999999E-2</v>
      </c>
      <c r="D79" s="401">
        <v>0.61109999999999998</v>
      </c>
      <c r="E79" s="401">
        <v>0.20369999999999999</v>
      </c>
      <c r="F79" s="401">
        <v>0.1019</v>
      </c>
      <c r="G79" s="401">
        <v>0</v>
      </c>
      <c r="H79" s="401">
        <v>0</v>
      </c>
      <c r="I79" s="401">
        <v>0</v>
      </c>
      <c r="J79" s="401">
        <v>0</v>
      </c>
      <c r="K79" s="401">
        <v>0</v>
      </c>
      <c r="L79" s="401">
        <v>0</v>
      </c>
      <c r="M79" s="401">
        <v>0</v>
      </c>
      <c r="N79" s="401">
        <v>0</v>
      </c>
      <c r="O79" s="401">
        <v>0</v>
      </c>
      <c r="P79" s="401">
        <v>0</v>
      </c>
      <c r="Q79" s="401">
        <v>0</v>
      </c>
      <c r="R79" s="401">
        <v>0</v>
      </c>
      <c r="S79" s="401">
        <v>0</v>
      </c>
      <c r="T79" s="401">
        <v>0</v>
      </c>
      <c r="U79" s="401">
        <v>0</v>
      </c>
      <c r="V79" s="401">
        <v>0</v>
      </c>
      <c r="W79" s="401">
        <v>0</v>
      </c>
      <c r="X79" s="401">
        <v>0</v>
      </c>
      <c r="Y79" s="401">
        <v>0</v>
      </c>
      <c r="Z79" s="401">
        <v>0</v>
      </c>
      <c r="AA79" s="401">
        <v>0</v>
      </c>
      <c r="AB79" s="401">
        <v>0</v>
      </c>
      <c r="AC79" s="401">
        <v>0</v>
      </c>
      <c r="AD79" s="401">
        <v>0</v>
      </c>
      <c r="AE79" s="401">
        <v>0</v>
      </c>
      <c r="AF79" s="401">
        <v>0</v>
      </c>
      <c r="AG79" s="401">
        <v>0</v>
      </c>
      <c r="AH79" s="401">
        <v>0</v>
      </c>
      <c r="AI79" s="401">
        <v>0</v>
      </c>
      <c r="AJ79" s="401">
        <v>0</v>
      </c>
      <c r="AK79" s="401">
        <v>0</v>
      </c>
      <c r="AL79" s="401">
        <v>0</v>
      </c>
      <c r="AM79" s="401">
        <v>0</v>
      </c>
      <c r="AN79" s="401">
        <v>0</v>
      </c>
      <c r="AO79" s="401">
        <v>0</v>
      </c>
      <c r="AP79" s="401">
        <v>0</v>
      </c>
      <c r="AQ79" s="400"/>
      <c r="AT79" s="399"/>
    </row>
    <row r="80" spans="1:255" s="398" customFormat="1" hidden="1" outlineLevel="1">
      <c r="A80" s="403" t="s">
        <v>313</v>
      </c>
      <c r="B80" s="396">
        <f t="shared" si="7"/>
        <v>6</v>
      </c>
      <c r="C80" s="401">
        <v>0.2</v>
      </c>
      <c r="D80" s="401">
        <v>0.32</v>
      </c>
      <c r="E80" s="401">
        <v>0.192</v>
      </c>
      <c r="F80" s="401">
        <v>0.1152</v>
      </c>
      <c r="G80" s="401">
        <v>0.1152</v>
      </c>
      <c r="H80" s="401">
        <v>5.7599999999999998E-2</v>
      </c>
      <c r="I80" s="401">
        <v>0</v>
      </c>
      <c r="J80" s="401">
        <v>0</v>
      </c>
      <c r="K80" s="401">
        <v>0</v>
      </c>
      <c r="L80" s="401">
        <v>0</v>
      </c>
      <c r="M80" s="401">
        <v>0</v>
      </c>
      <c r="N80" s="401">
        <v>0</v>
      </c>
      <c r="O80" s="401">
        <v>0</v>
      </c>
      <c r="P80" s="401">
        <v>0</v>
      </c>
      <c r="Q80" s="401">
        <v>0</v>
      </c>
      <c r="R80" s="401">
        <v>0</v>
      </c>
      <c r="S80" s="401">
        <v>0</v>
      </c>
      <c r="T80" s="401">
        <v>0</v>
      </c>
      <c r="U80" s="401">
        <v>0</v>
      </c>
      <c r="V80" s="401">
        <v>0</v>
      </c>
      <c r="W80" s="401">
        <v>0</v>
      </c>
      <c r="X80" s="401">
        <v>0</v>
      </c>
      <c r="Y80" s="401">
        <v>0</v>
      </c>
      <c r="Z80" s="401">
        <v>0</v>
      </c>
      <c r="AA80" s="401">
        <v>0</v>
      </c>
      <c r="AB80" s="401">
        <v>0</v>
      </c>
      <c r="AC80" s="401">
        <v>0</v>
      </c>
      <c r="AD80" s="401">
        <v>0</v>
      </c>
      <c r="AE80" s="401">
        <v>0</v>
      </c>
      <c r="AF80" s="401">
        <v>0</v>
      </c>
      <c r="AG80" s="401">
        <v>0</v>
      </c>
      <c r="AH80" s="401">
        <v>0</v>
      </c>
      <c r="AI80" s="401">
        <v>0</v>
      </c>
      <c r="AJ80" s="401">
        <v>0</v>
      </c>
      <c r="AK80" s="401">
        <v>0</v>
      </c>
      <c r="AL80" s="401">
        <v>0</v>
      </c>
      <c r="AM80" s="401">
        <v>0</v>
      </c>
      <c r="AN80" s="401">
        <v>0</v>
      </c>
      <c r="AO80" s="401">
        <v>0</v>
      </c>
      <c r="AP80" s="401">
        <v>0</v>
      </c>
      <c r="AQ80" s="400"/>
      <c r="AT80" s="399"/>
    </row>
    <row r="81" spans="1:46" s="398" customFormat="1" hidden="1" outlineLevel="1">
      <c r="A81" s="403" t="s">
        <v>312</v>
      </c>
      <c r="B81" s="396">
        <f t="shared" si="7"/>
        <v>7</v>
      </c>
      <c r="C81" s="401">
        <v>0.35</v>
      </c>
      <c r="D81" s="401">
        <v>0.26</v>
      </c>
      <c r="E81" s="401">
        <v>0.156</v>
      </c>
      <c r="F81" s="401">
        <v>0.1101</v>
      </c>
      <c r="G81" s="401">
        <v>0.1101</v>
      </c>
      <c r="H81" s="401">
        <v>1.38E-2</v>
      </c>
      <c r="I81" s="401">
        <v>0</v>
      </c>
      <c r="J81" s="401">
        <v>0</v>
      </c>
      <c r="K81" s="401">
        <v>0</v>
      </c>
      <c r="L81" s="401">
        <v>0</v>
      </c>
      <c r="M81" s="401">
        <v>0</v>
      </c>
      <c r="N81" s="401">
        <v>0</v>
      </c>
      <c r="O81" s="401">
        <v>0</v>
      </c>
      <c r="P81" s="401">
        <v>0</v>
      </c>
      <c r="Q81" s="401">
        <v>0</v>
      </c>
      <c r="R81" s="401">
        <v>0</v>
      </c>
      <c r="S81" s="401">
        <v>0</v>
      </c>
      <c r="T81" s="401">
        <v>0</v>
      </c>
      <c r="U81" s="401">
        <v>0</v>
      </c>
      <c r="V81" s="401">
        <v>0</v>
      </c>
      <c r="W81" s="401">
        <v>0</v>
      </c>
      <c r="X81" s="401">
        <v>0</v>
      </c>
      <c r="Y81" s="401">
        <v>0</v>
      </c>
      <c r="Z81" s="401">
        <v>0</v>
      </c>
      <c r="AA81" s="401">
        <v>0</v>
      </c>
      <c r="AB81" s="401">
        <v>0</v>
      </c>
      <c r="AC81" s="401">
        <v>0</v>
      </c>
      <c r="AD81" s="401">
        <v>0</v>
      </c>
      <c r="AE81" s="401">
        <v>0</v>
      </c>
      <c r="AF81" s="401">
        <v>0</v>
      </c>
      <c r="AG81" s="401">
        <v>0</v>
      </c>
      <c r="AH81" s="401">
        <v>0</v>
      </c>
      <c r="AI81" s="401">
        <v>0</v>
      </c>
      <c r="AJ81" s="401">
        <v>0</v>
      </c>
      <c r="AK81" s="401">
        <v>0</v>
      </c>
      <c r="AL81" s="401">
        <v>0</v>
      </c>
      <c r="AM81" s="401">
        <v>0</v>
      </c>
      <c r="AN81" s="401">
        <v>0</v>
      </c>
      <c r="AO81" s="401">
        <v>0</v>
      </c>
      <c r="AP81" s="401">
        <v>0</v>
      </c>
      <c r="AQ81" s="400"/>
      <c r="AT81" s="399"/>
    </row>
    <row r="82" spans="1:46" s="398" customFormat="1" hidden="1" outlineLevel="1">
      <c r="A82" s="403" t="s">
        <v>311</v>
      </c>
      <c r="B82" s="396">
        <f t="shared" si="7"/>
        <v>8</v>
      </c>
      <c r="C82" s="401">
        <v>0.25</v>
      </c>
      <c r="D82" s="401">
        <v>0.3</v>
      </c>
      <c r="E82" s="401">
        <v>0.18</v>
      </c>
      <c r="F82" s="401">
        <v>0.1137</v>
      </c>
      <c r="G82" s="401">
        <v>0.1137</v>
      </c>
      <c r="H82" s="401">
        <v>4.2599999999999999E-2</v>
      </c>
      <c r="I82" s="401">
        <v>0</v>
      </c>
      <c r="J82" s="401">
        <v>0</v>
      </c>
      <c r="K82" s="401">
        <v>0</v>
      </c>
      <c r="L82" s="401">
        <v>0</v>
      </c>
      <c r="M82" s="401">
        <v>0</v>
      </c>
      <c r="N82" s="401">
        <v>0</v>
      </c>
      <c r="O82" s="401">
        <v>0</v>
      </c>
      <c r="P82" s="401">
        <v>0</v>
      </c>
      <c r="Q82" s="401">
        <v>0</v>
      </c>
      <c r="R82" s="401">
        <v>0</v>
      </c>
      <c r="S82" s="401">
        <v>0</v>
      </c>
      <c r="T82" s="401">
        <v>0</v>
      </c>
      <c r="U82" s="401">
        <v>0</v>
      </c>
      <c r="V82" s="401">
        <v>0</v>
      </c>
      <c r="W82" s="401">
        <v>0</v>
      </c>
      <c r="X82" s="401">
        <v>0</v>
      </c>
      <c r="Y82" s="401">
        <v>0</v>
      </c>
      <c r="Z82" s="401">
        <v>0</v>
      </c>
      <c r="AA82" s="401">
        <v>0</v>
      </c>
      <c r="AB82" s="401">
        <v>0</v>
      </c>
      <c r="AC82" s="401">
        <v>0</v>
      </c>
      <c r="AD82" s="401">
        <v>0</v>
      </c>
      <c r="AE82" s="401">
        <v>0</v>
      </c>
      <c r="AF82" s="401">
        <v>0</v>
      </c>
      <c r="AG82" s="401">
        <v>0</v>
      </c>
      <c r="AH82" s="401">
        <v>0</v>
      </c>
      <c r="AI82" s="401">
        <v>0</v>
      </c>
      <c r="AJ82" s="401">
        <v>0</v>
      </c>
      <c r="AK82" s="401">
        <v>0</v>
      </c>
      <c r="AL82" s="401">
        <v>0</v>
      </c>
      <c r="AM82" s="401">
        <v>0</v>
      </c>
      <c r="AN82" s="401">
        <v>0</v>
      </c>
      <c r="AO82" s="401">
        <v>0</v>
      </c>
      <c r="AP82" s="401">
        <v>0</v>
      </c>
      <c r="AQ82" s="400"/>
      <c r="AT82" s="399"/>
    </row>
    <row r="83" spans="1:46" s="398" customFormat="1" hidden="1" outlineLevel="1">
      <c r="A83" s="403" t="s">
        <v>310</v>
      </c>
      <c r="B83" s="396">
        <f t="shared" si="7"/>
        <v>9</v>
      </c>
      <c r="C83" s="401">
        <v>0.15</v>
      </c>
      <c r="D83" s="401">
        <v>0.34</v>
      </c>
      <c r="E83" s="401">
        <v>0.20399999999999999</v>
      </c>
      <c r="F83" s="401">
        <v>0.12239999999999999</v>
      </c>
      <c r="G83" s="401">
        <v>0.113</v>
      </c>
      <c r="H83" s="401">
        <v>7.0599999999999996E-2</v>
      </c>
      <c r="I83" s="401">
        <v>0</v>
      </c>
      <c r="J83" s="401">
        <v>0</v>
      </c>
      <c r="K83" s="401">
        <v>0</v>
      </c>
      <c r="L83" s="401">
        <v>0</v>
      </c>
      <c r="M83" s="401">
        <v>0</v>
      </c>
      <c r="N83" s="401">
        <v>0</v>
      </c>
      <c r="O83" s="401">
        <v>0</v>
      </c>
      <c r="P83" s="401">
        <v>0</v>
      </c>
      <c r="Q83" s="401">
        <v>0</v>
      </c>
      <c r="R83" s="401">
        <v>0</v>
      </c>
      <c r="S83" s="401">
        <v>0</v>
      </c>
      <c r="T83" s="401">
        <v>0</v>
      </c>
      <c r="U83" s="401">
        <v>0</v>
      </c>
      <c r="V83" s="401">
        <v>0</v>
      </c>
      <c r="W83" s="401">
        <v>0</v>
      </c>
      <c r="X83" s="401">
        <v>0</v>
      </c>
      <c r="Y83" s="401">
        <v>0</v>
      </c>
      <c r="Z83" s="401">
        <v>0</v>
      </c>
      <c r="AA83" s="401">
        <v>0</v>
      </c>
      <c r="AB83" s="401">
        <v>0</v>
      </c>
      <c r="AC83" s="401">
        <v>0</v>
      </c>
      <c r="AD83" s="401">
        <v>0</v>
      </c>
      <c r="AE83" s="401">
        <v>0</v>
      </c>
      <c r="AF83" s="401">
        <v>0</v>
      </c>
      <c r="AG83" s="401">
        <v>0</v>
      </c>
      <c r="AH83" s="401">
        <v>0</v>
      </c>
      <c r="AI83" s="401">
        <v>0</v>
      </c>
      <c r="AJ83" s="401">
        <v>0</v>
      </c>
      <c r="AK83" s="401">
        <v>0</v>
      </c>
      <c r="AL83" s="401">
        <v>0</v>
      </c>
      <c r="AM83" s="401">
        <v>0</v>
      </c>
      <c r="AN83" s="401">
        <v>0</v>
      </c>
      <c r="AO83" s="401">
        <v>0</v>
      </c>
      <c r="AP83" s="401">
        <v>0</v>
      </c>
      <c r="AQ83" s="400"/>
      <c r="AT83" s="399"/>
    </row>
    <row r="84" spans="1:46" s="398" customFormat="1" hidden="1" outlineLevel="1">
      <c r="A84" s="403" t="s">
        <v>309</v>
      </c>
      <c r="B84" s="396">
        <f t="shared" si="7"/>
        <v>10</v>
      </c>
      <c r="C84" s="401">
        <v>0.05</v>
      </c>
      <c r="D84" s="401">
        <v>0.38</v>
      </c>
      <c r="E84" s="401">
        <v>0.22800000000000001</v>
      </c>
      <c r="F84" s="401">
        <v>0.1368</v>
      </c>
      <c r="G84" s="401">
        <v>0.1094</v>
      </c>
      <c r="H84" s="401">
        <v>9.5799999999999996E-2</v>
      </c>
      <c r="I84" s="401">
        <v>0</v>
      </c>
      <c r="J84" s="401">
        <v>0</v>
      </c>
      <c r="K84" s="401">
        <v>0</v>
      </c>
      <c r="L84" s="401">
        <v>0</v>
      </c>
      <c r="M84" s="401">
        <v>0</v>
      </c>
      <c r="N84" s="401">
        <v>0</v>
      </c>
      <c r="O84" s="401">
        <v>0</v>
      </c>
      <c r="P84" s="401">
        <v>0</v>
      </c>
      <c r="Q84" s="401">
        <v>0</v>
      </c>
      <c r="R84" s="401">
        <v>0</v>
      </c>
      <c r="S84" s="401">
        <v>0</v>
      </c>
      <c r="T84" s="401">
        <v>0</v>
      </c>
      <c r="U84" s="401">
        <v>0</v>
      </c>
      <c r="V84" s="401">
        <v>0</v>
      </c>
      <c r="W84" s="401">
        <v>0</v>
      </c>
      <c r="X84" s="401">
        <v>0</v>
      </c>
      <c r="Y84" s="401">
        <v>0</v>
      </c>
      <c r="Z84" s="401">
        <v>0</v>
      </c>
      <c r="AA84" s="401">
        <v>0</v>
      </c>
      <c r="AB84" s="401">
        <v>0</v>
      </c>
      <c r="AC84" s="401">
        <v>0</v>
      </c>
      <c r="AD84" s="401">
        <v>0</v>
      </c>
      <c r="AE84" s="401">
        <v>0</v>
      </c>
      <c r="AF84" s="401">
        <v>0</v>
      </c>
      <c r="AG84" s="401">
        <v>0</v>
      </c>
      <c r="AH84" s="401">
        <v>0</v>
      </c>
      <c r="AI84" s="401">
        <v>0</v>
      </c>
      <c r="AJ84" s="401">
        <v>0</v>
      </c>
      <c r="AK84" s="401">
        <v>0</v>
      </c>
      <c r="AL84" s="401">
        <v>0</v>
      </c>
      <c r="AM84" s="401">
        <v>0</v>
      </c>
      <c r="AN84" s="401">
        <v>0</v>
      </c>
      <c r="AO84" s="401">
        <v>0</v>
      </c>
      <c r="AP84" s="401">
        <v>0</v>
      </c>
      <c r="AQ84" s="400"/>
      <c r="AT84" s="399"/>
    </row>
    <row r="85" spans="1:46" s="398" customFormat="1" hidden="1" outlineLevel="1">
      <c r="A85" s="403" t="s">
        <v>308</v>
      </c>
      <c r="B85" s="396">
        <f t="shared" si="7"/>
        <v>11</v>
      </c>
      <c r="C85" s="402">
        <v>0.1429</v>
      </c>
      <c r="D85" s="402">
        <v>0.24490000000000001</v>
      </c>
      <c r="E85" s="402">
        <v>0.1749</v>
      </c>
      <c r="F85" s="402">
        <v>0.1249</v>
      </c>
      <c r="G85" s="402">
        <v>8.9300000000000004E-2</v>
      </c>
      <c r="H85" s="402">
        <v>8.9200000000000002E-2</v>
      </c>
      <c r="I85" s="402">
        <v>8.9300000000000004E-2</v>
      </c>
      <c r="J85" s="402">
        <v>4.4600000000000001E-2</v>
      </c>
      <c r="K85" s="401">
        <v>0</v>
      </c>
      <c r="L85" s="401">
        <v>0</v>
      </c>
      <c r="M85" s="401">
        <v>0</v>
      </c>
      <c r="N85" s="401">
        <v>0</v>
      </c>
      <c r="O85" s="401">
        <v>0</v>
      </c>
      <c r="P85" s="401">
        <v>0</v>
      </c>
      <c r="Q85" s="401">
        <v>0</v>
      </c>
      <c r="R85" s="401">
        <v>0</v>
      </c>
      <c r="S85" s="401">
        <v>0</v>
      </c>
      <c r="T85" s="401">
        <v>0</v>
      </c>
      <c r="U85" s="401">
        <v>0</v>
      </c>
      <c r="V85" s="401">
        <v>0</v>
      </c>
      <c r="W85" s="401">
        <v>0</v>
      </c>
      <c r="X85" s="401">
        <v>0</v>
      </c>
      <c r="Y85" s="401">
        <v>0</v>
      </c>
      <c r="Z85" s="401">
        <v>0</v>
      </c>
      <c r="AA85" s="401">
        <v>0</v>
      </c>
      <c r="AB85" s="401">
        <v>0</v>
      </c>
      <c r="AC85" s="401">
        <v>0</v>
      </c>
      <c r="AD85" s="401">
        <v>0</v>
      </c>
      <c r="AE85" s="401">
        <v>0</v>
      </c>
      <c r="AF85" s="401">
        <v>0</v>
      </c>
      <c r="AG85" s="401">
        <v>0</v>
      </c>
      <c r="AH85" s="401">
        <v>0</v>
      </c>
      <c r="AI85" s="401">
        <v>0</v>
      </c>
      <c r="AJ85" s="401">
        <v>0</v>
      </c>
      <c r="AK85" s="401">
        <v>0</v>
      </c>
      <c r="AL85" s="401">
        <v>0</v>
      </c>
      <c r="AM85" s="401">
        <v>0</v>
      </c>
      <c r="AN85" s="401">
        <v>0</v>
      </c>
      <c r="AO85" s="401">
        <v>0</v>
      </c>
      <c r="AP85" s="401">
        <v>0</v>
      </c>
      <c r="AQ85" s="400"/>
      <c r="AT85" s="399"/>
    </row>
    <row r="86" spans="1:46" s="398" customFormat="1" hidden="1" outlineLevel="1">
      <c r="A86" s="403" t="s">
        <v>307</v>
      </c>
      <c r="B86" s="396">
        <f t="shared" si="7"/>
        <v>12</v>
      </c>
      <c r="C86" s="402">
        <v>0.25</v>
      </c>
      <c r="D86" s="402">
        <v>0.21429999999999999</v>
      </c>
      <c r="E86" s="402">
        <v>0.15310000000000001</v>
      </c>
      <c r="F86" s="402">
        <v>0.10929999999999999</v>
      </c>
      <c r="G86" s="402">
        <v>8.7499999999999994E-2</v>
      </c>
      <c r="H86" s="402">
        <v>8.7400000000000005E-2</v>
      </c>
      <c r="I86" s="402">
        <v>8.7499999999999994E-2</v>
      </c>
      <c r="J86" s="402">
        <v>1.09E-2</v>
      </c>
      <c r="K86" s="401">
        <v>0</v>
      </c>
      <c r="L86" s="401">
        <v>0</v>
      </c>
      <c r="M86" s="401">
        <v>0</v>
      </c>
      <c r="N86" s="401">
        <v>0</v>
      </c>
      <c r="O86" s="401">
        <v>0</v>
      </c>
      <c r="P86" s="401">
        <v>0</v>
      </c>
      <c r="Q86" s="401">
        <v>0</v>
      </c>
      <c r="R86" s="401">
        <v>0</v>
      </c>
      <c r="S86" s="401">
        <v>0</v>
      </c>
      <c r="T86" s="401">
        <v>0</v>
      </c>
      <c r="U86" s="401">
        <v>0</v>
      </c>
      <c r="V86" s="401">
        <v>0</v>
      </c>
      <c r="W86" s="401">
        <v>0</v>
      </c>
      <c r="X86" s="401">
        <v>0</v>
      </c>
      <c r="Y86" s="401">
        <v>0</v>
      </c>
      <c r="Z86" s="401">
        <v>0</v>
      </c>
      <c r="AA86" s="401">
        <v>0</v>
      </c>
      <c r="AB86" s="401">
        <v>0</v>
      </c>
      <c r="AC86" s="401">
        <v>0</v>
      </c>
      <c r="AD86" s="401">
        <v>0</v>
      </c>
      <c r="AE86" s="401">
        <v>0</v>
      </c>
      <c r="AF86" s="401">
        <v>0</v>
      </c>
      <c r="AG86" s="401">
        <v>0</v>
      </c>
      <c r="AH86" s="401">
        <v>0</v>
      </c>
      <c r="AI86" s="401">
        <v>0</v>
      </c>
      <c r="AJ86" s="401">
        <v>0</v>
      </c>
      <c r="AK86" s="401">
        <v>0</v>
      </c>
      <c r="AL86" s="401">
        <v>0</v>
      </c>
      <c r="AM86" s="401">
        <v>0</v>
      </c>
      <c r="AN86" s="401">
        <v>0</v>
      </c>
      <c r="AO86" s="401">
        <v>0</v>
      </c>
      <c r="AP86" s="401">
        <v>0</v>
      </c>
      <c r="AQ86" s="400"/>
      <c r="AT86" s="399"/>
    </row>
    <row r="87" spans="1:46" s="398" customFormat="1" hidden="1" outlineLevel="1">
      <c r="A87" s="403" t="s">
        <v>306</v>
      </c>
      <c r="B87" s="396">
        <f t="shared" si="7"/>
        <v>13</v>
      </c>
      <c r="C87" s="402">
        <v>0.17849999999999999</v>
      </c>
      <c r="D87" s="402">
        <v>0.23469999999999999</v>
      </c>
      <c r="E87" s="402">
        <v>0.1676</v>
      </c>
      <c r="F87" s="402">
        <v>0.1197</v>
      </c>
      <c r="G87" s="402">
        <v>8.8700000000000001E-2</v>
      </c>
      <c r="H87" s="402">
        <v>8.8700000000000001E-2</v>
      </c>
      <c r="I87" s="402">
        <v>8.8700000000000001E-2</v>
      </c>
      <c r="J87" s="402">
        <v>3.3399999999999999E-2</v>
      </c>
      <c r="K87" s="401">
        <v>0</v>
      </c>
      <c r="L87" s="401">
        <v>0</v>
      </c>
      <c r="M87" s="401">
        <v>0</v>
      </c>
      <c r="N87" s="401">
        <v>0</v>
      </c>
      <c r="O87" s="401">
        <v>0</v>
      </c>
      <c r="P87" s="401">
        <v>0</v>
      </c>
      <c r="Q87" s="401">
        <v>0</v>
      </c>
      <c r="R87" s="401">
        <v>0</v>
      </c>
      <c r="S87" s="401">
        <v>0</v>
      </c>
      <c r="T87" s="401">
        <v>0</v>
      </c>
      <c r="U87" s="401">
        <v>0</v>
      </c>
      <c r="V87" s="401">
        <v>0</v>
      </c>
      <c r="W87" s="401">
        <v>0</v>
      </c>
      <c r="X87" s="401">
        <v>0</v>
      </c>
      <c r="Y87" s="401">
        <v>0</v>
      </c>
      <c r="Z87" s="401">
        <v>0</v>
      </c>
      <c r="AA87" s="401">
        <v>0</v>
      </c>
      <c r="AB87" s="401">
        <v>0</v>
      </c>
      <c r="AC87" s="401">
        <v>0</v>
      </c>
      <c r="AD87" s="401">
        <v>0</v>
      </c>
      <c r="AE87" s="401">
        <v>0</v>
      </c>
      <c r="AF87" s="401">
        <v>0</v>
      </c>
      <c r="AG87" s="401">
        <v>0</v>
      </c>
      <c r="AH87" s="401">
        <v>0</v>
      </c>
      <c r="AI87" s="401">
        <v>0</v>
      </c>
      <c r="AJ87" s="401">
        <v>0</v>
      </c>
      <c r="AK87" s="401">
        <v>0</v>
      </c>
      <c r="AL87" s="401">
        <v>0</v>
      </c>
      <c r="AM87" s="401">
        <v>0</v>
      </c>
      <c r="AN87" s="401">
        <v>0</v>
      </c>
      <c r="AO87" s="401">
        <v>0</v>
      </c>
      <c r="AP87" s="401">
        <v>0</v>
      </c>
      <c r="AQ87" s="400"/>
      <c r="AT87" s="399"/>
    </row>
    <row r="88" spans="1:46" s="398" customFormat="1" hidden="1" outlineLevel="1">
      <c r="A88" s="403" t="s">
        <v>305</v>
      </c>
      <c r="B88" s="396">
        <f t="shared" si="7"/>
        <v>14</v>
      </c>
      <c r="C88" s="402">
        <v>0.1071</v>
      </c>
      <c r="D88" s="402">
        <v>0.25509999999999999</v>
      </c>
      <c r="E88" s="402">
        <v>0.1822</v>
      </c>
      <c r="F88" s="402">
        <v>0.13020000000000001</v>
      </c>
      <c r="G88" s="402">
        <v>9.2999999999999999E-2</v>
      </c>
      <c r="H88" s="402">
        <v>8.8499999999999995E-2</v>
      </c>
      <c r="I88" s="402">
        <v>8.8599999999999998E-2</v>
      </c>
      <c r="J88" s="402">
        <v>5.5300000000000002E-2</v>
      </c>
      <c r="K88" s="401">
        <v>0</v>
      </c>
      <c r="L88" s="401">
        <v>0</v>
      </c>
      <c r="M88" s="401">
        <v>0</v>
      </c>
      <c r="N88" s="401">
        <v>0</v>
      </c>
      <c r="O88" s="401">
        <v>0</v>
      </c>
      <c r="P88" s="401">
        <v>0</v>
      </c>
      <c r="Q88" s="401">
        <v>0</v>
      </c>
      <c r="R88" s="401">
        <v>0</v>
      </c>
      <c r="S88" s="401">
        <v>0</v>
      </c>
      <c r="T88" s="401">
        <v>0</v>
      </c>
      <c r="U88" s="401">
        <v>0</v>
      </c>
      <c r="V88" s="401">
        <v>0</v>
      </c>
      <c r="W88" s="401">
        <v>0</v>
      </c>
      <c r="X88" s="401">
        <v>0</v>
      </c>
      <c r="Y88" s="401">
        <v>0</v>
      </c>
      <c r="Z88" s="401">
        <v>0</v>
      </c>
      <c r="AA88" s="401">
        <v>0</v>
      </c>
      <c r="AB88" s="401">
        <v>0</v>
      </c>
      <c r="AC88" s="401">
        <v>0</v>
      </c>
      <c r="AD88" s="401">
        <v>0</v>
      </c>
      <c r="AE88" s="401">
        <v>0</v>
      </c>
      <c r="AF88" s="401">
        <v>0</v>
      </c>
      <c r="AG88" s="401">
        <v>0</v>
      </c>
      <c r="AH88" s="401">
        <v>0</v>
      </c>
      <c r="AI88" s="401">
        <v>0</v>
      </c>
      <c r="AJ88" s="401">
        <v>0</v>
      </c>
      <c r="AK88" s="401">
        <v>0</v>
      </c>
      <c r="AL88" s="401">
        <v>0</v>
      </c>
      <c r="AM88" s="401">
        <v>0</v>
      </c>
      <c r="AN88" s="401">
        <v>0</v>
      </c>
      <c r="AO88" s="401">
        <v>0</v>
      </c>
      <c r="AP88" s="401">
        <v>0</v>
      </c>
      <c r="AQ88" s="400"/>
      <c r="AT88" s="399"/>
    </row>
    <row r="89" spans="1:46" s="398" customFormat="1" hidden="1" outlineLevel="1">
      <c r="A89" s="403" t="s">
        <v>304</v>
      </c>
      <c r="B89" s="396">
        <f t="shared" si="7"/>
        <v>15</v>
      </c>
      <c r="C89" s="402">
        <v>3.5700000000000003E-2</v>
      </c>
      <c r="D89" s="402">
        <v>0.27550000000000002</v>
      </c>
      <c r="E89" s="402">
        <v>0.1968</v>
      </c>
      <c r="F89" s="402">
        <v>0.1406</v>
      </c>
      <c r="G89" s="402">
        <v>0.1004</v>
      </c>
      <c r="H89" s="402">
        <v>8.7300000000000003E-2</v>
      </c>
      <c r="I89" s="402">
        <v>8.7300000000000003E-2</v>
      </c>
      <c r="J89" s="402">
        <v>7.6399999999999996E-2</v>
      </c>
      <c r="K89" s="401">
        <v>0</v>
      </c>
      <c r="L89" s="401">
        <v>0</v>
      </c>
      <c r="M89" s="401">
        <v>0</v>
      </c>
      <c r="N89" s="401">
        <v>0</v>
      </c>
      <c r="O89" s="401">
        <v>0</v>
      </c>
      <c r="P89" s="401">
        <v>0</v>
      </c>
      <c r="Q89" s="401">
        <v>0</v>
      </c>
      <c r="R89" s="401">
        <v>0</v>
      </c>
      <c r="S89" s="401">
        <v>0</v>
      </c>
      <c r="T89" s="401">
        <v>0</v>
      </c>
      <c r="U89" s="401">
        <v>0</v>
      </c>
      <c r="V89" s="401">
        <v>0</v>
      </c>
      <c r="W89" s="401">
        <v>0</v>
      </c>
      <c r="X89" s="401">
        <v>0</v>
      </c>
      <c r="Y89" s="401">
        <v>0</v>
      </c>
      <c r="Z89" s="401">
        <v>0</v>
      </c>
      <c r="AA89" s="401">
        <v>0</v>
      </c>
      <c r="AB89" s="401">
        <v>0</v>
      </c>
      <c r="AC89" s="401">
        <v>0</v>
      </c>
      <c r="AD89" s="401">
        <v>0</v>
      </c>
      <c r="AE89" s="401">
        <v>0</v>
      </c>
      <c r="AF89" s="401">
        <v>0</v>
      </c>
      <c r="AG89" s="401">
        <v>0</v>
      </c>
      <c r="AH89" s="401">
        <v>0</v>
      </c>
      <c r="AI89" s="401">
        <v>0</v>
      </c>
      <c r="AJ89" s="401">
        <v>0</v>
      </c>
      <c r="AK89" s="401">
        <v>0</v>
      </c>
      <c r="AL89" s="401">
        <v>0</v>
      </c>
      <c r="AM89" s="401">
        <v>0</v>
      </c>
      <c r="AN89" s="401">
        <v>0</v>
      </c>
      <c r="AO89" s="401">
        <v>0</v>
      </c>
      <c r="AP89" s="401">
        <v>0</v>
      </c>
      <c r="AQ89" s="400"/>
      <c r="AT89" s="399"/>
    </row>
    <row r="90" spans="1:46" s="398" customFormat="1" hidden="1" outlineLevel="1">
      <c r="A90" s="403" t="s">
        <v>303</v>
      </c>
      <c r="B90" s="396">
        <f t="shared" si="7"/>
        <v>16</v>
      </c>
      <c r="C90" s="402">
        <v>0.1</v>
      </c>
      <c r="D90" s="402">
        <v>0.18</v>
      </c>
      <c r="E90" s="402">
        <v>0.14399999999999999</v>
      </c>
      <c r="F90" s="402">
        <v>0.1152</v>
      </c>
      <c r="G90" s="402">
        <v>9.2200000000000004E-2</v>
      </c>
      <c r="H90" s="402">
        <v>7.3700000000000002E-2</v>
      </c>
      <c r="I90" s="402">
        <v>6.5500000000000003E-2</v>
      </c>
      <c r="J90" s="402">
        <v>6.5500000000000003E-2</v>
      </c>
      <c r="K90" s="402">
        <v>6.5600000000000006E-2</v>
      </c>
      <c r="L90" s="402">
        <v>6.5500000000000003E-2</v>
      </c>
      <c r="M90" s="402">
        <v>3.2800000000000003E-2</v>
      </c>
      <c r="N90" s="401">
        <v>0</v>
      </c>
      <c r="O90" s="401">
        <v>0</v>
      </c>
      <c r="P90" s="401">
        <v>0</v>
      </c>
      <c r="Q90" s="401">
        <v>0</v>
      </c>
      <c r="R90" s="401">
        <v>0</v>
      </c>
      <c r="S90" s="401">
        <v>0</v>
      </c>
      <c r="T90" s="401">
        <v>0</v>
      </c>
      <c r="U90" s="401">
        <v>0</v>
      </c>
      <c r="V90" s="401">
        <v>0</v>
      </c>
      <c r="W90" s="401">
        <v>0</v>
      </c>
      <c r="X90" s="401">
        <v>0</v>
      </c>
      <c r="Y90" s="401">
        <v>0</v>
      </c>
      <c r="Z90" s="401">
        <v>0</v>
      </c>
      <c r="AA90" s="401">
        <v>0</v>
      </c>
      <c r="AB90" s="401">
        <v>0</v>
      </c>
      <c r="AC90" s="401">
        <v>0</v>
      </c>
      <c r="AD90" s="401">
        <v>0</v>
      </c>
      <c r="AE90" s="401">
        <v>0</v>
      </c>
      <c r="AF90" s="401">
        <v>0</v>
      </c>
      <c r="AG90" s="401">
        <v>0</v>
      </c>
      <c r="AH90" s="401">
        <v>0</v>
      </c>
      <c r="AI90" s="401">
        <v>0</v>
      </c>
      <c r="AJ90" s="401">
        <v>0</v>
      </c>
      <c r="AK90" s="401">
        <v>0</v>
      </c>
      <c r="AL90" s="401">
        <v>0</v>
      </c>
      <c r="AM90" s="401">
        <v>0</v>
      </c>
      <c r="AN90" s="401">
        <v>0</v>
      </c>
      <c r="AO90" s="401">
        <v>0</v>
      </c>
      <c r="AP90" s="401">
        <v>0</v>
      </c>
      <c r="AQ90" s="400"/>
      <c r="AT90" s="399"/>
    </row>
    <row r="91" spans="1:46" s="398" customFormat="1" hidden="1" outlineLevel="1">
      <c r="A91" s="403" t="s">
        <v>302</v>
      </c>
      <c r="B91" s="396">
        <f t="shared" si="7"/>
        <v>17</v>
      </c>
      <c r="C91" s="402">
        <v>0.17499999999999999</v>
      </c>
      <c r="D91" s="402">
        <v>0.16500000000000001</v>
      </c>
      <c r="E91" s="402">
        <v>0.13200000000000001</v>
      </c>
      <c r="F91" s="402">
        <v>0.1065</v>
      </c>
      <c r="G91" s="402">
        <v>8.4500000000000006E-2</v>
      </c>
      <c r="H91" s="402">
        <v>6.7599999999999993E-2</v>
      </c>
      <c r="I91" s="402">
        <v>6.5500000000000003E-2</v>
      </c>
      <c r="J91" s="402">
        <v>6.5500000000000003E-2</v>
      </c>
      <c r="K91" s="402">
        <v>6.5600000000000006E-2</v>
      </c>
      <c r="L91" s="402">
        <v>6.5500000000000003E-2</v>
      </c>
      <c r="M91" s="402">
        <v>8.2000000000000007E-3</v>
      </c>
      <c r="N91" s="401">
        <v>0</v>
      </c>
      <c r="O91" s="401">
        <v>0</v>
      </c>
      <c r="P91" s="401">
        <v>0</v>
      </c>
      <c r="Q91" s="401">
        <v>0</v>
      </c>
      <c r="R91" s="401">
        <v>0</v>
      </c>
      <c r="S91" s="401">
        <v>0</v>
      </c>
      <c r="T91" s="401">
        <v>0</v>
      </c>
      <c r="U91" s="401">
        <v>0</v>
      </c>
      <c r="V91" s="401">
        <v>0</v>
      </c>
      <c r="W91" s="401">
        <v>0</v>
      </c>
      <c r="X91" s="401">
        <v>0</v>
      </c>
      <c r="Y91" s="401">
        <v>0</v>
      </c>
      <c r="Z91" s="401">
        <v>0</v>
      </c>
      <c r="AA91" s="401">
        <v>0</v>
      </c>
      <c r="AB91" s="401">
        <v>0</v>
      </c>
      <c r="AC91" s="401">
        <v>0</v>
      </c>
      <c r="AD91" s="401">
        <v>0</v>
      </c>
      <c r="AE91" s="401">
        <v>0</v>
      </c>
      <c r="AF91" s="401">
        <v>0</v>
      </c>
      <c r="AG91" s="401">
        <v>0</v>
      </c>
      <c r="AH91" s="401">
        <v>0</v>
      </c>
      <c r="AI91" s="401">
        <v>0</v>
      </c>
      <c r="AJ91" s="401">
        <v>0</v>
      </c>
      <c r="AK91" s="401">
        <v>0</v>
      </c>
      <c r="AL91" s="401">
        <v>0</v>
      </c>
      <c r="AM91" s="401">
        <v>0</v>
      </c>
      <c r="AN91" s="401">
        <v>0</v>
      </c>
      <c r="AO91" s="401">
        <v>0</v>
      </c>
      <c r="AP91" s="401">
        <v>0</v>
      </c>
      <c r="AQ91" s="400"/>
      <c r="AT91" s="399"/>
    </row>
    <row r="92" spans="1:46" s="398" customFormat="1" hidden="1" outlineLevel="1">
      <c r="A92" s="403" t="s">
        <v>301</v>
      </c>
      <c r="B92" s="396">
        <f t="shared" si="7"/>
        <v>18</v>
      </c>
      <c r="C92" s="402">
        <v>0.125</v>
      </c>
      <c r="D92" s="402">
        <v>0.17499999999999999</v>
      </c>
      <c r="E92" s="402">
        <v>0.14000000000000001</v>
      </c>
      <c r="F92" s="402">
        <v>0.112</v>
      </c>
      <c r="G92" s="402">
        <v>8.9599999999999999E-2</v>
      </c>
      <c r="H92" s="402">
        <v>7.17E-2</v>
      </c>
      <c r="I92" s="402">
        <v>6.5500000000000003E-2</v>
      </c>
      <c r="J92" s="402">
        <v>6.5500000000000003E-2</v>
      </c>
      <c r="K92" s="402">
        <v>6.5500000000000003E-2</v>
      </c>
      <c r="L92" s="402">
        <v>6.5500000000000003E-2</v>
      </c>
      <c r="M92" s="402">
        <v>2.46E-2</v>
      </c>
      <c r="N92" s="401">
        <v>0</v>
      </c>
      <c r="O92" s="401">
        <v>0</v>
      </c>
      <c r="P92" s="401">
        <v>0</v>
      </c>
      <c r="Q92" s="401">
        <v>0</v>
      </c>
      <c r="R92" s="401">
        <v>0</v>
      </c>
      <c r="S92" s="401">
        <v>0</v>
      </c>
      <c r="T92" s="401">
        <v>0</v>
      </c>
      <c r="U92" s="401">
        <v>0</v>
      </c>
      <c r="V92" s="401">
        <v>0</v>
      </c>
      <c r="W92" s="401">
        <v>0</v>
      </c>
      <c r="X92" s="401">
        <v>0</v>
      </c>
      <c r="Y92" s="401">
        <v>0</v>
      </c>
      <c r="Z92" s="401">
        <v>0</v>
      </c>
      <c r="AA92" s="401">
        <v>0</v>
      </c>
      <c r="AB92" s="401">
        <v>0</v>
      </c>
      <c r="AC92" s="401">
        <v>0</v>
      </c>
      <c r="AD92" s="401">
        <v>0</v>
      </c>
      <c r="AE92" s="401">
        <v>0</v>
      </c>
      <c r="AF92" s="401">
        <v>0</v>
      </c>
      <c r="AG92" s="401">
        <v>0</v>
      </c>
      <c r="AH92" s="401">
        <v>0</v>
      </c>
      <c r="AI92" s="401">
        <v>0</v>
      </c>
      <c r="AJ92" s="401">
        <v>0</v>
      </c>
      <c r="AK92" s="401">
        <v>0</v>
      </c>
      <c r="AL92" s="401">
        <v>0</v>
      </c>
      <c r="AM92" s="401">
        <v>0</v>
      </c>
      <c r="AN92" s="401">
        <v>0</v>
      </c>
      <c r="AO92" s="401">
        <v>0</v>
      </c>
      <c r="AP92" s="401">
        <v>0</v>
      </c>
      <c r="AQ92" s="400"/>
      <c r="AT92" s="399"/>
    </row>
    <row r="93" spans="1:46" s="398" customFormat="1" hidden="1" outlineLevel="1">
      <c r="A93" s="403" t="s">
        <v>300</v>
      </c>
      <c r="B93" s="396">
        <f t="shared" si="7"/>
        <v>19</v>
      </c>
      <c r="C93" s="402">
        <v>7.4999999999999997E-2</v>
      </c>
      <c r="D93" s="402">
        <v>0.185</v>
      </c>
      <c r="E93" s="402">
        <v>0.14799999999999999</v>
      </c>
      <c r="F93" s="402">
        <v>0.11840000000000001</v>
      </c>
      <c r="G93" s="402">
        <v>9.4700000000000006E-2</v>
      </c>
      <c r="H93" s="402">
        <v>7.5800000000000006E-2</v>
      </c>
      <c r="I93" s="402">
        <v>6.5500000000000003E-2</v>
      </c>
      <c r="J93" s="402">
        <v>6.5500000000000003E-2</v>
      </c>
      <c r="K93" s="402">
        <v>6.5600000000000006E-2</v>
      </c>
      <c r="L93" s="402">
        <v>6.5500000000000003E-2</v>
      </c>
      <c r="M93" s="402">
        <v>4.1000000000000002E-2</v>
      </c>
      <c r="N93" s="401">
        <v>0</v>
      </c>
      <c r="O93" s="401">
        <v>0</v>
      </c>
      <c r="P93" s="401">
        <v>0</v>
      </c>
      <c r="Q93" s="401">
        <v>0</v>
      </c>
      <c r="R93" s="401">
        <v>0</v>
      </c>
      <c r="S93" s="401">
        <v>0</v>
      </c>
      <c r="T93" s="401">
        <v>0</v>
      </c>
      <c r="U93" s="401">
        <v>0</v>
      </c>
      <c r="V93" s="401">
        <v>0</v>
      </c>
      <c r="W93" s="401">
        <v>0</v>
      </c>
      <c r="X93" s="401">
        <v>0</v>
      </c>
      <c r="Y93" s="401">
        <v>0</v>
      </c>
      <c r="Z93" s="401">
        <v>0</v>
      </c>
      <c r="AA93" s="401">
        <v>0</v>
      </c>
      <c r="AB93" s="401">
        <v>0</v>
      </c>
      <c r="AC93" s="401">
        <v>0</v>
      </c>
      <c r="AD93" s="401">
        <v>0</v>
      </c>
      <c r="AE93" s="401">
        <v>0</v>
      </c>
      <c r="AF93" s="401">
        <v>0</v>
      </c>
      <c r="AG93" s="401">
        <v>0</v>
      </c>
      <c r="AH93" s="401">
        <v>0</v>
      </c>
      <c r="AI93" s="401">
        <v>0</v>
      </c>
      <c r="AJ93" s="401">
        <v>0</v>
      </c>
      <c r="AK93" s="401">
        <v>0</v>
      </c>
      <c r="AL93" s="401">
        <v>0</v>
      </c>
      <c r="AM93" s="401">
        <v>0</v>
      </c>
      <c r="AN93" s="401">
        <v>0</v>
      </c>
      <c r="AO93" s="401">
        <v>0</v>
      </c>
      <c r="AP93" s="401">
        <v>0</v>
      </c>
      <c r="AQ93" s="400"/>
      <c r="AT93" s="399"/>
    </row>
    <row r="94" spans="1:46" s="398" customFormat="1" hidden="1" outlineLevel="1">
      <c r="A94" s="403" t="s">
        <v>299</v>
      </c>
      <c r="B94" s="396">
        <f t="shared" si="7"/>
        <v>20</v>
      </c>
      <c r="C94" s="402">
        <v>2.5000000000000001E-2</v>
      </c>
      <c r="D94" s="402">
        <v>0.19500000000000001</v>
      </c>
      <c r="E94" s="402">
        <v>0.156</v>
      </c>
      <c r="F94" s="402">
        <v>0.12479999999999999</v>
      </c>
      <c r="G94" s="402">
        <v>9.98E-2</v>
      </c>
      <c r="H94" s="402">
        <v>7.9899999999999999E-2</v>
      </c>
      <c r="I94" s="402">
        <v>6.5500000000000003E-2</v>
      </c>
      <c r="J94" s="402">
        <v>6.5500000000000003E-2</v>
      </c>
      <c r="K94" s="402">
        <v>6.5600000000000006E-2</v>
      </c>
      <c r="L94" s="402">
        <v>6.5500000000000003E-2</v>
      </c>
      <c r="M94" s="402">
        <v>5.74E-2</v>
      </c>
      <c r="N94" s="401">
        <v>0</v>
      </c>
      <c r="O94" s="401">
        <v>0</v>
      </c>
      <c r="P94" s="401">
        <v>0</v>
      </c>
      <c r="Q94" s="401">
        <v>0</v>
      </c>
      <c r="R94" s="401">
        <v>0</v>
      </c>
      <c r="S94" s="401">
        <v>0</v>
      </c>
      <c r="T94" s="401">
        <v>0</v>
      </c>
      <c r="U94" s="401">
        <v>0</v>
      </c>
      <c r="V94" s="401">
        <v>0</v>
      </c>
      <c r="W94" s="401">
        <v>0</v>
      </c>
      <c r="X94" s="401">
        <v>0</v>
      </c>
      <c r="Y94" s="401">
        <v>0</v>
      </c>
      <c r="Z94" s="401">
        <v>0</v>
      </c>
      <c r="AA94" s="401">
        <v>0</v>
      </c>
      <c r="AB94" s="401">
        <v>0</v>
      </c>
      <c r="AC94" s="401">
        <v>0</v>
      </c>
      <c r="AD94" s="401">
        <v>0</v>
      </c>
      <c r="AE94" s="401">
        <v>0</v>
      </c>
      <c r="AF94" s="401">
        <v>0</v>
      </c>
      <c r="AG94" s="401">
        <v>0</v>
      </c>
      <c r="AH94" s="401">
        <v>0</v>
      </c>
      <c r="AI94" s="401">
        <v>0</v>
      </c>
      <c r="AJ94" s="401">
        <v>0</v>
      </c>
      <c r="AK94" s="401">
        <v>0</v>
      </c>
      <c r="AL94" s="401">
        <v>0</v>
      </c>
      <c r="AM94" s="401">
        <v>0</v>
      </c>
      <c r="AN94" s="401">
        <v>0</v>
      </c>
      <c r="AO94" s="401">
        <v>0</v>
      </c>
      <c r="AP94" s="401">
        <v>0</v>
      </c>
      <c r="AQ94" s="400"/>
      <c r="AT94" s="399"/>
    </row>
    <row r="95" spans="1:46" s="398" customFormat="1" hidden="1" outlineLevel="1">
      <c r="A95" s="403" t="s">
        <v>298</v>
      </c>
      <c r="B95" s="396">
        <f t="shared" si="7"/>
        <v>21</v>
      </c>
      <c r="C95" s="402">
        <v>0.05</v>
      </c>
      <c r="D95" s="402">
        <v>9.5000000000000001E-2</v>
      </c>
      <c r="E95" s="402">
        <v>8.5500000000000007E-2</v>
      </c>
      <c r="F95" s="402">
        <v>7.6999999999999999E-2</v>
      </c>
      <c r="G95" s="402">
        <v>6.93E-2</v>
      </c>
      <c r="H95" s="402">
        <v>6.2300000000000001E-2</v>
      </c>
      <c r="I95" s="402">
        <v>5.8999999999999997E-2</v>
      </c>
      <c r="J95" s="402">
        <v>5.8999999999999997E-2</v>
      </c>
      <c r="K95" s="402">
        <v>5.91E-2</v>
      </c>
      <c r="L95" s="402">
        <v>5.8999999999999997E-2</v>
      </c>
      <c r="M95" s="402">
        <v>5.91E-2</v>
      </c>
      <c r="N95" s="402">
        <v>5.8999999999999997E-2</v>
      </c>
      <c r="O95" s="402">
        <v>5.91E-2</v>
      </c>
      <c r="P95" s="402">
        <v>5.8999999999999997E-2</v>
      </c>
      <c r="Q95" s="402">
        <v>5.91E-2</v>
      </c>
      <c r="R95" s="402">
        <v>2.9499999999999998E-2</v>
      </c>
      <c r="S95" s="401">
        <v>0</v>
      </c>
      <c r="T95" s="401">
        <v>0</v>
      </c>
      <c r="U95" s="401">
        <v>0</v>
      </c>
      <c r="V95" s="401">
        <v>0</v>
      </c>
      <c r="W95" s="401">
        <v>0</v>
      </c>
      <c r="X95" s="401">
        <v>0</v>
      </c>
      <c r="Y95" s="401">
        <v>0</v>
      </c>
      <c r="Z95" s="401">
        <v>0</v>
      </c>
      <c r="AA95" s="401">
        <v>0</v>
      </c>
      <c r="AB95" s="401">
        <v>0</v>
      </c>
      <c r="AC95" s="401">
        <v>0</v>
      </c>
      <c r="AD95" s="401">
        <v>0</v>
      </c>
      <c r="AE95" s="401">
        <v>0</v>
      </c>
      <c r="AF95" s="401">
        <v>0</v>
      </c>
      <c r="AG95" s="401">
        <v>0</v>
      </c>
      <c r="AH95" s="401">
        <v>0</v>
      </c>
      <c r="AI95" s="401">
        <v>0</v>
      </c>
      <c r="AJ95" s="401">
        <v>0</v>
      </c>
      <c r="AK95" s="401">
        <v>0</v>
      </c>
      <c r="AL95" s="401">
        <v>0</v>
      </c>
      <c r="AM95" s="401">
        <v>0</v>
      </c>
      <c r="AN95" s="401">
        <v>0</v>
      </c>
      <c r="AO95" s="401">
        <v>0</v>
      </c>
      <c r="AP95" s="401">
        <v>0</v>
      </c>
      <c r="AQ95" s="400"/>
      <c r="AT95" s="399"/>
    </row>
    <row r="96" spans="1:46" s="398" customFormat="1" hidden="1" outlineLevel="1">
      <c r="A96" s="403" t="s">
        <v>297</v>
      </c>
      <c r="B96" s="396">
        <f t="shared" si="7"/>
        <v>22</v>
      </c>
      <c r="C96" s="402">
        <v>8.7499999999999994E-2</v>
      </c>
      <c r="D96" s="402">
        <v>9.1300000000000006E-2</v>
      </c>
      <c r="E96" s="402">
        <v>8.2100000000000006E-2</v>
      </c>
      <c r="F96" s="402">
        <v>7.3899999999999993E-2</v>
      </c>
      <c r="G96" s="402">
        <v>6.6500000000000004E-2</v>
      </c>
      <c r="H96" s="402">
        <v>5.9900000000000002E-2</v>
      </c>
      <c r="I96" s="402">
        <v>5.8999999999999997E-2</v>
      </c>
      <c r="J96" s="402">
        <v>5.91E-2</v>
      </c>
      <c r="K96" s="402">
        <v>5.8999999999999997E-2</v>
      </c>
      <c r="L96" s="402">
        <v>5.91E-2</v>
      </c>
      <c r="M96" s="402">
        <v>5.8999999999999997E-2</v>
      </c>
      <c r="N96" s="402">
        <v>5.91E-2</v>
      </c>
      <c r="O96" s="402">
        <v>5.8999999999999997E-2</v>
      </c>
      <c r="P96" s="402">
        <v>5.91E-2</v>
      </c>
      <c r="Q96" s="402">
        <v>5.8999999999999997E-2</v>
      </c>
      <c r="R96" s="402">
        <v>7.4000000000000003E-3</v>
      </c>
      <c r="S96" s="401">
        <v>0</v>
      </c>
      <c r="T96" s="401">
        <v>0</v>
      </c>
      <c r="U96" s="401">
        <v>0</v>
      </c>
      <c r="V96" s="401">
        <v>0</v>
      </c>
      <c r="W96" s="401">
        <v>0</v>
      </c>
      <c r="X96" s="401">
        <v>0</v>
      </c>
      <c r="Y96" s="401">
        <v>0</v>
      </c>
      <c r="Z96" s="401">
        <v>0</v>
      </c>
      <c r="AA96" s="401">
        <v>0</v>
      </c>
      <c r="AB96" s="401">
        <v>0</v>
      </c>
      <c r="AC96" s="401">
        <v>0</v>
      </c>
      <c r="AD96" s="401">
        <v>0</v>
      </c>
      <c r="AE96" s="401">
        <v>0</v>
      </c>
      <c r="AF96" s="401">
        <v>0</v>
      </c>
      <c r="AG96" s="401">
        <v>0</v>
      </c>
      <c r="AH96" s="401">
        <v>0</v>
      </c>
      <c r="AI96" s="401">
        <v>0</v>
      </c>
      <c r="AJ96" s="401">
        <v>0</v>
      </c>
      <c r="AK96" s="401">
        <v>0</v>
      </c>
      <c r="AL96" s="401">
        <v>0</v>
      </c>
      <c r="AM96" s="401">
        <v>0</v>
      </c>
      <c r="AN96" s="401">
        <v>0</v>
      </c>
      <c r="AO96" s="401">
        <v>0</v>
      </c>
      <c r="AP96" s="401">
        <v>0</v>
      </c>
      <c r="AQ96" s="400"/>
      <c r="AT96" s="399"/>
    </row>
    <row r="97" spans="1:248" s="398" customFormat="1" hidden="1" outlineLevel="1">
      <c r="A97" s="403" t="s">
        <v>296</v>
      </c>
      <c r="B97" s="396">
        <f t="shared" si="7"/>
        <v>23</v>
      </c>
      <c r="C97" s="402">
        <v>6.25E-2</v>
      </c>
      <c r="D97" s="402">
        <v>9.3799999999999994E-2</v>
      </c>
      <c r="E97" s="402">
        <v>8.4400000000000003E-2</v>
      </c>
      <c r="F97" s="402">
        <v>7.5899999999999995E-2</v>
      </c>
      <c r="G97" s="402">
        <v>6.83E-2</v>
      </c>
      <c r="H97" s="402">
        <v>6.1499999999999999E-2</v>
      </c>
      <c r="I97" s="402">
        <v>5.91E-2</v>
      </c>
      <c r="J97" s="402">
        <v>5.8999999999999997E-2</v>
      </c>
      <c r="K97" s="402">
        <v>5.91E-2</v>
      </c>
      <c r="L97" s="402">
        <v>5.8999999999999997E-2</v>
      </c>
      <c r="M97" s="402">
        <v>5.91E-2</v>
      </c>
      <c r="N97" s="402">
        <v>5.8999999999999997E-2</v>
      </c>
      <c r="O97" s="402">
        <v>5.91E-2</v>
      </c>
      <c r="P97" s="402">
        <v>5.8999999999999997E-2</v>
      </c>
      <c r="Q97" s="402">
        <v>5.91E-2</v>
      </c>
      <c r="R97" s="402">
        <v>2.2100000000000002E-2</v>
      </c>
      <c r="S97" s="401">
        <v>0</v>
      </c>
      <c r="T97" s="401">
        <v>0</v>
      </c>
      <c r="U97" s="401">
        <v>0</v>
      </c>
      <c r="V97" s="401">
        <v>0</v>
      </c>
      <c r="W97" s="401">
        <v>0</v>
      </c>
      <c r="X97" s="401">
        <v>0</v>
      </c>
      <c r="Y97" s="401">
        <v>0</v>
      </c>
      <c r="Z97" s="401">
        <v>0</v>
      </c>
      <c r="AA97" s="401">
        <v>0</v>
      </c>
      <c r="AB97" s="401">
        <v>0</v>
      </c>
      <c r="AC97" s="401">
        <v>0</v>
      </c>
      <c r="AD97" s="401">
        <v>0</v>
      </c>
      <c r="AE97" s="401">
        <v>0</v>
      </c>
      <c r="AF97" s="401">
        <v>0</v>
      </c>
      <c r="AG97" s="401">
        <v>0</v>
      </c>
      <c r="AH97" s="401">
        <v>0</v>
      </c>
      <c r="AI97" s="401">
        <v>0</v>
      </c>
      <c r="AJ97" s="401">
        <v>0</v>
      </c>
      <c r="AK97" s="401">
        <v>0</v>
      </c>
      <c r="AL97" s="401">
        <v>0</v>
      </c>
      <c r="AM97" s="401">
        <v>0</v>
      </c>
      <c r="AN97" s="401">
        <v>0</v>
      </c>
      <c r="AO97" s="401">
        <v>0</v>
      </c>
      <c r="AP97" s="401">
        <v>0</v>
      </c>
      <c r="AQ97" s="400"/>
      <c r="AT97" s="399"/>
    </row>
    <row r="98" spans="1:248" s="398" customFormat="1" hidden="1" outlineLevel="1">
      <c r="A98" s="403" t="s">
        <v>295</v>
      </c>
      <c r="B98" s="396">
        <f t="shared" si="7"/>
        <v>24</v>
      </c>
      <c r="C98" s="402">
        <v>3.7499999999999999E-2</v>
      </c>
      <c r="D98" s="402">
        <v>9.6299999999999997E-2</v>
      </c>
      <c r="E98" s="402">
        <v>8.6599999999999996E-2</v>
      </c>
      <c r="F98" s="402">
        <v>7.8E-2</v>
      </c>
      <c r="G98" s="402">
        <v>7.0199999999999999E-2</v>
      </c>
      <c r="H98" s="402">
        <v>6.3100000000000003E-2</v>
      </c>
      <c r="I98" s="402">
        <v>5.8999999999999997E-2</v>
      </c>
      <c r="J98" s="402">
        <v>5.8999999999999997E-2</v>
      </c>
      <c r="K98" s="402">
        <v>5.91E-2</v>
      </c>
      <c r="L98" s="402">
        <v>5.8999999999999997E-2</v>
      </c>
      <c r="M98" s="402">
        <v>5.91E-2</v>
      </c>
      <c r="N98" s="402">
        <v>5.8999999999999997E-2</v>
      </c>
      <c r="O98" s="402">
        <v>5.91E-2</v>
      </c>
      <c r="P98" s="402">
        <v>5.8999999999999997E-2</v>
      </c>
      <c r="Q98" s="402">
        <v>5.91E-2</v>
      </c>
      <c r="R98" s="402">
        <v>3.6900000000000002E-2</v>
      </c>
      <c r="S98" s="401">
        <v>0</v>
      </c>
      <c r="T98" s="401">
        <v>0</v>
      </c>
      <c r="U98" s="401">
        <v>0</v>
      </c>
      <c r="V98" s="401">
        <v>0</v>
      </c>
      <c r="W98" s="401">
        <v>0</v>
      </c>
      <c r="X98" s="401">
        <v>0</v>
      </c>
      <c r="Y98" s="401">
        <v>0</v>
      </c>
      <c r="Z98" s="401">
        <v>0</v>
      </c>
      <c r="AA98" s="401">
        <v>0</v>
      </c>
      <c r="AB98" s="401">
        <v>0</v>
      </c>
      <c r="AC98" s="401">
        <v>0</v>
      </c>
      <c r="AD98" s="401">
        <v>0</v>
      </c>
      <c r="AE98" s="401">
        <v>0</v>
      </c>
      <c r="AF98" s="401">
        <v>0</v>
      </c>
      <c r="AG98" s="401">
        <v>0</v>
      </c>
      <c r="AH98" s="401">
        <v>0</v>
      </c>
      <c r="AI98" s="401">
        <v>0</v>
      </c>
      <c r="AJ98" s="401">
        <v>0</v>
      </c>
      <c r="AK98" s="401">
        <v>0</v>
      </c>
      <c r="AL98" s="401">
        <v>0</v>
      </c>
      <c r="AM98" s="401">
        <v>0</v>
      </c>
      <c r="AN98" s="401">
        <v>0</v>
      </c>
      <c r="AO98" s="401">
        <v>0</v>
      </c>
      <c r="AP98" s="401">
        <v>0</v>
      </c>
      <c r="AQ98" s="400"/>
      <c r="AT98" s="399"/>
    </row>
    <row r="99" spans="1:248" s="398" customFormat="1" hidden="1" outlineLevel="1">
      <c r="A99" s="403" t="s">
        <v>294</v>
      </c>
      <c r="B99" s="396">
        <f t="shared" si="7"/>
        <v>25</v>
      </c>
      <c r="C99" s="402">
        <v>1.2500000000000001E-2</v>
      </c>
      <c r="D99" s="402">
        <v>9.8799999999999999E-2</v>
      </c>
      <c r="E99" s="402">
        <v>8.8900000000000007E-2</v>
      </c>
      <c r="F99" s="402">
        <v>0.08</v>
      </c>
      <c r="G99" s="402">
        <v>7.1999999999999995E-2</v>
      </c>
      <c r="H99" s="402">
        <v>6.4799999999999996E-2</v>
      </c>
      <c r="I99" s="402">
        <v>5.8999999999999997E-2</v>
      </c>
      <c r="J99" s="402">
        <v>5.8999999999999997E-2</v>
      </c>
      <c r="K99" s="402">
        <v>5.8999999999999997E-2</v>
      </c>
      <c r="L99" s="402">
        <v>5.91E-2</v>
      </c>
      <c r="M99" s="402">
        <v>5.8999999999999997E-2</v>
      </c>
      <c r="N99" s="402">
        <v>5.91E-2</v>
      </c>
      <c r="O99" s="402">
        <v>5.8999999999999997E-2</v>
      </c>
      <c r="P99" s="402">
        <v>5.91E-2</v>
      </c>
      <c r="Q99" s="402">
        <v>5.8999999999999997E-2</v>
      </c>
      <c r="R99" s="402">
        <v>5.1700000000000003E-2</v>
      </c>
      <c r="S99" s="401">
        <v>0</v>
      </c>
      <c r="T99" s="401">
        <v>0</v>
      </c>
      <c r="U99" s="401">
        <v>0</v>
      </c>
      <c r="V99" s="401">
        <v>0</v>
      </c>
      <c r="W99" s="401">
        <v>0</v>
      </c>
      <c r="X99" s="401">
        <v>0</v>
      </c>
      <c r="Y99" s="401">
        <v>0</v>
      </c>
      <c r="Z99" s="401">
        <v>0</v>
      </c>
      <c r="AA99" s="401">
        <v>0</v>
      </c>
      <c r="AB99" s="401">
        <v>0</v>
      </c>
      <c r="AC99" s="401">
        <v>0</v>
      </c>
      <c r="AD99" s="401">
        <v>0</v>
      </c>
      <c r="AE99" s="401">
        <v>0</v>
      </c>
      <c r="AF99" s="401">
        <v>0</v>
      </c>
      <c r="AG99" s="401">
        <v>0</v>
      </c>
      <c r="AH99" s="401">
        <v>0</v>
      </c>
      <c r="AI99" s="401">
        <v>0</v>
      </c>
      <c r="AJ99" s="401">
        <v>0</v>
      </c>
      <c r="AK99" s="401">
        <v>0</v>
      </c>
      <c r="AL99" s="401">
        <v>0</v>
      </c>
      <c r="AM99" s="401">
        <v>0</v>
      </c>
      <c r="AN99" s="401">
        <v>0</v>
      </c>
      <c r="AO99" s="401">
        <v>0</v>
      </c>
      <c r="AP99" s="401">
        <v>0</v>
      </c>
      <c r="AQ99" s="400"/>
      <c r="AT99" s="399"/>
    </row>
    <row r="100" spans="1:248" s="398" customFormat="1" hidden="1" outlineLevel="1">
      <c r="A100" s="403" t="s">
        <v>293</v>
      </c>
      <c r="B100" s="396">
        <f t="shared" si="7"/>
        <v>26</v>
      </c>
      <c r="C100" s="402">
        <v>3.7499999999999999E-2</v>
      </c>
      <c r="D100" s="402">
        <v>7.2190000000000004E-2</v>
      </c>
      <c r="E100" s="402">
        <v>6.6769999999999996E-2</v>
      </c>
      <c r="F100" s="402">
        <v>6.1769999999999999E-2</v>
      </c>
      <c r="G100" s="402">
        <v>5.713E-2</v>
      </c>
      <c r="H100" s="402">
        <v>5.2850000000000001E-2</v>
      </c>
      <c r="I100" s="402">
        <v>4.888E-2</v>
      </c>
      <c r="J100" s="402">
        <v>4.5220000000000003E-2</v>
      </c>
      <c r="K100" s="402">
        <v>4.462E-2</v>
      </c>
      <c r="L100" s="402">
        <v>4.4609999999999997E-2</v>
      </c>
      <c r="M100" s="402">
        <v>4.462E-2</v>
      </c>
      <c r="N100" s="402">
        <v>4.4609999999999997E-2</v>
      </c>
      <c r="O100" s="402">
        <v>4.462E-2</v>
      </c>
      <c r="P100" s="402">
        <v>4.4609999999999997E-2</v>
      </c>
      <c r="Q100" s="402">
        <v>4.462E-2</v>
      </c>
      <c r="R100" s="402">
        <v>4.4609999999999997E-2</v>
      </c>
      <c r="S100" s="402">
        <v>4.462E-2</v>
      </c>
      <c r="T100" s="402">
        <v>4.4609999999999997E-2</v>
      </c>
      <c r="U100" s="402">
        <v>4.462E-2</v>
      </c>
      <c r="V100" s="402">
        <v>4.4609999999999997E-2</v>
      </c>
      <c r="W100" s="402">
        <v>2.231E-2</v>
      </c>
      <c r="X100" s="401">
        <v>0</v>
      </c>
      <c r="Y100" s="401">
        <v>0</v>
      </c>
      <c r="Z100" s="401">
        <v>0</v>
      </c>
      <c r="AA100" s="401">
        <v>0</v>
      </c>
      <c r="AB100" s="401">
        <v>0</v>
      </c>
      <c r="AC100" s="401">
        <v>0</v>
      </c>
      <c r="AD100" s="401">
        <v>0</v>
      </c>
      <c r="AE100" s="401">
        <v>0</v>
      </c>
      <c r="AF100" s="401">
        <v>0</v>
      </c>
      <c r="AG100" s="401">
        <v>0</v>
      </c>
      <c r="AH100" s="401">
        <v>0</v>
      </c>
      <c r="AI100" s="401">
        <v>0</v>
      </c>
      <c r="AJ100" s="401">
        <v>0</v>
      </c>
      <c r="AK100" s="401">
        <v>0</v>
      </c>
      <c r="AL100" s="401">
        <v>0</v>
      </c>
      <c r="AM100" s="401">
        <v>0</v>
      </c>
      <c r="AN100" s="401">
        <v>0</v>
      </c>
      <c r="AO100" s="401">
        <v>0</v>
      </c>
      <c r="AP100" s="401">
        <v>0</v>
      </c>
      <c r="AQ100" s="400"/>
      <c r="AT100" s="399"/>
    </row>
    <row r="101" spans="1:248" hidden="1" outlineLevel="1">
      <c r="A101" s="403" t="s">
        <v>292</v>
      </c>
      <c r="B101" s="396">
        <f t="shared" si="7"/>
        <v>27</v>
      </c>
      <c r="C101" s="402">
        <v>6.5629999999999994E-2</v>
      </c>
      <c r="D101" s="402">
        <v>7.0000000000000007E-2</v>
      </c>
      <c r="E101" s="402">
        <v>6.4820000000000003E-2</v>
      </c>
      <c r="F101" s="402">
        <v>5.9959999999999999E-2</v>
      </c>
      <c r="G101" s="402">
        <v>5.5460000000000002E-2</v>
      </c>
      <c r="H101" s="402">
        <v>5.1299999999999998E-2</v>
      </c>
      <c r="I101" s="402">
        <v>4.7460000000000002E-2</v>
      </c>
      <c r="J101" s="402">
        <v>4.4589999999999998E-2</v>
      </c>
      <c r="K101" s="402">
        <v>4.4589999999999998E-2</v>
      </c>
      <c r="L101" s="402">
        <v>4.4589999999999998E-2</v>
      </c>
      <c r="M101" s="402">
        <v>4.4589999999999998E-2</v>
      </c>
      <c r="N101" s="402">
        <v>4.4600000000000001E-2</v>
      </c>
      <c r="O101" s="402">
        <v>4.4589999999999998E-2</v>
      </c>
      <c r="P101" s="402">
        <v>4.4600000000000001E-2</v>
      </c>
      <c r="Q101" s="402">
        <v>4.4589999999999998E-2</v>
      </c>
      <c r="R101" s="402">
        <v>4.4600000000000001E-2</v>
      </c>
      <c r="S101" s="402">
        <v>4.4589999999999998E-2</v>
      </c>
      <c r="T101" s="402">
        <v>4.4600000000000001E-2</v>
      </c>
      <c r="U101" s="402">
        <v>4.4589999999999998E-2</v>
      </c>
      <c r="V101" s="402">
        <v>4.4600000000000001E-2</v>
      </c>
      <c r="W101" s="402">
        <v>5.6499999999999996E-3</v>
      </c>
      <c r="X101" s="401">
        <v>0</v>
      </c>
      <c r="Y101" s="401">
        <v>0</v>
      </c>
      <c r="Z101" s="401">
        <v>0</v>
      </c>
      <c r="AA101" s="401">
        <v>0</v>
      </c>
      <c r="AB101" s="401">
        <v>0</v>
      </c>
      <c r="AC101" s="401">
        <v>0</v>
      </c>
      <c r="AD101" s="401">
        <v>0</v>
      </c>
      <c r="AE101" s="401">
        <v>0</v>
      </c>
      <c r="AF101" s="401">
        <v>0</v>
      </c>
      <c r="AG101" s="401">
        <v>0</v>
      </c>
      <c r="AH101" s="401">
        <v>0</v>
      </c>
      <c r="AI101" s="401">
        <v>0</v>
      </c>
      <c r="AJ101" s="401">
        <v>0</v>
      </c>
      <c r="AK101" s="401">
        <v>0</v>
      </c>
      <c r="AL101" s="401">
        <v>0</v>
      </c>
      <c r="AM101" s="401">
        <v>0</v>
      </c>
      <c r="AN101" s="401">
        <v>0</v>
      </c>
      <c r="AO101" s="401">
        <v>0</v>
      </c>
      <c r="AP101" s="401">
        <v>0</v>
      </c>
      <c r="AQ101" s="400"/>
      <c r="AR101" s="398"/>
      <c r="AS101" s="398"/>
      <c r="AT101" s="399"/>
      <c r="AU101" s="398"/>
      <c r="AV101" s="398"/>
      <c r="AW101" s="398"/>
      <c r="AX101" s="398"/>
      <c r="AY101" s="398"/>
      <c r="AZ101" s="398"/>
      <c r="BA101" s="398"/>
      <c r="BB101" s="398"/>
      <c r="BC101" s="398"/>
      <c r="BD101" s="398"/>
      <c r="BE101" s="398"/>
      <c r="BF101" s="398"/>
      <c r="BG101" s="398"/>
      <c r="BH101" s="398"/>
      <c r="BI101" s="398"/>
      <c r="BJ101" s="398"/>
      <c r="BK101" s="398"/>
      <c r="BL101" s="398"/>
      <c r="BM101" s="398"/>
      <c r="BN101" s="398"/>
      <c r="BO101" s="398"/>
      <c r="BP101" s="398"/>
      <c r="BQ101" s="398"/>
      <c r="BR101" s="398"/>
      <c r="BS101" s="398"/>
      <c r="BT101" s="398"/>
      <c r="BU101" s="398"/>
      <c r="BV101" s="398"/>
      <c r="BW101" s="398"/>
      <c r="BX101" s="398"/>
      <c r="BY101" s="398"/>
      <c r="BZ101" s="398"/>
      <c r="CA101" s="398"/>
      <c r="CB101" s="398"/>
      <c r="CC101" s="398"/>
      <c r="CD101" s="398"/>
      <c r="CE101" s="398"/>
      <c r="CF101" s="398"/>
      <c r="CG101" s="398"/>
      <c r="CH101" s="398"/>
      <c r="CI101" s="398"/>
      <c r="CJ101" s="398"/>
      <c r="CK101" s="398"/>
      <c r="CL101" s="398"/>
      <c r="CM101" s="398"/>
      <c r="CN101" s="398"/>
      <c r="CO101" s="398"/>
      <c r="CP101" s="398"/>
      <c r="CQ101" s="398"/>
      <c r="CR101" s="398"/>
      <c r="CS101" s="398"/>
      <c r="CT101" s="398"/>
      <c r="CU101" s="398"/>
      <c r="CV101" s="398"/>
      <c r="CW101" s="398"/>
      <c r="CX101" s="398"/>
      <c r="CY101" s="398"/>
      <c r="CZ101" s="398"/>
      <c r="DA101" s="398"/>
      <c r="DB101" s="398"/>
      <c r="DC101" s="398"/>
      <c r="DD101" s="398"/>
      <c r="DE101" s="398"/>
      <c r="DF101" s="398"/>
      <c r="DG101" s="398"/>
      <c r="DH101" s="398"/>
      <c r="DI101" s="398"/>
      <c r="DJ101" s="398"/>
      <c r="DK101" s="398"/>
      <c r="DL101" s="398"/>
      <c r="DM101" s="398"/>
      <c r="DN101" s="398"/>
      <c r="DO101" s="398"/>
      <c r="DP101" s="398"/>
      <c r="DQ101" s="398"/>
      <c r="DR101" s="398"/>
      <c r="DS101" s="398"/>
      <c r="DT101" s="398"/>
      <c r="DU101" s="398"/>
      <c r="DV101" s="398"/>
      <c r="DW101" s="398"/>
      <c r="DX101" s="398"/>
      <c r="DY101" s="398"/>
      <c r="DZ101" s="398"/>
      <c r="EA101" s="398"/>
      <c r="EB101" s="398"/>
      <c r="EC101" s="398"/>
      <c r="ED101" s="398"/>
      <c r="EE101" s="398"/>
      <c r="EF101" s="398"/>
      <c r="EG101" s="398"/>
      <c r="EH101" s="398"/>
      <c r="EI101" s="398"/>
      <c r="EJ101" s="398"/>
      <c r="EK101" s="398"/>
      <c r="EL101" s="398"/>
      <c r="EM101" s="398"/>
      <c r="EN101" s="398"/>
      <c r="EO101" s="398"/>
      <c r="EP101" s="398"/>
      <c r="EQ101" s="398"/>
      <c r="ER101" s="398"/>
      <c r="ES101" s="398"/>
      <c r="ET101" s="398"/>
      <c r="EU101" s="398"/>
      <c r="EV101" s="398"/>
      <c r="EW101" s="398"/>
      <c r="EX101" s="398"/>
      <c r="EY101" s="398"/>
      <c r="EZ101" s="398"/>
      <c r="FA101" s="398"/>
      <c r="FB101" s="398"/>
      <c r="FC101" s="398"/>
      <c r="FD101" s="398"/>
      <c r="FE101" s="398"/>
      <c r="FF101" s="398"/>
      <c r="FG101" s="398"/>
      <c r="FH101" s="398"/>
      <c r="FI101" s="398"/>
      <c r="FJ101" s="398"/>
      <c r="FK101" s="398"/>
      <c r="FL101" s="398"/>
      <c r="FM101" s="398"/>
      <c r="FN101" s="398"/>
      <c r="FO101" s="398"/>
      <c r="FP101" s="398"/>
      <c r="FQ101" s="398"/>
      <c r="FR101" s="398"/>
      <c r="FS101" s="398"/>
      <c r="FT101" s="398"/>
      <c r="FU101" s="398"/>
      <c r="FV101" s="398"/>
      <c r="FW101" s="398"/>
      <c r="FX101" s="398"/>
      <c r="FY101" s="398"/>
      <c r="FZ101" s="398"/>
      <c r="GA101" s="398"/>
      <c r="GB101" s="398"/>
      <c r="GC101" s="398"/>
      <c r="GD101" s="398"/>
      <c r="GE101" s="398"/>
      <c r="GF101" s="398"/>
      <c r="GG101" s="398"/>
      <c r="GH101" s="398"/>
      <c r="GI101" s="398"/>
      <c r="GJ101" s="398"/>
      <c r="GK101" s="398"/>
      <c r="GL101" s="398"/>
      <c r="GM101" s="398"/>
      <c r="GN101" s="398"/>
      <c r="GO101" s="398"/>
      <c r="GP101" s="398"/>
      <c r="GQ101" s="398"/>
      <c r="GR101" s="398"/>
      <c r="GS101" s="398"/>
      <c r="GT101" s="398"/>
      <c r="GU101" s="398"/>
      <c r="GV101" s="398"/>
      <c r="GW101" s="398"/>
      <c r="GX101" s="398"/>
      <c r="GY101" s="398"/>
      <c r="GZ101" s="398"/>
      <c r="HA101" s="398"/>
      <c r="HB101" s="398"/>
      <c r="HC101" s="398"/>
      <c r="HD101" s="398"/>
      <c r="HE101" s="398"/>
      <c r="HF101" s="398"/>
      <c r="HG101" s="398"/>
      <c r="HH101" s="398"/>
      <c r="HI101" s="398"/>
      <c r="HJ101" s="398"/>
      <c r="HK101" s="398"/>
      <c r="HL101" s="398"/>
      <c r="HM101" s="398"/>
      <c r="HN101" s="398"/>
      <c r="HO101" s="398"/>
      <c r="HP101" s="398"/>
      <c r="HQ101" s="398"/>
      <c r="HR101" s="398"/>
      <c r="HS101" s="398"/>
      <c r="HT101" s="398"/>
      <c r="HU101" s="398"/>
      <c r="HV101" s="398"/>
      <c r="HW101" s="398"/>
      <c r="HX101" s="398"/>
      <c r="HY101" s="398"/>
      <c r="HZ101" s="398"/>
      <c r="IA101" s="398"/>
      <c r="IB101" s="398"/>
      <c r="IC101" s="398"/>
      <c r="ID101" s="398"/>
      <c r="IE101" s="398"/>
      <c r="IF101" s="398"/>
      <c r="IG101" s="398"/>
      <c r="IH101" s="398"/>
      <c r="II101" s="398"/>
      <c r="IJ101" s="398"/>
      <c r="IK101" s="398"/>
      <c r="IL101" s="398"/>
      <c r="IM101" s="398"/>
      <c r="IN101" s="398"/>
    </row>
    <row r="102" spans="1:248" hidden="1" outlineLevel="1">
      <c r="A102" s="403" t="s">
        <v>291</v>
      </c>
      <c r="B102" s="396">
        <f t="shared" si="7"/>
        <v>28</v>
      </c>
      <c r="C102" s="402">
        <v>4.6879999999999998E-2</v>
      </c>
      <c r="D102" s="402">
        <v>7.1480000000000002E-2</v>
      </c>
      <c r="E102" s="402">
        <v>6.6119999999999998E-2</v>
      </c>
      <c r="F102" s="402">
        <v>6.1159999999999999E-2</v>
      </c>
      <c r="G102" s="402">
        <v>5.6579999999999998E-2</v>
      </c>
      <c r="H102" s="402">
        <v>5.2330000000000002E-2</v>
      </c>
      <c r="I102" s="402">
        <v>4.8410000000000002E-2</v>
      </c>
      <c r="J102" s="402">
        <v>4.478E-2</v>
      </c>
      <c r="K102" s="402">
        <v>4.4630000000000003E-2</v>
      </c>
      <c r="L102" s="402">
        <v>4.462E-2</v>
      </c>
      <c r="M102" s="402">
        <v>4.4630000000000003E-2</v>
      </c>
      <c r="N102" s="402">
        <v>4.462E-2</v>
      </c>
      <c r="O102" s="402">
        <v>4.4630000000000003E-2</v>
      </c>
      <c r="P102" s="402">
        <v>4.462E-2</v>
      </c>
      <c r="Q102" s="402">
        <v>4.4630000000000003E-2</v>
      </c>
      <c r="R102" s="402">
        <v>4.462E-2</v>
      </c>
      <c r="S102" s="402">
        <v>4.4630000000000003E-2</v>
      </c>
      <c r="T102" s="402">
        <v>4.462E-2</v>
      </c>
      <c r="U102" s="402">
        <v>4.4630000000000003E-2</v>
      </c>
      <c r="V102" s="402">
        <v>4.462E-2</v>
      </c>
      <c r="W102" s="402">
        <v>1.6729999999999998E-2</v>
      </c>
      <c r="X102" s="401">
        <v>0</v>
      </c>
      <c r="Y102" s="401">
        <v>0</v>
      </c>
      <c r="Z102" s="401">
        <v>0</v>
      </c>
      <c r="AA102" s="401">
        <v>0</v>
      </c>
      <c r="AB102" s="401">
        <v>0</v>
      </c>
      <c r="AC102" s="401">
        <v>0</v>
      </c>
      <c r="AD102" s="401">
        <v>0</v>
      </c>
      <c r="AE102" s="401">
        <v>0</v>
      </c>
      <c r="AF102" s="401">
        <v>0</v>
      </c>
      <c r="AG102" s="401">
        <v>0</v>
      </c>
      <c r="AH102" s="401">
        <v>0</v>
      </c>
      <c r="AI102" s="401">
        <v>0</v>
      </c>
      <c r="AJ102" s="401">
        <v>0</v>
      </c>
      <c r="AK102" s="401">
        <v>0</v>
      </c>
      <c r="AL102" s="401">
        <v>0</v>
      </c>
      <c r="AM102" s="401">
        <v>0</v>
      </c>
      <c r="AN102" s="401">
        <v>0</v>
      </c>
      <c r="AO102" s="401">
        <v>0</v>
      </c>
      <c r="AP102" s="401">
        <v>0</v>
      </c>
      <c r="AQ102" s="400"/>
      <c r="AR102" s="398"/>
      <c r="AS102" s="398"/>
      <c r="AT102" s="399"/>
      <c r="AU102" s="398"/>
      <c r="AV102" s="398"/>
      <c r="AW102" s="398"/>
      <c r="AX102" s="398"/>
      <c r="AY102" s="398"/>
      <c r="AZ102" s="398"/>
      <c r="BA102" s="398"/>
      <c r="BB102" s="398"/>
      <c r="BC102" s="398"/>
      <c r="BD102" s="398"/>
      <c r="BE102" s="398"/>
      <c r="BF102" s="398"/>
      <c r="BG102" s="398"/>
      <c r="BH102" s="398"/>
      <c r="BI102" s="398"/>
      <c r="BJ102" s="398"/>
      <c r="BK102" s="398"/>
      <c r="BL102" s="398"/>
      <c r="BM102" s="398"/>
      <c r="BN102" s="398"/>
      <c r="BO102" s="398"/>
      <c r="BP102" s="398"/>
      <c r="BQ102" s="398"/>
      <c r="BR102" s="398"/>
      <c r="BS102" s="398"/>
      <c r="BT102" s="398"/>
      <c r="BU102" s="398"/>
      <c r="BV102" s="398"/>
      <c r="BW102" s="398"/>
      <c r="BX102" s="398"/>
      <c r="BY102" s="398"/>
      <c r="BZ102" s="398"/>
      <c r="CA102" s="398"/>
      <c r="CB102" s="398"/>
      <c r="CC102" s="398"/>
      <c r="CD102" s="398"/>
      <c r="CE102" s="398"/>
      <c r="CF102" s="398"/>
      <c r="CG102" s="398"/>
      <c r="CH102" s="398"/>
      <c r="CI102" s="398"/>
      <c r="CJ102" s="398"/>
      <c r="CK102" s="398"/>
      <c r="CL102" s="398"/>
      <c r="CM102" s="398"/>
      <c r="CN102" s="398"/>
      <c r="CO102" s="398"/>
      <c r="CP102" s="398"/>
      <c r="CQ102" s="398"/>
      <c r="CR102" s="398"/>
      <c r="CS102" s="398"/>
      <c r="CT102" s="398"/>
      <c r="CU102" s="398"/>
      <c r="CV102" s="398"/>
      <c r="CW102" s="398"/>
      <c r="CX102" s="398"/>
      <c r="CY102" s="398"/>
      <c r="CZ102" s="398"/>
      <c r="DA102" s="398"/>
      <c r="DB102" s="398"/>
      <c r="DC102" s="398"/>
      <c r="DD102" s="398"/>
      <c r="DE102" s="398"/>
      <c r="DF102" s="398"/>
      <c r="DG102" s="398"/>
      <c r="DH102" s="398"/>
      <c r="DI102" s="398"/>
      <c r="DJ102" s="398"/>
      <c r="DK102" s="398"/>
      <c r="DL102" s="398"/>
      <c r="DM102" s="398"/>
      <c r="DN102" s="398"/>
      <c r="DO102" s="398"/>
      <c r="DP102" s="398"/>
      <c r="DQ102" s="398"/>
      <c r="DR102" s="398"/>
      <c r="DS102" s="398"/>
      <c r="DT102" s="398"/>
      <c r="DU102" s="398"/>
      <c r="DV102" s="398"/>
      <c r="DW102" s="398"/>
      <c r="DX102" s="398"/>
      <c r="DY102" s="398"/>
      <c r="DZ102" s="398"/>
      <c r="EA102" s="398"/>
      <c r="EB102" s="398"/>
      <c r="EC102" s="398"/>
      <c r="ED102" s="398"/>
      <c r="EE102" s="398"/>
      <c r="EF102" s="398"/>
      <c r="EG102" s="398"/>
      <c r="EH102" s="398"/>
      <c r="EI102" s="398"/>
      <c r="EJ102" s="398"/>
      <c r="EK102" s="398"/>
      <c r="EL102" s="398"/>
      <c r="EM102" s="398"/>
      <c r="EN102" s="398"/>
      <c r="EO102" s="398"/>
      <c r="EP102" s="398"/>
      <c r="EQ102" s="398"/>
      <c r="ER102" s="398"/>
      <c r="ES102" s="398"/>
      <c r="ET102" s="398"/>
      <c r="EU102" s="398"/>
      <c r="EV102" s="398"/>
      <c r="EW102" s="398"/>
      <c r="EX102" s="398"/>
      <c r="EY102" s="398"/>
      <c r="EZ102" s="398"/>
      <c r="FA102" s="398"/>
      <c r="FB102" s="398"/>
      <c r="FC102" s="398"/>
      <c r="FD102" s="398"/>
      <c r="FE102" s="398"/>
      <c r="FF102" s="398"/>
      <c r="FG102" s="398"/>
      <c r="FH102" s="398"/>
      <c r="FI102" s="398"/>
      <c r="FJ102" s="398"/>
      <c r="FK102" s="398"/>
      <c r="FL102" s="398"/>
      <c r="FM102" s="398"/>
      <c r="FN102" s="398"/>
      <c r="FO102" s="398"/>
      <c r="FP102" s="398"/>
      <c r="FQ102" s="398"/>
      <c r="FR102" s="398"/>
      <c r="FS102" s="398"/>
      <c r="FT102" s="398"/>
      <c r="FU102" s="398"/>
      <c r="FV102" s="398"/>
      <c r="FW102" s="398"/>
      <c r="FX102" s="398"/>
      <c r="FY102" s="398"/>
      <c r="FZ102" s="398"/>
      <c r="GA102" s="398"/>
      <c r="GB102" s="398"/>
      <c r="GC102" s="398"/>
      <c r="GD102" s="398"/>
      <c r="GE102" s="398"/>
      <c r="GF102" s="398"/>
      <c r="GG102" s="398"/>
      <c r="GH102" s="398"/>
      <c r="GI102" s="398"/>
      <c r="GJ102" s="398"/>
      <c r="GK102" s="398"/>
      <c r="GL102" s="398"/>
      <c r="GM102" s="398"/>
      <c r="GN102" s="398"/>
      <c r="GO102" s="398"/>
      <c r="GP102" s="398"/>
      <c r="GQ102" s="398"/>
      <c r="GR102" s="398"/>
      <c r="GS102" s="398"/>
      <c r="GT102" s="398"/>
      <c r="GU102" s="398"/>
      <c r="GV102" s="398"/>
      <c r="GW102" s="398"/>
      <c r="GX102" s="398"/>
      <c r="GY102" s="398"/>
      <c r="GZ102" s="398"/>
      <c r="HA102" s="398"/>
      <c r="HB102" s="398"/>
      <c r="HC102" s="398"/>
      <c r="HD102" s="398"/>
      <c r="HE102" s="398"/>
      <c r="HF102" s="398"/>
      <c r="HG102" s="398"/>
      <c r="HH102" s="398"/>
      <c r="HI102" s="398"/>
      <c r="HJ102" s="398"/>
      <c r="HK102" s="398"/>
      <c r="HL102" s="398"/>
      <c r="HM102" s="398"/>
      <c r="HN102" s="398"/>
      <c r="HO102" s="398"/>
      <c r="HP102" s="398"/>
      <c r="HQ102" s="398"/>
      <c r="HR102" s="398"/>
      <c r="HS102" s="398"/>
      <c r="HT102" s="398"/>
      <c r="HU102" s="398"/>
      <c r="HV102" s="398"/>
      <c r="HW102" s="398"/>
      <c r="HX102" s="398"/>
      <c r="HY102" s="398"/>
      <c r="HZ102" s="398"/>
      <c r="IA102" s="398"/>
      <c r="IB102" s="398"/>
      <c r="IC102" s="398"/>
      <c r="ID102" s="398"/>
      <c r="IE102" s="398"/>
      <c r="IF102" s="398"/>
      <c r="IG102" s="398"/>
      <c r="IH102" s="398"/>
      <c r="II102" s="398"/>
      <c r="IJ102" s="398"/>
      <c r="IK102" s="398"/>
      <c r="IL102" s="398"/>
      <c r="IM102" s="398"/>
      <c r="IN102" s="398"/>
    </row>
    <row r="103" spans="1:248" hidden="1" outlineLevel="1">
      <c r="A103" s="403" t="s">
        <v>290</v>
      </c>
      <c r="B103" s="396">
        <f t="shared" si="7"/>
        <v>29</v>
      </c>
      <c r="C103" s="402">
        <v>2.8129999999999999E-2</v>
      </c>
      <c r="D103" s="402">
        <v>7.2889999999999996E-2</v>
      </c>
      <c r="E103" s="402">
        <v>6.7419999999999994E-2</v>
      </c>
      <c r="F103" s="402">
        <v>6.2370000000000002E-2</v>
      </c>
      <c r="G103" s="402">
        <v>5.7689999999999998E-2</v>
      </c>
      <c r="H103" s="402">
        <v>5.3359999999999998E-2</v>
      </c>
      <c r="I103" s="402">
        <v>4.9360000000000001E-2</v>
      </c>
      <c r="J103" s="402">
        <v>4.5659999999999999E-2</v>
      </c>
      <c r="K103" s="402">
        <v>4.4600000000000001E-2</v>
      </c>
      <c r="L103" s="402">
        <v>4.4600000000000001E-2</v>
      </c>
      <c r="M103" s="402">
        <v>4.4600000000000001E-2</v>
      </c>
      <c r="N103" s="402">
        <v>4.4600000000000001E-2</v>
      </c>
      <c r="O103" s="402">
        <v>4.4609999999999997E-2</v>
      </c>
      <c r="P103" s="402">
        <v>4.4600000000000001E-2</v>
      </c>
      <c r="Q103" s="402">
        <v>4.4609999999999997E-2</v>
      </c>
      <c r="R103" s="402">
        <v>4.4600000000000001E-2</v>
      </c>
      <c r="S103" s="402">
        <v>4.4609999999999997E-2</v>
      </c>
      <c r="T103" s="402">
        <v>4.4600000000000001E-2</v>
      </c>
      <c r="U103" s="402">
        <v>4.4609999999999997E-2</v>
      </c>
      <c r="V103" s="402">
        <v>4.4600000000000001E-2</v>
      </c>
      <c r="W103" s="402">
        <v>2.7879999999999999E-2</v>
      </c>
      <c r="X103" s="401">
        <v>0</v>
      </c>
      <c r="Y103" s="401">
        <v>0</v>
      </c>
      <c r="Z103" s="401">
        <v>0</v>
      </c>
      <c r="AA103" s="401">
        <v>0</v>
      </c>
      <c r="AB103" s="401">
        <v>0</v>
      </c>
      <c r="AC103" s="401">
        <v>0</v>
      </c>
      <c r="AD103" s="401">
        <v>0</v>
      </c>
      <c r="AE103" s="401">
        <v>0</v>
      </c>
      <c r="AF103" s="401">
        <v>0</v>
      </c>
      <c r="AG103" s="401">
        <v>0</v>
      </c>
      <c r="AH103" s="401">
        <v>0</v>
      </c>
      <c r="AI103" s="401">
        <v>0</v>
      </c>
      <c r="AJ103" s="401">
        <v>0</v>
      </c>
      <c r="AK103" s="401">
        <v>0</v>
      </c>
      <c r="AL103" s="401">
        <v>0</v>
      </c>
      <c r="AM103" s="401">
        <v>0</v>
      </c>
      <c r="AN103" s="401">
        <v>0</v>
      </c>
      <c r="AO103" s="401">
        <v>0</v>
      </c>
      <c r="AP103" s="401">
        <v>0</v>
      </c>
      <c r="AQ103" s="400"/>
      <c r="AR103" s="398"/>
      <c r="AS103" s="398"/>
      <c r="AT103" s="399"/>
      <c r="AU103" s="398"/>
      <c r="AV103" s="398"/>
      <c r="AW103" s="398"/>
      <c r="AX103" s="398"/>
      <c r="AY103" s="398"/>
      <c r="AZ103" s="398"/>
      <c r="BA103" s="398"/>
      <c r="BB103" s="398"/>
      <c r="BC103" s="398"/>
      <c r="BD103" s="398"/>
      <c r="BE103" s="398"/>
      <c r="BF103" s="398"/>
      <c r="BG103" s="398"/>
      <c r="BH103" s="398"/>
      <c r="BI103" s="398"/>
      <c r="BJ103" s="398"/>
      <c r="BK103" s="398"/>
      <c r="BL103" s="398"/>
      <c r="BM103" s="398"/>
      <c r="BN103" s="398"/>
      <c r="BO103" s="398"/>
      <c r="BP103" s="398"/>
      <c r="BQ103" s="398"/>
      <c r="BR103" s="398"/>
      <c r="BS103" s="398"/>
      <c r="BT103" s="398"/>
      <c r="BU103" s="398"/>
      <c r="BV103" s="398"/>
      <c r="BW103" s="398"/>
      <c r="BX103" s="398"/>
      <c r="BY103" s="398"/>
      <c r="BZ103" s="398"/>
      <c r="CA103" s="398"/>
      <c r="CB103" s="398"/>
      <c r="CC103" s="398"/>
      <c r="CD103" s="398"/>
      <c r="CE103" s="398"/>
      <c r="CF103" s="398"/>
      <c r="CG103" s="398"/>
      <c r="CH103" s="398"/>
      <c r="CI103" s="398"/>
      <c r="CJ103" s="398"/>
      <c r="CK103" s="398"/>
      <c r="CL103" s="398"/>
      <c r="CM103" s="398"/>
      <c r="CN103" s="398"/>
      <c r="CO103" s="398"/>
      <c r="CP103" s="398"/>
      <c r="CQ103" s="398"/>
      <c r="CR103" s="398"/>
      <c r="CS103" s="398"/>
      <c r="CT103" s="398"/>
      <c r="CU103" s="398"/>
      <c r="CV103" s="398"/>
      <c r="CW103" s="398"/>
      <c r="CX103" s="398"/>
      <c r="CY103" s="398"/>
      <c r="CZ103" s="398"/>
      <c r="DA103" s="398"/>
      <c r="DB103" s="398"/>
      <c r="DC103" s="398"/>
      <c r="DD103" s="398"/>
      <c r="DE103" s="398"/>
      <c r="DF103" s="398"/>
      <c r="DG103" s="398"/>
      <c r="DH103" s="398"/>
      <c r="DI103" s="398"/>
      <c r="DJ103" s="398"/>
      <c r="DK103" s="398"/>
      <c r="DL103" s="398"/>
      <c r="DM103" s="398"/>
      <c r="DN103" s="398"/>
      <c r="DO103" s="398"/>
      <c r="DP103" s="398"/>
      <c r="DQ103" s="398"/>
      <c r="DR103" s="398"/>
      <c r="DS103" s="398"/>
      <c r="DT103" s="398"/>
      <c r="DU103" s="398"/>
      <c r="DV103" s="398"/>
      <c r="DW103" s="398"/>
      <c r="DX103" s="398"/>
      <c r="DY103" s="398"/>
      <c r="DZ103" s="398"/>
      <c r="EA103" s="398"/>
      <c r="EB103" s="398"/>
      <c r="EC103" s="398"/>
      <c r="ED103" s="398"/>
      <c r="EE103" s="398"/>
      <c r="EF103" s="398"/>
      <c r="EG103" s="398"/>
      <c r="EH103" s="398"/>
      <c r="EI103" s="398"/>
      <c r="EJ103" s="398"/>
      <c r="EK103" s="398"/>
      <c r="EL103" s="398"/>
      <c r="EM103" s="398"/>
      <c r="EN103" s="398"/>
      <c r="EO103" s="398"/>
      <c r="EP103" s="398"/>
      <c r="EQ103" s="398"/>
      <c r="ER103" s="398"/>
      <c r="ES103" s="398"/>
      <c r="ET103" s="398"/>
      <c r="EU103" s="398"/>
      <c r="EV103" s="398"/>
      <c r="EW103" s="398"/>
      <c r="EX103" s="398"/>
      <c r="EY103" s="398"/>
      <c r="EZ103" s="398"/>
      <c r="FA103" s="398"/>
      <c r="FB103" s="398"/>
      <c r="FC103" s="398"/>
      <c r="FD103" s="398"/>
      <c r="FE103" s="398"/>
      <c r="FF103" s="398"/>
      <c r="FG103" s="398"/>
      <c r="FH103" s="398"/>
      <c r="FI103" s="398"/>
      <c r="FJ103" s="398"/>
      <c r="FK103" s="398"/>
      <c r="FL103" s="398"/>
      <c r="FM103" s="398"/>
      <c r="FN103" s="398"/>
      <c r="FO103" s="398"/>
      <c r="FP103" s="398"/>
      <c r="FQ103" s="398"/>
      <c r="FR103" s="398"/>
      <c r="FS103" s="398"/>
      <c r="FT103" s="398"/>
      <c r="FU103" s="398"/>
      <c r="FV103" s="398"/>
      <c r="FW103" s="398"/>
      <c r="FX103" s="398"/>
      <c r="FY103" s="398"/>
      <c r="FZ103" s="398"/>
      <c r="GA103" s="398"/>
      <c r="GB103" s="398"/>
      <c r="GC103" s="398"/>
      <c r="GD103" s="398"/>
      <c r="GE103" s="398"/>
      <c r="GF103" s="398"/>
      <c r="GG103" s="398"/>
      <c r="GH103" s="398"/>
      <c r="GI103" s="398"/>
      <c r="GJ103" s="398"/>
      <c r="GK103" s="398"/>
      <c r="GL103" s="398"/>
      <c r="GM103" s="398"/>
      <c r="GN103" s="398"/>
      <c r="GO103" s="398"/>
      <c r="GP103" s="398"/>
      <c r="GQ103" s="398"/>
      <c r="GR103" s="398"/>
      <c r="GS103" s="398"/>
      <c r="GT103" s="398"/>
      <c r="GU103" s="398"/>
      <c r="GV103" s="398"/>
      <c r="GW103" s="398"/>
      <c r="GX103" s="398"/>
      <c r="GY103" s="398"/>
      <c r="GZ103" s="398"/>
      <c r="HA103" s="398"/>
      <c r="HB103" s="398"/>
      <c r="HC103" s="398"/>
      <c r="HD103" s="398"/>
      <c r="HE103" s="398"/>
      <c r="HF103" s="398"/>
      <c r="HG103" s="398"/>
      <c r="HH103" s="398"/>
      <c r="HI103" s="398"/>
      <c r="HJ103" s="398"/>
      <c r="HK103" s="398"/>
      <c r="HL103" s="398"/>
      <c r="HM103" s="398"/>
      <c r="HN103" s="398"/>
      <c r="HO103" s="398"/>
      <c r="HP103" s="398"/>
      <c r="HQ103" s="398"/>
      <c r="HR103" s="398"/>
      <c r="HS103" s="398"/>
      <c r="HT103" s="398"/>
      <c r="HU103" s="398"/>
      <c r="HV103" s="398"/>
      <c r="HW103" s="398"/>
      <c r="HX103" s="398"/>
      <c r="HY103" s="398"/>
      <c r="HZ103" s="398"/>
      <c r="IA103" s="398"/>
      <c r="IB103" s="398"/>
      <c r="IC103" s="398"/>
      <c r="ID103" s="398"/>
      <c r="IE103" s="398"/>
      <c r="IF103" s="398"/>
      <c r="IG103" s="398"/>
      <c r="IH103" s="398"/>
      <c r="II103" s="398"/>
      <c r="IJ103" s="398"/>
      <c r="IK103" s="398"/>
      <c r="IL103" s="398"/>
      <c r="IM103" s="398"/>
      <c r="IN103" s="398"/>
    </row>
    <row r="104" spans="1:248" hidden="1" outlineLevel="1">
      <c r="A104" s="403" t="s">
        <v>289</v>
      </c>
      <c r="B104" s="396">
        <f t="shared" si="7"/>
        <v>30</v>
      </c>
      <c r="C104" s="402">
        <v>9.3799999999999994E-3</v>
      </c>
      <c r="D104" s="402">
        <v>7.4300000000000005E-2</v>
      </c>
      <c r="E104" s="402">
        <v>6.8720000000000003E-2</v>
      </c>
      <c r="F104" s="402">
        <v>6.3570000000000002E-2</v>
      </c>
      <c r="G104" s="402">
        <v>5.8799999999999998E-2</v>
      </c>
      <c r="H104" s="402">
        <v>5.4390000000000001E-2</v>
      </c>
      <c r="I104" s="402">
        <v>5.0310000000000001E-2</v>
      </c>
      <c r="J104" s="402">
        <v>4.6539999999999998E-2</v>
      </c>
      <c r="K104" s="402">
        <v>4.4580000000000002E-2</v>
      </c>
      <c r="L104" s="402">
        <v>4.4580000000000002E-2</v>
      </c>
      <c r="M104" s="402">
        <v>4.4580000000000002E-2</v>
      </c>
      <c r="N104" s="402">
        <v>4.4580000000000002E-2</v>
      </c>
      <c r="O104" s="402">
        <v>4.4580000000000002E-2</v>
      </c>
      <c r="P104" s="402">
        <v>4.4580000000000002E-2</v>
      </c>
      <c r="Q104" s="402">
        <v>4.4580000000000002E-2</v>
      </c>
      <c r="R104" s="402">
        <v>4.4580000000000002E-2</v>
      </c>
      <c r="S104" s="402">
        <v>4.4580000000000002E-2</v>
      </c>
      <c r="T104" s="402">
        <v>4.4589999999999998E-2</v>
      </c>
      <c r="U104" s="402">
        <v>4.4580000000000002E-2</v>
      </c>
      <c r="V104" s="402">
        <v>4.4589999999999998E-2</v>
      </c>
      <c r="W104" s="402">
        <v>3.9010000000000003E-2</v>
      </c>
      <c r="X104" s="401">
        <v>0</v>
      </c>
      <c r="Y104" s="401">
        <v>0</v>
      </c>
      <c r="Z104" s="401">
        <v>0</v>
      </c>
      <c r="AA104" s="401">
        <v>0</v>
      </c>
      <c r="AB104" s="401">
        <v>0</v>
      </c>
      <c r="AC104" s="401">
        <v>0</v>
      </c>
      <c r="AD104" s="401">
        <v>0</v>
      </c>
      <c r="AE104" s="401">
        <v>0</v>
      </c>
      <c r="AF104" s="401">
        <v>0</v>
      </c>
      <c r="AG104" s="401">
        <v>0</v>
      </c>
      <c r="AH104" s="401">
        <v>0</v>
      </c>
      <c r="AI104" s="401">
        <v>0</v>
      </c>
      <c r="AJ104" s="401">
        <v>0</v>
      </c>
      <c r="AK104" s="401">
        <v>0</v>
      </c>
      <c r="AL104" s="401">
        <v>0</v>
      </c>
      <c r="AM104" s="401">
        <v>0</v>
      </c>
      <c r="AN104" s="401">
        <v>0</v>
      </c>
      <c r="AO104" s="401">
        <v>0</v>
      </c>
      <c r="AP104" s="401">
        <v>0</v>
      </c>
      <c r="AQ104" s="400"/>
      <c r="AR104" s="398"/>
      <c r="AS104" s="398"/>
      <c r="AT104" s="399"/>
      <c r="AU104" s="398"/>
      <c r="AV104" s="398"/>
      <c r="AW104" s="398"/>
      <c r="AX104" s="398"/>
      <c r="AY104" s="398"/>
      <c r="AZ104" s="398"/>
      <c r="BA104" s="398"/>
      <c r="BB104" s="398"/>
      <c r="BC104" s="398"/>
      <c r="BD104" s="398"/>
      <c r="BE104" s="398"/>
      <c r="BF104" s="398"/>
      <c r="BG104" s="398"/>
      <c r="BH104" s="398"/>
      <c r="BI104" s="398"/>
      <c r="BJ104" s="398"/>
      <c r="BK104" s="398"/>
      <c r="BL104" s="398"/>
      <c r="BM104" s="398"/>
      <c r="BN104" s="398"/>
      <c r="BO104" s="398"/>
      <c r="BP104" s="398"/>
      <c r="BQ104" s="398"/>
      <c r="BR104" s="398"/>
      <c r="BS104" s="398"/>
      <c r="BT104" s="398"/>
      <c r="BU104" s="398"/>
      <c r="BV104" s="398"/>
      <c r="BW104" s="398"/>
      <c r="BX104" s="398"/>
      <c r="BY104" s="398"/>
      <c r="BZ104" s="398"/>
      <c r="CA104" s="398"/>
      <c r="CB104" s="398"/>
      <c r="CC104" s="398"/>
      <c r="CD104" s="398"/>
      <c r="CE104" s="398"/>
      <c r="CF104" s="398"/>
      <c r="CG104" s="398"/>
      <c r="CH104" s="398"/>
      <c r="CI104" s="398"/>
      <c r="CJ104" s="398"/>
      <c r="CK104" s="398"/>
      <c r="CL104" s="398"/>
      <c r="CM104" s="398"/>
      <c r="CN104" s="398"/>
      <c r="CO104" s="398"/>
      <c r="CP104" s="398"/>
      <c r="CQ104" s="398"/>
      <c r="CR104" s="398"/>
      <c r="CS104" s="398"/>
      <c r="CT104" s="398"/>
      <c r="CU104" s="398"/>
      <c r="CV104" s="398"/>
      <c r="CW104" s="398"/>
      <c r="CX104" s="398"/>
      <c r="CY104" s="398"/>
      <c r="CZ104" s="398"/>
      <c r="DA104" s="398"/>
      <c r="DB104" s="398"/>
      <c r="DC104" s="398"/>
      <c r="DD104" s="398"/>
      <c r="DE104" s="398"/>
      <c r="DF104" s="398"/>
      <c r="DG104" s="398"/>
      <c r="DH104" s="398"/>
      <c r="DI104" s="398"/>
      <c r="DJ104" s="398"/>
      <c r="DK104" s="398"/>
      <c r="DL104" s="398"/>
      <c r="DM104" s="398"/>
      <c r="DN104" s="398"/>
      <c r="DO104" s="398"/>
      <c r="DP104" s="398"/>
      <c r="DQ104" s="398"/>
      <c r="DR104" s="398"/>
      <c r="DS104" s="398"/>
      <c r="DT104" s="398"/>
      <c r="DU104" s="398"/>
      <c r="DV104" s="398"/>
      <c r="DW104" s="398"/>
      <c r="DX104" s="398"/>
      <c r="DY104" s="398"/>
      <c r="DZ104" s="398"/>
      <c r="EA104" s="398"/>
      <c r="EB104" s="398"/>
      <c r="EC104" s="398"/>
      <c r="ED104" s="398"/>
      <c r="EE104" s="398"/>
      <c r="EF104" s="398"/>
      <c r="EG104" s="398"/>
      <c r="EH104" s="398"/>
      <c r="EI104" s="398"/>
      <c r="EJ104" s="398"/>
      <c r="EK104" s="398"/>
      <c r="EL104" s="398"/>
      <c r="EM104" s="398"/>
      <c r="EN104" s="398"/>
      <c r="EO104" s="398"/>
      <c r="EP104" s="398"/>
      <c r="EQ104" s="398"/>
      <c r="ER104" s="398"/>
      <c r="ES104" s="398"/>
      <c r="ET104" s="398"/>
      <c r="EU104" s="398"/>
      <c r="EV104" s="398"/>
      <c r="EW104" s="398"/>
      <c r="EX104" s="398"/>
      <c r="EY104" s="398"/>
      <c r="EZ104" s="398"/>
      <c r="FA104" s="398"/>
      <c r="FB104" s="398"/>
      <c r="FC104" s="398"/>
      <c r="FD104" s="398"/>
      <c r="FE104" s="398"/>
      <c r="FF104" s="398"/>
      <c r="FG104" s="398"/>
      <c r="FH104" s="398"/>
      <c r="FI104" s="398"/>
      <c r="FJ104" s="398"/>
      <c r="FK104" s="398"/>
      <c r="FL104" s="398"/>
      <c r="FM104" s="398"/>
      <c r="FN104" s="398"/>
      <c r="FO104" s="398"/>
      <c r="FP104" s="398"/>
      <c r="FQ104" s="398"/>
      <c r="FR104" s="398"/>
      <c r="FS104" s="398"/>
      <c r="FT104" s="398"/>
      <c r="FU104" s="398"/>
      <c r="FV104" s="398"/>
      <c r="FW104" s="398"/>
      <c r="FX104" s="398"/>
      <c r="FY104" s="398"/>
      <c r="FZ104" s="398"/>
      <c r="GA104" s="398"/>
      <c r="GB104" s="398"/>
      <c r="GC104" s="398"/>
      <c r="GD104" s="398"/>
      <c r="GE104" s="398"/>
      <c r="GF104" s="398"/>
      <c r="GG104" s="398"/>
      <c r="GH104" s="398"/>
      <c r="GI104" s="398"/>
      <c r="GJ104" s="398"/>
      <c r="GK104" s="398"/>
      <c r="GL104" s="398"/>
      <c r="GM104" s="398"/>
      <c r="GN104" s="398"/>
      <c r="GO104" s="398"/>
      <c r="GP104" s="398"/>
      <c r="GQ104" s="398"/>
      <c r="GR104" s="398"/>
      <c r="GS104" s="398"/>
      <c r="GT104" s="398"/>
      <c r="GU104" s="398"/>
      <c r="GV104" s="398"/>
      <c r="GW104" s="398"/>
      <c r="GX104" s="398"/>
      <c r="GY104" s="398"/>
      <c r="GZ104" s="398"/>
      <c r="HA104" s="398"/>
      <c r="HB104" s="398"/>
      <c r="HC104" s="398"/>
      <c r="HD104" s="398"/>
      <c r="HE104" s="398"/>
      <c r="HF104" s="398"/>
      <c r="HG104" s="398"/>
      <c r="HH104" s="398"/>
      <c r="HI104" s="398"/>
      <c r="HJ104" s="398"/>
      <c r="HK104" s="398"/>
      <c r="HL104" s="398"/>
      <c r="HM104" s="398"/>
      <c r="HN104" s="398"/>
      <c r="HO104" s="398"/>
      <c r="HP104" s="398"/>
      <c r="HQ104" s="398"/>
      <c r="HR104" s="398"/>
      <c r="HS104" s="398"/>
      <c r="HT104" s="398"/>
      <c r="HU104" s="398"/>
      <c r="HV104" s="398"/>
      <c r="HW104" s="398"/>
      <c r="HX104" s="398"/>
      <c r="HY104" s="398"/>
      <c r="HZ104" s="398"/>
      <c r="IA104" s="398"/>
      <c r="IB104" s="398"/>
      <c r="IC104" s="398"/>
      <c r="ID104" s="398"/>
      <c r="IE104" s="398"/>
      <c r="IF104" s="398"/>
      <c r="IG104" s="398"/>
      <c r="IH104" s="398"/>
      <c r="II104" s="398"/>
      <c r="IJ104" s="398"/>
      <c r="IK104" s="398"/>
      <c r="IL104" s="398"/>
      <c r="IM104" s="398"/>
      <c r="IN104" s="398"/>
    </row>
    <row r="105" spans="1:248" hidden="1" outlineLevel="1">
      <c r="AT105" s="367"/>
    </row>
    <row r="106" spans="1:248" hidden="1" outlineLevel="1">
      <c r="A106" s="366" t="s">
        <v>288</v>
      </c>
      <c r="B106" s="397">
        <v>1</v>
      </c>
      <c r="C106" s="395">
        <f t="shared" ref="C106:C145" si="8">1/B106</f>
        <v>1</v>
      </c>
      <c r="D106" s="395">
        <f t="shared" ref="D106:D145" si="9">IF(SUM(C106:C106)&lt;0.999,C106,0)</f>
        <v>0</v>
      </c>
      <c r="E106" s="395">
        <f t="shared" ref="E106:E145" si="10">IF(SUM(C106:D106)&lt;0.999,D106,0)</f>
        <v>0</v>
      </c>
      <c r="F106" s="395">
        <f t="shared" ref="F106:F145" si="11">IF(SUM(C106:E106)&lt;0.999,E106,0)</f>
        <v>0</v>
      </c>
      <c r="G106" s="395">
        <f t="shared" ref="G106:G145" si="12">IF(SUM(C106:F106)&lt;0.999,F106,0)</f>
        <v>0</v>
      </c>
      <c r="H106" s="395">
        <f t="shared" ref="H106:H145" si="13">IF(SUM(C106:G106)&lt;0.999,G106,0)</f>
        <v>0</v>
      </c>
      <c r="I106" s="395">
        <f t="shared" ref="I106:I145" si="14">IF(SUM(C106:H106)&lt;0.999,H106,0)</f>
        <v>0</v>
      </c>
      <c r="J106" s="395">
        <f t="shared" ref="J106:J145" si="15">IF(SUM(C106:I106)&lt;0.999,I106,0)</f>
        <v>0</v>
      </c>
      <c r="K106" s="395">
        <f t="shared" ref="K106:K145" si="16">IF(SUM(C106:J106)&lt;0.999,J106,0)</f>
        <v>0</v>
      </c>
      <c r="L106" s="395">
        <f t="shared" ref="L106:L145" si="17">IF(SUM(C106:K106)&lt;0.999,K106,0)</f>
        <v>0</v>
      </c>
      <c r="M106" s="395">
        <f t="shared" ref="M106:M145" si="18">IF(SUM(C106:L106)&lt;0.999,L106,0)</f>
        <v>0</v>
      </c>
      <c r="N106" s="395">
        <f t="shared" ref="N106:N145" si="19">IF(SUM(C106:M106)&lt;0.999,M106,0)</f>
        <v>0</v>
      </c>
      <c r="O106" s="395">
        <f t="shared" ref="O106:O145" si="20">IF(SUM(C106:N106)&lt;0.999,N106,0)</f>
        <v>0</v>
      </c>
      <c r="P106" s="395">
        <f t="shared" ref="P106:P145" si="21">IF(SUM(C106:O106)&lt;0.999,O106,0)</f>
        <v>0</v>
      </c>
      <c r="Q106" s="395">
        <f t="shared" ref="Q106:Q145" si="22">IF(SUM(C106:P106)&lt;0.999,P106,0)</f>
        <v>0</v>
      </c>
      <c r="R106" s="395">
        <f t="shared" ref="R106:R145" si="23">IF(SUM(C106:Q106)&lt;0.999,Q106,0)</f>
        <v>0</v>
      </c>
      <c r="S106" s="395">
        <f t="shared" ref="S106:S145" si="24">IF(SUM(C106:R106)&lt;0.999,R106,0)</f>
        <v>0</v>
      </c>
      <c r="T106" s="395">
        <f t="shared" ref="T106:T145" si="25">IF(SUM(C106:S106)&lt;0.999,S106,0)</f>
        <v>0</v>
      </c>
      <c r="U106" s="395">
        <f t="shared" ref="U106:U145" si="26">IF(SUM(C106:T106)&lt;0.999,T106,0)</f>
        <v>0</v>
      </c>
      <c r="V106" s="395">
        <f t="shared" ref="V106:V145" si="27">IF(SUM(C106:U106)&lt;0.999,U106,0)</f>
        <v>0</v>
      </c>
      <c r="W106" s="395">
        <f t="shared" ref="W106:W145" si="28">IF(SUM(C106:V106)&lt;0.999,V106,0)</f>
        <v>0</v>
      </c>
      <c r="X106" s="395">
        <f t="shared" ref="X106:X145" si="29">IF(SUM(C106:W106)&lt;0.999,W106,0)</f>
        <v>0</v>
      </c>
      <c r="Y106" s="395">
        <f t="shared" ref="Y106:Y145" si="30">IF(SUM(C106:X106)&lt;0.999,X106,0)</f>
        <v>0</v>
      </c>
      <c r="Z106" s="395">
        <f t="shared" ref="Z106:Z145" si="31">IF(SUM(C106:Y106)&lt;0.999,Y106,0)</f>
        <v>0</v>
      </c>
      <c r="AA106" s="395">
        <f t="shared" ref="AA106:AA145" si="32">IF(SUM(C106:Z106)&lt;0.999,Z106,0)</f>
        <v>0</v>
      </c>
      <c r="AB106" s="395">
        <f t="shared" ref="AB106:AB145" si="33">IF(SUM(C106:AA106)&lt;0.999,AA106,0)</f>
        <v>0</v>
      </c>
      <c r="AC106" s="395">
        <f t="shared" ref="AC106:AC145" si="34">IF(SUM(C106:AB106)&lt;0.999,AB106,0)</f>
        <v>0</v>
      </c>
      <c r="AD106" s="395">
        <f t="shared" ref="AD106:AD145" si="35">IF(SUM(C106:AC106)&lt;0.999,AC106,0)</f>
        <v>0</v>
      </c>
      <c r="AE106" s="395">
        <f t="shared" ref="AE106:AE145" si="36">IF(SUM(C106:AD106)&lt;0.999,AD106,0)</f>
        <v>0</v>
      </c>
      <c r="AF106" s="395">
        <f t="shared" ref="AF106:AF145" si="37">IF(SUM(C106:AE106)&lt;0.999,AE106,0)</f>
        <v>0</v>
      </c>
      <c r="AG106" s="395">
        <f t="shared" ref="AG106:AG145" si="38">IF(SUM(C106:AF106)&lt;0.999,AF106,0)</f>
        <v>0</v>
      </c>
      <c r="AH106" s="395">
        <f t="shared" ref="AH106:AH145" si="39">IF(SUM(C106:AG106)&lt;0.999,AG106,0)</f>
        <v>0</v>
      </c>
      <c r="AI106" s="395">
        <f t="shared" ref="AI106:AI145" si="40">IF(SUM(C106:AH106)&lt;0.999,AH106,0)</f>
        <v>0</v>
      </c>
      <c r="AJ106" s="395">
        <f t="shared" ref="AJ106:AJ145" si="41">IF(SUM(C106:AI106)&lt;0.999,AI106,0)</f>
        <v>0</v>
      </c>
      <c r="AK106" s="395">
        <f t="shared" ref="AK106:AK145" si="42">IF(SUM(C106:AJ106)&lt;0.999,AJ106,0)</f>
        <v>0</v>
      </c>
      <c r="AL106" s="395">
        <f t="shared" ref="AL106:AL145" si="43">IF(SUM(C106:AK106)&lt;0.999,AK106,0)</f>
        <v>0</v>
      </c>
      <c r="AM106" s="395">
        <f t="shared" ref="AM106:AM145" si="44">IF(SUM(C106:AL106)&lt;0.999,AL106,0)</f>
        <v>0</v>
      </c>
      <c r="AN106" s="395">
        <f t="shared" ref="AN106:AN145" si="45">IF(SUM(C106:AM106)&lt;0.999,AM106,0)</f>
        <v>0</v>
      </c>
      <c r="AO106" s="395">
        <f t="shared" ref="AO106:AO145" si="46">IF(SUM(C106:AN106)&lt;0.999,AN106,0)</f>
        <v>0</v>
      </c>
      <c r="AP106" s="395">
        <f t="shared" ref="AP106:AP145" si="47">IF(SUM(C106:AO106)&lt;0.999,AO106,0)</f>
        <v>0</v>
      </c>
      <c r="AQ106" s="394"/>
      <c r="AT106" s="367"/>
    </row>
    <row r="107" spans="1:248" hidden="1" outlineLevel="1">
      <c r="A107" s="366" t="s">
        <v>287</v>
      </c>
      <c r="B107" s="396">
        <f t="shared" ref="B107:B145" si="48">B106+1</f>
        <v>2</v>
      </c>
      <c r="C107" s="395">
        <f t="shared" si="8"/>
        <v>0.5</v>
      </c>
      <c r="D107" s="395">
        <f t="shared" si="9"/>
        <v>0.5</v>
      </c>
      <c r="E107" s="395">
        <f t="shared" si="10"/>
        <v>0</v>
      </c>
      <c r="F107" s="395">
        <f t="shared" si="11"/>
        <v>0</v>
      </c>
      <c r="G107" s="395">
        <f t="shared" si="12"/>
        <v>0</v>
      </c>
      <c r="H107" s="395">
        <f t="shared" si="13"/>
        <v>0</v>
      </c>
      <c r="I107" s="395">
        <f t="shared" si="14"/>
        <v>0</v>
      </c>
      <c r="J107" s="395">
        <f t="shared" si="15"/>
        <v>0</v>
      </c>
      <c r="K107" s="395">
        <f t="shared" si="16"/>
        <v>0</v>
      </c>
      <c r="L107" s="395">
        <f t="shared" si="17"/>
        <v>0</v>
      </c>
      <c r="M107" s="395">
        <f t="shared" si="18"/>
        <v>0</v>
      </c>
      <c r="N107" s="395">
        <f t="shared" si="19"/>
        <v>0</v>
      </c>
      <c r="O107" s="395">
        <f t="shared" si="20"/>
        <v>0</v>
      </c>
      <c r="P107" s="395">
        <f t="shared" si="21"/>
        <v>0</v>
      </c>
      <c r="Q107" s="395">
        <f t="shared" si="22"/>
        <v>0</v>
      </c>
      <c r="R107" s="395">
        <f t="shared" si="23"/>
        <v>0</v>
      </c>
      <c r="S107" s="395">
        <f t="shared" si="24"/>
        <v>0</v>
      </c>
      <c r="T107" s="395">
        <f t="shared" si="25"/>
        <v>0</v>
      </c>
      <c r="U107" s="395">
        <f t="shared" si="26"/>
        <v>0</v>
      </c>
      <c r="V107" s="395">
        <f t="shared" si="27"/>
        <v>0</v>
      </c>
      <c r="W107" s="395">
        <f t="shared" si="28"/>
        <v>0</v>
      </c>
      <c r="X107" s="395">
        <f t="shared" si="29"/>
        <v>0</v>
      </c>
      <c r="Y107" s="395">
        <f t="shared" si="30"/>
        <v>0</v>
      </c>
      <c r="Z107" s="395">
        <f t="shared" si="31"/>
        <v>0</v>
      </c>
      <c r="AA107" s="395">
        <f t="shared" si="32"/>
        <v>0</v>
      </c>
      <c r="AB107" s="395">
        <f t="shared" si="33"/>
        <v>0</v>
      </c>
      <c r="AC107" s="395">
        <f t="shared" si="34"/>
        <v>0</v>
      </c>
      <c r="AD107" s="395">
        <f t="shared" si="35"/>
        <v>0</v>
      </c>
      <c r="AE107" s="395">
        <f t="shared" si="36"/>
        <v>0</v>
      </c>
      <c r="AF107" s="395">
        <f t="shared" si="37"/>
        <v>0</v>
      </c>
      <c r="AG107" s="395">
        <f t="shared" si="38"/>
        <v>0</v>
      </c>
      <c r="AH107" s="395">
        <f t="shared" si="39"/>
        <v>0</v>
      </c>
      <c r="AI107" s="395">
        <f t="shared" si="40"/>
        <v>0</v>
      </c>
      <c r="AJ107" s="395">
        <f t="shared" si="41"/>
        <v>0</v>
      </c>
      <c r="AK107" s="395">
        <f t="shared" si="42"/>
        <v>0</v>
      </c>
      <c r="AL107" s="395">
        <f t="shared" si="43"/>
        <v>0</v>
      </c>
      <c r="AM107" s="395">
        <f t="shared" si="44"/>
        <v>0</v>
      </c>
      <c r="AN107" s="395">
        <f t="shared" si="45"/>
        <v>0</v>
      </c>
      <c r="AO107" s="395">
        <f t="shared" si="46"/>
        <v>0</v>
      </c>
      <c r="AP107" s="395">
        <f t="shared" si="47"/>
        <v>0</v>
      </c>
      <c r="AQ107" s="394"/>
      <c r="AT107" s="367"/>
    </row>
    <row r="108" spans="1:248" hidden="1" outlineLevel="1">
      <c r="A108" s="366" t="s">
        <v>286</v>
      </c>
      <c r="B108" s="396">
        <f t="shared" si="48"/>
        <v>3</v>
      </c>
      <c r="C108" s="395">
        <f t="shared" si="8"/>
        <v>0.33333333333333331</v>
      </c>
      <c r="D108" s="395">
        <f t="shared" si="9"/>
        <v>0.33333333333333331</v>
      </c>
      <c r="E108" s="395">
        <f t="shared" si="10"/>
        <v>0.33333333333333331</v>
      </c>
      <c r="F108" s="395">
        <f t="shared" si="11"/>
        <v>0</v>
      </c>
      <c r="G108" s="395">
        <f t="shared" si="12"/>
        <v>0</v>
      </c>
      <c r="H108" s="395">
        <f t="shared" si="13"/>
        <v>0</v>
      </c>
      <c r="I108" s="395">
        <f t="shared" si="14"/>
        <v>0</v>
      </c>
      <c r="J108" s="395">
        <f t="shared" si="15"/>
        <v>0</v>
      </c>
      <c r="K108" s="395">
        <f t="shared" si="16"/>
        <v>0</v>
      </c>
      <c r="L108" s="395">
        <f t="shared" si="17"/>
        <v>0</v>
      </c>
      <c r="M108" s="395">
        <f t="shared" si="18"/>
        <v>0</v>
      </c>
      <c r="N108" s="395">
        <f t="shared" si="19"/>
        <v>0</v>
      </c>
      <c r="O108" s="395">
        <f t="shared" si="20"/>
        <v>0</v>
      </c>
      <c r="P108" s="395">
        <f t="shared" si="21"/>
        <v>0</v>
      </c>
      <c r="Q108" s="395">
        <f t="shared" si="22"/>
        <v>0</v>
      </c>
      <c r="R108" s="395">
        <f t="shared" si="23"/>
        <v>0</v>
      </c>
      <c r="S108" s="395">
        <f t="shared" si="24"/>
        <v>0</v>
      </c>
      <c r="T108" s="395">
        <f t="shared" si="25"/>
        <v>0</v>
      </c>
      <c r="U108" s="395">
        <f t="shared" si="26"/>
        <v>0</v>
      </c>
      <c r="V108" s="395">
        <f t="shared" si="27"/>
        <v>0</v>
      </c>
      <c r="W108" s="395">
        <f t="shared" si="28"/>
        <v>0</v>
      </c>
      <c r="X108" s="395">
        <f t="shared" si="29"/>
        <v>0</v>
      </c>
      <c r="Y108" s="395">
        <f t="shared" si="30"/>
        <v>0</v>
      </c>
      <c r="Z108" s="395">
        <f t="shared" si="31"/>
        <v>0</v>
      </c>
      <c r="AA108" s="395">
        <f t="shared" si="32"/>
        <v>0</v>
      </c>
      <c r="AB108" s="395">
        <f t="shared" si="33"/>
        <v>0</v>
      </c>
      <c r="AC108" s="395">
        <f t="shared" si="34"/>
        <v>0</v>
      </c>
      <c r="AD108" s="395">
        <f t="shared" si="35"/>
        <v>0</v>
      </c>
      <c r="AE108" s="395">
        <f t="shared" si="36"/>
        <v>0</v>
      </c>
      <c r="AF108" s="395">
        <f t="shared" si="37"/>
        <v>0</v>
      </c>
      <c r="AG108" s="395">
        <f t="shared" si="38"/>
        <v>0</v>
      </c>
      <c r="AH108" s="395">
        <f t="shared" si="39"/>
        <v>0</v>
      </c>
      <c r="AI108" s="395">
        <f t="shared" si="40"/>
        <v>0</v>
      </c>
      <c r="AJ108" s="395">
        <f t="shared" si="41"/>
        <v>0</v>
      </c>
      <c r="AK108" s="395">
        <f t="shared" si="42"/>
        <v>0</v>
      </c>
      <c r="AL108" s="395">
        <f t="shared" si="43"/>
        <v>0</v>
      </c>
      <c r="AM108" s="395">
        <f t="shared" si="44"/>
        <v>0</v>
      </c>
      <c r="AN108" s="395">
        <f t="shared" si="45"/>
        <v>0</v>
      </c>
      <c r="AO108" s="395">
        <f t="shared" si="46"/>
        <v>0</v>
      </c>
      <c r="AP108" s="395">
        <f t="shared" si="47"/>
        <v>0</v>
      </c>
      <c r="AQ108" s="394"/>
      <c r="AT108" s="367"/>
    </row>
    <row r="109" spans="1:248" hidden="1" outlineLevel="1">
      <c r="A109" s="366" t="s">
        <v>285</v>
      </c>
      <c r="B109" s="396">
        <f t="shared" si="48"/>
        <v>4</v>
      </c>
      <c r="C109" s="395">
        <f t="shared" si="8"/>
        <v>0.25</v>
      </c>
      <c r="D109" s="395">
        <f t="shared" si="9"/>
        <v>0.25</v>
      </c>
      <c r="E109" s="395">
        <f t="shared" si="10"/>
        <v>0.25</v>
      </c>
      <c r="F109" s="395">
        <f t="shared" si="11"/>
        <v>0.25</v>
      </c>
      <c r="G109" s="395">
        <f t="shared" si="12"/>
        <v>0</v>
      </c>
      <c r="H109" s="395">
        <f t="shared" si="13"/>
        <v>0</v>
      </c>
      <c r="I109" s="395">
        <f t="shared" si="14"/>
        <v>0</v>
      </c>
      <c r="J109" s="395">
        <f t="shared" si="15"/>
        <v>0</v>
      </c>
      <c r="K109" s="395">
        <f t="shared" si="16"/>
        <v>0</v>
      </c>
      <c r="L109" s="395">
        <f t="shared" si="17"/>
        <v>0</v>
      </c>
      <c r="M109" s="395">
        <f t="shared" si="18"/>
        <v>0</v>
      </c>
      <c r="N109" s="395">
        <f t="shared" si="19"/>
        <v>0</v>
      </c>
      <c r="O109" s="395">
        <f t="shared" si="20"/>
        <v>0</v>
      </c>
      <c r="P109" s="395">
        <f t="shared" si="21"/>
        <v>0</v>
      </c>
      <c r="Q109" s="395">
        <f t="shared" si="22"/>
        <v>0</v>
      </c>
      <c r="R109" s="395">
        <f t="shared" si="23"/>
        <v>0</v>
      </c>
      <c r="S109" s="395">
        <f t="shared" si="24"/>
        <v>0</v>
      </c>
      <c r="T109" s="395">
        <f t="shared" si="25"/>
        <v>0</v>
      </c>
      <c r="U109" s="395">
        <f t="shared" si="26"/>
        <v>0</v>
      </c>
      <c r="V109" s="395">
        <f t="shared" si="27"/>
        <v>0</v>
      </c>
      <c r="W109" s="395">
        <f t="shared" si="28"/>
        <v>0</v>
      </c>
      <c r="X109" s="395">
        <f t="shared" si="29"/>
        <v>0</v>
      </c>
      <c r="Y109" s="395">
        <f t="shared" si="30"/>
        <v>0</v>
      </c>
      <c r="Z109" s="395">
        <f t="shared" si="31"/>
        <v>0</v>
      </c>
      <c r="AA109" s="395">
        <f t="shared" si="32"/>
        <v>0</v>
      </c>
      <c r="AB109" s="395">
        <f t="shared" si="33"/>
        <v>0</v>
      </c>
      <c r="AC109" s="395">
        <f t="shared" si="34"/>
        <v>0</v>
      </c>
      <c r="AD109" s="395">
        <f t="shared" si="35"/>
        <v>0</v>
      </c>
      <c r="AE109" s="395">
        <f t="shared" si="36"/>
        <v>0</v>
      </c>
      <c r="AF109" s="395">
        <f t="shared" si="37"/>
        <v>0</v>
      </c>
      <c r="AG109" s="395">
        <f t="shared" si="38"/>
        <v>0</v>
      </c>
      <c r="AH109" s="395">
        <f t="shared" si="39"/>
        <v>0</v>
      </c>
      <c r="AI109" s="395">
        <f t="shared" si="40"/>
        <v>0</v>
      </c>
      <c r="AJ109" s="395">
        <f t="shared" si="41"/>
        <v>0</v>
      </c>
      <c r="AK109" s="395">
        <f t="shared" si="42"/>
        <v>0</v>
      </c>
      <c r="AL109" s="395">
        <f t="shared" si="43"/>
        <v>0</v>
      </c>
      <c r="AM109" s="395">
        <f t="shared" si="44"/>
        <v>0</v>
      </c>
      <c r="AN109" s="395">
        <f t="shared" si="45"/>
        <v>0</v>
      </c>
      <c r="AO109" s="395">
        <f t="shared" si="46"/>
        <v>0</v>
      </c>
      <c r="AP109" s="395">
        <f t="shared" si="47"/>
        <v>0</v>
      </c>
      <c r="AQ109" s="394"/>
      <c r="AT109" s="367"/>
    </row>
    <row r="110" spans="1:248" hidden="1" outlineLevel="1">
      <c r="A110" s="366" t="s">
        <v>284</v>
      </c>
      <c r="B110" s="396">
        <f t="shared" si="48"/>
        <v>5</v>
      </c>
      <c r="C110" s="395">
        <f t="shared" si="8"/>
        <v>0.2</v>
      </c>
      <c r="D110" s="395">
        <f t="shared" si="9"/>
        <v>0.2</v>
      </c>
      <c r="E110" s="395">
        <f t="shared" si="10"/>
        <v>0.2</v>
      </c>
      <c r="F110" s="395">
        <f t="shared" si="11"/>
        <v>0.2</v>
      </c>
      <c r="G110" s="395">
        <f t="shared" si="12"/>
        <v>0.2</v>
      </c>
      <c r="H110" s="395">
        <f t="shared" si="13"/>
        <v>0</v>
      </c>
      <c r="I110" s="395">
        <f t="shared" si="14"/>
        <v>0</v>
      </c>
      <c r="J110" s="395">
        <f t="shared" si="15"/>
        <v>0</v>
      </c>
      <c r="K110" s="395">
        <f t="shared" si="16"/>
        <v>0</v>
      </c>
      <c r="L110" s="395">
        <f t="shared" si="17"/>
        <v>0</v>
      </c>
      <c r="M110" s="395">
        <f t="shared" si="18"/>
        <v>0</v>
      </c>
      <c r="N110" s="395">
        <f t="shared" si="19"/>
        <v>0</v>
      </c>
      <c r="O110" s="395">
        <f t="shared" si="20"/>
        <v>0</v>
      </c>
      <c r="P110" s="395">
        <f t="shared" si="21"/>
        <v>0</v>
      </c>
      <c r="Q110" s="395">
        <f t="shared" si="22"/>
        <v>0</v>
      </c>
      <c r="R110" s="395">
        <f t="shared" si="23"/>
        <v>0</v>
      </c>
      <c r="S110" s="395">
        <f t="shared" si="24"/>
        <v>0</v>
      </c>
      <c r="T110" s="395">
        <f t="shared" si="25"/>
        <v>0</v>
      </c>
      <c r="U110" s="395">
        <f t="shared" si="26"/>
        <v>0</v>
      </c>
      <c r="V110" s="395">
        <f t="shared" si="27"/>
        <v>0</v>
      </c>
      <c r="W110" s="395">
        <f t="shared" si="28"/>
        <v>0</v>
      </c>
      <c r="X110" s="395">
        <f t="shared" si="29"/>
        <v>0</v>
      </c>
      <c r="Y110" s="395">
        <f t="shared" si="30"/>
        <v>0</v>
      </c>
      <c r="Z110" s="395">
        <f t="shared" si="31"/>
        <v>0</v>
      </c>
      <c r="AA110" s="395">
        <f t="shared" si="32"/>
        <v>0</v>
      </c>
      <c r="AB110" s="395">
        <f t="shared" si="33"/>
        <v>0</v>
      </c>
      <c r="AC110" s="395">
        <f t="shared" si="34"/>
        <v>0</v>
      </c>
      <c r="AD110" s="395">
        <f t="shared" si="35"/>
        <v>0</v>
      </c>
      <c r="AE110" s="395">
        <f t="shared" si="36"/>
        <v>0</v>
      </c>
      <c r="AF110" s="395">
        <f t="shared" si="37"/>
        <v>0</v>
      </c>
      <c r="AG110" s="395">
        <f t="shared" si="38"/>
        <v>0</v>
      </c>
      <c r="AH110" s="395">
        <f t="shared" si="39"/>
        <v>0</v>
      </c>
      <c r="AI110" s="395">
        <f t="shared" si="40"/>
        <v>0</v>
      </c>
      <c r="AJ110" s="395">
        <f t="shared" si="41"/>
        <v>0</v>
      </c>
      <c r="AK110" s="395">
        <f t="shared" si="42"/>
        <v>0</v>
      </c>
      <c r="AL110" s="395">
        <f t="shared" si="43"/>
        <v>0</v>
      </c>
      <c r="AM110" s="395">
        <f t="shared" si="44"/>
        <v>0</v>
      </c>
      <c r="AN110" s="395">
        <f t="shared" si="45"/>
        <v>0</v>
      </c>
      <c r="AO110" s="395">
        <f t="shared" si="46"/>
        <v>0</v>
      </c>
      <c r="AP110" s="395">
        <f t="shared" si="47"/>
        <v>0</v>
      </c>
      <c r="AQ110" s="394"/>
      <c r="AT110" s="367"/>
    </row>
    <row r="111" spans="1:248" hidden="1" outlineLevel="1">
      <c r="A111" s="366" t="s">
        <v>283</v>
      </c>
      <c r="B111" s="396">
        <f t="shared" si="48"/>
        <v>6</v>
      </c>
      <c r="C111" s="395">
        <f t="shared" si="8"/>
        <v>0.16666666666666666</v>
      </c>
      <c r="D111" s="395">
        <f t="shared" si="9"/>
        <v>0.16666666666666666</v>
      </c>
      <c r="E111" s="395">
        <f t="shared" si="10"/>
        <v>0.16666666666666666</v>
      </c>
      <c r="F111" s="395">
        <f t="shared" si="11"/>
        <v>0.16666666666666666</v>
      </c>
      <c r="G111" s="395">
        <f t="shared" si="12"/>
        <v>0.16666666666666666</v>
      </c>
      <c r="H111" s="395">
        <f t="shared" si="13"/>
        <v>0.16666666666666666</v>
      </c>
      <c r="I111" s="395">
        <f t="shared" si="14"/>
        <v>0</v>
      </c>
      <c r="J111" s="395">
        <f t="shared" si="15"/>
        <v>0</v>
      </c>
      <c r="K111" s="395">
        <f t="shared" si="16"/>
        <v>0</v>
      </c>
      <c r="L111" s="395">
        <f t="shared" si="17"/>
        <v>0</v>
      </c>
      <c r="M111" s="395">
        <f t="shared" si="18"/>
        <v>0</v>
      </c>
      <c r="N111" s="395">
        <f t="shared" si="19"/>
        <v>0</v>
      </c>
      <c r="O111" s="395">
        <f t="shared" si="20"/>
        <v>0</v>
      </c>
      <c r="P111" s="395">
        <f t="shared" si="21"/>
        <v>0</v>
      </c>
      <c r="Q111" s="395">
        <f t="shared" si="22"/>
        <v>0</v>
      </c>
      <c r="R111" s="395">
        <f t="shared" si="23"/>
        <v>0</v>
      </c>
      <c r="S111" s="395">
        <f t="shared" si="24"/>
        <v>0</v>
      </c>
      <c r="T111" s="395">
        <f t="shared" si="25"/>
        <v>0</v>
      </c>
      <c r="U111" s="395">
        <f t="shared" si="26"/>
        <v>0</v>
      </c>
      <c r="V111" s="395">
        <f t="shared" si="27"/>
        <v>0</v>
      </c>
      <c r="W111" s="395">
        <f t="shared" si="28"/>
        <v>0</v>
      </c>
      <c r="X111" s="395">
        <f t="shared" si="29"/>
        <v>0</v>
      </c>
      <c r="Y111" s="395">
        <f t="shared" si="30"/>
        <v>0</v>
      </c>
      <c r="Z111" s="395">
        <f t="shared" si="31"/>
        <v>0</v>
      </c>
      <c r="AA111" s="395">
        <f t="shared" si="32"/>
        <v>0</v>
      </c>
      <c r="AB111" s="395">
        <f t="shared" si="33"/>
        <v>0</v>
      </c>
      <c r="AC111" s="395">
        <f t="shared" si="34"/>
        <v>0</v>
      </c>
      <c r="AD111" s="395">
        <f t="shared" si="35"/>
        <v>0</v>
      </c>
      <c r="AE111" s="395">
        <f t="shared" si="36"/>
        <v>0</v>
      </c>
      <c r="AF111" s="395">
        <f t="shared" si="37"/>
        <v>0</v>
      </c>
      <c r="AG111" s="395">
        <f t="shared" si="38"/>
        <v>0</v>
      </c>
      <c r="AH111" s="395">
        <f t="shared" si="39"/>
        <v>0</v>
      </c>
      <c r="AI111" s="395">
        <f t="shared" si="40"/>
        <v>0</v>
      </c>
      <c r="AJ111" s="395">
        <f t="shared" si="41"/>
        <v>0</v>
      </c>
      <c r="AK111" s="395">
        <f t="shared" si="42"/>
        <v>0</v>
      </c>
      <c r="AL111" s="395">
        <f t="shared" si="43"/>
        <v>0</v>
      </c>
      <c r="AM111" s="395">
        <f t="shared" si="44"/>
        <v>0</v>
      </c>
      <c r="AN111" s="395">
        <f t="shared" si="45"/>
        <v>0</v>
      </c>
      <c r="AO111" s="395">
        <f t="shared" si="46"/>
        <v>0</v>
      </c>
      <c r="AP111" s="395">
        <f t="shared" si="47"/>
        <v>0</v>
      </c>
      <c r="AQ111" s="394"/>
      <c r="AT111" s="367"/>
    </row>
    <row r="112" spans="1:248" hidden="1" outlineLevel="1">
      <c r="A112" s="366" t="s">
        <v>282</v>
      </c>
      <c r="B112" s="396">
        <f t="shared" si="48"/>
        <v>7</v>
      </c>
      <c r="C112" s="395">
        <f t="shared" si="8"/>
        <v>0.14285714285714285</v>
      </c>
      <c r="D112" s="395">
        <f t="shared" si="9"/>
        <v>0.14285714285714285</v>
      </c>
      <c r="E112" s="395">
        <f t="shared" si="10"/>
        <v>0.14285714285714285</v>
      </c>
      <c r="F112" s="395">
        <f t="shared" si="11"/>
        <v>0.14285714285714285</v>
      </c>
      <c r="G112" s="395">
        <f t="shared" si="12"/>
        <v>0.14285714285714285</v>
      </c>
      <c r="H112" s="395">
        <f t="shared" si="13"/>
        <v>0.14285714285714285</v>
      </c>
      <c r="I112" s="395">
        <f t="shared" si="14"/>
        <v>0.14285714285714285</v>
      </c>
      <c r="J112" s="395">
        <f t="shared" si="15"/>
        <v>0</v>
      </c>
      <c r="K112" s="395">
        <f t="shared" si="16"/>
        <v>0</v>
      </c>
      <c r="L112" s="395">
        <f t="shared" si="17"/>
        <v>0</v>
      </c>
      <c r="M112" s="395">
        <f t="shared" si="18"/>
        <v>0</v>
      </c>
      <c r="N112" s="395">
        <f t="shared" si="19"/>
        <v>0</v>
      </c>
      <c r="O112" s="395">
        <f t="shared" si="20"/>
        <v>0</v>
      </c>
      <c r="P112" s="395">
        <f t="shared" si="21"/>
        <v>0</v>
      </c>
      <c r="Q112" s="395">
        <f t="shared" si="22"/>
        <v>0</v>
      </c>
      <c r="R112" s="395">
        <f t="shared" si="23"/>
        <v>0</v>
      </c>
      <c r="S112" s="395">
        <f t="shared" si="24"/>
        <v>0</v>
      </c>
      <c r="T112" s="395">
        <f t="shared" si="25"/>
        <v>0</v>
      </c>
      <c r="U112" s="395">
        <f t="shared" si="26"/>
        <v>0</v>
      </c>
      <c r="V112" s="395">
        <f t="shared" si="27"/>
        <v>0</v>
      </c>
      <c r="W112" s="395">
        <f t="shared" si="28"/>
        <v>0</v>
      </c>
      <c r="X112" s="395">
        <f t="shared" si="29"/>
        <v>0</v>
      </c>
      <c r="Y112" s="395">
        <f t="shared" si="30"/>
        <v>0</v>
      </c>
      <c r="Z112" s="395">
        <f t="shared" si="31"/>
        <v>0</v>
      </c>
      <c r="AA112" s="395">
        <f t="shared" si="32"/>
        <v>0</v>
      </c>
      <c r="AB112" s="395">
        <f t="shared" si="33"/>
        <v>0</v>
      </c>
      <c r="AC112" s="395">
        <f t="shared" si="34"/>
        <v>0</v>
      </c>
      <c r="AD112" s="395">
        <f t="shared" si="35"/>
        <v>0</v>
      </c>
      <c r="AE112" s="395">
        <f t="shared" si="36"/>
        <v>0</v>
      </c>
      <c r="AF112" s="395">
        <f t="shared" si="37"/>
        <v>0</v>
      </c>
      <c r="AG112" s="395">
        <f t="shared" si="38"/>
        <v>0</v>
      </c>
      <c r="AH112" s="395">
        <f t="shared" si="39"/>
        <v>0</v>
      </c>
      <c r="AI112" s="395">
        <f t="shared" si="40"/>
        <v>0</v>
      </c>
      <c r="AJ112" s="395">
        <f t="shared" si="41"/>
        <v>0</v>
      </c>
      <c r="AK112" s="395">
        <f t="shared" si="42"/>
        <v>0</v>
      </c>
      <c r="AL112" s="395">
        <f t="shared" si="43"/>
        <v>0</v>
      </c>
      <c r="AM112" s="395">
        <f t="shared" si="44"/>
        <v>0</v>
      </c>
      <c r="AN112" s="395">
        <f t="shared" si="45"/>
        <v>0</v>
      </c>
      <c r="AO112" s="395">
        <f t="shared" si="46"/>
        <v>0</v>
      </c>
      <c r="AP112" s="395">
        <f t="shared" si="47"/>
        <v>0</v>
      </c>
      <c r="AQ112" s="394"/>
      <c r="AT112" s="367"/>
    </row>
    <row r="113" spans="1:46" hidden="1" outlineLevel="1">
      <c r="A113" s="366" t="s">
        <v>281</v>
      </c>
      <c r="B113" s="396">
        <f t="shared" si="48"/>
        <v>8</v>
      </c>
      <c r="C113" s="395">
        <f t="shared" si="8"/>
        <v>0.125</v>
      </c>
      <c r="D113" s="395">
        <f t="shared" si="9"/>
        <v>0.125</v>
      </c>
      <c r="E113" s="395">
        <f t="shared" si="10"/>
        <v>0.125</v>
      </c>
      <c r="F113" s="395">
        <f t="shared" si="11"/>
        <v>0.125</v>
      </c>
      <c r="G113" s="395">
        <f t="shared" si="12"/>
        <v>0.125</v>
      </c>
      <c r="H113" s="395">
        <f t="shared" si="13"/>
        <v>0.125</v>
      </c>
      <c r="I113" s="395">
        <f t="shared" si="14"/>
        <v>0.125</v>
      </c>
      <c r="J113" s="395">
        <f t="shared" si="15"/>
        <v>0.125</v>
      </c>
      <c r="K113" s="395">
        <f t="shared" si="16"/>
        <v>0</v>
      </c>
      <c r="L113" s="395">
        <f t="shared" si="17"/>
        <v>0</v>
      </c>
      <c r="M113" s="395">
        <f t="shared" si="18"/>
        <v>0</v>
      </c>
      <c r="N113" s="395">
        <f t="shared" si="19"/>
        <v>0</v>
      </c>
      <c r="O113" s="395">
        <f t="shared" si="20"/>
        <v>0</v>
      </c>
      <c r="P113" s="395">
        <f t="shared" si="21"/>
        <v>0</v>
      </c>
      <c r="Q113" s="395">
        <f t="shared" si="22"/>
        <v>0</v>
      </c>
      <c r="R113" s="395">
        <f t="shared" si="23"/>
        <v>0</v>
      </c>
      <c r="S113" s="395">
        <f t="shared" si="24"/>
        <v>0</v>
      </c>
      <c r="T113" s="395">
        <f t="shared" si="25"/>
        <v>0</v>
      </c>
      <c r="U113" s="395">
        <f t="shared" si="26"/>
        <v>0</v>
      </c>
      <c r="V113" s="395">
        <f t="shared" si="27"/>
        <v>0</v>
      </c>
      <c r="W113" s="395">
        <f t="shared" si="28"/>
        <v>0</v>
      </c>
      <c r="X113" s="395">
        <f t="shared" si="29"/>
        <v>0</v>
      </c>
      <c r="Y113" s="395">
        <f t="shared" si="30"/>
        <v>0</v>
      </c>
      <c r="Z113" s="395">
        <f t="shared" si="31"/>
        <v>0</v>
      </c>
      <c r="AA113" s="395">
        <f t="shared" si="32"/>
        <v>0</v>
      </c>
      <c r="AB113" s="395">
        <f t="shared" si="33"/>
        <v>0</v>
      </c>
      <c r="AC113" s="395">
        <f t="shared" si="34"/>
        <v>0</v>
      </c>
      <c r="AD113" s="395">
        <f t="shared" si="35"/>
        <v>0</v>
      </c>
      <c r="AE113" s="395">
        <f t="shared" si="36"/>
        <v>0</v>
      </c>
      <c r="AF113" s="395">
        <f t="shared" si="37"/>
        <v>0</v>
      </c>
      <c r="AG113" s="395">
        <f t="shared" si="38"/>
        <v>0</v>
      </c>
      <c r="AH113" s="395">
        <f t="shared" si="39"/>
        <v>0</v>
      </c>
      <c r="AI113" s="395">
        <f t="shared" si="40"/>
        <v>0</v>
      </c>
      <c r="AJ113" s="395">
        <f t="shared" si="41"/>
        <v>0</v>
      </c>
      <c r="AK113" s="395">
        <f t="shared" si="42"/>
        <v>0</v>
      </c>
      <c r="AL113" s="395">
        <f t="shared" si="43"/>
        <v>0</v>
      </c>
      <c r="AM113" s="395">
        <f t="shared" si="44"/>
        <v>0</v>
      </c>
      <c r="AN113" s="395">
        <f t="shared" si="45"/>
        <v>0</v>
      </c>
      <c r="AO113" s="395">
        <f t="shared" si="46"/>
        <v>0</v>
      </c>
      <c r="AP113" s="395">
        <f t="shared" si="47"/>
        <v>0</v>
      </c>
      <c r="AQ113" s="394"/>
      <c r="AT113" s="367"/>
    </row>
    <row r="114" spans="1:46" hidden="1" outlineLevel="1">
      <c r="A114" s="366" t="s">
        <v>280</v>
      </c>
      <c r="B114" s="396">
        <f t="shared" si="48"/>
        <v>9</v>
      </c>
      <c r="C114" s="395">
        <f t="shared" si="8"/>
        <v>0.1111111111111111</v>
      </c>
      <c r="D114" s="395">
        <f t="shared" si="9"/>
        <v>0.1111111111111111</v>
      </c>
      <c r="E114" s="395">
        <f t="shared" si="10"/>
        <v>0.1111111111111111</v>
      </c>
      <c r="F114" s="395">
        <f t="shared" si="11"/>
        <v>0.1111111111111111</v>
      </c>
      <c r="G114" s="395">
        <f t="shared" si="12"/>
        <v>0.1111111111111111</v>
      </c>
      <c r="H114" s="395">
        <f t="shared" si="13"/>
        <v>0.1111111111111111</v>
      </c>
      <c r="I114" s="395">
        <f t="shared" si="14"/>
        <v>0.1111111111111111</v>
      </c>
      <c r="J114" s="395">
        <f t="shared" si="15"/>
        <v>0.1111111111111111</v>
      </c>
      <c r="K114" s="395">
        <f t="shared" si="16"/>
        <v>0.1111111111111111</v>
      </c>
      <c r="L114" s="395">
        <f t="shared" si="17"/>
        <v>0</v>
      </c>
      <c r="M114" s="395">
        <f t="shared" si="18"/>
        <v>0</v>
      </c>
      <c r="N114" s="395">
        <f t="shared" si="19"/>
        <v>0</v>
      </c>
      <c r="O114" s="395">
        <f t="shared" si="20"/>
        <v>0</v>
      </c>
      <c r="P114" s="395">
        <f t="shared" si="21"/>
        <v>0</v>
      </c>
      <c r="Q114" s="395">
        <f t="shared" si="22"/>
        <v>0</v>
      </c>
      <c r="R114" s="395">
        <f t="shared" si="23"/>
        <v>0</v>
      </c>
      <c r="S114" s="395">
        <f t="shared" si="24"/>
        <v>0</v>
      </c>
      <c r="T114" s="395">
        <f t="shared" si="25"/>
        <v>0</v>
      </c>
      <c r="U114" s="395">
        <f t="shared" si="26"/>
        <v>0</v>
      </c>
      <c r="V114" s="395">
        <f t="shared" si="27"/>
        <v>0</v>
      </c>
      <c r="W114" s="395">
        <f t="shared" si="28"/>
        <v>0</v>
      </c>
      <c r="X114" s="395">
        <f t="shared" si="29"/>
        <v>0</v>
      </c>
      <c r="Y114" s="395">
        <f t="shared" si="30"/>
        <v>0</v>
      </c>
      <c r="Z114" s="395">
        <f t="shared" si="31"/>
        <v>0</v>
      </c>
      <c r="AA114" s="395">
        <f t="shared" si="32"/>
        <v>0</v>
      </c>
      <c r="AB114" s="395">
        <f t="shared" si="33"/>
        <v>0</v>
      </c>
      <c r="AC114" s="395">
        <f t="shared" si="34"/>
        <v>0</v>
      </c>
      <c r="AD114" s="395">
        <f t="shared" si="35"/>
        <v>0</v>
      </c>
      <c r="AE114" s="395">
        <f t="shared" si="36"/>
        <v>0</v>
      </c>
      <c r="AF114" s="395">
        <f t="shared" si="37"/>
        <v>0</v>
      </c>
      <c r="AG114" s="395">
        <f t="shared" si="38"/>
        <v>0</v>
      </c>
      <c r="AH114" s="395">
        <f t="shared" si="39"/>
        <v>0</v>
      </c>
      <c r="AI114" s="395">
        <f t="shared" si="40"/>
        <v>0</v>
      </c>
      <c r="AJ114" s="395">
        <f t="shared" si="41"/>
        <v>0</v>
      </c>
      <c r="AK114" s="395">
        <f t="shared" si="42"/>
        <v>0</v>
      </c>
      <c r="AL114" s="395">
        <f t="shared" si="43"/>
        <v>0</v>
      </c>
      <c r="AM114" s="395">
        <f t="shared" si="44"/>
        <v>0</v>
      </c>
      <c r="AN114" s="395">
        <f t="shared" si="45"/>
        <v>0</v>
      </c>
      <c r="AO114" s="395">
        <f t="shared" si="46"/>
        <v>0</v>
      </c>
      <c r="AP114" s="395">
        <f t="shared" si="47"/>
        <v>0</v>
      </c>
      <c r="AQ114" s="394"/>
      <c r="AT114" s="367"/>
    </row>
    <row r="115" spans="1:46" hidden="1" outlineLevel="1">
      <c r="A115" s="366" t="s">
        <v>279</v>
      </c>
      <c r="B115" s="396">
        <f t="shared" si="48"/>
        <v>10</v>
      </c>
      <c r="C115" s="395">
        <f t="shared" si="8"/>
        <v>0.1</v>
      </c>
      <c r="D115" s="395">
        <f t="shared" si="9"/>
        <v>0.1</v>
      </c>
      <c r="E115" s="395">
        <f t="shared" si="10"/>
        <v>0.1</v>
      </c>
      <c r="F115" s="395">
        <f t="shared" si="11"/>
        <v>0.1</v>
      </c>
      <c r="G115" s="395">
        <f t="shared" si="12"/>
        <v>0.1</v>
      </c>
      <c r="H115" s="395">
        <f t="shared" si="13"/>
        <v>0.1</v>
      </c>
      <c r="I115" s="395">
        <f t="shared" si="14"/>
        <v>0.1</v>
      </c>
      <c r="J115" s="395">
        <f t="shared" si="15"/>
        <v>0.1</v>
      </c>
      <c r="K115" s="395">
        <f t="shared" si="16"/>
        <v>0.1</v>
      </c>
      <c r="L115" s="395">
        <f t="shared" si="17"/>
        <v>0.1</v>
      </c>
      <c r="M115" s="395">
        <f t="shared" si="18"/>
        <v>0</v>
      </c>
      <c r="N115" s="395">
        <f t="shared" si="19"/>
        <v>0</v>
      </c>
      <c r="O115" s="395">
        <f t="shared" si="20"/>
        <v>0</v>
      </c>
      <c r="P115" s="395">
        <f t="shared" si="21"/>
        <v>0</v>
      </c>
      <c r="Q115" s="395">
        <f t="shared" si="22"/>
        <v>0</v>
      </c>
      <c r="R115" s="395">
        <f t="shared" si="23"/>
        <v>0</v>
      </c>
      <c r="S115" s="395">
        <f t="shared" si="24"/>
        <v>0</v>
      </c>
      <c r="T115" s="395">
        <f t="shared" si="25"/>
        <v>0</v>
      </c>
      <c r="U115" s="395">
        <f t="shared" si="26"/>
        <v>0</v>
      </c>
      <c r="V115" s="395">
        <f t="shared" si="27"/>
        <v>0</v>
      </c>
      <c r="W115" s="395">
        <f t="shared" si="28"/>
        <v>0</v>
      </c>
      <c r="X115" s="395">
        <f t="shared" si="29"/>
        <v>0</v>
      </c>
      <c r="Y115" s="395">
        <f t="shared" si="30"/>
        <v>0</v>
      </c>
      <c r="Z115" s="395">
        <f t="shared" si="31"/>
        <v>0</v>
      </c>
      <c r="AA115" s="395">
        <f t="shared" si="32"/>
        <v>0</v>
      </c>
      <c r="AB115" s="395">
        <f t="shared" si="33"/>
        <v>0</v>
      </c>
      <c r="AC115" s="395">
        <f t="shared" si="34"/>
        <v>0</v>
      </c>
      <c r="AD115" s="395">
        <f t="shared" si="35"/>
        <v>0</v>
      </c>
      <c r="AE115" s="395">
        <f t="shared" si="36"/>
        <v>0</v>
      </c>
      <c r="AF115" s="395">
        <f t="shared" si="37"/>
        <v>0</v>
      </c>
      <c r="AG115" s="395">
        <f t="shared" si="38"/>
        <v>0</v>
      </c>
      <c r="AH115" s="395">
        <f t="shared" si="39"/>
        <v>0</v>
      </c>
      <c r="AI115" s="395">
        <f t="shared" si="40"/>
        <v>0</v>
      </c>
      <c r="AJ115" s="395">
        <f t="shared" si="41"/>
        <v>0</v>
      </c>
      <c r="AK115" s="395">
        <f t="shared" si="42"/>
        <v>0</v>
      </c>
      <c r="AL115" s="395">
        <f t="shared" si="43"/>
        <v>0</v>
      </c>
      <c r="AM115" s="395">
        <f t="shared" si="44"/>
        <v>0</v>
      </c>
      <c r="AN115" s="395">
        <f t="shared" si="45"/>
        <v>0</v>
      </c>
      <c r="AO115" s="395">
        <f t="shared" si="46"/>
        <v>0</v>
      </c>
      <c r="AP115" s="395">
        <f t="shared" si="47"/>
        <v>0</v>
      </c>
      <c r="AQ115" s="394"/>
      <c r="AT115" s="367"/>
    </row>
    <row r="116" spans="1:46" hidden="1" outlineLevel="1">
      <c r="A116" s="366" t="s">
        <v>278</v>
      </c>
      <c r="B116" s="396">
        <f t="shared" si="48"/>
        <v>11</v>
      </c>
      <c r="C116" s="395">
        <f t="shared" si="8"/>
        <v>9.0909090909090912E-2</v>
      </c>
      <c r="D116" s="395">
        <f t="shared" si="9"/>
        <v>9.0909090909090912E-2</v>
      </c>
      <c r="E116" s="395">
        <f t="shared" si="10"/>
        <v>9.0909090909090912E-2</v>
      </c>
      <c r="F116" s="395">
        <f t="shared" si="11"/>
        <v>9.0909090909090912E-2</v>
      </c>
      <c r="G116" s="395">
        <f t="shared" si="12"/>
        <v>9.0909090909090912E-2</v>
      </c>
      <c r="H116" s="395">
        <f t="shared" si="13"/>
        <v>9.0909090909090912E-2</v>
      </c>
      <c r="I116" s="395">
        <f t="shared" si="14"/>
        <v>9.0909090909090912E-2</v>
      </c>
      <c r="J116" s="395">
        <f t="shared" si="15"/>
        <v>9.0909090909090912E-2</v>
      </c>
      <c r="K116" s="395">
        <f t="shared" si="16"/>
        <v>9.0909090909090912E-2</v>
      </c>
      <c r="L116" s="395">
        <f t="shared" si="17"/>
        <v>9.0909090909090912E-2</v>
      </c>
      <c r="M116" s="395">
        <f t="shared" si="18"/>
        <v>9.0909090909090912E-2</v>
      </c>
      <c r="N116" s="395">
        <f t="shared" si="19"/>
        <v>0</v>
      </c>
      <c r="O116" s="395">
        <f t="shared" si="20"/>
        <v>0</v>
      </c>
      <c r="P116" s="395">
        <f t="shared" si="21"/>
        <v>0</v>
      </c>
      <c r="Q116" s="395">
        <f t="shared" si="22"/>
        <v>0</v>
      </c>
      <c r="R116" s="395">
        <f t="shared" si="23"/>
        <v>0</v>
      </c>
      <c r="S116" s="395">
        <f t="shared" si="24"/>
        <v>0</v>
      </c>
      <c r="T116" s="395">
        <f t="shared" si="25"/>
        <v>0</v>
      </c>
      <c r="U116" s="395">
        <f t="shared" si="26"/>
        <v>0</v>
      </c>
      <c r="V116" s="395">
        <f t="shared" si="27"/>
        <v>0</v>
      </c>
      <c r="W116" s="395">
        <f t="shared" si="28"/>
        <v>0</v>
      </c>
      <c r="X116" s="395">
        <f t="shared" si="29"/>
        <v>0</v>
      </c>
      <c r="Y116" s="395">
        <f t="shared" si="30"/>
        <v>0</v>
      </c>
      <c r="Z116" s="395">
        <f t="shared" si="31"/>
        <v>0</v>
      </c>
      <c r="AA116" s="395">
        <f t="shared" si="32"/>
        <v>0</v>
      </c>
      <c r="AB116" s="395">
        <f t="shared" si="33"/>
        <v>0</v>
      </c>
      <c r="AC116" s="395">
        <f t="shared" si="34"/>
        <v>0</v>
      </c>
      <c r="AD116" s="395">
        <f t="shared" si="35"/>
        <v>0</v>
      </c>
      <c r="AE116" s="395">
        <f t="shared" si="36"/>
        <v>0</v>
      </c>
      <c r="AF116" s="395">
        <f t="shared" si="37"/>
        <v>0</v>
      </c>
      <c r="AG116" s="395">
        <f t="shared" si="38"/>
        <v>0</v>
      </c>
      <c r="AH116" s="395">
        <f t="shared" si="39"/>
        <v>0</v>
      </c>
      <c r="AI116" s="395">
        <f t="shared" si="40"/>
        <v>0</v>
      </c>
      <c r="AJ116" s="395">
        <f t="shared" si="41"/>
        <v>0</v>
      </c>
      <c r="AK116" s="395">
        <f t="shared" si="42"/>
        <v>0</v>
      </c>
      <c r="AL116" s="395">
        <f t="shared" si="43"/>
        <v>0</v>
      </c>
      <c r="AM116" s="395">
        <f t="shared" si="44"/>
        <v>0</v>
      </c>
      <c r="AN116" s="395">
        <f t="shared" si="45"/>
        <v>0</v>
      </c>
      <c r="AO116" s="395">
        <f t="shared" si="46"/>
        <v>0</v>
      </c>
      <c r="AP116" s="395">
        <f t="shared" si="47"/>
        <v>0</v>
      </c>
      <c r="AQ116" s="394"/>
      <c r="AT116" s="367"/>
    </row>
    <row r="117" spans="1:46" hidden="1" outlineLevel="1">
      <c r="A117" s="366" t="s">
        <v>277</v>
      </c>
      <c r="B117" s="396">
        <f t="shared" si="48"/>
        <v>12</v>
      </c>
      <c r="C117" s="395">
        <f t="shared" si="8"/>
        <v>8.3333333333333329E-2</v>
      </c>
      <c r="D117" s="395">
        <f t="shared" si="9"/>
        <v>8.3333333333333329E-2</v>
      </c>
      <c r="E117" s="395">
        <f t="shared" si="10"/>
        <v>8.3333333333333329E-2</v>
      </c>
      <c r="F117" s="395">
        <f t="shared" si="11"/>
        <v>8.3333333333333329E-2</v>
      </c>
      <c r="G117" s="395">
        <f t="shared" si="12"/>
        <v>8.3333333333333329E-2</v>
      </c>
      <c r="H117" s="395">
        <f t="shared" si="13"/>
        <v>8.3333333333333329E-2</v>
      </c>
      <c r="I117" s="395">
        <f t="shared" si="14"/>
        <v>8.3333333333333329E-2</v>
      </c>
      <c r="J117" s="395">
        <f t="shared" si="15"/>
        <v>8.3333333333333329E-2</v>
      </c>
      <c r="K117" s="395">
        <f t="shared" si="16"/>
        <v>8.3333333333333329E-2</v>
      </c>
      <c r="L117" s="395">
        <f t="shared" si="17"/>
        <v>8.3333333333333329E-2</v>
      </c>
      <c r="M117" s="395">
        <f t="shared" si="18"/>
        <v>8.3333333333333329E-2</v>
      </c>
      <c r="N117" s="395">
        <f t="shared" si="19"/>
        <v>8.3333333333333329E-2</v>
      </c>
      <c r="O117" s="395">
        <f t="shared" si="20"/>
        <v>0</v>
      </c>
      <c r="P117" s="395">
        <f t="shared" si="21"/>
        <v>0</v>
      </c>
      <c r="Q117" s="395">
        <f t="shared" si="22"/>
        <v>0</v>
      </c>
      <c r="R117" s="395">
        <f t="shared" si="23"/>
        <v>0</v>
      </c>
      <c r="S117" s="395">
        <f t="shared" si="24"/>
        <v>0</v>
      </c>
      <c r="T117" s="395">
        <f t="shared" si="25"/>
        <v>0</v>
      </c>
      <c r="U117" s="395">
        <f t="shared" si="26"/>
        <v>0</v>
      </c>
      <c r="V117" s="395">
        <f t="shared" si="27"/>
        <v>0</v>
      </c>
      <c r="W117" s="395">
        <f t="shared" si="28"/>
        <v>0</v>
      </c>
      <c r="X117" s="395">
        <f t="shared" si="29"/>
        <v>0</v>
      </c>
      <c r="Y117" s="395">
        <f t="shared" si="30"/>
        <v>0</v>
      </c>
      <c r="Z117" s="395">
        <f t="shared" si="31"/>
        <v>0</v>
      </c>
      <c r="AA117" s="395">
        <f t="shared" si="32"/>
        <v>0</v>
      </c>
      <c r="AB117" s="395">
        <f t="shared" si="33"/>
        <v>0</v>
      </c>
      <c r="AC117" s="395">
        <f t="shared" si="34"/>
        <v>0</v>
      </c>
      <c r="AD117" s="395">
        <f t="shared" si="35"/>
        <v>0</v>
      </c>
      <c r="AE117" s="395">
        <f t="shared" si="36"/>
        <v>0</v>
      </c>
      <c r="AF117" s="395">
        <f t="shared" si="37"/>
        <v>0</v>
      </c>
      <c r="AG117" s="395">
        <f t="shared" si="38"/>
        <v>0</v>
      </c>
      <c r="AH117" s="395">
        <f t="shared" si="39"/>
        <v>0</v>
      </c>
      <c r="AI117" s="395">
        <f t="shared" si="40"/>
        <v>0</v>
      </c>
      <c r="AJ117" s="395">
        <f t="shared" si="41"/>
        <v>0</v>
      </c>
      <c r="AK117" s="395">
        <f t="shared" si="42"/>
        <v>0</v>
      </c>
      <c r="AL117" s="395">
        <f t="shared" si="43"/>
        <v>0</v>
      </c>
      <c r="AM117" s="395">
        <f t="shared" si="44"/>
        <v>0</v>
      </c>
      <c r="AN117" s="395">
        <f t="shared" si="45"/>
        <v>0</v>
      </c>
      <c r="AO117" s="395">
        <f t="shared" si="46"/>
        <v>0</v>
      </c>
      <c r="AP117" s="395">
        <f t="shared" si="47"/>
        <v>0</v>
      </c>
      <c r="AQ117" s="394"/>
      <c r="AT117" s="367"/>
    </row>
    <row r="118" spans="1:46" hidden="1" outlineLevel="1">
      <c r="A118" s="366" t="s">
        <v>276</v>
      </c>
      <c r="B118" s="396">
        <f t="shared" si="48"/>
        <v>13</v>
      </c>
      <c r="C118" s="395">
        <f t="shared" si="8"/>
        <v>7.6923076923076927E-2</v>
      </c>
      <c r="D118" s="395">
        <f t="shared" si="9"/>
        <v>7.6923076923076927E-2</v>
      </c>
      <c r="E118" s="395">
        <f t="shared" si="10"/>
        <v>7.6923076923076927E-2</v>
      </c>
      <c r="F118" s="395">
        <f t="shared" si="11"/>
        <v>7.6923076923076927E-2</v>
      </c>
      <c r="G118" s="395">
        <f t="shared" si="12"/>
        <v>7.6923076923076927E-2</v>
      </c>
      <c r="H118" s="395">
        <f t="shared" si="13"/>
        <v>7.6923076923076927E-2</v>
      </c>
      <c r="I118" s="395">
        <f t="shared" si="14"/>
        <v>7.6923076923076927E-2</v>
      </c>
      <c r="J118" s="395">
        <f t="shared" si="15"/>
        <v>7.6923076923076927E-2</v>
      </c>
      <c r="K118" s="395">
        <f t="shared" si="16"/>
        <v>7.6923076923076927E-2</v>
      </c>
      <c r="L118" s="395">
        <f t="shared" si="17"/>
        <v>7.6923076923076927E-2</v>
      </c>
      <c r="M118" s="395">
        <f t="shared" si="18"/>
        <v>7.6923076923076927E-2</v>
      </c>
      <c r="N118" s="395">
        <f t="shared" si="19"/>
        <v>7.6923076923076927E-2</v>
      </c>
      <c r="O118" s="395">
        <f t="shared" si="20"/>
        <v>7.6923076923076927E-2</v>
      </c>
      <c r="P118" s="395">
        <f t="shared" si="21"/>
        <v>0</v>
      </c>
      <c r="Q118" s="395">
        <f t="shared" si="22"/>
        <v>0</v>
      </c>
      <c r="R118" s="395">
        <f t="shared" si="23"/>
        <v>0</v>
      </c>
      <c r="S118" s="395">
        <f t="shared" si="24"/>
        <v>0</v>
      </c>
      <c r="T118" s="395">
        <f t="shared" si="25"/>
        <v>0</v>
      </c>
      <c r="U118" s="395">
        <f t="shared" si="26"/>
        <v>0</v>
      </c>
      <c r="V118" s="395">
        <f t="shared" si="27"/>
        <v>0</v>
      </c>
      <c r="W118" s="395">
        <f t="shared" si="28"/>
        <v>0</v>
      </c>
      <c r="X118" s="395">
        <f t="shared" si="29"/>
        <v>0</v>
      </c>
      <c r="Y118" s="395">
        <f t="shared" si="30"/>
        <v>0</v>
      </c>
      <c r="Z118" s="395">
        <f t="shared" si="31"/>
        <v>0</v>
      </c>
      <c r="AA118" s="395">
        <f t="shared" si="32"/>
        <v>0</v>
      </c>
      <c r="AB118" s="395">
        <f t="shared" si="33"/>
        <v>0</v>
      </c>
      <c r="AC118" s="395">
        <f t="shared" si="34"/>
        <v>0</v>
      </c>
      <c r="AD118" s="395">
        <f t="shared" si="35"/>
        <v>0</v>
      </c>
      <c r="AE118" s="395">
        <f t="shared" si="36"/>
        <v>0</v>
      </c>
      <c r="AF118" s="395">
        <f t="shared" si="37"/>
        <v>0</v>
      </c>
      <c r="AG118" s="395">
        <f t="shared" si="38"/>
        <v>0</v>
      </c>
      <c r="AH118" s="395">
        <f t="shared" si="39"/>
        <v>0</v>
      </c>
      <c r="AI118" s="395">
        <f t="shared" si="40"/>
        <v>0</v>
      </c>
      <c r="AJ118" s="395">
        <f t="shared" si="41"/>
        <v>0</v>
      </c>
      <c r="AK118" s="395">
        <f t="shared" si="42"/>
        <v>0</v>
      </c>
      <c r="AL118" s="395">
        <f t="shared" si="43"/>
        <v>0</v>
      </c>
      <c r="AM118" s="395">
        <f t="shared" si="44"/>
        <v>0</v>
      </c>
      <c r="AN118" s="395">
        <f t="shared" si="45"/>
        <v>0</v>
      </c>
      <c r="AO118" s="395">
        <f t="shared" si="46"/>
        <v>0</v>
      </c>
      <c r="AP118" s="395">
        <f t="shared" si="47"/>
        <v>0</v>
      </c>
      <c r="AQ118" s="394"/>
      <c r="AT118" s="367"/>
    </row>
    <row r="119" spans="1:46" hidden="1" outlineLevel="1">
      <c r="A119" s="366" t="s">
        <v>275</v>
      </c>
      <c r="B119" s="396">
        <f t="shared" si="48"/>
        <v>14</v>
      </c>
      <c r="C119" s="395">
        <f t="shared" si="8"/>
        <v>7.1428571428571425E-2</v>
      </c>
      <c r="D119" s="395">
        <f t="shared" si="9"/>
        <v>7.1428571428571425E-2</v>
      </c>
      <c r="E119" s="395">
        <f t="shared" si="10"/>
        <v>7.1428571428571425E-2</v>
      </c>
      <c r="F119" s="395">
        <f t="shared" si="11"/>
        <v>7.1428571428571425E-2</v>
      </c>
      <c r="G119" s="395">
        <f t="shared" si="12"/>
        <v>7.1428571428571425E-2</v>
      </c>
      <c r="H119" s="395">
        <f t="shared" si="13"/>
        <v>7.1428571428571425E-2</v>
      </c>
      <c r="I119" s="395">
        <f t="shared" si="14"/>
        <v>7.1428571428571425E-2</v>
      </c>
      <c r="J119" s="395">
        <f t="shared" si="15"/>
        <v>7.1428571428571425E-2</v>
      </c>
      <c r="K119" s="395">
        <f t="shared" si="16"/>
        <v>7.1428571428571425E-2</v>
      </c>
      <c r="L119" s="395">
        <f t="shared" si="17"/>
        <v>7.1428571428571425E-2</v>
      </c>
      <c r="M119" s="395">
        <f t="shared" si="18"/>
        <v>7.1428571428571425E-2</v>
      </c>
      <c r="N119" s="395">
        <f t="shared" si="19"/>
        <v>7.1428571428571425E-2</v>
      </c>
      <c r="O119" s="395">
        <f t="shared" si="20"/>
        <v>7.1428571428571425E-2</v>
      </c>
      <c r="P119" s="395">
        <f t="shared" si="21"/>
        <v>7.1428571428571425E-2</v>
      </c>
      <c r="Q119" s="395">
        <f t="shared" si="22"/>
        <v>0</v>
      </c>
      <c r="R119" s="395">
        <f t="shared" si="23"/>
        <v>0</v>
      </c>
      <c r="S119" s="395">
        <f t="shared" si="24"/>
        <v>0</v>
      </c>
      <c r="T119" s="395">
        <f t="shared" si="25"/>
        <v>0</v>
      </c>
      <c r="U119" s="395">
        <f t="shared" si="26"/>
        <v>0</v>
      </c>
      <c r="V119" s="395">
        <f t="shared" si="27"/>
        <v>0</v>
      </c>
      <c r="W119" s="395">
        <f t="shared" si="28"/>
        <v>0</v>
      </c>
      <c r="X119" s="395">
        <f t="shared" si="29"/>
        <v>0</v>
      </c>
      <c r="Y119" s="395">
        <f t="shared" si="30"/>
        <v>0</v>
      </c>
      <c r="Z119" s="395">
        <f t="shared" si="31"/>
        <v>0</v>
      </c>
      <c r="AA119" s="395">
        <f t="shared" si="32"/>
        <v>0</v>
      </c>
      <c r="AB119" s="395">
        <f t="shared" si="33"/>
        <v>0</v>
      </c>
      <c r="AC119" s="395">
        <f t="shared" si="34"/>
        <v>0</v>
      </c>
      <c r="AD119" s="395">
        <f t="shared" si="35"/>
        <v>0</v>
      </c>
      <c r="AE119" s="395">
        <f t="shared" si="36"/>
        <v>0</v>
      </c>
      <c r="AF119" s="395">
        <f t="shared" si="37"/>
        <v>0</v>
      </c>
      <c r="AG119" s="395">
        <f t="shared" si="38"/>
        <v>0</v>
      </c>
      <c r="AH119" s="395">
        <f t="shared" si="39"/>
        <v>0</v>
      </c>
      <c r="AI119" s="395">
        <f t="shared" si="40"/>
        <v>0</v>
      </c>
      <c r="AJ119" s="395">
        <f t="shared" si="41"/>
        <v>0</v>
      </c>
      <c r="AK119" s="395">
        <f t="shared" si="42"/>
        <v>0</v>
      </c>
      <c r="AL119" s="395">
        <f t="shared" si="43"/>
        <v>0</v>
      </c>
      <c r="AM119" s="395">
        <f t="shared" si="44"/>
        <v>0</v>
      </c>
      <c r="AN119" s="395">
        <f t="shared" si="45"/>
        <v>0</v>
      </c>
      <c r="AO119" s="395">
        <f t="shared" si="46"/>
        <v>0</v>
      </c>
      <c r="AP119" s="395">
        <f t="shared" si="47"/>
        <v>0</v>
      </c>
      <c r="AQ119" s="394"/>
      <c r="AT119" s="367"/>
    </row>
    <row r="120" spans="1:46" hidden="1" outlineLevel="1">
      <c r="A120" s="366" t="s">
        <v>274</v>
      </c>
      <c r="B120" s="396">
        <f t="shared" si="48"/>
        <v>15</v>
      </c>
      <c r="C120" s="395">
        <f t="shared" si="8"/>
        <v>6.6666666666666666E-2</v>
      </c>
      <c r="D120" s="395">
        <f t="shared" si="9"/>
        <v>6.6666666666666666E-2</v>
      </c>
      <c r="E120" s="395">
        <f t="shared" si="10"/>
        <v>6.6666666666666666E-2</v>
      </c>
      <c r="F120" s="395">
        <f t="shared" si="11"/>
        <v>6.6666666666666666E-2</v>
      </c>
      <c r="G120" s="395">
        <f t="shared" si="12"/>
        <v>6.6666666666666666E-2</v>
      </c>
      <c r="H120" s="395">
        <f t="shared" si="13"/>
        <v>6.6666666666666666E-2</v>
      </c>
      <c r="I120" s="395">
        <f t="shared" si="14"/>
        <v>6.6666666666666666E-2</v>
      </c>
      <c r="J120" s="395">
        <f t="shared" si="15"/>
        <v>6.6666666666666666E-2</v>
      </c>
      <c r="K120" s="395">
        <f t="shared" si="16"/>
        <v>6.6666666666666666E-2</v>
      </c>
      <c r="L120" s="395">
        <f t="shared" si="17"/>
        <v>6.6666666666666666E-2</v>
      </c>
      <c r="M120" s="395">
        <f t="shared" si="18"/>
        <v>6.6666666666666666E-2</v>
      </c>
      <c r="N120" s="395">
        <f t="shared" si="19"/>
        <v>6.6666666666666666E-2</v>
      </c>
      <c r="O120" s="395">
        <f t="shared" si="20"/>
        <v>6.6666666666666666E-2</v>
      </c>
      <c r="P120" s="395">
        <f t="shared" si="21"/>
        <v>6.6666666666666666E-2</v>
      </c>
      <c r="Q120" s="395">
        <f t="shared" si="22"/>
        <v>6.6666666666666666E-2</v>
      </c>
      <c r="R120" s="395">
        <f t="shared" si="23"/>
        <v>0</v>
      </c>
      <c r="S120" s="395">
        <f t="shared" si="24"/>
        <v>0</v>
      </c>
      <c r="T120" s="395">
        <f t="shared" si="25"/>
        <v>0</v>
      </c>
      <c r="U120" s="395">
        <f t="shared" si="26"/>
        <v>0</v>
      </c>
      <c r="V120" s="395">
        <f t="shared" si="27"/>
        <v>0</v>
      </c>
      <c r="W120" s="395">
        <f t="shared" si="28"/>
        <v>0</v>
      </c>
      <c r="X120" s="395">
        <f t="shared" si="29"/>
        <v>0</v>
      </c>
      <c r="Y120" s="395">
        <f t="shared" si="30"/>
        <v>0</v>
      </c>
      <c r="Z120" s="395">
        <f t="shared" si="31"/>
        <v>0</v>
      </c>
      <c r="AA120" s="395">
        <f t="shared" si="32"/>
        <v>0</v>
      </c>
      <c r="AB120" s="395">
        <f t="shared" si="33"/>
        <v>0</v>
      </c>
      <c r="AC120" s="395">
        <f t="shared" si="34"/>
        <v>0</v>
      </c>
      <c r="AD120" s="395">
        <f t="shared" si="35"/>
        <v>0</v>
      </c>
      <c r="AE120" s="395">
        <f t="shared" si="36"/>
        <v>0</v>
      </c>
      <c r="AF120" s="395">
        <f t="shared" si="37"/>
        <v>0</v>
      </c>
      <c r="AG120" s="395">
        <f t="shared" si="38"/>
        <v>0</v>
      </c>
      <c r="AH120" s="395">
        <f t="shared" si="39"/>
        <v>0</v>
      </c>
      <c r="AI120" s="395">
        <f t="shared" si="40"/>
        <v>0</v>
      </c>
      <c r="AJ120" s="395">
        <f t="shared" si="41"/>
        <v>0</v>
      </c>
      <c r="AK120" s="395">
        <f t="shared" si="42"/>
        <v>0</v>
      </c>
      <c r="AL120" s="395">
        <f t="shared" si="43"/>
        <v>0</v>
      </c>
      <c r="AM120" s="395">
        <f t="shared" si="44"/>
        <v>0</v>
      </c>
      <c r="AN120" s="395">
        <f t="shared" si="45"/>
        <v>0</v>
      </c>
      <c r="AO120" s="395">
        <f t="shared" si="46"/>
        <v>0</v>
      </c>
      <c r="AP120" s="395">
        <f t="shared" si="47"/>
        <v>0</v>
      </c>
      <c r="AQ120" s="394"/>
      <c r="AT120" s="367"/>
    </row>
    <row r="121" spans="1:46" hidden="1" outlineLevel="1">
      <c r="A121" s="366" t="s">
        <v>273</v>
      </c>
      <c r="B121" s="396">
        <f t="shared" si="48"/>
        <v>16</v>
      </c>
      <c r="C121" s="395">
        <f t="shared" si="8"/>
        <v>6.25E-2</v>
      </c>
      <c r="D121" s="395">
        <f t="shared" si="9"/>
        <v>6.25E-2</v>
      </c>
      <c r="E121" s="395">
        <f t="shared" si="10"/>
        <v>6.25E-2</v>
      </c>
      <c r="F121" s="395">
        <f t="shared" si="11"/>
        <v>6.25E-2</v>
      </c>
      <c r="G121" s="395">
        <f t="shared" si="12"/>
        <v>6.25E-2</v>
      </c>
      <c r="H121" s="395">
        <f t="shared" si="13"/>
        <v>6.25E-2</v>
      </c>
      <c r="I121" s="395">
        <f t="shared" si="14"/>
        <v>6.25E-2</v>
      </c>
      <c r="J121" s="395">
        <f t="shared" si="15"/>
        <v>6.25E-2</v>
      </c>
      <c r="K121" s="395">
        <f t="shared" si="16"/>
        <v>6.25E-2</v>
      </c>
      <c r="L121" s="395">
        <f t="shared" si="17"/>
        <v>6.25E-2</v>
      </c>
      <c r="M121" s="395">
        <f t="shared" si="18"/>
        <v>6.25E-2</v>
      </c>
      <c r="N121" s="395">
        <f t="shared" si="19"/>
        <v>6.25E-2</v>
      </c>
      <c r="O121" s="395">
        <f t="shared" si="20"/>
        <v>6.25E-2</v>
      </c>
      <c r="P121" s="395">
        <f t="shared" si="21"/>
        <v>6.25E-2</v>
      </c>
      <c r="Q121" s="395">
        <f t="shared" si="22"/>
        <v>6.25E-2</v>
      </c>
      <c r="R121" s="395">
        <f t="shared" si="23"/>
        <v>6.25E-2</v>
      </c>
      <c r="S121" s="395">
        <f t="shared" si="24"/>
        <v>0</v>
      </c>
      <c r="T121" s="395">
        <f t="shared" si="25"/>
        <v>0</v>
      </c>
      <c r="U121" s="395">
        <f t="shared" si="26"/>
        <v>0</v>
      </c>
      <c r="V121" s="395">
        <f t="shared" si="27"/>
        <v>0</v>
      </c>
      <c r="W121" s="395">
        <f t="shared" si="28"/>
        <v>0</v>
      </c>
      <c r="X121" s="395">
        <f t="shared" si="29"/>
        <v>0</v>
      </c>
      <c r="Y121" s="395">
        <f t="shared" si="30"/>
        <v>0</v>
      </c>
      <c r="Z121" s="395">
        <f t="shared" si="31"/>
        <v>0</v>
      </c>
      <c r="AA121" s="395">
        <f t="shared" si="32"/>
        <v>0</v>
      </c>
      <c r="AB121" s="395">
        <f t="shared" si="33"/>
        <v>0</v>
      </c>
      <c r="AC121" s="395">
        <f t="shared" si="34"/>
        <v>0</v>
      </c>
      <c r="AD121" s="395">
        <f t="shared" si="35"/>
        <v>0</v>
      </c>
      <c r="AE121" s="395">
        <f t="shared" si="36"/>
        <v>0</v>
      </c>
      <c r="AF121" s="395">
        <f t="shared" si="37"/>
        <v>0</v>
      </c>
      <c r="AG121" s="395">
        <f t="shared" si="38"/>
        <v>0</v>
      </c>
      <c r="AH121" s="395">
        <f t="shared" si="39"/>
        <v>0</v>
      </c>
      <c r="AI121" s="395">
        <f t="shared" si="40"/>
        <v>0</v>
      </c>
      <c r="AJ121" s="395">
        <f t="shared" si="41"/>
        <v>0</v>
      </c>
      <c r="AK121" s="395">
        <f t="shared" si="42"/>
        <v>0</v>
      </c>
      <c r="AL121" s="395">
        <f t="shared" si="43"/>
        <v>0</v>
      </c>
      <c r="AM121" s="395">
        <f t="shared" si="44"/>
        <v>0</v>
      </c>
      <c r="AN121" s="395">
        <f t="shared" si="45"/>
        <v>0</v>
      </c>
      <c r="AO121" s="395">
        <f t="shared" si="46"/>
        <v>0</v>
      </c>
      <c r="AP121" s="395">
        <f t="shared" si="47"/>
        <v>0</v>
      </c>
      <c r="AQ121" s="394"/>
      <c r="AT121" s="367"/>
    </row>
    <row r="122" spans="1:46" hidden="1" outlineLevel="1">
      <c r="A122" s="366" t="s">
        <v>272</v>
      </c>
      <c r="B122" s="396">
        <f t="shared" si="48"/>
        <v>17</v>
      </c>
      <c r="C122" s="395">
        <f t="shared" si="8"/>
        <v>5.8823529411764705E-2</v>
      </c>
      <c r="D122" s="395">
        <f t="shared" si="9"/>
        <v>5.8823529411764705E-2</v>
      </c>
      <c r="E122" s="395">
        <f t="shared" si="10"/>
        <v>5.8823529411764705E-2</v>
      </c>
      <c r="F122" s="395">
        <f t="shared" si="11"/>
        <v>5.8823529411764705E-2</v>
      </c>
      <c r="G122" s="395">
        <f t="shared" si="12"/>
        <v>5.8823529411764705E-2</v>
      </c>
      <c r="H122" s="395">
        <f t="shared" si="13"/>
        <v>5.8823529411764705E-2</v>
      </c>
      <c r="I122" s="395">
        <f t="shared" si="14"/>
        <v>5.8823529411764705E-2</v>
      </c>
      <c r="J122" s="395">
        <f t="shared" si="15"/>
        <v>5.8823529411764705E-2</v>
      </c>
      <c r="K122" s="395">
        <f t="shared" si="16"/>
        <v>5.8823529411764705E-2</v>
      </c>
      <c r="L122" s="395">
        <f t="shared" si="17"/>
        <v>5.8823529411764705E-2</v>
      </c>
      <c r="M122" s="395">
        <f t="shared" si="18"/>
        <v>5.8823529411764705E-2</v>
      </c>
      <c r="N122" s="395">
        <f t="shared" si="19"/>
        <v>5.8823529411764705E-2</v>
      </c>
      <c r="O122" s="395">
        <f t="shared" si="20"/>
        <v>5.8823529411764705E-2</v>
      </c>
      <c r="P122" s="395">
        <f t="shared" si="21"/>
        <v>5.8823529411764705E-2</v>
      </c>
      <c r="Q122" s="395">
        <f t="shared" si="22"/>
        <v>5.8823529411764705E-2</v>
      </c>
      <c r="R122" s="395">
        <f t="shared" si="23"/>
        <v>5.8823529411764705E-2</v>
      </c>
      <c r="S122" s="395">
        <f t="shared" si="24"/>
        <v>5.8823529411764705E-2</v>
      </c>
      <c r="T122" s="395">
        <f t="shared" si="25"/>
        <v>0</v>
      </c>
      <c r="U122" s="395">
        <f t="shared" si="26"/>
        <v>0</v>
      </c>
      <c r="V122" s="395">
        <f t="shared" si="27"/>
        <v>0</v>
      </c>
      <c r="W122" s="395">
        <f t="shared" si="28"/>
        <v>0</v>
      </c>
      <c r="X122" s="395">
        <f t="shared" si="29"/>
        <v>0</v>
      </c>
      <c r="Y122" s="395">
        <f t="shared" si="30"/>
        <v>0</v>
      </c>
      <c r="Z122" s="395">
        <f t="shared" si="31"/>
        <v>0</v>
      </c>
      <c r="AA122" s="395">
        <f t="shared" si="32"/>
        <v>0</v>
      </c>
      <c r="AB122" s="395">
        <f t="shared" si="33"/>
        <v>0</v>
      </c>
      <c r="AC122" s="395">
        <f t="shared" si="34"/>
        <v>0</v>
      </c>
      <c r="AD122" s="395">
        <f t="shared" si="35"/>
        <v>0</v>
      </c>
      <c r="AE122" s="395">
        <f t="shared" si="36"/>
        <v>0</v>
      </c>
      <c r="AF122" s="395">
        <f t="shared" si="37"/>
        <v>0</v>
      </c>
      <c r="AG122" s="395">
        <f t="shared" si="38"/>
        <v>0</v>
      </c>
      <c r="AH122" s="395">
        <f t="shared" si="39"/>
        <v>0</v>
      </c>
      <c r="AI122" s="395">
        <f t="shared" si="40"/>
        <v>0</v>
      </c>
      <c r="AJ122" s="395">
        <f t="shared" si="41"/>
        <v>0</v>
      </c>
      <c r="AK122" s="395">
        <f t="shared" si="42"/>
        <v>0</v>
      </c>
      <c r="AL122" s="395">
        <f t="shared" si="43"/>
        <v>0</v>
      </c>
      <c r="AM122" s="395">
        <f t="shared" si="44"/>
        <v>0</v>
      </c>
      <c r="AN122" s="395">
        <f t="shared" si="45"/>
        <v>0</v>
      </c>
      <c r="AO122" s="395">
        <f t="shared" si="46"/>
        <v>0</v>
      </c>
      <c r="AP122" s="395">
        <f t="shared" si="47"/>
        <v>0</v>
      </c>
      <c r="AQ122" s="394"/>
      <c r="AT122" s="367"/>
    </row>
    <row r="123" spans="1:46" hidden="1" outlineLevel="1">
      <c r="A123" s="366" t="s">
        <v>271</v>
      </c>
      <c r="B123" s="396">
        <f t="shared" si="48"/>
        <v>18</v>
      </c>
      <c r="C123" s="395">
        <f t="shared" si="8"/>
        <v>5.5555555555555552E-2</v>
      </c>
      <c r="D123" s="395">
        <f t="shared" si="9"/>
        <v>5.5555555555555552E-2</v>
      </c>
      <c r="E123" s="395">
        <f t="shared" si="10"/>
        <v>5.5555555555555552E-2</v>
      </c>
      <c r="F123" s="395">
        <f t="shared" si="11"/>
        <v>5.5555555555555552E-2</v>
      </c>
      <c r="G123" s="395">
        <f t="shared" si="12"/>
        <v>5.5555555555555552E-2</v>
      </c>
      <c r="H123" s="395">
        <f t="shared" si="13"/>
        <v>5.5555555555555552E-2</v>
      </c>
      <c r="I123" s="395">
        <f t="shared" si="14"/>
        <v>5.5555555555555552E-2</v>
      </c>
      <c r="J123" s="395">
        <f t="shared" si="15"/>
        <v>5.5555555555555552E-2</v>
      </c>
      <c r="K123" s="395">
        <f t="shared" si="16"/>
        <v>5.5555555555555552E-2</v>
      </c>
      <c r="L123" s="395">
        <f t="shared" si="17"/>
        <v>5.5555555555555552E-2</v>
      </c>
      <c r="M123" s="395">
        <f t="shared" si="18"/>
        <v>5.5555555555555552E-2</v>
      </c>
      <c r="N123" s="395">
        <f t="shared" si="19"/>
        <v>5.5555555555555552E-2</v>
      </c>
      <c r="O123" s="395">
        <f t="shared" si="20"/>
        <v>5.5555555555555552E-2</v>
      </c>
      <c r="P123" s="395">
        <f t="shared" si="21"/>
        <v>5.5555555555555552E-2</v>
      </c>
      <c r="Q123" s="395">
        <f t="shared" si="22"/>
        <v>5.5555555555555552E-2</v>
      </c>
      <c r="R123" s="395">
        <f t="shared" si="23"/>
        <v>5.5555555555555552E-2</v>
      </c>
      <c r="S123" s="395">
        <f t="shared" si="24"/>
        <v>5.5555555555555552E-2</v>
      </c>
      <c r="T123" s="395">
        <f t="shared" si="25"/>
        <v>5.5555555555555552E-2</v>
      </c>
      <c r="U123" s="395">
        <f t="shared" si="26"/>
        <v>0</v>
      </c>
      <c r="V123" s="395">
        <f t="shared" si="27"/>
        <v>0</v>
      </c>
      <c r="W123" s="395">
        <f t="shared" si="28"/>
        <v>0</v>
      </c>
      <c r="X123" s="395">
        <f t="shared" si="29"/>
        <v>0</v>
      </c>
      <c r="Y123" s="395">
        <f t="shared" si="30"/>
        <v>0</v>
      </c>
      <c r="Z123" s="395">
        <f t="shared" si="31"/>
        <v>0</v>
      </c>
      <c r="AA123" s="395">
        <f t="shared" si="32"/>
        <v>0</v>
      </c>
      <c r="AB123" s="395">
        <f t="shared" si="33"/>
        <v>0</v>
      </c>
      <c r="AC123" s="395">
        <f t="shared" si="34"/>
        <v>0</v>
      </c>
      <c r="AD123" s="395">
        <f t="shared" si="35"/>
        <v>0</v>
      </c>
      <c r="AE123" s="395">
        <f t="shared" si="36"/>
        <v>0</v>
      </c>
      <c r="AF123" s="395">
        <f t="shared" si="37"/>
        <v>0</v>
      </c>
      <c r="AG123" s="395">
        <f t="shared" si="38"/>
        <v>0</v>
      </c>
      <c r="AH123" s="395">
        <f t="shared" si="39"/>
        <v>0</v>
      </c>
      <c r="AI123" s="395">
        <f t="shared" si="40"/>
        <v>0</v>
      </c>
      <c r="AJ123" s="395">
        <f t="shared" si="41"/>
        <v>0</v>
      </c>
      <c r="AK123" s="395">
        <f t="shared" si="42"/>
        <v>0</v>
      </c>
      <c r="AL123" s="395">
        <f t="shared" si="43"/>
        <v>0</v>
      </c>
      <c r="AM123" s="395">
        <f t="shared" si="44"/>
        <v>0</v>
      </c>
      <c r="AN123" s="395">
        <f t="shared" si="45"/>
        <v>0</v>
      </c>
      <c r="AO123" s="395">
        <f t="shared" si="46"/>
        <v>0</v>
      </c>
      <c r="AP123" s="395">
        <f t="shared" si="47"/>
        <v>0</v>
      </c>
      <c r="AQ123" s="394"/>
      <c r="AT123" s="367"/>
    </row>
    <row r="124" spans="1:46" hidden="1" outlineLevel="1">
      <c r="A124" s="366" t="s">
        <v>270</v>
      </c>
      <c r="B124" s="396">
        <f t="shared" si="48"/>
        <v>19</v>
      </c>
      <c r="C124" s="395">
        <f t="shared" si="8"/>
        <v>5.2631578947368418E-2</v>
      </c>
      <c r="D124" s="395">
        <f t="shared" si="9"/>
        <v>5.2631578947368418E-2</v>
      </c>
      <c r="E124" s="395">
        <f t="shared" si="10"/>
        <v>5.2631578947368418E-2</v>
      </c>
      <c r="F124" s="395">
        <f t="shared" si="11"/>
        <v>5.2631578947368418E-2</v>
      </c>
      <c r="G124" s="395">
        <f t="shared" si="12"/>
        <v>5.2631578947368418E-2</v>
      </c>
      <c r="H124" s="395">
        <f t="shared" si="13"/>
        <v>5.2631578947368418E-2</v>
      </c>
      <c r="I124" s="395">
        <f t="shared" si="14"/>
        <v>5.2631578947368418E-2</v>
      </c>
      <c r="J124" s="395">
        <f t="shared" si="15"/>
        <v>5.2631578947368418E-2</v>
      </c>
      <c r="K124" s="395">
        <f t="shared" si="16"/>
        <v>5.2631578947368418E-2</v>
      </c>
      <c r="L124" s="395">
        <f t="shared" si="17"/>
        <v>5.2631578947368418E-2</v>
      </c>
      <c r="M124" s="395">
        <f t="shared" si="18"/>
        <v>5.2631578947368418E-2</v>
      </c>
      <c r="N124" s="395">
        <f t="shared" si="19"/>
        <v>5.2631578947368418E-2</v>
      </c>
      <c r="O124" s="395">
        <f t="shared" si="20"/>
        <v>5.2631578947368418E-2</v>
      </c>
      <c r="P124" s="395">
        <f t="shared" si="21"/>
        <v>5.2631578947368418E-2</v>
      </c>
      <c r="Q124" s="395">
        <f t="shared" si="22"/>
        <v>5.2631578947368418E-2</v>
      </c>
      <c r="R124" s="395">
        <f t="shared" si="23"/>
        <v>5.2631578947368418E-2</v>
      </c>
      <c r="S124" s="395">
        <f t="shared" si="24"/>
        <v>5.2631578947368418E-2</v>
      </c>
      <c r="T124" s="395">
        <f t="shared" si="25"/>
        <v>5.2631578947368418E-2</v>
      </c>
      <c r="U124" s="395">
        <f t="shared" si="26"/>
        <v>5.2631578947368418E-2</v>
      </c>
      <c r="V124" s="395">
        <f t="shared" si="27"/>
        <v>0</v>
      </c>
      <c r="W124" s="395">
        <f t="shared" si="28"/>
        <v>0</v>
      </c>
      <c r="X124" s="395">
        <f t="shared" si="29"/>
        <v>0</v>
      </c>
      <c r="Y124" s="395">
        <f t="shared" si="30"/>
        <v>0</v>
      </c>
      <c r="Z124" s="395">
        <f t="shared" si="31"/>
        <v>0</v>
      </c>
      <c r="AA124" s="395">
        <f t="shared" si="32"/>
        <v>0</v>
      </c>
      <c r="AB124" s="395">
        <f t="shared" si="33"/>
        <v>0</v>
      </c>
      <c r="AC124" s="395">
        <f t="shared" si="34"/>
        <v>0</v>
      </c>
      <c r="AD124" s="395">
        <f t="shared" si="35"/>
        <v>0</v>
      </c>
      <c r="AE124" s="395">
        <f t="shared" si="36"/>
        <v>0</v>
      </c>
      <c r="AF124" s="395">
        <f t="shared" si="37"/>
        <v>0</v>
      </c>
      <c r="AG124" s="395">
        <f t="shared" si="38"/>
        <v>0</v>
      </c>
      <c r="AH124" s="395">
        <f t="shared" si="39"/>
        <v>0</v>
      </c>
      <c r="AI124" s="395">
        <f t="shared" si="40"/>
        <v>0</v>
      </c>
      <c r="AJ124" s="395">
        <f t="shared" si="41"/>
        <v>0</v>
      </c>
      <c r="AK124" s="395">
        <f t="shared" si="42"/>
        <v>0</v>
      </c>
      <c r="AL124" s="395">
        <f t="shared" si="43"/>
        <v>0</v>
      </c>
      <c r="AM124" s="395">
        <f t="shared" si="44"/>
        <v>0</v>
      </c>
      <c r="AN124" s="395">
        <f t="shared" si="45"/>
        <v>0</v>
      </c>
      <c r="AO124" s="395">
        <f t="shared" si="46"/>
        <v>0</v>
      </c>
      <c r="AP124" s="395">
        <f t="shared" si="47"/>
        <v>0</v>
      </c>
      <c r="AQ124" s="394"/>
      <c r="AT124" s="367"/>
    </row>
    <row r="125" spans="1:46" hidden="1" outlineLevel="1">
      <c r="A125" s="366" t="s">
        <v>269</v>
      </c>
      <c r="B125" s="396">
        <f t="shared" si="48"/>
        <v>20</v>
      </c>
      <c r="C125" s="395">
        <f t="shared" si="8"/>
        <v>0.05</v>
      </c>
      <c r="D125" s="395">
        <f t="shared" si="9"/>
        <v>0.05</v>
      </c>
      <c r="E125" s="395">
        <f t="shared" si="10"/>
        <v>0.05</v>
      </c>
      <c r="F125" s="395">
        <f t="shared" si="11"/>
        <v>0.05</v>
      </c>
      <c r="G125" s="395">
        <f t="shared" si="12"/>
        <v>0.05</v>
      </c>
      <c r="H125" s="395">
        <f t="shared" si="13"/>
        <v>0.05</v>
      </c>
      <c r="I125" s="395">
        <f t="shared" si="14"/>
        <v>0.05</v>
      </c>
      <c r="J125" s="395">
        <f t="shared" si="15"/>
        <v>0.05</v>
      </c>
      <c r="K125" s="395">
        <f t="shared" si="16"/>
        <v>0.05</v>
      </c>
      <c r="L125" s="395">
        <f t="shared" si="17"/>
        <v>0.05</v>
      </c>
      <c r="M125" s="395">
        <f t="shared" si="18"/>
        <v>0.05</v>
      </c>
      <c r="N125" s="395">
        <f t="shared" si="19"/>
        <v>0.05</v>
      </c>
      <c r="O125" s="395">
        <f t="shared" si="20"/>
        <v>0.05</v>
      </c>
      <c r="P125" s="395">
        <f t="shared" si="21"/>
        <v>0.05</v>
      </c>
      <c r="Q125" s="395">
        <f t="shared" si="22"/>
        <v>0.05</v>
      </c>
      <c r="R125" s="395">
        <f t="shared" si="23"/>
        <v>0.05</v>
      </c>
      <c r="S125" s="395">
        <f t="shared" si="24"/>
        <v>0.05</v>
      </c>
      <c r="T125" s="395">
        <f t="shared" si="25"/>
        <v>0.05</v>
      </c>
      <c r="U125" s="395">
        <f t="shared" si="26"/>
        <v>0.05</v>
      </c>
      <c r="V125" s="395">
        <f t="shared" si="27"/>
        <v>0.05</v>
      </c>
      <c r="W125" s="395">
        <f t="shared" si="28"/>
        <v>0</v>
      </c>
      <c r="X125" s="395">
        <f t="shared" si="29"/>
        <v>0</v>
      </c>
      <c r="Y125" s="395">
        <f t="shared" si="30"/>
        <v>0</v>
      </c>
      <c r="Z125" s="395">
        <f t="shared" si="31"/>
        <v>0</v>
      </c>
      <c r="AA125" s="395">
        <f t="shared" si="32"/>
        <v>0</v>
      </c>
      <c r="AB125" s="395">
        <f t="shared" si="33"/>
        <v>0</v>
      </c>
      <c r="AC125" s="395">
        <f t="shared" si="34"/>
        <v>0</v>
      </c>
      <c r="AD125" s="395">
        <f t="shared" si="35"/>
        <v>0</v>
      </c>
      <c r="AE125" s="395">
        <f t="shared" si="36"/>
        <v>0</v>
      </c>
      <c r="AF125" s="395">
        <f t="shared" si="37"/>
        <v>0</v>
      </c>
      <c r="AG125" s="395">
        <f t="shared" si="38"/>
        <v>0</v>
      </c>
      <c r="AH125" s="395">
        <f t="shared" si="39"/>
        <v>0</v>
      </c>
      <c r="AI125" s="395">
        <f t="shared" si="40"/>
        <v>0</v>
      </c>
      <c r="AJ125" s="395">
        <f t="shared" si="41"/>
        <v>0</v>
      </c>
      <c r="AK125" s="395">
        <f t="shared" si="42"/>
        <v>0</v>
      </c>
      <c r="AL125" s="395">
        <f t="shared" si="43"/>
        <v>0</v>
      </c>
      <c r="AM125" s="395">
        <f t="shared" si="44"/>
        <v>0</v>
      </c>
      <c r="AN125" s="395">
        <f t="shared" si="45"/>
        <v>0</v>
      </c>
      <c r="AO125" s="395">
        <f t="shared" si="46"/>
        <v>0</v>
      </c>
      <c r="AP125" s="395">
        <f t="shared" si="47"/>
        <v>0</v>
      </c>
      <c r="AQ125" s="394"/>
      <c r="AT125" s="367"/>
    </row>
    <row r="126" spans="1:46" hidden="1" outlineLevel="1">
      <c r="A126" s="366" t="s">
        <v>268</v>
      </c>
      <c r="B126" s="396">
        <f t="shared" si="48"/>
        <v>21</v>
      </c>
      <c r="C126" s="395">
        <f t="shared" si="8"/>
        <v>4.7619047619047616E-2</v>
      </c>
      <c r="D126" s="395">
        <f t="shared" si="9"/>
        <v>4.7619047619047616E-2</v>
      </c>
      <c r="E126" s="395">
        <f t="shared" si="10"/>
        <v>4.7619047619047616E-2</v>
      </c>
      <c r="F126" s="395">
        <f t="shared" si="11"/>
        <v>4.7619047619047616E-2</v>
      </c>
      <c r="G126" s="395">
        <f t="shared" si="12"/>
        <v>4.7619047619047616E-2</v>
      </c>
      <c r="H126" s="395">
        <f t="shared" si="13"/>
        <v>4.7619047619047616E-2</v>
      </c>
      <c r="I126" s="395">
        <f t="shared" si="14"/>
        <v>4.7619047619047616E-2</v>
      </c>
      <c r="J126" s="395">
        <f t="shared" si="15"/>
        <v>4.7619047619047616E-2</v>
      </c>
      <c r="K126" s="395">
        <f t="shared" si="16"/>
        <v>4.7619047619047616E-2</v>
      </c>
      <c r="L126" s="395">
        <f t="shared" si="17"/>
        <v>4.7619047619047616E-2</v>
      </c>
      <c r="M126" s="395">
        <f t="shared" si="18"/>
        <v>4.7619047619047616E-2</v>
      </c>
      <c r="N126" s="395">
        <f t="shared" si="19"/>
        <v>4.7619047619047616E-2</v>
      </c>
      <c r="O126" s="395">
        <f t="shared" si="20"/>
        <v>4.7619047619047616E-2</v>
      </c>
      <c r="P126" s="395">
        <f t="shared" si="21"/>
        <v>4.7619047619047616E-2</v>
      </c>
      <c r="Q126" s="395">
        <f t="shared" si="22"/>
        <v>4.7619047619047616E-2</v>
      </c>
      <c r="R126" s="395">
        <f t="shared" si="23"/>
        <v>4.7619047619047616E-2</v>
      </c>
      <c r="S126" s="395">
        <f t="shared" si="24"/>
        <v>4.7619047619047616E-2</v>
      </c>
      <c r="T126" s="395">
        <f t="shared" si="25"/>
        <v>4.7619047619047616E-2</v>
      </c>
      <c r="U126" s="395">
        <f t="shared" si="26"/>
        <v>4.7619047619047616E-2</v>
      </c>
      <c r="V126" s="395">
        <f t="shared" si="27"/>
        <v>4.7619047619047616E-2</v>
      </c>
      <c r="W126" s="395">
        <f t="shared" si="28"/>
        <v>4.7619047619047616E-2</v>
      </c>
      <c r="X126" s="395">
        <f t="shared" si="29"/>
        <v>0</v>
      </c>
      <c r="Y126" s="395">
        <f t="shared" si="30"/>
        <v>0</v>
      </c>
      <c r="Z126" s="395">
        <f t="shared" si="31"/>
        <v>0</v>
      </c>
      <c r="AA126" s="395">
        <f t="shared" si="32"/>
        <v>0</v>
      </c>
      <c r="AB126" s="395">
        <f t="shared" si="33"/>
        <v>0</v>
      </c>
      <c r="AC126" s="395">
        <f t="shared" si="34"/>
        <v>0</v>
      </c>
      <c r="AD126" s="395">
        <f t="shared" si="35"/>
        <v>0</v>
      </c>
      <c r="AE126" s="395">
        <f t="shared" si="36"/>
        <v>0</v>
      </c>
      <c r="AF126" s="395">
        <f t="shared" si="37"/>
        <v>0</v>
      </c>
      <c r="AG126" s="395">
        <f t="shared" si="38"/>
        <v>0</v>
      </c>
      <c r="AH126" s="395">
        <f t="shared" si="39"/>
        <v>0</v>
      </c>
      <c r="AI126" s="395">
        <f t="shared" si="40"/>
        <v>0</v>
      </c>
      <c r="AJ126" s="395">
        <f t="shared" si="41"/>
        <v>0</v>
      </c>
      <c r="AK126" s="395">
        <f t="shared" si="42"/>
        <v>0</v>
      </c>
      <c r="AL126" s="395">
        <f t="shared" si="43"/>
        <v>0</v>
      </c>
      <c r="AM126" s="395">
        <f t="shared" si="44"/>
        <v>0</v>
      </c>
      <c r="AN126" s="395">
        <f t="shared" si="45"/>
        <v>0</v>
      </c>
      <c r="AO126" s="395">
        <f t="shared" si="46"/>
        <v>0</v>
      </c>
      <c r="AP126" s="395">
        <f t="shared" si="47"/>
        <v>0</v>
      </c>
      <c r="AQ126" s="394"/>
      <c r="AT126" s="367"/>
    </row>
    <row r="127" spans="1:46" hidden="1" outlineLevel="1">
      <c r="A127" s="366" t="s">
        <v>267</v>
      </c>
      <c r="B127" s="396">
        <f t="shared" si="48"/>
        <v>22</v>
      </c>
      <c r="C127" s="395">
        <f t="shared" si="8"/>
        <v>4.5454545454545456E-2</v>
      </c>
      <c r="D127" s="395">
        <f t="shared" si="9"/>
        <v>4.5454545454545456E-2</v>
      </c>
      <c r="E127" s="395">
        <f t="shared" si="10"/>
        <v>4.5454545454545456E-2</v>
      </c>
      <c r="F127" s="395">
        <f t="shared" si="11"/>
        <v>4.5454545454545456E-2</v>
      </c>
      <c r="G127" s="395">
        <f t="shared" si="12"/>
        <v>4.5454545454545456E-2</v>
      </c>
      <c r="H127" s="395">
        <f t="shared" si="13"/>
        <v>4.5454545454545456E-2</v>
      </c>
      <c r="I127" s="395">
        <f t="shared" si="14"/>
        <v>4.5454545454545456E-2</v>
      </c>
      <c r="J127" s="395">
        <f t="shared" si="15"/>
        <v>4.5454545454545456E-2</v>
      </c>
      <c r="K127" s="395">
        <f t="shared" si="16"/>
        <v>4.5454545454545456E-2</v>
      </c>
      <c r="L127" s="395">
        <f t="shared" si="17"/>
        <v>4.5454545454545456E-2</v>
      </c>
      <c r="M127" s="395">
        <f t="shared" si="18"/>
        <v>4.5454545454545456E-2</v>
      </c>
      <c r="N127" s="395">
        <f t="shared" si="19"/>
        <v>4.5454545454545456E-2</v>
      </c>
      <c r="O127" s="395">
        <f t="shared" si="20"/>
        <v>4.5454545454545456E-2</v>
      </c>
      <c r="P127" s="395">
        <f t="shared" si="21"/>
        <v>4.5454545454545456E-2</v>
      </c>
      <c r="Q127" s="395">
        <f t="shared" si="22"/>
        <v>4.5454545454545456E-2</v>
      </c>
      <c r="R127" s="395">
        <f t="shared" si="23"/>
        <v>4.5454545454545456E-2</v>
      </c>
      <c r="S127" s="395">
        <f t="shared" si="24"/>
        <v>4.5454545454545456E-2</v>
      </c>
      <c r="T127" s="395">
        <f t="shared" si="25"/>
        <v>4.5454545454545456E-2</v>
      </c>
      <c r="U127" s="395">
        <f t="shared" si="26"/>
        <v>4.5454545454545456E-2</v>
      </c>
      <c r="V127" s="395">
        <f t="shared" si="27"/>
        <v>4.5454545454545456E-2</v>
      </c>
      <c r="W127" s="395">
        <f t="shared" si="28"/>
        <v>4.5454545454545456E-2</v>
      </c>
      <c r="X127" s="395">
        <f t="shared" si="29"/>
        <v>4.5454545454545456E-2</v>
      </c>
      <c r="Y127" s="395">
        <f t="shared" si="30"/>
        <v>0</v>
      </c>
      <c r="Z127" s="395">
        <f t="shared" si="31"/>
        <v>0</v>
      </c>
      <c r="AA127" s="395">
        <f t="shared" si="32"/>
        <v>0</v>
      </c>
      <c r="AB127" s="395">
        <f t="shared" si="33"/>
        <v>0</v>
      </c>
      <c r="AC127" s="395">
        <f t="shared" si="34"/>
        <v>0</v>
      </c>
      <c r="AD127" s="395">
        <f t="shared" si="35"/>
        <v>0</v>
      </c>
      <c r="AE127" s="395">
        <f t="shared" si="36"/>
        <v>0</v>
      </c>
      <c r="AF127" s="395">
        <f t="shared" si="37"/>
        <v>0</v>
      </c>
      <c r="AG127" s="395">
        <f t="shared" si="38"/>
        <v>0</v>
      </c>
      <c r="AH127" s="395">
        <f t="shared" si="39"/>
        <v>0</v>
      </c>
      <c r="AI127" s="395">
        <f t="shared" si="40"/>
        <v>0</v>
      </c>
      <c r="AJ127" s="395">
        <f t="shared" si="41"/>
        <v>0</v>
      </c>
      <c r="AK127" s="395">
        <f t="shared" si="42"/>
        <v>0</v>
      </c>
      <c r="AL127" s="395">
        <f t="shared" si="43"/>
        <v>0</v>
      </c>
      <c r="AM127" s="395">
        <f t="shared" si="44"/>
        <v>0</v>
      </c>
      <c r="AN127" s="395">
        <f t="shared" si="45"/>
        <v>0</v>
      </c>
      <c r="AO127" s="395">
        <f t="shared" si="46"/>
        <v>0</v>
      </c>
      <c r="AP127" s="395">
        <f t="shared" si="47"/>
        <v>0</v>
      </c>
      <c r="AQ127" s="394"/>
      <c r="AT127" s="367"/>
    </row>
    <row r="128" spans="1:46" hidden="1" outlineLevel="1">
      <c r="A128" s="366" t="s">
        <v>266</v>
      </c>
      <c r="B128" s="396">
        <f t="shared" si="48"/>
        <v>23</v>
      </c>
      <c r="C128" s="395">
        <f t="shared" si="8"/>
        <v>4.3478260869565216E-2</v>
      </c>
      <c r="D128" s="395">
        <f t="shared" si="9"/>
        <v>4.3478260869565216E-2</v>
      </c>
      <c r="E128" s="395">
        <f t="shared" si="10"/>
        <v>4.3478260869565216E-2</v>
      </c>
      <c r="F128" s="395">
        <f t="shared" si="11"/>
        <v>4.3478260869565216E-2</v>
      </c>
      <c r="G128" s="395">
        <f t="shared" si="12"/>
        <v>4.3478260869565216E-2</v>
      </c>
      <c r="H128" s="395">
        <f t="shared" si="13"/>
        <v>4.3478260869565216E-2</v>
      </c>
      <c r="I128" s="395">
        <f t="shared" si="14"/>
        <v>4.3478260869565216E-2</v>
      </c>
      <c r="J128" s="395">
        <f t="shared" si="15"/>
        <v>4.3478260869565216E-2</v>
      </c>
      <c r="K128" s="395">
        <f t="shared" si="16"/>
        <v>4.3478260869565216E-2</v>
      </c>
      <c r="L128" s="395">
        <f t="shared" si="17"/>
        <v>4.3478260869565216E-2</v>
      </c>
      <c r="M128" s="395">
        <f t="shared" si="18"/>
        <v>4.3478260869565216E-2</v>
      </c>
      <c r="N128" s="395">
        <f t="shared" si="19"/>
        <v>4.3478260869565216E-2</v>
      </c>
      <c r="O128" s="395">
        <f t="shared" si="20"/>
        <v>4.3478260869565216E-2</v>
      </c>
      <c r="P128" s="395">
        <f t="shared" si="21"/>
        <v>4.3478260869565216E-2</v>
      </c>
      <c r="Q128" s="395">
        <f t="shared" si="22"/>
        <v>4.3478260869565216E-2</v>
      </c>
      <c r="R128" s="395">
        <f t="shared" si="23"/>
        <v>4.3478260869565216E-2</v>
      </c>
      <c r="S128" s="395">
        <f t="shared" si="24"/>
        <v>4.3478260869565216E-2</v>
      </c>
      <c r="T128" s="395">
        <f t="shared" si="25"/>
        <v>4.3478260869565216E-2</v>
      </c>
      <c r="U128" s="395">
        <f t="shared" si="26"/>
        <v>4.3478260869565216E-2</v>
      </c>
      <c r="V128" s="395">
        <f t="shared" si="27"/>
        <v>4.3478260869565216E-2</v>
      </c>
      <c r="W128" s="395">
        <f t="shared" si="28"/>
        <v>4.3478260869565216E-2</v>
      </c>
      <c r="X128" s="395">
        <f t="shared" si="29"/>
        <v>4.3478260869565216E-2</v>
      </c>
      <c r="Y128" s="395">
        <f t="shared" si="30"/>
        <v>4.3478260869565216E-2</v>
      </c>
      <c r="Z128" s="395">
        <f t="shared" si="31"/>
        <v>0</v>
      </c>
      <c r="AA128" s="395">
        <f t="shared" si="32"/>
        <v>0</v>
      </c>
      <c r="AB128" s="395">
        <f t="shared" si="33"/>
        <v>0</v>
      </c>
      <c r="AC128" s="395">
        <f t="shared" si="34"/>
        <v>0</v>
      </c>
      <c r="AD128" s="395">
        <f t="shared" si="35"/>
        <v>0</v>
      </c>
      <c r="AE128" s="395">
        <f t="shared" si="36"/>
        <v>0</v>
      </c>
      <c r="AF128" s="395">
        <f t="shared" si="37"/>
        <v>0</v>
      </c>
      <c r="AG128" s="395">
        <f t="shared" si="38"/>
        <v>0</v>
      </c>
      <c r="AH128" s="395">
        <f t="shared" si="39"/>
        <v>0</v>
      </c>
      <c r="AI128" s="395">
        <f t="shared" si="40"/>
        <v>0</v>
      </c>
      <c r="AJ128" s="395">
        <f t="shared" si="41"/>
        <v>0</v>
      </c>
      <c r="AK128" s="395">
        <f t="shared" si="42"/>
        <v>0</v>
      </c>
      <c r="AL128" s="395">
        <f t="shared" si="43"/>
        <v>0</v>
      </c>
      <c r="AM128" s="395">
        <f t="shared" si="44"/>
        <v>0</v>
      </c>
      <c r="AN128" s="395">
        <f t="shared" si="45"/>
        <v>0</v>
      </c>
      <c r="AO128" s="395">
        <f t="shared" si="46"/>
        <v>0</v>
      </c>
      <c r="AP128" s="395">
        <f t="shared" si="47"/>
        <v>0</v>
      </c>
      <c r="AQ128" s="394"/>
      <c r="AT128" s="367"/>
    </row>
    <row r="129" spans="1:46" hidden="1" outlineLevel="1">
      <c r="A129" s="366" t="s">
        <v>265</v>
      </c>
      <c r="B129" s="396">
        <f t="shared" si="48"/>
        <v>24</v>
      </c>
      <c r="C129" s="395">
        <f t="shared" si="8"/>
        <v>4.1666666666666664E-2</v>
      </c>
      <c r="D129" s="395">
        <f t="shared" si="9"/>
        <v>4.1666666666666664E-2</v>
      </c>
      <c r="E129" s="395">
        <f t="shared" si="10"/>
        <v>4.1666666666666664E-2</v>
      </c>
      <c r="F129" s="395">
        <f t="shared" si="11"/>
        <v>4.1666666666666664E-2</v>
      </c>
      <c r="G129" s="395">
        <f t="shared" si="12"/>
        <v>4.1666666666666664E-2</v>
      </c>
      <c r="H129" s="395">
        <f t="shared" si="13"/>
        <v>4.1666666666666664E-2</v>
      </c>
      <c r="I129" s="395">
        <f t="shared" si="14"/>
        <v>4.1666666666666664E-2</v>
      </c>
      <c r="J129" s="395">
        <f t="shared" si="15"/>
        <v>4.1666666666666664E-2</v>
      </c>
      <c r="K129" s="395">
        <f t="shared" si="16"/>
        <v>4.1666666666666664E-2</v>
      </c>
      <c r="L129" s="395">
        <f t="shared" si="17"/>
        <v>4.1666666666666664E-2</v>
      </c>
      <c r="M129" s="395">
        <f t="shared" si="18"/>
        <v>4.1666666666666664E-2</v>
      </c>
      <c r="N129" s="395">
        <f t="shared" si="19"/>
        <v>4.1666666666666664E-2</v>
      </c>
      <c r="O129" s="395">
        <f t="shared" si="20"/>
        <v>4.1666666666666664E-2</v>
      </c>
      <c r="P129" s="395">
        <f t="shared" si="21"/>
        <v>4.1666666666666664E-2</v>
      </c>
      <c r="Q129" s="395">
        <f t="shared" si="22"/>
        <v>4.1666666666666664E-2</v>
      </c>
      <c r="R129" s="395">
        <f t="shared" si="23"/>
        <v>4.1666666666666664E-2</v>
      </c>
      <c r="S129" s="395">
        <f t="shared" si="24"/>
        <v>4.1666666666666664E-2</v>
      </c>
      <c r="T129" s="395">
        <f t="shared" si="25"/>
        <v>4.1666666666666664E-2</v>
      </c>
      <c r="U129" s="395">
        <f t="shared" si="26"/>
        <v>4.1666666666666664E-2</v>
      </c>
      <c r="V129" s="395">
        <f t="shared" si="27"/>
        <v>4.1666666666666664E-2</v>
      </c>
      <c r="W129" s="395">
        <f t="shared" si="28"/>
        <v>4.1666666666666664E-2</v>
      </c>
      <c r="X129" s="395">
        <f t="shared" si="29"/>
        <v>4.1666666666666664E-2</v>
      </c>
      <c r="Y129" s="395">
        <f t="shared" si="30"/>
        <v>4.1666666666666664E-2</v>
      </c>
      <c r="Z129" s="395">
        <f t="shared" si="31"/>
        <v>4.1666666666666664E-2</v>
      </c>
      <c r="AA129" s="395">
        <f t="shared" si="32"/>
        <v>0</v>
      </c>
      <c r="AB129" s="395">
        <f t="shared" si="33"/>
        <v>0</v>
      </c>
      <c r="AC129" s="395">
        <f t="shared" si="34"/>
        <v>0</v>
      </c>
      <c r="AD129" s="395">
        <f t="shared" si="35"/>
        <v>0</v>
      </c>
      <c r="AE129" s="395">
        <f t="shared" si="36"/>
        <v>0</v>
      </c>
      <c r="AF129" s="395">
        <f t="shared" si="37"/>
        <v>0</v>
      </c>
      <c r="AG129" s="395">
        <f t="shared" si="38"/>
        <v>0</v>
      </c>
      <c r="AH129" s="395">
        <f t="shared" si="39"/>
        <v>0</v>
      </c>
      <c r="AI129" s="395">
        <f t="shared" si="40"/>
        <v>0</v>
      </c>
      <c r="AJ129" s="395">
        <f t="shared" si="41"/>
        <v>0</v>
      </c>
      <c r="AK129" s="395">
        <f t="shared" si="42"/>
        <v>0</v>
      </c>
      <c r="AL129" s="395">
        <f t="shared" si="43"/>
        <v>0</v>
      </c>
      <c r="AM129" s="395">
        <f t="shared" si="44"/>
        <v>0</v>
      </c>
      <c r="AN129" s="395">
        <f t="shared" si="45"/>
        <v>0</v>
      </c>
      <c r="AO129" s="395">
        <f t="shared" si="46"/>
        <v>0</v>
      </c>
      <c r="AP129" s="395">
        <f t="shared" si="47"/>
        <v>0</v>
      </c>
      <c r="AQ129" s="394"/>
      <c r="AT129" s="367"/>
    </row>
    <row r="130" spans="1:46" hidden="1" outlineLevel="1">
      <c r="A130" s="366" t="s">
        <v>264</v>
      </c>
      <c r="B130" s="396">
        <f t="shared" si="48"/>
        <v>25</v>
      </c>
      <c r="C130" s="395">
        <f t="shared" si="8"/>
        <v>0.04</v>
      </c>
      <c r="D130" s="395">
        <f t="shared" si="9"/>
        <v>0.04</v>
      </c>
      <c r="E130" s="395">
        <f t="shared" si="10"/>
        <v>0.04</v>
      </c>
      <c r="F130" s="395">
        <f t="shared" si="11"/>
        <v>0.04</v>
      </c>
      <c r="G130" s="395">
        <f t="shared" si="12"/>
        <v>0.04</v>
      </c>
      <c r="H130" s="395">
        <f t="shared" si="13"/>
        <v>0.04</v>
      </c>
      <c r="I130" s="395">
        <f t="shared" si="14"/>
        <v>0.04</v>
      </c>
      <c r="J130" s="395">
        <f t="shared" si="15"/>
        <v>0.04</v>
      </c>
      <c r="K130" s="395">
        <f t="shared" si="16"/>
        <v>0.04</v>
      </c>
      <c r="L130" s="395">
        <f t="shared" si="17"/>
        <v>0.04</v>
      </c>
      <c r="M130" s="395">
        <f t="shared" si="18"/>
        <v>0.04</v>
      </c>
      <c r="N130" s="395">
        <f t="shared" si="19"/>
        <v>0.04</v>
      </c>
      <c r="O130" s="395">
        <f t="shared" si="20"/>
        <v>0.04</v>
      </c>
      <c r="P130" s="395">
        <f t="shared" si="21"/>
        <v>0.04</v>
      </c>
      <c r="Q130" s="395">
        <f t="shared" si="22"/>
        <v>0.04</v>
      </c>
      <c r="R130" s="395">
        <f t="shared" si="23"/>
        <v>0.04</v>
      </c>
      <c r="S130" s="395">
        <f t="shared" si="24"/>
        <v>0.04</v>
      </c>
      <c r="T130" s="395">
        <f t="shared" si="25"/>
        <v>0.04</v>
      </c>
      <c r="U130" s="395">
        <f t="shared" si="26"/>
        <v>0.04</v>
      </c>
      <c r="V130" s="395">
        <f t="shared" si="27"/>
        <v>0.04</v>
      </c>
      <c r="W130" s="395">
        <f t="shared" si="28"/>
        <v>0.04</v>
      </c>
      <c r="X130" s="395">
        <f t="shared" si="29"/>
        <v>0.04</v>
      </c>
      <c r="Y130" s="395">
        <f t="shared" si="30"/>
        <v>0.04</v>
      </c>
      <c r="Z130" s="395">
        <f t="shared" si="31"/>
        <v>0.04</v>
      </c>
      <c r="AA130" s="395">
        <f t="shared" si="32"/>
        <v>0.04</v>
      </c>
      <c r="AB130" s="395">
        <f t="shared" si="33"/>
        <v>0</v>
      </c>
      <c r="AC130" s="395">
        <f t="shared" si="34"/>
        <v>0</v>
      </c>
      <c r="AD130" s="395">
        <f t="shared" si="35"/>
        <v>0</v>
      </c>
      <c r="AE130" s="395">
        <f t="shared" si="36"/>
        <v>0</v>
      </c>
      <c r="AF130" s="395">
        <f t="shared" si="37"/>
        <v>0</v>
      </c>
      <c r="AG130" s="395">
        <f t="shared" si="38"/>
        <v>0</v>
      </c>
      <c r="AH130" s="395">
        <f t="shared" si="39"/>
        <v>0</v>
      </c>
      <c r="AI130" s="395">
        <f t="shared" si="40"/>
        <v>0</v>
      </c>
      <c r="AJ130" s="395">
        <f t="shared" si="41"/>
        <v>0</v>
      </c>
      <c r="AK130" s="395">
        <f t="shared" si="42"/>
        <v>0</v>
      </c>
      <c r="AL130" s="395">
        <f t="shared" si="43"/>
        <v>0</v>
      </c>
      <c r="AM130" s="395">
        <f t="shared" si="44"/>
        <v>0</v>
      </c>
      <c r="AN130" s="395">
        <f t="shared" si="45"/>
        <v>0</v>
      </c>
      <c r="AO130" s="395">
        <f t="shared" si="46"/>
        <v>0</v>
      </c>
      <c r="AP130" s="395">
        <f t="shared" si="47"/>
        <v>0</v>
      </c>
      <c r="AQ130" s="394"/>
      <c r="AT130" s="367"/>
    </row>
    <row r="131" spans="1:46" hidden="1" outlineLevel="1">
      <c r="A131" s="366" t="s">
        <v>263</v>
      </c>
      <c r="B131" s="396">
        <f t="shared" si="48"/>
        <v>26</v>
      </c>
      <c r="C131" s="395">
        <f t="shared" si="8"/>
        <v>3.8461538461538464E-2</v>
      </c>
      <c r="D131" s="395">
        <f t="shared" si="9"/>
        <v>3.8461538461538464E-2</v>
      </c>
      <c r="E131" s="395">
        <f t="shared" si="10"/>
        <v>3.8461538461538464E-2</v>
      </c>
      <c r="F131" s="395">
        <f t="shared" si="11"/>
        <v>3.8461538461538464E-2</v>
      </c>
      <c r="G131" s="395">
        <f t="shared" si="12"/>
        <v>3.8461538461538464E-2</v>
      </c>
      <c r="H131" s="395">
        <f t="shared" si="13"/>
        <v>3.8461538461538464E-2</v>
      </c>
      <c r="I131" s="395">
        <f t="shared" si="14"/>
        <v>3.8461538461538464E-2</v>
      </c>
      <c r="J131" s="395">
        <f t="shared" si="15"/>
        <v>3.8461538461538464E-2</v>
      </c>
      <c r="K131" s="395">
        <f t="shared" si="16"/>
        <v>3.8461538461538464E-2</v>
      </c>
      <c r="L131" s="395">
        <f t="shared" si="17"/>
        <v>3.8461538461538464E-2</v>
      </c>
      <c r="M131" s="395">
        <f t="shared" si="18"/>
        <v>3.8461538461538464E-2</v>
      </c>
      <c r="N131" s="395">
        <f t="shared" si="19"/>
        <v>3.8461538461538464E-2</v>
      </c>
      <c r="O131" s="395">
        <f t="shared" si="20"/>
        <v>3.8461538461538464E-2</v>
      </c>
      <c r="P131" s="395">
        <f t="shared" si="21"/>
        <v>3.8461538461538464E-2</v>
      </c>
      <c r="Q131" s="395">
        <f t="shared" si="22"/>
        <v>3.8461538461538464E-2</v>
      </c>
      <c r="R131" s="395">
        <f t="shared" si="23"/>
        <v>3.8461538461538464E-2</v>
      </c>
      <c r="S131" s="395">
        <f t="shared" si="24"/>
        <v>3.8461538461538464E-2</v>
      </c>
      <c r="T131" s="395">
        <f t="shared" si="25"/>
        <v>3.8461538461538464E-2</v>
      </c>
      <c r="U131" s="395">
        <f t="shared" si="26"/>
        <v>3.8461538461538464E-2</v>
      </c>
      <c r="V131" s="395">
        <f t="shared" si="27"/>
        <v>3.8461538461538464E-2</v>
      </c>
      <c r="W131" s="395">
        <f t="shared" si="28"/>
        <v>3.8461538461538464E-2</v>
      </c>
      <c r="X131" s="395">
        <f t="shared" si="29"/>
        <v>3.8461538461538464E-2</v>
      </c>
      <c r="Y131" s="395">
        <f t="shared" si="30"/>
        <v>3.8461538461538464E-2</v>
      </c>
      <c r="Z131" s="395">
        <f t="shared" si="31"/>
        <v>3.8461538461538464E-2</v>
      </c>
      <c r="AA131" s="395">
        <f t="shared" si="32"/>
        <v>3.8461538461538464E-2</v>
      </c>
      <c r="AB131" s="395">
        <f t="shared" si="33"/>
        <v>3.8461538461538464E-2</v>
      </c>
      <c r="AC131" s="395">
        <f t="shared" si="34"/>
        <v>0</v>
      </c>
      <c r="AD131" s="395">
        <f t="shared" si="35"/>
        <v>0</v>
      </c>
      <c r="AE131" s="395">
        <f t="shared" si="36"/>
        <v>0</v>
      </c>
      <c r="AF131" s="395">
        <f t="shared" si="37"/>
        <v>0</v>
      </c>
      <c r="AG131" s="395">
        <f t="shared" si="38"/>
        <v>0</v>
      </c>
      <c r="AH131" s="395">
        <f t="shared" si="39"/>
        <v>0</v>
      </c>
      <c r="AI131" s="395">
        <f t="shared" si="40"/>
        <v>0</v>
      </c>
      <c r="AJ131" s="395">
        <f t="shared" si="41"/>
        <v>0</v>
      </c>
      <c r="AK131" s="395">
        <f t="shared" si="42"/>
        <v>0</v>
      </c>
      <c r="AL131" s="395">
        <f t="shared" si="43"/>
        <v>0</v>
      </c>
      <c r="AM131" s="395">
        <f t="shared" si="44"/>
        <v>0</v>
      </c>
      <c r="AN131" s="395">
        <f t="shared" si="45"/>
        <v>0</v>
      </c>
      <c r="AO131" s="395">
        <f t="shared" si="46"/>
        <v>0</v>
      </c>
      <c r="AP131" s="395">
        <f t="shared" si="47"/>
        <v>0</v>
      </c>
      <c r="AQ131" s="394"/>
      <c r="AT131" s="367"/>
    </row>
    <row r="132" spans="1:46" hidden="1" outlineLevel="1">
      <c r="A132" s="366" t="s">
        <v>262</v>
      </c>
      <c r="B132" s="396">
        <f t="shared" si="48"/>
        <v>27</v>
      </c>
      <c r="C132" s="395">
        <f t="shared" si="8"/>
        <v>3.7037037037037035E-2</v>
      </c>
      <c r="D132" s="395">
        <f t="shared" si="9"/>
        <v>3.7037037037037035E-2</v>
      </c>
      <c r="E132" s="395">
        <f t="shared" si="10"/>
        <v>3.7037037037037035E-2</v>
      </c>
      <c r="F132" s="395">
        <f t="shared" si="11"/>
        <v>3.7037037037037035E-2</v>
      </c>
      <c r="G132" s="395">
        <f t="shared" si="12"/>
        <v>3.7037037037037035E-2</v>
      </c>
      <c r="H132" s="395">
        <f t="shared" si="13"/>
        <v>3.7037037037037035E-2</v>
      </c>
      <c r="I132" s="395">
        <f t="shared" si="14"/>
        <v>3.7037037037037035E-2</v>
      </c>
      <c r="J132" s="395">
        <f t="shared" si="15"/>
        <v>3.7037037037037035E-2</v>
      </c>
      <c r="K132" s="395">
        <f t="shared" si="16"/>
        <v>3.7037037037037035E-2</v>
      </c>
      <c r="L132" s="395">
        <f t="shared" si="17"/>
        <v>3.7037037037037035E-2</v>
      </c>
      <c r="M132" s="395">
        <f t="shared" si="18"/>
        <v>3.7037037037037035E-2</v>
      </c>
      <c r="N132" s="395">
        <f t="shared" si="19"/>
        <v>3.7037037037037035E-2</v>
      </c>
      <c r="O132" s="395">
        <f t="shared" si="20"/>
        <v>3.7037037037037035E-2</v>
      </c>
      <c r="P132" s="395">
        <f t="shared" si="21"/>
        <v>3.7037037037037035E-2</v>
      </c>
      <c r="Q132" s="395">
        <f t="shared" si="22"/>
        <v>3.7037037037037035E-2</v>
      </c>
      <c r="R132" s="395">
        <f t="shared" si="23"/>
        <v>3.7037037037037035E-2</v>
      </c>
      <c r="S132" s="395">
        <f t="shared" si="24"/>
        <v>3.7037037037037035E-2</v>
      </c>
      <c r="T132" s="395">
        <f t="shared" si="25"/>
        <v>3.7037037037037035E-2</v>
      </c>
      <c r="U132" s="395">
        <f t="shared" si="26"/>
        <v>3.7037037037037035E-2</v>
      </c>
      <c r="V132" s="395">
        <f t="shared" si="27"/>
        <v>3.7037037037037035E-2</v>
      </c>
      <c r="W132" s="395">
        <f t="shared" si="28"/>
        <v>3.7037037037037035E-2</v>
      </c>
      <c r="X132" s="395">
        <f t="shared" si="29"/>
        <v>3.7037037037037035E-2</v>
      </c>
      <c r="Y132" s="395">
        <f t="shared" si="30"/>
        <v>3.7037037037037035E-2</v>
      </c>
      <c r="Z132" s="395">
        <f t="shared" si="31"/>
        <v>3.7037037037037035E-2</v>
      </c>
      <c r="AA132" s="395">
        <f t="shared" si="32"/>
        <v>3.7037037037037035E-2</v>
      </c>
      <c r="AB132" s="395">
        <f t="shared" si="33"/>
        <v>3.7037037037037035E-2</v>
      </c>
      <c r="AC132" s="395">
        <f t="shared" si="34"/>
        <v>3.7037037037037035E-2</v>
      </c>
      <c r="AD132" s="395">
        <f t="shared" si="35"/>
        <v>0</v>
      </c>
      <c r="AE132" s="395">
        <f t="shared" si="36"/>
        <v>0</v>
      </c>
      <c r="AF132" s="395">
        <f t="shared" si="37"/>
        <v>0</v>
      </c>
      <c r="AG132" s="395">
        <f t="shared" si="38"/>
        <v>0</v>
      </c>
      <c r="AH132" s="395">
        <f t="shared" si="39"/>
        <v>0</v>
      </c>
      <c r="AI132" s="395">
        <f t="shared" si="40"/>
        <v>0</v>
      </c>
      <c r="AJ132" s="395">
        <f t="shared" si="41"/>
        <v>0</v>
      </c>
      <c r="AK132" s="395">
        <f t="shared" si="42"/>
        <v>0</v>
      </c>
      <c r="AL132" s="395">
        <f t="shared" si="43"/>
        <v>0</v>
      </c>
      <c r="AM132" s="395">
        <f t="shared" si="44"/>
        <v>0</v>
      </c>
      <c r="AN132" s="395">
        <f t="shared" si="45"/>
        <v>0</v>
      </c>
      <c r="AO132" s="395">
        <f t="shared" si="46"/>
        <v>0</v>
      </c>
      <c r="AP132" s="395">
        <f t="shared" si="47"/>
        <v>0</v>
      </c>
      <c r="AQ132" s="394"/>
      <c r="AT132" s="367"/>
    </row>
    <row r="133" spans="1:46" hidden="1" outlineLevel="1">
      <c r="A133" s="366" t="s">
        <v>261</v>
      </c>
      <c r="B133" s="396">
        <f t="shared" si="48"/>
        <v>28</v>
      </c>
      <c r="C133" s="395">
        <f t="shared" si="8"/>
        <v>3.5714285714285712E-2</v>
      </c>
      <c r="D133" s="395">
        <f t="shared" si="9"/>
        <v>3.5714285714285712E-2</v>
      </c>
      <c r="E133" s="395">
        <f t="shared" si="10"/>
        <v>3.5714285714285712E-2</v>
      </c>
      <c r="F133" s="395">
        <f t="shared" si="11"/>
        <v>3.5714285714285712E-2</v>
      </c>
      <c r="G133" s="395">
        <f t="shared" si="12"/>
        <v>3.5714285714285712E-2</v>
      </c>
      <c r="H133" s="395">
        <f t="shared" si="13"/>
        <v>3.5714285714285712E-2</v>
      </c>
      <c r="I133" s="395">
        <f t="shared" si="14"/>
        <v>3.5714285714285712E-2</v>
      </c>
      <c r="J133" s="395">
        <f t="shared" si="15"/>
        <v>3.5714285714285712E-2</v>
      </c>
      <c r="K133" s="395">
        <f t="shared" si="16"/>
        <v>3.5714285714285712E-2</v>
      </c>
      <c r="L133" s="395">
        <f t="shared" si="17"/>
        <v>3.5714285714285712E-2</v>
      </c>
      <c r="M133" s="395">
        <f t="shared" si="18"/>
        <v>3.5714285714285712E-2</v>
      </c>
      <c r="N133" s="395">
        <f t="shared" si="19"/>
        <v>3.5714285714285712E-2</v>
      </c>
      <c r="O133" s="395">
        <f t="shared" si="20"/>
        <v>3.5714285714285712E-2</v>
      </c>
      <c r="P133" s="395">
        <f t="shared" si="21"/>
        <v>3.5714285714285712E-2</v>
      </c>
      <c r="Q133" s="395">
        <f t="shared" si="22"/>
        <v>3.5714285714285712E-2</v>
      </c>
      <c r="R133" s="395">
        <f t="shared" si="23"/>
        <v>3.5714285714285712E-2</v>
      </c>
      <c r="S133" s="395">
        <f t="shared" si="24"/>
        <v>3.5714285714285712E-2</v>
      </c>
      <c r="T133" s="395">
        <f t="shared" si="25"/>
        <v>3.5714285714285712E-2</v>
      </c>
      <c r="U133" s="395">
        <f t="shared" si="26"/>
        <v>3.5714285714285712E-2</v>
      </c>
      <c r="V133" s="395">
        <f t="shared" si="27"/>
        <v>3.5714285714285712E-2</v>
      </c>
      <c r="W133" s="395">
        <f t="shared" si="28"/>
        <v>3.5714285714285712E-2</v>
      </c>
      <c r="X133" s="395">
        <f t="shared" si="29"/>
        <v>3.5714285714285712E-2</v>
      </c>
      <c r="Y133" s="395">
        <f t="shared" si="30"/>
        <v>3.5714285714285712E-2</v>
      </c>
      <c r="Z133" s="395">
        <f t="shared" si="31"/>
        <v>3.5714285714285712E-2</v>
      </c>
      <c r="AA133" s="395">
        <f t="shared" si="32"/>
        <v>3.5714285714285712E-2</v>
      </c>
      <c r="AB133" s="395">
        <f t="shared" si="33"/>
        <v>3.5714285714285712E-2</v>
      </c>
      <c r="AC133" s="395">
        <f t="shared" si="34"/>
        <v>3.5714285714285712E-2</v>
      </c>
      <c r="AD133" s="395">
        <f t="shared" si="35"/>
        <v>3.5714285714285712E-2</v>
      </c>
      <c r="AE133" s="395">
        <f t="shared" si="36"/>
        <v>0</v>
      </c>
      <c r="AF133" s="395">
        <f t="shared" si="37"/>
        <v>0</v>
      </c>
      <c r="AG133" s="395">
        <f t="shared" si="38"/>
        <v>0</v>
      </c>
      <c r="AH133" s="395">
        <f t="shared" si="39"/>
        <v>0</v>
      </c>
      <c r="AI133" s="395">
        <f t="shared" si="40"/>
        <v>0</v>
      </c>
      <c r="AJ133" s="395">
        <f t="shared" si="41"/>
        <v>0</v>
      </c>
      <c r="AK133" s="395">
        <f t="shared" si="42"/>
        <v>0</v>
      </c>
      <c r="AL133" s="395">
        <f t="shared" si="43"/>
        <v>0</v>
      </c>
      <c r="AM133" s="395">
        <f t="shared" si="44"/>
        <v>0</v>
      </c>
      <c r="AN133" s="395">
        <f t="shared" si="45"/>
        <v>0</v>
      </c>
      <c r="AO133" s="395">
        <f t="shared" si="46"/>
        <v>0</v>
      </c>
      <c r="AP133" s="395">
        <f t="shared" si="47"/>
        <v>0</v>
      </c>
      <c r="AQ133" s="394"/>
      <c r="AT133" s="367"/>
    </row>
    <row r="134" spans="1:46" hidden="1" outlineLevel="1">
      <c r="A134" s="366" t="s">
        <v>260</v>
      </c>
      <c r="B134" s="396">
        <f t="shared" si="48"/>
        <v>29</v>
      </c>
      <c r="C134" s="395">
        <f t="shared" si="8"/>
        <v>3.4482758620689655E-2</v>
      </c>
      <c r="D134" s="395">
        <f t="shared" si="9"/>
        <v>3.4482758620689655E-2</v>
      </c>
      <c r="E134" s="395">
        <f t="shared" si="10"/>
        <v>3.4482758620689655E-2</v>
      </c>
      <c r="F134" s="395">
        <f t="shared" si="11"/>
        <v>3.4482758620689655E-2</v>
      </c>
      <c r="G134" s="395">
        <f t="shared" si="12"/>
        <v>3.4482758620689655E-2</v>
      </c>
      <c r="H134" s="395">
        <f t="shared" si="13"/>
        <v>3.4482758620689655E-2</v>
      </c>
      <c r="I134" s="395">
        <f t="shared" si="14"/>
        <v>3.4482758620689655E-2</v>
      </c>
      <c r="J134" s="395">
        <f t="shared" si="15"/>
        <v>3.4482758620689655E-2</v>
      </c>
      <c r="K134" s="395">
        <f t="shared" si="16"/>
        <v>3.4482758620689655E-2</v>
      </c>
      <c r="L134" s="395">
        <f t="shared" si="17"/>
        <v>3.4482758620689655E-2</v>
      </c>
      <c r="M134" s="395">
        <f t="shared" si="18"/>
        <v>3.4482758620689655E-2</v>
      </c>
      <c r="N134" s="395">
        <f t="shared" si="19"/>
        <v>3.4482758620689655E-2</v>
      </c>
      <c r="O134" s="395">
        <f t="shared" si="20"/>
        <v>3.4482758620689655E-2</v>
      </c>
      <c r="P134" s="395">
        <f t="shared" si="21"/>
        <v>3.4482758620689655E-2</v>
      </c>
      <c r="Q134" s="395">
        <f t="shared" si="22"/>
        <v>3.4482758620689655E-2</v>
      </c>
      <c r="R134" s="395">
        <f t="shared" si="23"/>
        <v>3.4482758620689655E-2</v>
      </c>
      <c r="S134" s="395">
        <f t="shared" si="24"/>
        <v>3.4482758620689655E-2</v>
      </c>
      <c r="T134" s="395">
        <f t="shared" si="25"/>
        <v>3.4482758620689655E-2</v>
      </c>
      <c r="U134" s="395">
        <f t="shared" si="26"/>
        <v>3.4482758620689655E-2</v>
      </c>
      <c r="V134" s="395">
        <f t="shared" si="27"/>
        <v>3.4482758620689655E-2</v>
      </c>
      <c r="W134" s="395">
        <f t="shared" si="28"/>
        <v>3.4482758620689655E-2</v>
      </c>
      <c r="X134" s="395">
        <f t="shared" si="29"/>
        <v>3.4482758620689655E-2</v>
      </c>
      <c r="Y134" s="395">
        <f t="shared" si="30"/>
        <v>3.4482758620689655E-2</v>
      </c>
      <c r="Z134" s="395">
        <f t="shared" si="31"/>
        <v>3.4482758620689655E-2</v>
      </c>
      <c r="AA134" s="395">
        <f t="shared" si="32"/>
        <v>3.4482758620689655E-2</v>
      </c>
      <c r="AB134" s="395">
        <f t="shared" si="33"/>
        <v>3.4482758620689655E-2</v>
      </c>
      <c r="AC134" s="395">
        <f t="shared" si="34"/>
        <v>3.4482758620689655E-2</v>
      </c>
      <c r="AD134" s="395">
        <f t="shared" si="35"/>
        <v>3.4482758620689655E-2</v>
      </c>
      <c r="AE134" s="395">
        <f t="shared" si="36"/>
        <v>3.4482758620689655E-2</v>
      </c>
      <c r="AF134" s="395">
        <f t="shared" si="37"/>
        <v>0</v>
      </c>
      <c r="AG134" s="395">
        <f t="shared" si="38"/>
        <v>0</v>
      </c>
      <c r="AH134" s="395">
        <f t="shared" si="39"/>
        <v>0</v>
      </c>
      <c r="AI134" s="395">
        <f t="shared" si="40"/>
        <v>0</v>
      </c>
      <c r="AJ134" s="395">
        <f t="shared" si="41"/>
        <v>0</v>
      </c>
      <c r="AK134" s="395">
        <f t="shared" si="42"/>
        <v>0</v>
      </c>
      <c r="AL134" s="395">
        <f t="shared" si="43"/>
        <v>0</v>
      </c>
      <c r="AM134" s="395">
        <f t="shared" si="44"/>
        <v>0</v>
      </c>
      <c r="AN134" s="395">
        <f t="shared" si="45"/>
        <v>0</v>
      </c>
      <c r="AO134" s="395">
        <f t="shared" si="46"/>
        <v>0</v>
      </c>
      <c r="AP134" s="395">
        <f t="shared" si="47"/>
        <v>0</v>
      </c>
      <c r="AQ134" s="394"/>
      <c r="AT134" s="367"/>
    </row>
    <row r="135" spans="1:46" hidden="1" outlineLevel="1">
      <c r="A135" s="366" t="s">
        <v>259</v>
      </c>
      <c r="B135" s="396">
        <f t="shared" si="48"/>
        <v>30</v>
      </c>
      <c r="C135" s="395">
        <f t="shared" si="8"/>
        <v>3.3333333333333333E-2</v>
      </c>
      <c r="D135" s="395">
        <f t="shared" si="9"/>
        <v>3.3333333333333333E-2</v>
      </c>
      <c r="E135" s="395">
        <f t="shared" si="10"/>
        <v>3.3333333333333333E-2</v>
      </c>
      <c r="F135" s="395">
        <f t="shared" si="11"/>
        <v>3.3333333333333333E-2</v>
      </c>
      <c r="G135" s="395">
        <f t="shared" si="12"/>
        <v>3.3333333333333333E-2</v>
      </c>
      <c r="H135" s="395">
        <f t="shared" si="13"/>
        <v>3.3333333333333333E-2</v>
      </c>
      <c r="I135" s="395">
        <f t="shared" si="14"/>
        <v>3.3333333333333333E-2</v>
      </c>
      <c r="J135" s="395">
        <f t="shared" si="15"/>
        <v>3.3333333333333333E-2</v>
      </c>
      <c r="K135" s="395">
        <f t="shared" si="16"/>
        <v>3.3333333333333333E-2</v>
      </c>
      <c r="L135" s="395">
        <f t="shared" si="17"/>
        <v>3.3333333333333333E-2</v>
      </c>
      <c r="M135" s="395">
        <f t="shared" si="18"/>
        <v>3.3333333333333333E-2</v>
      </c>
      <c r="N135" s="395">
        <f t="shared" si="19"/>
        <v>3.3333333333333333E-2</v>
      </c>
      <c r="O135" s="395">
        <f t="shared" si="20"/>
        <v>3.3333333333333333E-2</v>
      </c>
      <c r="P135" s="395">
        <f t="shared" si="21"/>
        <v>3.3333333333333333E-2</v>
      </c>
      <c r="Q135" s="395">
        <f t="shared" si="22"/>
        <v>3.3333333333333333E-2</v>
      </c>
      <c r="R135" s="395">
        <f t="shared" si="23"/>
        <v>3.3333333333333333E-2</v>
      </c>
      <c r="S135" s="395">
        <f t="shared" si="24"/>
        <v>3.3333333333333333E-2</v>
      </c>
      <c r="T135" s="395">
        <f t="shared" si="25"/>
        <v>3.3333333333333333E-2</v>
      </c>
      <c r="U135" s="395">
        <f t="shared" si="26"/>
        <v>3.3333333333333333E-2</v>
      </c>
      <c r="V135" s="395">
        <f t="shared" si="27"/>
        <v>3.3333333333333333E-2</v>
      </c>
      <c r="W135" s="395">
        <f t="shared" si="28"/>
        <v>3.3333333333333333E-2</v>
      </c>
      <c r="X135" s="395">
        <f t="shared" si="29"/>
        <v>3.3333333333333333E-2</v>
      </c>
      <c r="Y135" s="395">
        <f t="shared" si="30"/>
        <v>3.3333333333333333E-2</v>
      </c>
      <c r="Z135" s="395">
        <f t="shared" si="31"/>
        <v>3.3333333333333333E-2</v>
      </c>
      <c r="AA135" s="395">
        <f t="shared" si="32"/>
        <v>3.3333333333333333E-2</v>
      </c>
      <c r="AB135" s="395">
        <f t="shared" si="33"/>
        <v>3.3333333333333333E-2</v>
      </c>
      <c r="AC135" s="395">
        <f t="shared" si="34"/>
        <v>3.3333333333333333E-2</v>
      </c>
      <c r="AD135" s="395">
        <f t="shared" si="35"/>
        <v>3.3333333333333333E-2</v>
      </c>
      <c r="AE135" s="395">
        <f t="shared" si="36"/>
        <v>3.3333333333333333E-2</v>
      </c>
      <c r="AF135" s="395">
        <f t="shared" si="37"/>
        <v>3.3333333333333333E-2</v>
      </c>
      <c r="AG135" s="395">
        <f t="shared" si="38"/>
        <v>0</v>
      </c>
      <c r="AH135" s="395">
        <f t="shared" si="39"/>
        <v>0</v>
      </c>
      <c r="AI135" s="395">
        <f t="shared" si="40"/>
        <v>0</v>
      </c>
      <c r="AJ135" s="395">
        <f t="shared" si="41"/>
        <v>0</v>
      </c>
      <c r="AK135" s="395">
        <f t="shared" si="42"/>
        <v>0</v>
      </c>
      <c r="AL135" s="395">
        <f t="shared" si="43"/>
        <v>0</v>
      </c>
      <c r="AM135" s="395">
        <f t="shared" si="44"/>
        <v>0</v>
      </c>
      <c r="AN135" s="395">
        <f t="shared" si="45"/>
        <v>0</v>
      </c>
      <c r="AO135" s="395">
        <f t="shared" si="46"/>
        <v>0</v>
      </c>
      <c r="AP135" s="395">
        <f t="shared" si="47"/>
        <v>0</v>
      </c>
      <c r="AQ135" s="394"/>
      <c r="AT135" s="367"/>
    </row>
    <row r="136" spans="1:46" hidden="1" outlineLevel="1">
      <c r="A136" s="366" t="s">
        <v>258</v>
      </c>
      <c r="B136" s="396">
        <f t="shared" si="48"/>
        <v>31</v>
      </c>
      <c r="C136" s="395">
        <f t="shared" si="8"/>
        <v>3.2258064516129031E-2</v>
      </c>
      <c r="D136" s="395">
        <f t="shared" si="9"/>
        <v>3.2258064516129031E-2</v>
      </c>
      <c r="E136" s="395">
        <f t="shared" si="10"/>
        <v>3.2258064516129031E-2</v>
      </c>
      <c r="F136" s="395">
        <f t="shared" si="11"/>
        <v>3.2258064516129031E-2</v>
      </c>
      <c r="G136" s="395">
        <f t="shared" si="12"/>
        <v>3.2258064516129031E-2</v>
      </c>
      <c r="H136" s="395">
        <f t="shared" si="13"/>
        <v>3.2258064516129031E-2</v>
      </c>
      <c r="I136" s="395">
        <f t="shared" si="14"/>
        <v>3.2258064516129031E-2</v>
      </c>
      <c r="J136" s="395">
        <f t="shared" si="15"/>
        <v>3.2258064516129031E-2</v>
      </c>
      <c r="K136" s="395">
        <f t="shared" si="16"/>
        <v>3.2258064516129031E-2</v>
      </c>
      <c r="L136" s="395">
        <f t="shared" si="17"/>
        <v>3.2258064516129031E-2</v>
      </c>
      <c r="M136" s="395">
        <f t="shared" si="18"/>
        <v>3.2258064516129031E-2</v>
      </c>
      <c r="N136" s="395">
        <f t="shared" si="19"/>
        <v>3.2258064516129031E-2</v>
      </c>
      <c r="O136" s="395">
        <f t="shared" si="20"/>
        <v>3.2258064516129031E-2</v>
      </c>
      <c r="P136" s="395">
        <f t="shared" si="21"/>
        <v>3.2258064516129031E-2</v>
      </c>
      <c r="Q136" s="395">
        <f t="shared" si="22"/>
        <v>3.2258064516129031E-2</v>
      </c>
      <c r="R136" s="395">
        <f t="shared" si="23"/>
        <v>3.2258064516129031E-2</v>
      </c>
      <c r="S136" s="395">
        <f t="shared" si="24"/>
        <v>3.2258064516129031E-2</v>
      </c>
      <c r="T136" s="395">
        <f t="shared" si="25"/>
        <v>3.2258064516129031E-2</v>
      </c>
      <c r="U136" s="395">
        <f t="shared" si="26"/>
        <v>3.2258064516129031E-2</v>
      </c>
      <c r="V136" s="395">
        <f t="shared" si="27"/>
        <v>3.2258064516129031E-2</v>
      </c>
      <c r="W136" s="395">
        <f t="shared" si="28"/>
        <v>3.2258064516129031E-2</v>
      </c>
      <c r="X136" s="395">
        <f t="shared" si="29"/>
        <v>3.2258064516129031E-2</v>
      </c>
      <c r="Y136" s="395">
        <f t="shared" si="30"/>
        <v>3.2258064516129031E-2</v>
      </c>
      <c r="Z136" s="395">
        <f t="shared" si="31"/>
        <v>3.2258064516129031E-2</v>
      </c>
      <c r="AA136" s="395">
        <f t="shared" si="32"/>
        <v>3.2258064516129031E-2</v>
      </c>
      <c r="AB136" s="395">
        <f t="shared" si="33"/>
        <v>3.2258064516129031E-2</v>
      </c>
      <c r="AC136" s="395">
        <f t="shared" si="34"/>
        <v>3.2258064516129031E-2</v>
      </c>
      <c r="AD136" s="395">
        <f t="shared" si="35"/>
        <v>3.2258064516129031E-2</v>
      </c>
      <c r="AE136" s="395">
        <f t="shared" si="36"/>
        <v>3.2258064516129031E-2</v>
      </c>
      <c r="AF136" s="395">
        <f t="shared" si="37"/>
        <v>3.2258064516129031E-2</v>
      </c>
      <c r="AG136" s="395">
        <f t="shared" si="38"/>
        <v>3.2258064516129031E-2</v>
      </c>
      <c r="AH136" s="395">
        <f t="shared" si="39"/>
        <v>0</v>
      </c>
      <c r="AI136" s="395">
        <f t="shared" si="40"/>
        <v>0</v>
      </c>
      <c r="AJ136" s="395">
        <f t="shared" si="41"/>
        <v>0</v>
      </c>
      <c r="AK136" s="395">
        <f t="shared" si="42"/>
        <v>0</v>
      </c>
      <c r="AL136" s="395">
        <f t="shared" si="43"/>
        <v>0</v>
      </c>
      <c r="AM136" s="395">
        <f t="shared" si="44"/>
        <v>0</v>
      </c>
      <c r="AN136" s="395">
        <f t="shared" si="45"/>
        <v>0</v>
      </c>
      <c r="AO136" s="395">
        <f t="shared" si="46"/>
        <v>0</v>
      </c>
      <c r="AP136" s="395">
        <f t="shared" si="47"/>
        <v>0</v>
      </c>
      <c r="AQ136" s="394"/>
      <c r="AT136" s="367"/>
    </row>
    <row r="137" spans="1:46" hidden="1" outlineLevel="1">
      <c r="A137" s="366" t="s">
        <v>257</v>
      </c>
      <c r="B137" s="396">
        <f t="shared" si="48"/>
        <v>32</v>
      </c>
      <c r="C137" s="395">
        <f t="shared" si="8"/>
        <v>3.125E-2</v>
      </c>
      <c r="D137" s="395">
        <f t="shared" si="9"/>
        <v>3.125E-2</v>
      </c>
      <c r="E137" s="395">
        <f t="shared" si="10"/>
        <v>3.125E-2</v>
      </c>
      <c r="F137" s="395">
        <f t="shared" si="11"/>
        <v>3.125E-2</v>
      </c>
      <c r="G137" s="395">
        <f t="shared" si="12"/>
        <v>3.125E-2</v>
      </c>
      <c r="H137" s="395">
        <f t="shared" si="13"/>
        <v>3.125E-2</v>
      </c>
      <c r="I137" s="395">
        <f t="shared" si="14"/>
        <v>3.125E-2</v>
      </c>
      <c r="J137" s="395">
        <f t="shared" si="15"/>
        <v>3.125E-2</v>
      </c>
      <c r="K137" s="395">
        <f t="shared" si="16"/>
        <v>3.125E-2</v>
      </c>
      <c r="L137" s="395">
        <f t="shared" si="17"/>
        <v>3.125E-2</v>
      </c>
      <c r="M137" s="395">
        <f t="shared" si="18"/>
        <v>3.125E-2</v>
      </c>
      <c r="N137" s="395">
        <f t="shared" si="19"/>
        <v>3.125E-2</v>
      </c>
      <c r="O137" s="395">
        <f t="shared" si="20"/>
        <v>3.125E-2</v>
      </c>
      <c r="P137" s="395">
        <f t="shared" si="21"/>
        <v>3.125E-2</v>
      </c>
      <c r="Q137" s="395">
        <f t="shared" si="22"/>
        <v>3.125E-2</v>
      </c>
      <c r="R137" s="395">
        <f t="shared" si="23"/>
        <v>3.125E-2</v>
      </c>
      <c r="S137" s="395">
        <f t="shared" si="24"/>
        <v>3.125E-2</v>
      </c>
      <c r="T137" s="395">
        <f t="shared" si="25"/>
        <v>3.125E-2</v>
      </c>
      <c r="U137" s="395">
        <f t="shared" si="26"/>
        <v>3.125E-2</v>
      </c>
      <c r="V137" s="395">
        <f t="shared" si="27"/>
        <v>3.125E-2</v>
      </c>
      <c r="W137" s="395">
        <f t="shared" si="28"/>
        <v>3.125E-2</v>
      </c>
      <c r="X137" s="395">
        <f t="shared" si="29"/>
        <v>3.125E-2</v>
      </c>
      <c r="Y137" s="395">
        <f t="shared" si="30"/>
        <v>3.125E-2</v>
      </c>
      <c r="Z137" s="395">
        <f t="shared" si="31"/>
        <v>3.125E-2</v>
      </c>
      <c r="AA137" s="395">
        <f t="shared" si="32"/>
        <v>3.125E-2</v>
      </c>
      <c r="AB137" s="395">
        <f t="shared" si="33"/>
        <v>3.125E-2</v>
      </c>
      <c r="AC137" s="395">
        <f t="shared" si="34"/>
        <v>3.125E-2</v>
      </c>
      <c r="AD137" s="395">
        <f t="shared" si="35"/>
        <v>3.125E-2</v>
      </c>
      <c r="AE137" s="395">
        <f t="shared" si="36"/>
        <v>3.125E-2</v>
      </c>
      <c r="AF137" s="395">
        <f t="shared" si="37"/>
        <v>3.125E-2</v>
      </c>
      <c r="AG137" s="395">
        <f t="shared" si="38"/>
        <v>3.125E-2</v>
      </c>
      <c r="AH137" s="395">
        <f t="shared" si="39"/>
        <v>3.125E-2</v>
      </c>
      <c r="AI137" s="395">
        <f t="shared" si="40"/>
        <v>0</v>
      </c>
      <c r="AJ137" s="395">
        <f t="shared" si="41"/>
        <v>0</v>
      </c>
      <c r="AK137" s="395">
        <f t="shared" si="42"/>
        <v>0</v>
      </c>
      <c r="AL137" s="395">
        <f t="shared" si="43"/>
        <v>0</v>
      </c>
      <c r="AM137" s="395">
        <f t="shared" si="44"/>
        <v>0</v>
      </c>
      <c r="AN137" s="395">
        <f t="shared" si="45"/>
        <v>0</v>
      </c>
      <c r="AO137" s="395">
        <f t="shared" si="46"/>
        <v>0</v>
      </c>
      <c r="AP137" s="395">
        <f t="shared" si="47"/>
        <v>0</v>
      </c>
      <c r="AQ137" s="394"/>
      <c r="AT137" s="367"/>
    </row>
    <row r="138" spans="1:46" hidden="1" outlineLevel="1">
      <c r="A138" s="366" t="s">
        <v>256</v>
      </c>
      <c r="B138" s="396">
        <f t="shared" si="48"/>
        <v>33</v>
      </c>
      <c r="C138" s="395">
        <f t="shared" si="8"/>
        <v>3.0303030303030304E-2</v>
      </c>
      <c r="D138" s="395">
        <f t="shared" si="9"/>
        <v>3.0303030303030304E-2</v>
      </c>
      <c r="E138" s="395">
        <f t="shared" si="10"/>
        <v>3.0303030303030304E-2</v>
      </c>
      <c r="F138" s="395">
        <f t="shared" si="11"/>
        <v>3.0303030303030304E-2</v>
      </c>
      <c r="G138" s="395">
        <f t="shared" si="12"/>
        <v>3.0303030303030304E-2</v>
      </c>
      <c r="H138" s="395">
        <f t="shared" si="13"/>
        <v>3.0303030303030304E-2</v>
      </c>
      <c r="I138" s="395">
        <f t="shared" si="14"/>
        <v>3.0303030303030304E-2</v>
      </c>
      <c r="J138" s="395">
        <f t="shared" si="15"/>
        <v>3.0303030303030304E-2</v>
      </c>
      <c r="K138" s="395">
        <f t="shared" si="16"/>
        <v>3.0303030303030304E-2</v>
      </c>
      <c r="L138" s="395">
        <f t="shared" si="17"/>
        <v>3.0303030303030304E-2</v>
      </c>
      <c r="M138" s="395">
        <f t="shared" si="18"/>
        <v>3.0303030303030304E-2</v>
      </c>
      <c r="N138" s="395">
        <f t="shared" si="19"/>
        <v>3.0303030303030304E-2</v>
      </c>
      <c r="O138" s="395">
        <f t="shared" si="20"/>
        <v>3.0303030303030304E-2</v>
      </c>
      <c r="P138" s="395">
        <f t="shared" si="21"/>
        <v>3.0303030303030304E-2</v>
      </c>
      <c r="Q138" s="395">
        <f t="shared" si="22"/>
        <v>3.0303030303030304E-2</v>
      </c>
      <c r="R138" s="395">
        <f t="shared" si="23"/>
        <v>3.0303030303030304E-2</v>
      </c>
      <c r="S138" s="395">
        <f t="shared" si="24"/>
        <v>3.0303030303030304E-2</v>
      </c>
      <c r="T138" s="395">
        <f t="shared" si="25"/>
        <v>3.0303030303030304E-2</v>
      </c>
      <c r="U138" s="395">
        <f t="shared" si="26"/>
        <v>3.0303030303030304E-2</v>
      </c>
      <c r="V138" s="395">
        <f t="shared" si="27"/>
        <v>3.0303030303030304E-2</v>
      </c>
      <c r="W138" s="395">
        <f t="shared" si="28"/>
        <v>3.0303030303030304E-2</v>
      </c>
      <c r="X138" s="395">
        <f t="shared" si="29"/>
        <v>3.0303030303030304E-2</v>
      </c>
      <c r="Y138" s="395">
        <f t="shared" si="30"/>
        <v>3.0303030303030304E-2</v>
      </c>
      <c r="Z138" s="395">
        <f t="shared" si="31"/>
        <v>3.0303030303030304E-2</v>
      </c>
      <c r="AA138" s="395">
        <f t="shared" si="32"/>
        <v>3.0303030303030304E-2</v>
      </c>
      <c r="AB138" s="395">
        <f t="shared" si="33"/>
        <v>3.0303030303030304E-2</v>
      </c>
      <c r="AC138" s="395">
        <f t="shared" si="34"/>
        <v>3.0303030303030304E-2</v>
      </c>
      <c r="AD138" s="395">
        <f t="shared" si="35"/>
        <v>3.0303030303030304E-2</v>
      </c>
      <c r="AE138" s="395">
        <f t="shared" si="36"/>
        <v>3.0303030303030304E-2</v>
      </c>
      <c r="AF138" s="395">
        <f t="shared" si="37"/>
        <v>3.0303030303030304E-2</v>
      </c>
      <c r="AG138" s="395">
        <f t="shared" si="38"/>
        <v>3.0303030303030304E-2</v>
      </c>
      <c r="AH138" s="395">
        <f t="shared" si="39"/>
        <v>3.0303030303030304E-2</v>
      </c>
      <c r="AI138" s="395">
        <f t="shared" si="40"/>
        <v>3.0303030303030304E-2</v>
      </c>
      <c r="AJ138" s="395">
        <f t="shared" si="41"/>
        <v>0</v>
      </c>
      <c r="AK138" s="395">
        <f t="shared" si="42"/>
        <v>0</v>
      </c>
      <c r="AL138" s="395">
        <f t="shared" si="43"/>
        <v>0</v>
      </c>
      <c r="AM138" s="395">
        <f t="shared" si="44"/>
        <v>0</v>
      </c>
      <c r="AN138" s="395">
        <f t="shared" si="45"/>
        <v>0</v>
      </c>
      <c r="AO138" s="395">
        <f t="shared" si="46"/>
        <v>0</v>
      </c>
      <c r="AP138" s="395">
        <f t="shared" si="47"/>
        <v>0</v>
      </c>
      <c r="AQ138" s="394"/>
      <c r="AT138" s="367"/>
    </row>
    <row r="139" spans="1:46" hidden="1" outlineLevel="1">
      <c r="A139" s="366" t="s">
        <v>255</v>
      </c>
      <c r="B139" s="396">
        <f t="shared" si="48"/>
        <v>34</v>
      </c>
      <c r="C139" s="395">
        <f t="shared" si="8"/>
        <v>2.9411764705882353E-2</v>
      </c>
      <c r="D139" s="395">
        <f t="shared" si="9"/>
        <v>2.9411764705882353E-2</v>
      </c>
      <c r="E139" s="395">
        <f t="shared" si="10"/>
        <v>2.9411764705882353E-2</v>
      </c>
      <c r="F139" s="395">
        <f t="shared" si="11"/>
        <v>2.9411764705882353E-2</v>
      </c>
      <c r="G139" s="395">
        <f t="shared" si="12"/>
        <v>2.9411764705882353E-2</v>
      </c>
      <c r="H139" s="395">
        <f t="shared" si="13"/>
        <v>2.9411764705882353E-2</v>
      </c>
      <c r="I139" s="395">
        <f t="shared" si="14"/>
        <v>2.9411764705882353E-2</v>
      </c>
      <c r="J139" s="395">
        <f t="shared" si="15"/>
        <v>2.9411764705882353E-2</v>
      </c>
      <c r="K139" s="395">
        <f t="shared" si="16"/>
        <v>2.9411764705882353E-2</v>
      </c>
      <c r="L139" s="395">
        <f t="shared" si="17"/>
        <v>2.9411764705882353E-2</v>
      </c>
      <c r="M139" s="395">
        <f t="shared" si="18"/>
        <v>2.9411764705882353E-2</v>
      </c>
      <c r="N139" s="395">
        <f t="shared" si="19"/>
        <v>2.9411764705882353E-2</v>
      </c>
      <c r="O139" s="395">
        <f t="shared" si="20"/>
        <v>2.9411764705882353E-2</v>
      </c>
      <c r="P139" s="395">
        <f t="shared" si="21"/>
        <v>2.9411764705882353E-2</v>
      </c>
      <c r="Q139" s="395">
        <f t="shared" si="22"/>
        <v>2.9411764705882353E-2</v>
      </c>
      <c r="R139" s="395">
        <f t="shared" si="23"/>
        <v>2.9411764705882353E-2</v>
      </c>
      <c r="S139" s="395">
        <f t="shared" si="24"/>
        <v>2.9411764705882353E-2</v>
      </c>
      <c r="T139" s="395">
        <f t="shared" si="25"/>
        <v>2.9411764705882353E-2</v>
      </c>
      <c r="U139" s="395">
        <f t="shared" si="26"/>
        <v>2.9411764705882353E-2</v>
      </c>
      <c r="V139" s="395">
        <f t="shared" si="27"/>
        <v>2.9411764705882353E-2</v>
      </c>
      <c r="W139" s="395">
        <f t="shared" si="28"/>
        <v>2.9411764705882353E-2</v>
      </c>
      <c r="X139" s="395">
        <f t="shared" si="29"/>
        <v>2.9411764705882353E-2</v>
      </c>
      <c r="Y139" s="395">
        <f t="shared" si="30"/>
        <v>2.9411764705882353E-2</v>
      </c>
      <c r="Z139" s="395">
        <f t="shared" si="31"/>
        <v>2.9411764705882353E-2</v>
      </c>
      <c r="AA139" s="395">
        <f t="shared" si="32"/>
        <v>2.9411764705882353E-2</v>
      </c>
      <c r="AB139" s="395">
        <f t="shared" si="33"/>
        <v>2.9411764705882353E-2</v>
      </c>
      <c r="AC139" s="395">
        <f t="shared" si="34"/>
        <v>2.9411764705882353E-2</v>
      </c>
      <c r="AD139" s="395">
        <f t="shared" si="35"/>
        <v>2.9411764705882353E-2</v>
      </c>
      <c r="AE139" s="395">
        <f t="shared" si="36"/>
        <v>2.9411764705882353E-2</v>
      </c>
      <c r="AF139" s="395">
        <f t="shared" si="37"/>
        <v>2.9411764705882353E-2</v>
      </c>
      <c r="AG139" s="395">
        <f t="shared" si="38"/>
        <v>2.9411764705882353E-2</v>
      </c>
      <c r="AH139" s="395">
        <f t="shared" si="39"/>
        <v>2.9411764705882353E-2</v>
      </c>
      <c r="AI139" s="395">
        <f t="shared" si="40"/>
        <v>2.9411764705882353E-2</v>
      </c>
      <c r="AJ139" s="395">
        <f t="shared" si="41"/>
        <v>2.9411764705882353E-2</v>
      </c>
      <c r="AK139" s="395">
        <f t="shared" si="42"/>
        <v>0</v>
      </c>
      <c r="AL139" s="395">
        <f t="shared" si="43"/>
        <v>0</v>
      </c>
      <c r="AM139" s="395">
        <f t="shared" si="44"/>
        <v>0</v>
      </c>
      <c r="AN139" s="395">
        <f t="shared" si="45"/>
        <v>0</v>
      </c>
      <c r="AO139" s="395">
        <f t="shared" si="46"/>
        <v>0</v>
      </c>
      <c r="AP139" s="395">
        <f t="shared" si="47"/>
        <v>0</v>
      </c>
      <c r="AQ139" s="394"/>
      <c r="AT139" s="367"/>
    </row>
    <row r="140" spans="1:46" hidden="1" outlineLevel="1">
      <c r="A140" s="366" t="s">
        <v>254</v>
      </c>
      <c r="B140" s="396">
        <f t="shared" si="48"/>
        <v>35</v>
      </c>
      <c r="C140" s="395">
        <f t="shared" si="8"/>
        <v>2.8571428571428571E-2</v>
      </c>
      <c r="D140" s="395">
        <f t="shared" si="9"/>
        <v>2.8571428571428571E-2</v>
      </c>
      <c r="E140" s="395">
        <f t="shared" si="10"/>
        <v>2.8571428571428571E-2</v>
      </c>
      <c r="F140" s="395">
        <f t="shared" si="11"/>
        <v>2.8571428571428571E-2</v>
      </c>
      <c r="G140" s="395">
        <f t="shared" si="12"/>
        <v>2.8571428571428571E-2</v>
      </c>
      <c r="H140" s="395">
        <f t="shared" si="13"/>
        <v>2.8571428571428571E-2</v>
      </c>
      <c r="I140" s="395">
        <f t="shared" si="14"/>
        <v>2.8571428571428571E-2</v>
      </c>
      <c r="J140" s="395">
        <f t="shared" si="15"/>
        <v>2.8571428571428571E-2</v>
      </c>
      <c r="K140" s="395">
        <f t="shared" si="16"/>
        <v>2.8571428571428571E-2</v>
      </c>
      <c r="L140" s="395">
        <f t="shared" si="17"/>
        <v>2.8571428571428571E-2</v>
      </c>
      <c r="M140" s="395">
        <f t="shared" si="18"/>
        <v>2.8571428571428571E-2</v>
      </c>
      <c r="N140" s="395">
        <f t="shared" si="19"/>
        <v>2.8571428571428571E-2</v>
      </c>
      <c r="O140" s="395">
        <f t="shared" si="20"/>
        <v>2.8571428571428571E-2</v>
      </c>
      <c r="P140" s="395">
        <f t="shared" si="21"/>
        <v>2.8571428571428571E-2</v>
      </c>
      <c r="Q140" s="395">
        <f t="shared" si="22"/>
        <v>2.8571428571428571E-2</v>
      </c>
      <c r="R140" s="395">
        <f t="shared" si="23"/>
        <v>2.8571428571428571E-2</v>
      </c>
      <c r="S140" s="395">
        <f t="shared" si="24"/>
        <v>2.8571428571428571E-2</v>
      </c>
      <c r="T140" s="395">
        <f t="shared" si="25"/>
        <v>2.8571428571428571E-2</v>
      </c>
      <c r="U140" s="395">
        <f t="shared" si="26"/>
        <v>2.8571428571428571E-2</v>
      </c>
      <c r="V140" s="395">
        <f t="shared" si="27"/>
        <v>2.8571428571428571E-2</v>
      </c>
      <c r="W140" s="395">
        <f t="shared" si="28"/>
        <v>2.8571428571428571E-2</v>
      </c>
      <c r="X140" s="395">
        <f t="shared" si="29"/>
        <v>2.8571428571428571E-2</v>
      </c>
      <c r="Y140" s="395">
        <f t="shared" si="30"/>
        <v>2.8571428571428571E-2</v>
      </c>
      <c r="Z140" s="395">
        <f t="shared" si="31"/>
        <v>2.8571428571428571E-2</v>
      </c>
      <c r="AA140" s="395">
        <f t="shared" si="32"/>
        <v>2.8571428571428571E-2</v>
      </c>
      <c r="AB140" s="395">
        <f t="shared" si="33"/>
        <v>2.8571428571428571E-2</v>
      </c>
      <c r="AC140" s="395">
        <f t="shared" si="34"/>
        <v>2.8571428571428571E-2</v>
      </c>
      <c r="AD140" s="395">
        <f t="shared" si="35"/>
        <v>2.8571428571428571E-2</v>
      </c>
      <c r="AE140" s="395">
        <f t="shared" si="36"/>
        <v>2.8571428571428571E-2</v>
      </c>
      <c r="AF140" s="395">
        <f t="shared" si="37"/>
        <v>2.8571428571428571E-2</v>
      </c>
      <c r="AG140" s="395">
        <f t="shared" si="38"/>
        <v>2.8571428571428571E-2</v>
      </c>
      <c r="AH140" s="395">
        <f t="shared" si="39"/>
        <v>2.8571428571428571E-2</v>
      </c>
      <c r="AI140" s="395">
        <f t="shared" si="40"/>
        <v>2.8571428571428571E-2</v>
      </c>
      <c r="AJ140" s="395">
        <f t="shared" si="41"/>
        <v>2.8571428571428571E-2</v>
      </c>
      <c r="AK140" s="395">
        <f t="shared" si="42"/>
        <v>2.8571428571428571E-2</v>
      </c>
      <c r="AL140" s="395">
        <f t="shared" si="43"/>
        <v>0</v>
      </c>
      <c r="AM140" s="395">
        <f t="shared" si="44"/>
        <v>0</v>
      </c>
      <c r="AN140" s="395">
        <f t="shared" si="45"/>
        <v>0</v>
      </c>
      <c r="AO140" s="395">
        <f t="shared" si="46"/>
        <v>0</v>
      </c>
      <c r="AP140" s="395">
        <f t="shared" si="47"/>
        <v>0</v>
      </c>
      <c r="AQ140" s="394"/>
      <c r="AT140" s="367"/>
    </row>
    <row r="141" spans="1:46" hidden="1" outlineLevel="1">
      <c r="A141" s="366" t="s">
        <v>253</v>
      </c>
      <c r="B141" s="396">
        <f t="shared" si="48"/>
        <v>36</v>
      </c>
      <c r="C141" s="395">
        <f t="shared" si="8"/>
        <v>2.7777777777777776E-2</v>
      </c>
      <c r="D141" s="395">
        <f t="shared" si="9"/>
        <v>2.7777777777777776E-2</v>
      </c>
      <c r="E141" s="395">
        <f t="shared" si="10"/>
        <v>2.7777777777777776E-2</v>
      </c>
      <c r="F141" s="395">
        <f t="shared" si="11"/>
        <v>2.7777777777777776E-2</v>
      </c>
      <c r="G141" s="395">
        <f t="shared" si="12"/>
        <v>2.7777777777777776E-2</v>
      </c>
      <c r="H141" s="395">
        <f t="shared" si="13"/>
        <v>2.7777777777777776E-2</v>
      </c>
      <c r="I141" s="395">
        <f t="shared" si="14"/>
        <v>2.7777777777777776E-2</v>
      </c>
      <c r="J141" s="395">
        <f t="shared" si="15"/>
        <v>2.7777777777777776E-2</v>
      </c>
      <c r="K141" s="395">
        <f t="shared" si="16"/>
        <v>2.7777777777777776E-2</v>
      </c>
      <c r="L141" s="395">
        <f t="shared" si="17"/>
        <v>2.7777777777777776E-2</v>
      </c>
      <c r="M141" s="395">
        <f t="shared" si="18"/>
        <v>2.7777777777777776E-2</v>
      </c>
      <c r="N141" s="395">
        <f t="shared" si="19"/>
        <v>2.7777777777777776E-2</v>
      </c>
      <c r="O141" s="395">
        <f t="shared" si="20"/>
        <v>2.7777777777777776E-2</v>
      </c>
      <c r="P141" s="395">
        <f t="shared" si="21"/>
        <v>2.7777777777777776E-2</v>
      </c>
      <c r="Q141" s="395">
        <f t="shared" si="22"/>
        <v>2.7777777777777776E-2</v>
      </c>
      <c r="R141" s="395">
        <f t="shared" si="23"/>
        <v>2.7777777777777776E-2</v>
      </c>
      <c r="S141" s="395">
        <f t="shared" si="24"/>
        <v>2.7777777777777776E-2</v>
      </c>
      <c r="T141" s="395">
        <f t="shared" si="25"/>
        <v>2.7777777777777776E-2</v>
      </c>
      <c r="U141" s="395">
        <f t="shared" si="26"/>
        <v>2.7777777777777776E-2</v>
      </c>
      <c r="V141" s="395">
        <f t="shared" si="27"/>
        <v>2.7777777777777776E-2</v>
      </c>
      <c r="W141" s="395">
        <f t="shared" si="28"/>
        <v>2.7777777777777776E-2</v>
      </c>
      <c r="X141" s="395">
        <f t="shared" si="29"/>
        <v>2.7777777777777776E-2</v>
      </c>
      <c r="Y141" s="395">
        <f t="shared" si="30"/>
        <v>2.7777777777777776E-2</v>
      </c>
      <c r="Z141" s="395">
        <f t="shared" si="31"/>
        <v>2.7777777777777776E-2</v>
      </c>
      <c r="AA141" s="395">
        <f t="shared" si="32"/>
        <v>2.7777777777777776E-2</v>
      </c>
      <c r="AB141" s="395">
        <f t="shared" si="33"/>
        <v>2.7777777777777776E-2</v>
      </c>
      <c r="AC141" s="395">
        <f t="shared" si="34"/>
        <v>2.7777777777777776E-2</v>
      </c>
      <c r="AD141" s="395">
        <f t="shared" si="35"/>
        <v>2.7777777777777776E-2</v>
      </c>
      <c r="AE141" s="395">
        <f t="shared" si="36"/>
        <v>2.7777777777777776E-2</v>
      </c>
      <c r="AF141" s="395">
        <f t="shared" si="37"/>
        <v>2.7777777777777776E-2</v>
      </c>
      <c r="AG141" s="395">
        <f t="shared" si="38"/>
        <v>2.7777777777777776E-2</v>
      </c>
      <c r="AH141" s="395">
        <f t="shared" si="39"/>
        <v>2.7777777777777776E-2</v>
      </c>
      <c r="AI141" s="395">
        <f t="shared" si="40"/>
        <v>2.7777777777777776E-2</v>
      </c>
      <c r="AJ141" s="395">
        <f t="shared" si="41"/>
        <v>2.7777777777777776E-2</v>
      </c>
      <c r="AK141" s="395">
        <f t="shared" si="42"/>
        <v>2.7777777777777776E-2</v>
      </c>
      <c r="AL141" s="395">
        <f t="shared" si="43"/>
        <v>2.7777777777777776E-2</v>
      </c>
      <c r="AM141" s="395">
        <f t="shared" si="44"/>
        <v>0</v>
      </c>
      <c r="AN141" s="395">
        <f t="shared" si="45"/>
        <v>0</v>
      </c>
      <c r="AO141" s="395">
        <f t="shared" si="46"/>
        <v>0</v>
      </c>
      <c r="AP141" s="395">
        <f t="shared" si="47"/>
        <v>0</v>
      </c>
      <c r="AQ141" s="394"/>
      <c r="AT141" s="367"/>
    </row>
    <row r="142" spans="1:46" hidden="1" outlineLevel="1">
      <c r="A142" s="366" t="s">
        <v>252</v>
      </c>
      <c r="B142" s="396">
        <f t="shared" si="48"/>
        <v>37</v>
      </c>
      <c r="C142" s="395">
        <f t="shared" si="8"/>
        <v>2.7027027027027029E-2</v>
      </c>
      <c r="D142" s="395">
        <f t="shared" si="9"/>
        <v>2.7027027027027029E-2</v>
      </c>
      <c r="E142" s="395">
        <f t="shared" si="10"/>
        <v>2.7027027027027029E-2</v>
      </c>
      <c r="F142" s="395">
        <f t="shared" si="11"/>
        <v>2.7027027027027029E-2</v>
      </c>
      <c r="G142" s="395">
        <f t="shared" si="12"/>
        <v>2.7027027027027029E-2</v>
      </c>
      <c r="H142" s="395">
        <f t="shared" si="13"/>
        <v>2.7027027027027029E-2</v>
      </c>
      <c r="I142" s="395">
        <f t="shared" si="14"/>
        <v>2.7027027027027029E-2</v>
      </c>
      <c r="J142" s="395">
        <f t="shared" si="15"/>
        <v>2.7027027027027029E-2</v>
      </c>
      <c r="K142" s="395">
        <f t="shared" si="16"/>
        <v>2.7027027027027029E-2</v>
      </c>
      <c r="L142" s="395">
        <f t="shared" si="17"/>
        <v>2.7027027027027029E-2</v>
      </c>
      <c r="M142" s="395">
        <f t="shared" si="18"/>
        <v>2.7027027027027029E-2</v>
      </c>
      <c r="N142" s="395">
        <f t="shared" si="19"/>
        <v>2.7027027027027029E-2</v>
      </c>
      <c r="O142" s="395">
        <f t="shared" si="20"/>
        <v>2.7027027027027029E-2</v>
      </c>
      <c r="P142" s="395">
        <f t="shared" si="21"/>
        <v>2.7027027027027029E-2</v>
      </c>
      <c r="Q142" s="395">
        <f t="shared" si="22"/>
        <v>2.7027027027027029E-2</v>
      </c>
      <c r="R142" s="395">
        <f t="shared" si="23"/>
        <v>2.7027027027027029E-2</v>
      </c>
      <c r="S142" s="395">
        <f t="shared" si="24"/>
        <v>2.7027027027027029E-2</v>
      </c>
      <c r="T142" s="395">
        <f t="shared" si="25"/>
        <v>2.7027027027027029E-2</v>
      </c>
      <c r="U142" s="395">
        <f t="shared" si="26"/>
        <v>2.7027027027027029E-2</v>
      </c>
      <c r="V142" s="395">
        <f t="shared" si="27"/>
        <v>2.7027027027027029E-2</v>
      </c>
      <c r="W142" s="395">
        <f t="shared" si="28"/>
        <v>2.7027027027027029E-2</v>
      </c>
      <c r="X142" s="395">
        <f t="shared" si="29"/>
        <v>2.7027027027027029E-2</v>
      </c>
      <c r="Y142" s="395">
        <f t="shared" si="30"/>
        <v>2.7027027027027029E-2</v>
      </c>
      <c r="Z142" s="395">
        <f t="shared" si="31"/>
        <v>2.7027027027027029E-2</v>
      </c>
      <c r="AA142" s="395">
        <f t="shared" si="32"/>
        <v>2.7027027027027029E-2</v>
      </c>
      <c r="AB142" s="395">
        <f t="shared" si="33"/>
        <v>2.7027027027027029E-2</v>
      </c>
      <c r="AC142" s="395">
        <f t="shared" si="34"/>
        <v>2.7027027027027029E-2</v>
      </c>
      <c r="AD142" s="395">
        <f t="shared" si="35"/>
        <v>2.7027027027027029E-2</v>
      </c>
      <c r="AE142" s="395">
        <f t="shared" si="36"/>
        <v>2.7027027027027029E-2</v>
      </c>
      <c r="AF142" s="395">
        <f t="shared" si="37"/>
        <v>2.7027027027027029E-2</v>
      </c>
      <c r="AG142" s="395">
        <f t="shared" si="38"/>
        <v>2.7027027027027029E-2</v>
      </c>
      <c r="AH142" s="395">
        <f t="shared" si="39"/>
        <v>2.7027027027027029E-2</v>
      </c>
      <c r="AI142" s="395">
        <f t="shared" si="40"/>
        <v>2.7027027027027029E-2</v>
      </c>
      <c r="AJ142" s="395">
        <f t="shared" si="41"/>
        <v>2.7027027027027029E-2</v>
      </c>
      <c r="AK142" s="395">
        <f t="shared" si="42"/>
        <v>2.7027027027027029E-2</v>
      </c>
      <c r="AL142" s="395">
        <f t="shared" si="43"/>
        <v>2.7027027027027029E-2</v>
      </c>
      <c r="AM142" s="395">
        <f t="shared" si="44"/>
        <v>2.7027027027027029E-2</v>
      </c>
      <c r="AN142" s="395">
        <f t="shared" si="45"/>
        <v>0</v>
      </c>
      <c r="AO142" s="395">
        <f t="shared" si="46"/>
        <v>0</v>
      </c>
      <c r="AP142" s="395">
        <f t="shared" si="47"/>
        <v>0</v>
      </c>
      <c r="AQ142" s="394"/>
      <c r="AT142" s="367"/>
    </row>
    <row r="143" spans="1:46" hidden="1" outlineLevel="1">
      <c r="A143" s="366" t="s">
        <v>251</v>
      </c>
      <c r="B143" s="396">
        <f t="shared" si="48"/>
        <v>38</v>
      </c>
      <c r="C143" s="395">
        <f t="shared" si="8"/>
        <v>2.6315789473684209E-2</v>
      </c>
      <c r="D143" s="395">
        <f t="shared" si="9"/>
        <v>2.6315789473684209E-2</v>
      </c>
      <c r="E143" s="395">
        <f t="shared" si="10"/>
        <v>2.6315789473684209E-2</v>
      </c>
      <c r="F143" s="395">
        <f t="shared" si="11"/>
        <v>2.6315789473684209E-2</v>
      </c>
      <c r="G143" s="395">
        <f t="shared" si="12"/>
        <v>2.6315789473684209E-2</v>
      </c>
      <c r="H143" s="395">
        <f t="shared" si="13"/>
        <v>2.6315789473684209E-2</v>
      </c>
      <c r="I143" s="395">
        <f t="shared" si="14"/>
        <v>2.6315789473684209E-2</v>
      </c>
      <c r="J143" s="395">
        <f t="shared" si="15"/>
        <v>2.6315789473684209E-2</v>
      </c>
      <c r="K143" s="395">
        <f t="shared" si="16"/>
        <v>2.6315789473684209E-2</v>
      </c>
      <c r="L143" s="395">
        <f t="shared" si="17"/>
        <v>2.6315789473684209E-2</v>
      </c>
      <c r="M143" s="395">
        <f t="shared" si="18"/>
        <v>2.6315789473684209E-2</v>
      </c>
      <c r="N143" s="395">
        <f t="shared" si="19"/>
        <v>2.6315789473684209E-2</v>
      </c>
      <c r="O143" s="395">
        <f t="shared" si="20"/>
        <v>2.6315789473684209E-2</v>
      </c>
      <c r="P143" s="395">
        <f t="shared" si="21"/>
        <v>2.6315789473684209E-2</v>
      </c>
      <c r="Q143" s="395">
        <f t="shared" si="22"/>
        <v>2.6315789473684209E-2</v>
      </c>
      <c r="R143" s="395">
        <f t="shared" si="23"/>
        <v>2.6315789473684209E-2</v>
      </c>
      <c r="S143" s="395">
        <f t="shared" si="24"/>
        <v>2.6315789473684209E-2</v>
      </c>
      <c r="T143" s="395">
        <f t="shared" si="25"/>
        <v>2.6315789473684209E-2</v>
      </c>
      <c r="U143" s="395">
        <f t="shared" si="26"/>
        <v>2.6315789473684209E-2</v>
      </c>
      <c r="V143" s="395">
        <f t="shared" si="27"/>
        <v>2.6315789473684209E-2</v>
      </c>
      <c r="W143" s="395">
        <f t="shared" si="28"/>
        <v>2.6315789473684209E-2</v>
      </c>
      <c r="X143" s="395">
        <f t="shared" si="29"/>
        <v>2.6315789473684209E-2</v>
      </c>
      <c r="Y143" s="395">
        <f t="shared" si="30"/>
        <v>2.6315789473684209E-2</v>
      </c>
      <c r="Z143" s="395">
        <f t="shared" si="31"/>
        <v>2.6315789473684209E-2</v>
      </c>
      <c r="AA143" s="395">
        <f t="shared" si="32"/>
        <v>2.6315789473684209E-2</v>
      </c>
      <c r="AB143" s="395">
        <f t="shared" si="33"/>
        <v>2.6315789473684209E-2</v>
      </c>
      <c r="AC143" s="395">
        <f t="shared" si="34"/>
        <v>2.6315789473684209E-2</v>
      </c>
      <c r="AD143" s="395">
        <f t="shared" si="35"/>
        <v>2.6315789473684209E-2</v>
      </c>
      <c r="AE143" s="395">
        <f t="shared" si="36"/>
        <v>2.6315789473684209E-2</v>
      </c>
      <c r="AF143" s="395">
        <f t="shared" si="37"/>
        <v>2.6315789473684209E-2</v>
      </c>
      <c r="AG143" s="395">
        <f t="shared" si="38"/>
        <v>2.6315789473684209E-2</v>
      </c>
      <c r="AH143" s="395">
        <f t="shared" si="39"/>
        <v>2.6315789473684209E-2</v>
      </c>
      <c r="AI143" s="395">
        <f t="shared" si="40"/>
        <v>2.6315789473684209E-2</v>
      </c>
      <c r="AJ143" s="395">
        <f t="shared" si="41"/>
        <v>2.6315789473684209E-2</v>
      </c>
      <c r="AK143" s="395">
        <f t="shared" si="42"/>
        <v>2.6315789473684209E-2</v>
      </c>
      <c r="AL143" s="395">
        <f t="shared" si="43"/>
        <v>2.6315789473684209E-2</v>
      </c>
      <c r="AM143" s="395">
        <f t="shared" si="44"/>
        <v>2.6315789473684209E-2</v>
      </c>
      <c r="AN143" s="395">
        <f t="shared" si="45"/>
        <v>2.6315789473684209E-2</v>
      </c>
      <c r="AO143" s="395">
        <f t="shared" si="46"/>
        <v>0</v>
      </c>
      <c r="AP143" s="395">
        <f t="shared" si="47"/>
        <v>0</v>
      </c>
      <c r="AQ143" s="394"/>
      <c r="AT143" s="367"/>
    </row>
    <row r="144" spans="1:46" hidden="1" outlineLevel="1">
      <c r="A144" s="366" t="s">
        <v>250</v>
      </c>
      <c r="B144" s="396">
        <f t="shared" si="48"/>
        <v>39</v>
      </c>
      <c r="C144" s="395">
        <f t="shared" si="8"/>
        <v>2.564102564102564E-2</v>
      </c>
      <c r="D144" s="395">
        <f t="shared" si="9"/>
        <v>2.564102564102564E-2</v>
      </c>
      <c r="E144" s="395">
        <f t="shared" si="10"/>
        <v>2.564102564102564E-2</v>
      </c>
      <c r="F144" s="395">
        <f t="shared" si="11"/>
        <v>2.564102564102564E-2</v>
      </c>
      <c r="G144" s="395">
        <f t="shared" si="12"/>
        <v>2.564102564102564E-2</v>
      </c>
      <c r="H144" s="395">
        <f t="shared" si="13"/>
        <v>2.564102564102564E-2</v>
      </c>
      <c r="I144" s="395">
        <f t="shared" si="14"/>
        <v>2.564102564102564E-2</v>
      </c>
      <c r="J144" s="395">
        <f t="shared" si="15"/>
        <v>2.564102564102564E-2</v>
      </c>
      <c r="K144" s="395">
        <f t="shared" si="16"/>
        <v>2.564102564102564E-2</v>
      </c>
      <c r="L144" s="395">
        <f t="shared" si="17"/>
        <v>2.564102564102564E-2</v>
      </c>
      <c r="M144" s="395">
        <f t="shared" si="18"/>
        <v>2.564102564102564E-2</v>
      </c>
      <c r="N144" s="395">
        <f t="shared" si="19"/>
        <v>2.564102564102564E-2</v>
      </c>
      <c r="O144" s="395">
        <f t="shared" si="20"/>
        <v>2.564102564102564E-2</v>
      </c>
      <c r="P144" s="395">
        <f t="shared" si="21"/>
        <v>2.564102564102564E-2</v>
      </c>
      <c r="Q144" s="395">
        <f t="shared" si="22"/>
        <v>2.564102564102564E-2</v>
      </c>
      <c r="R144" s="395">
        <f t="shared" si="23"/>
        <v>2.564102564102564E-2</v>
      </c>
      <c r="S144" s="395">
        <f t="shared" si="24"/>
        <v>2.564102564102564E-2</v>
      </c>
      <c r="T144" s="395">
        <f t="shared" si="25"/>
        <v>2.564102564102564E-2</v>
      </c>
      <c r="U144" s="395">
        <f t="shared" si="26"/>
        <v>2.564102564102564E-2</v>
      </c>
      <c r="V144" s="395">
        <f t="shared" si="27"/>
        <v>2.564102564102564E-2</v>
      </c>
      <c r="W144" s="395">
        <f t="shared" si="28"/>
        <v>2.564102564102564E-2</v>
      </c>
      <c r="X144" s="395">
        <f t="shared" si="29"/>
        <v>2.564102564102564E-2</v>
      </c>
      <c r="Y144" s="395">
        <f t="shared" si="30"/>
        <v>2.564102564102564E-2</v>
      </c>
      <c r="Z144" s="395">
        <f t="shared" si="31"/>
        <v>2.564102564102564E-2</v>
      </c>
      <c r="AA144" s="395">
        <f t="shared" si="32"/>
        <v>2.564102564102564E-2</v>
      </c>
      <c r="AB144" s="395">
        <f t="shared" si="33"/>
        <v>2.564102564102564E-2</v>
      </c>
      <c r="AC144" s="395">
        <f t="shared" si="34"/>
        <v>2.564102564102564E-2</v>
      </c>
      <c r="AD144" s="395">
        <f t="shared" si="35"/>
        <v>2.564102564102564E-2</v>
      </c>
      <c r="AE144" s="395">
        <f t="shared" si="36"/>
        <v>2.564102564102564E-2</v>
      </c>
      <c r="AF144" s="395">
        <f t="shared" si="37"/>
        <v>2.564102564102564E-2</v>
      </c>
      <c r="AG144" s="395">
        <f t="shared" si="38"/>
        <v>2.564102564102564E-2</v>
      </c>
      <c r="AH144" s="395">
        <f t="shared" si="39"/>
        <v>2.564102564102564E-2</v>
      </c>
      <c r="AI144" s="395">
        <f t="shared" si="40"/>
        <v>2.564102564102564E-2</v>
      </c>
      <c r="AJ144" s="395">
        <f t="shared" si="41"/>
        <v>2.564102564102564E-2</v>
      </c>
      <c r="AK144" s="395">
        <f t="shared" si="42"/>
        <v>2.564102564102564E-2</v>
      </c>
      <c r="AL144" s="395">
        <f t="shared" si="43"/>
        <v>2.564102564102564E-2</v>
      </c>
      <c r="AM144" s="395">
        <f t="shared" si="44"/>
        <v>2.564102564102564E-2</v>
      </c>
      <c r="AN144" s="395">
        <f t="shared" si="45"/>
        <v>2.564102564102564E-2</v>
      </c>
      <c r="AO144" s="395">
        <f t="shared" si="46"/>
        <v>2.564102564102564E-2</v>
      </c>
      <c r="AP144" s="395">
        <f t="shared" si="47"/>
        <v>0</v>
      </c>
      <c r="AQ144" s="394"/>
      <c r="AT144" s="367"/>
    </row>
    <row r="145" spans="1:46" hidden="1" outlineLevel="1">
      <c r="A145" s="366" t="s">
        <v>249</v>
      </c>
      <c r="B145" s="396">
        <f t="shared" si="48"/>
        <v>40</v>
      </c>
      <c r="C145" s="395">
        <f t="shared" si="8"/>
        <v>2.5000000000000001E-2</v>
      </c>
      <c r="D145" s="395">
        <f t="shared" si="9"/>
        <v>2.5000000000000001E-2</v>
      </c>
      <c r="E145" s="395">
        <f t="shared" si="10"/>
        <v>2.5000000000000001E-2</v>
      </c>
      <c r="F145" s="395">
        <f t="shared" si="11"/>
        <v>2.5000000000000001E-2</v>
      </c>
      <c r="G145" s="395">
        <f t="shared" si="12"/>
        <v>2.5000000000000001E-2</v>
      </c>
      <c r="H145" s="395">
        <f t="shared" si="13"/>
        <v>2.5000000000000001E-2</v>
      </c>
      <c r="I145" s="395">
        <f t="shared" si="14"/>
        <v>2.5000000000000001E-2</v>
      </c>
      <c r="J145" s="395">
        <f t="shared" si="15"/>
        <v>2.5000000000000001E-2</v>
      </c>
      <c r="K145" s="395">
        <f t="shared" si="16"/>
        <v>2.5000000000000001E-2</v>
      </c>
      <c r="L145" s="395">
        <f t="shared" si="17"/>
        <v>2.5000000000000001E-2</v>
      </c>
      <c r="M145" s="395">
        <f t="shared" si="18"/>
        <v>2.5000000000000001E-2</v>
      </c>
      <c r="N145" s="395">
        <f t="shared" si="19"/>
        <v>2.5000000000000001E-2</v>
      </c>
      <c r="O145" s="395">
        <f t="shared" si="20"/>
        <v>2.5000000000000001E-2</v>
      </c>
      <c r="P145" s="395">
        <f t="shared" si="21"/>
        <v>2.5000000000000001E-2</v>
      </c>
      <c r="Q145" s="395">
        <f t="shared" si="22"/>
        <v>2.5000000000000001E-2</v>
      </c>
      <c r="R145" s="395">
        <f t="shared" si="23"/>
        <v>2.5000000000000001E-2</v>
      </c>
      <c r="S145" s="395">
        <f t="shared" si="24"/>
        <v>2.5000000000000001E-2</v>
      </c>
      <c r="T145" s="395">
        <f t="shared" si="25"/>
        <v>2.5000000000000001E-2</v>
      </c>
      <c r="U145" s="395">
        <f t="shared" si="26"/>
        <v>2.5000000000000001E-2</v>
      </c>
      <c r="V145" s="395">
        <f t="shared" si="27"/>
        <v>2.5000000000000001E-2</v>
      </c>
      <c r="W145" s="395">
        <f t="shared" si="28"/>
        <v>2.5000000000000001E-2</v>
      </c>
      <c r="X145" s="395">
        <f t="shared" si="29"/>
        <v>2.5000000000000001E-2</v>
      </c>
      <c r="Y145" s="395">
        <f t="shared" si="30"/>
        <v>2.5000000000000001E-2</v>
      </c>
      <c r="Z145" s="395">
        <f t="shared" si="31"/>
        <v>2.5000000000000001E-2</v>
      </c>
      <c r="AA145" s="395">
        <f t="shared" si="32"/>
        <v>2.5000000000000001E-2</v>
      </c>
      <c r="AB145" s="395">
        <f t="shared" si="33"/>
        <v>2.5000000000000001E-2</v>
      </c>
      <c r="AC145" s="395">
        <f t="shared" si="34"/>
        <v>2.5000000000000001E-2</v>
      </c>
      <c r="AD145" s="395">
        <f t="shared" si="35"/>
        <v>2.5000000000000001E-2</v>
      </c>
      <c r="AE145" s="395">
        <f t="shared" si="36"/>
        <v>2.5000000000000001E-2</v>
      </c>
      <c r="AF145" s="395">
        <f t="shared" si="37"/>
        <v>2.5000000000000001E-2</v>
      </c>
      <c r="AG145" s="395">
        <f t="shared" si="38"/>
        <v>2.5000000000000001E-2</v>
      </c>
      <c r="AH145" s="395">
        <f t="shared" si="39"/>
        <v>2.5000000000000001E-2</v>
      </c>
      <c r="AI145" s="395">
        <f t="shared" si="40"/>
        <v>2.5000000000000001E-2</v>
      </c>
      <c r="AJ145" s="395">
        <f t="shared" si="41"/>
        <v>2.5000000000000001E-2</v>
      </c>
      <c r="AK145" s="395">
        <f t="shared" si="42"/>
        <v>2.5000000000000001E-2</v>
      </c>
      <c r="AL145" s="395">
        <f t="shared" si="43"/>
        <v>2.5000000000000001E-2</v>
      </c>
      <c r="AM145" s="395">
        <f t="shared" si="44"/>
        <v>2.5000000000000001E-2</v>
      </c>
      <c r="AN145" s="395">
        <f t="shared" si="45"/>
        <v>2.5000000000000001E-2</v>
      </c>
      <c r="AO145" s="395">
        <f t="shared" si="46"/>
        <v>2.5000000000000001E-2</v>
      </c>
      <c r="AP145" s="395">
        <f t="shared" si="47"/>
        <v>2.5000000000000001E-2</v>
      </c>
      <c r="AQ145" s="394"/>
      <c r="AT145" s="367"/>
    </row>
    <row r="146" spans="1:46" collapsed="1">
      <c r="AT146" s="367"/>
    </row>
    <row r="147" spans="1:46">
      <c r="A147" s="366" t="s">
        <v>248</v>
      </c>
      <c r="C147" s="393">
        <f t="shared" ref="C147:AP147" ca="1" si="49">C18+C19-C71</f>
        <v>4230.8710494767656</v>
      </c>
      <c r="D147" s="393">
        <f t="shared" ca="1" si="49"/>
        <v>5583.8864646752609</v>
      </c>
      <c r="E147" s="393">
        <f t="shared" ca="1" si="49"/>
        <v>6397.2591269204031</v>
      </c>
      <c r="F147" s="393">
        <f t="shared" ca="1" si="49"/>
        <v>5789.9977173259758</v>
      </c>
      <c r="G147" s="393">
        <f t="shared" ca="1" si="49"/>
        <v>5438.8084771106187</v>
      </c>
      <c r="H147" s="393">
        <f t="shared" ca="1" si="49"/>
        <v>5146.2935597352516</v>
      </c>
      <c r="I147" s="393">
        <f t="shared" ca="1" si="49"/>
        <v>4810.5758875387328</v>
      </c>
      <c r="J147" s="393">
        <f t="shared" ca="1" si="49"/>
        <v>4607.5487338727762</v>
      </c>
      <c r="K147" s="393">
        <f t="shared" ca="1" si="49"/>
        <v>4469.1111159541879</v>
      </c>
      <c r="L147" s="393">
        <f t="shared" ca="1" si="49"/>
        <v>4511.0319627629797</v>
      </c>
      <c r="M147" s="393">
        <f t="shared" ca="1" si="49"/>
        <v>4646.3629216458694</v>
      </c>
      <c r="N147" s="393">
        <f t="shared" ca="1" si="49"/>
        <v>4785.7538092952454</v>
      </c>
      <c r="O147" s="393">
        <f t="shared" ca="1" si="49"/>
        <v>4929.3264235741026</v>
      </c>
      <c r="P147" s="393">
        <f t="shared" ca="1" si="49"/>
        <v>5077.2062162813254</v>
      </c>
      <c r="Q147" s="393">
        <f t="shared" ca="1" si="49"/>
        <v>5229.5224027697659</v>
      </c>
      <c r="R147" s="393">
        <f t="shared" ca="1" si="49"/>
        <v>5386.4080748528586</v>
      </c>
      <c r="S147" s="393">
        <f t="shared" ca="1" si="49"/>
        <v>5548.0003170984446</v>
      </c>
      <c r="T147" s="393">
        <f t="shared" ca="1" si="49"/>
        <v>5714.4403266113986</v>
      </c>
      <c r="U147" s="393">
        <f t="shared" ca="1" si="49"/>
        <v>5885.8735364097411</v>
      </c>
      <c r="V147" s="393">
        <f t="shared" ca="1" si="49"/>
        <v>6062.4497425020327</v>
      </c>
      <c r="W147" s="393">
        <f t="shared" ca="1" si="49"/>
        <v>6244.3232347770936</v>
      </c>
      <c r="X147" s="393">
        <f t="shared" ca="1" si="49"/>
        <v>6431.6529318204066</v>
      </c>
      <c r="Y147" s="393">
        <f t="shared" ca="1" si="49"/>
        <v>6624.6025197750187</v>
      </c>
      <c r="Z147" s="393">
        <f t="shared" ca="1" si="49"/>
        <v>6823.3405953682686</v>
      </c>
      <c r="AA147" s="393">
        <f t="shared" ca="1" si="49"/>
        <v>7028.0408132293169</v>
      </c>
      <c r="AB147" s="393">
        <f t="shared" ca="1" si="49"/>
        <v>7238.8820376261956</v>
      </c>
      <c r="AC147" s="393">
        <f t="shared" ca="1" si="49"/>
        <v>7456.0484987549808</v>
      </c>
      <c r="AD147" s="393">
        <f t="shared" ca="1" si="49"/>
        <v>7679.7299537176314</v>
      </c>
      <c r="AE147" s="393">
        <f t="shared" ca="1" si="49"/>
        <v>7910.1218523291609</v>
      </c>
      <c r="AF147" s="393">
        <f t="shared" ca="1" si="49"/>
        <v>8147.4255078990354</v>
      </c>
      <c r="AG147" s="393">
        <f t="shared" ca="1" si="49"/>
        <v>8391.8482731360054</v>
      </c>
      <c r="AH147" s="393">
        <f t="shared" ca="1" si="49"/>
        <v>8643.603721330086</v>
      </c>
      <c r="AI147" s="393">
        <f t="shared" ca="1" si="49"/>
        <v>8902.9118329699886</v>
      </c>
      <c r="AJ147" s="393">
        <f t="shared" ca="1" si="49"/>
        <v>9169.9991879590889</v>
      </c>
      <c r="AK147" s="393">
        <f t="shared" ca="1" si="49"/>
        <v>9445.0991635978626</v>
      </c>
      <c r="AL147" s="393">
        <f t="shared" ca="1" si="49"/>
        <v>9728.4521385057997</v>
      </c>
      <c r="AM147" s="393">
        <f t="shared" ca="1" si="49"/>
        <v>10020.305702660975</v>
      </c>
      <c r="AN147" s="393">
        <f t="shared" ca="1" si="49"/>
        <v>10320.914873740805</v>
      </c>
      <c r="AO147" s="393">
        <f t="shared" ca="1" si="49"/>
        <v>10630.542319953029</v>
      </c>
      <c r="AP147" s="393">
        <f t="shared" ca="1" si="49"/>
        <v>10949.458589551621</v>
      </c>
      <c r="AT147" s="367"/>
    </row>
    <row r="148" spans="1:46">
      <c r="A148" s="366" t="s">
        <v>247</v>
      </c>
      <c r="C148" s="393">
        <f t="shared" ref="C148:AP148" ca="1" si="50">AVERAGE(C18,C147)</f>
        <v>3421.4695247383829</v>
      </c>
      <c r="D148" s="393">
        <f t="shared" ca="1" si="50"/>
        <v>4907.3787570760132</v>
      </c>
      <c r="E148" s="393">
        <f t="shared" ca="1" si="50"/>
        <v>5990.5727957978324</v>
      </c>
      <c r="F148" s="393">
        <f t="shared" ca="1" si="50"/>
        <v>6093.628422123189</v>
      </c>
      <c r="G148" s="393">
        <f t="shared" ca="1" si="50"/>
        <v>5614.4030972182973</v>
      </c>
      <c r="H148" s="393">
        <f t="shared" ca="1" si="50"/>
        <v>5292.5510184229352</v>
      </c>
      <c r="I148" s="393">
        <f t="shared" ca="1" si="50"/>
        <v>4978.4347236369922</v>
      </c>
      <c r="J148" s="393">
        <f t="shared" ca="1" si="50"/>
        <v>4709.0623107057545</v>
      </c>
      <c r="K148" s="393">
        <f t="shared" ca="1" si="50"/>
        <v>4538.3299249134816</v>
      </c>
      <c r="L148" s="393">
        <f t="shared" ca="1" si="50"/>
        <v>4490.0715393585833</v>
      </c>
      <c r="M148" s="393">
        <f t="shared" ca="1" si="50"/>
        <v>4578.6974422044241</v>
      </c>
      <c r="N148" s="393">
        <f t="shared" ca="1" si="50"/>
        <v>4716.058365470557</v>
      </c>
      <c r="O148" s="393">
        <f t="shared" ca="1" si="50"/>
        <v>4857.540116434674</v>
      </c>
      <c r="P148" s="393">
        <f t="shared" ca="1" si="50"/>
        <v>5003.266319927714</v>
      </c>
      <c r="Q148" s="393">
        <f t="shared" ca="1" si="50"/>
        <v>5153.3643095255457</v>
      </c>
      <c r="R148" s="393">
        <f t="shared" ca="1" si="50"/>
        <v>5307.9652388113118</v>
      </c>
      <c r="S148" s="393">
        <f t="shared" ca="1" si="50"/>
        <v>5467.2041959756516</v>
      </c>
      <c r="T148" s="393">
        <f t="shared" ca="1" si="50"/>
        <v>5631.2203218549221</v>
      </c>
      <c r="U148" s="393">
        <f t="shared" ca="1" si="50"/>
        <v>5800.1569315105698</v>
      </c>
      <c r="V148" s="393">
        <f t="shared" ca="1" si="50"/>
        <v>5974.1616394558869</v>
      </c>
      <c r="W148" s="393">
        <f t="shared" ca="1" si="50"/>
        <v>6153.3864886395631</v>
      </c>
      <c r="X148" s="393">
        <f t="shared" ca="1" si="50"/>
        <v>6337.9880832987501</v>
      </c>
      <c r="Y148" s="393">
        <f t="shared" ca="1" si="50"/>
        <v>6528.1277257977126</v>
      </c>
      <c r="Z148" s="393">
        <f t="shared" ca="1" si="50"/>
        <v>6723.9715575716436</v>
      </c>
      <c r="AA148" s="393">
        <f t="shared" ca="1" si="50"/>
        <v>6925.6907042987932</v>
      </c>
      <c r="AB148" s="393">
        <f t="shared" ca="1" si="50"/>
        <v>7133.4614254277567</v>
      </c>
      <c r="AC148" s="393">
        <f t="shared" ca="1" si="50"/>
        <v>7347.4652681905882</v>
      </c>
      <c r="AD148" s="393">
        <f t="shared" ca="1" si="50"/>
        <v>7567.8892262363061</v>
      </c>
      <c r="AE148" s="393">
        <f t="shared" ca="1" si="50"/>
        <v>7794.9259030233961</v>
      </c>
      <c r="AF148" s="393">
        <f t="shared" ca="1" si="50"/>
        <v>8028.7736801140982</v>
      </c>
      <c r="AG148" s="393">
        <f t="shared" ca="1" si="50"/>
        <v>8269.6368905175204</v>
      </c>
      <c r="AH148" s="393">
        <f t="shared" ca="1" si="50"/>
        <v>8517.7259972330467</v>
      </c>
      <c r="AI148" s="393">
        <f t="shared" ca="1" si="50"/>
        <v>8773.2577771500364</v>
      </c>
      <c r="AJ148" s="393">
        <f t="shared" ca="1" si="50"/>
        <v>9036.4555104645387</v>
      </c>
      <c r="AK148" s="393">
        <f t="shared" ca="1" si="50"/>
        <v>9307.5491757784766</v>
      </c>
      <c r="AL148" s="393">
        <f t="shared" ca="1" si="50"/>
        <v>9586.7756510518302</v>
      </c>
      <c r="AM148" s="393">
        <f t="shared" ca="1" si="50"/>
        <v>9874.3789205833873</v>
      </c>
      <c r="AN148" s="393">
        <f t="shared" ca="1" si="50"/>
        <v>10170.610288200889</v>
      </c>
      <c r="AO148" s="393">
        <f t="shared" ca="1" si="50"/>
        <v>10475.728596846917</v>
      </c>
      <c r="AP148" s="393">
        <f t="shared" ca="1" si="50"/>
        <v>10790.000454752324</v>
      </c>
      <c r="AT148" s="367"/>
    </row>
    <row r="149" spans="1:46">
      <c r="AT149" s="367"/>
    </row>
    <row r="150" spans="1:46">
      <c r="A150" s="392" t="s">
        <v>246</v>
      </c>
      <c r="C150" s="391">
        <f>C17</f>
        <v>2020</v>
      </c>
      <c r="D150" s="391">
        <f t="shared" ref="D150:AP150" si="51">C150+1</f>
        <v>2021</v>
      </c>
      <c r="E150" s="391">
        <f t="shared" si="51"/>
        <v>2022</v>
      </c>
      <c r="F150" s="391">
        <f t="shared" si="51"/>
        <v>2023</v>
      </c>
      <c r="G150" s="391">
        <f t="shared" si="51"/>
        <v>2024</v>
      </c>
      <c r="H150" s="391">
        <f t="shared" si="51"/>
        <v>2025</v>
      </c>
      <c r="I150" s="391">
        <f t="shared" si="51"/>
        <v>2026</v>
      </c>
      <c r="J150" s="391">
        <f t="shared" si="51"/>
        <v>2027</v>
      </c>
      <c r="K150" s="391">
        <f t="shared" si="51"/>
        <v>2028</v>
      </c>
      <c r="L150" s="391">
        <f t="shared" si="51"/>
        <v>2029</v>
      </c>
      <c r="M150" s="391">
        <f t="shared" si="51"/>
        <v>2030</v>
      </c>
      <c r="N150" s="391">
        <f t="shared" si="51"/>
        <v>2031</v>
      </c>
      <c r="O150" s="391">
        <f t="shared" si="51"/>
        <v>2032</v>
      </c>
      <c r="P150" s="391">
        <f t="shared" si="51"/>
        <v>2033</v>
      </c>
      <c r="Q150" s="391">
        <f t="shared" si="51"/>
        <v>2034</v>
      </c>
      <c r="R150" s="391">
        <f t="shared" si="51"/>
        <v>2035</v>
      </c>
      <c r="S150" s="391">
        <f t="shared" si="51"/>
        <v>2036</v>
      </c>
      <c r="T150" s="391">
        <f t="shared" si="51"/>
        <v>2037</v>
      </c>
      <c r="U150" s="391">
        <f t="shared" si="51"/>
        <v>2038</v>
      </c>
      <c r="V150" s="391">
        <f t="shared" si="51"/>
        <v>2039</v>
      </c>
      <c r="W150" s="391">
        <f t="shared" si="51"/>
        <v>2040</v>
      </c>
      <c r="X150" s="391">
        <f t="shared" si="51"/>
        <v>2041</v>
      </c>
      <c r="Y150" s="391">
        <f t="shared" si="51"/>
        <v>2042</v>
      </c>
      <c r="Z150" s="391">
        <f t="shared" si="51"/>
        <v>2043</v>
      </c>
      <c r="AA150" s="391">
        <f t="shared" si="51"/>
        <v>2044</v>
      </c>
      <c r="AB150" s="391">
        <f t="shared" si="51"/>
        <v>2045</v>
      </c>
      <c r="AC150" s="391">
        <f t="shared" si="51"/>
        <v>2046</v>
      </c>
      <c r="AD150" s="391">
        <f t="shared" si="51"/>
        <v>2047</v>
      </c>
      <c r="AE150" s="391">
        <f t="shared" si="51"/>
        <v>2048</v>
      </c>
      <c r="AF150" s="391">
        <f t="shared" si="51"/>
        <v>2049</v>
      </c>
      <c r="AG150" s="391">
        <f t="shared" si="51"/>
        <v>2050</v>
      </c>
      <c r="AH150" s="391">
        <f t="shared" si="51"/>
        <v>2051</v>
      </c>
      <c r="AI150" s="391">
        <f t="shared" si="51"/>
        <v>2052</v>
      </c>
      <c r="AJ150" s="391">
        <f t="shared" si="51"/>
        <v>2053</v>
      </c>
      <c r="AK150" s="391">
        <f t="shared" si="51"/>
        <v>2054</v>
      </c>
      <c r="AL150" s="391">
        <f t="shared" si="51"/>
        <v>2055</v>
      </c>
      <c r="AM150" s="391">
        <f t="shared" si="51"/>
        <v>2056</v>
      </c>
      <c r="AN150" s="391">
        <f t="shared" si="51"/>
        <v>2057</v>
      </c>
      <c r="AO150" s="391">
        <f t="shared" si="51"/>
        <v>2058</v>
      </c>
      <c r="AP150" s="391">
        <f t="shared" si="51"/>
        <v>2059</v>
      </c>
      <c r="AT150" s="367"/>
    </row>
    <row r="151" spans="1:46">
      <c r="A151" s="366" t="s">
        <v>245</v>
      </c>
      <c r="C151" s="390"/>
      <c r="D151" s="390"/>
      <c r="E151" s="390"/>
      <c r="F151" s="390"/>
      <c r="G151" s="390"/>
      <c r="H151" s="390"/>
      <c r="I151" s="390">
        <f t="shared" ref="I151:AP151" ca="1" si="52">I71</f>
        <v>1986.5930126080025</v>
      </c>
      <c r="J151" s="390">
        <f t="shared" ca="1" si="52"/>
        <v>1903.4287542897857</v>
      </c>
      <c r="K151" s="390">
        <f t="shared" ca="1" si="52"/>
        <v>1889.8512665611313</v>
      </c>
      <c r="L151" s="390">
        <f t="shared" ca="1" si="52"/>
        <v>1762.0352112930284</v>
      </c>
      <c r="M151" s="390">
        <f t="shared" ca="1" si="52"/>
        <v>1722.7437809619851</v>
      </c>
      <c r="N151" s="390">
        <f t="shared" ca="1" si="52"/>
        <v>1774.4260943908448</v>
      </c>
      <c r="O151" s="390">
        <f t="shared" ca="1" si="52"/>
        <v>1827.6588772225703</v>
      </c>
      <c r="P151" s="390">
        <f t="shared" ca="1" si="52"/>
        <v>1882.4886435392473</v>
      </c>
      <c r="Q151" s="390">
        <f t="shared" ca="1" si="52"/>
        <v>1938.9633028454248</v>
      </c>
      <c r="R151" s="390">
        <f t="shared" ca="1" si="52"/>
        <v>1997.1322019307875</v>
      </c>
      <c r="S151" s="390">
        <f t="shared" ca="1" si="52"/>
        <v>2057.0461679887112</v>
      </c>
      <c r="T151" s="390">
        <f t="shared" ca="1" si="52"/>
        <v>2118.7575530283725</v>
      </c>
      <c r="U151" s="390">
        <f t="shared" ca="1" si="52"/>
        <v>2182.3202796192236</v>
      </c>
      <c r="V151" s="390">
        <f t="shared" ca="1" si="52"/>
        <v>2247.7898880078005</v>
      </c>
      <c r="W151" s="390">
        <f t="shared" ca="1" si="52"/>
        <v>2315.2235846480344</v>
      </c>
      <c r="X151" s="390">
        <f t="shared" ca="1" si="52"/>
        <v>2384.6802921874751</v>
      </c>
      <c r="Y151" s="390">
        <f t="shared" ca="1" si="52"/>
        <v>2456.2207009530994</v>
      </c>
      <c r="Z151" s="390">
        <f t="shared" ca="1" si="52"/>
        <v>2529.9073219816923</v>
      </c>
      <c r="AA151" s="390">
        <f t="shared" ca="1" si="52"/>
        <v>2605.8045416411433</v>
      </c>
      <c r="AB151" s="390">
        <f t="shared" ca="1" si="52"/>
        <v>2683.9786778903781</v>
      </c>
      <c r="AC151" s="390">
        <f t="shared" ca="1" si="52"/>
        <v>2764.4980382270892</v>
      </c>
      <c r="AD151" s="390">
        <f t="shared" ca="1" si="52"/>
        <v>2847.4329793739021</v>
      </c>
      <c r="AE151" s="390">
        <f t="shared" ca="1" si="52"/>
        <v>2932.8559687551192</v>
      </c>
      <c r="AF151" s="390">
        <f t="shared" ca="1" si="52"/>
        <v>3020.8416478177728</v>
      </c>
      <c r="AG151" s="390">
        <f t="shared" ca="1" si="52"/>
        <v>3111.4668972523059</v>
      </c>
      <c r="AH151" s="390">
        <f t="shared" ca="1" si="52"/>
        <v>3204.8109041698754</v>
      </c>
      <c r="AI151" s="390">
        <f t="shared" ca="1" si="52"/>
        <v>3300.9552312949718</v>
      </c>
      <c r="AJ151" s="390">
        <f t="shared" ca="1" si="52"/>
        <v>3399.9838882338208</v>
      </c>
      <c r="AK151" s="390">
        <f t="shared" ca="1" si="52"/>
        <v>3501.9834048808352</v>
      </c>
      <c r="AL151" s="390">
        <f t="shared" ca="1" si="52"/>
        <v>3607.0429070272608</v>
      </c>
      <c r="AM151" s="390">
        <f t="shared" ca="1" si="52"/>
        <v>3715.2541942380785</v>
      </c>
      <c r="AN151" s="390">
        <f t="shared" ca="1" si="52"/>
        <v>3826.7118200652203</v>
      </c>
      <c r="AO151" s="390">
        <f t="shared" ca="1" si="52"/>
        <v>3941.5131746671777</v>
      </c>
      <c r="AP151" s="390">
        <f t="shared" ca="1" si="52"/>
        <v>4059.7585699071933</v>
      </c>
      <c r="AT151" s="367"/>
    </row>
    <row r="152" spans="1:46">
      <c r="A152" s="366" t="s">
        <v>244</v>
      </c>
      <c r="C152" s="389"/>
      <c r="D152" s="389"/>
      <c r="E152" s="389"/>
      <c r="F152" s="389"/>
      <c r="G152" s="389"/>
      <c r="H152" s="389"/>
      <c r="I152" s="389">
        <f t="shared" ref="I152:AP152" si="53">I19</f>
        <v>1650.8753404114841</v>
      </c>
      <c r="J152" s="389">
        <f t="shared" si="53"/>
        <v>1700.4016006238287</v>
      </c>
      <c r="K152" s="389">
        <f t="shared" si="53"/>
        <v>1751.4136486425436</v>
      </c>
      <c r="L152" s="389">
        <f t="shared" si="53"/>
        <v>1803.95605810182</v>
      </c>
      <c r="M152" s="389">
        <f t="shared" si="53"/>
        <v>1858.0747398448746</v>
      </c>
      <c r="N152" s="389">
        <f t="shared" si="53"/>
        <v>1913.8169820402209</v>
      </c>
      <c r="O152" s="389">
        <f t="shared" si="53"/>
        <v>1971.2314915014276</v>
      </c>
      <c r="P152" s="389">
        <f t="shared" si="53"/>
        <v>2030.3684362464705</v>
      </c>
      <c r="Q152" s="389">
        <f t="shared" si="53"/>
        <v>2091.2794893338646</v>
      </c>
      <c r="R152" s="389">
        <f t="shared" si="53"/>
        <v>2154.0178740138804</v>
      </c>
      <c r="S152" s="389">
        <f t="shared" si="53"/>
        <v>2218.6384102342968</v>
      </c>
      <c r="T152" s="389">
        <f t="shared" si="53"/>
        <v>2285.1975625413256</v>
      </c>
      <c r="U152" s="389">
        <f t="shared" si="53"/>
        <v>2353.7534894175656</v>
      </c>
      <c r="V152" s="389">
        <f t="shared" si="53"/>
        <v>2424.3660941000926</v>
      </c>
      <c r="W152" s="389">
        <f t="shared" si="53"/>
        <v>2497.0970769230953</v>
      </c>
      <c r="X152" s="389">
        <f t="shared" si="53"/>
        <v>2572.0099892307881</v>
      </c>
      <c r="Y152" s="389">
        <f t="shared" si="53"/>
        <v>2649.1702889077119</v>
      </c>
      <c r="Z152" s="389">
        <f t="shared" si="53"/>
        <v>2728.6453975749432</v>
      </c>
      <c r="AA152" s="389">
        <f t="shared" si="53"/>
        <v>2810.5047595021915</v>
      </c>
      <c r="AB152" s="389">
        <f t="shared" si="53"/>
        <v>2894.8199022872573</v>
      </c>
      <c r="AC152" s="389">
        <f t="shared" si="53"/>
        <v>2981.6644993558753</v>
      </c>
      <c r="AD152" s="389">
        <f t="shared" si="53"/>
        <v>3071.1144343365518</v>
      </c>
      <c r="AE152" s="389">
        <f t="shared" si="53"/>
        <v>3163.2478673666483</v>
      </c>
      <c r="AF152" s="389">
        <f t="shared" si="53"/>
        <v>3258.1453033876478</v>
      </c>
      <c r="AG152" s="389">
        <f t="shared" si="53"/>
        <v>3355.8896624892773</v>
      </c>
      <c r="AH152" s="389">
        <f t="shared" si="53"/>
        <v>3456.5663523639555</v>
      </c>
      <c r="AI152" s="389">
        <f t="shared" si="53"/>
        <v>3560.2633429348743</v>
      </c>
      <c r="AJ152" s="389">
        <f t="shared" si="53"/>
        <v>3667.0712432229207</v>
      </c>
      <c r="AK152" s="389">
        <f t="shared" si="53"/>
        <v>3777.0833805196085</v>
      </c>
      <c r="AL152" s="389">
        <f t="shared" si="53"/>
        <v>3890.3958819351969</v>
      </c>
      <c r="AM152" s="389">
        <f t="shared" si="53"/>
        <v>4007.1077583932529</v>
      </c>
      <c r="AN152" s="389">
        <f t="shared" si="53"/>
        <v>4127.3209911450504</v>
      </c>
      <c r="AO152" s="389">
        <f t="shared" si="53"/>
        <v>4251.1406208794024</v>
      </c>
      <c r="AP152" s="389">
        <f t="shared" si="53"/>
        <v>4378.6748395057848</v>
      </c>
      <c r="AT152" s="367"/>
    </row>
    <row r="153" spans="1:46">
      <c r="A153" s="366" t="s">
        <v>243</v>
      </c>
      <c r="C153" s="390"/>
      <c r="D153" s="390"/>
      <c r="E153" s="390"/>
      <c r="F153" s="390"/>
      <c r="G153" s="390"/>
      <c r="H153" s="390"/>
      <c r="I153" s="390">
        <f t="shared" ref="I153:AP153" ca="1" si="54">I151-I152</f>
        <v>335.71767219651838</v>
      </c>
      <c r="J153" s="390">
        <f t="shared" ca="1" si="54"/>
        <v>203.02715366595703</v>
      </c>
      <c r="K153" s="390">
        <f t="shared" ca="1" si="54"/>
        <v>138.43761791858765</v>
      </c>
      <c r="L153" s="390">
        <f t="shared" ca="1" si="54"/>
        <v>-41.920846808791566</v>
      </c>
      <c r="M153" s="390">
        <f t="shared" ca="1" si="54"/>
        <v>-135.33095888288949</v>
      </c>
      <c r="N153" s="390">
        <f t="shared" ca="1" si="54"/>
        <v>-139.39088764937605</v>
      </c>
      <c r="O153" s="390">
        <f t="shared" ca="1" si="54"/>
        <v>-143.57261427885737</v>
      </c>
      <c r="P153" s="390">
        <f t="shared" ca="1" si="54"/>
        <v>-147.87979270722326</v>
      </c>
      <c r="Q153" s="390">
        <f t="shared" ca="1" si="54"/>
        <v>-152.31618648843983</v>
      </c>
      <c r="R153" s="390">
        <f t="shared" ca="1" si="54"/>
        <v>-156.88567208309291</v>
      </c>
      <c r="S153" s="390">
        <f t="shared" ca="1" si="54"/>
        <v>-161.59224224558557</v>
      </c>
      <c r="T153" s="390">
        <f t="shared" ca="1" si="54"/>
        <v>-166.44000951295311</v>
      </c>
      <c r="U153" s="390">
        <f t="shared" ca="1" si="54"/>
        <v>-171.43320979834198</v>
      </c>
      <c r="V153" s="390">
        <f t="shared" ca="1" si="54"/>
        <v>-176.57620609229207</v>
      </c>
      <c r="W153" s="390">
        <f t="shared" ca="1" si="54"/>
        <v>-181.87349227506093</v>
      </c>
      <c r="X153" s="390">
        <f t="shared" ca="1" si="54"/>
        <v>-187.32969704331299</v>
      </c>
      <c r="Y153" s="390">
        <f t="shared" ca="1" si="54"/>
        <v>-192.94958795461253</v>
      </c>
      <c r="Z153" s="390">
        <f t="shared" ca="1" si="54"/>
        <v>-198.73807559325087</v>
      </c>
      <c r="AA153" s="390">
        <f t="shared" ca="1" si="54"/>
        <v>-204.70021786104826</v>
      </c>
      <c r="AB153" s="390">
        <f t="shared" ca="1" si="54"/>
        <v>-210.84122439687917</v>
      </c>
      <c r="AC153" s="390">
        <f t="shared" ca="1" si="54"/>
        <v>-217.16646112878607</v>
      </c>
      <c r="AD153" s="390">
        <f t="shared" ca="1" si="54"/>
        <v>-223.6814549626497</v>
      </c>
      <c r="AE153" s="390">
        <f t="shared" ca="1" si="54"/>
        <v>-230.39189861152909</v>
      </c>
      <c r="AF153" s="390">
        <f t="shared" ca="1" si="54"/>
        <v>-237.30365556987499</v>
      </c>
      <c r="AG153" s="390">
        <f t="shared" ca="1" si="54"/>
        <v>-244.42276523697137</v>
      </c>
      <c r="AH153" s="390">
        <f t="shared" ca="1" si="54"/>
        <v>-251.75544819408015</v>
      </c>
      <c r="AI153" s="390">
        <f t="shared" ca="1" si="54"/>
        <v>-259.30811163990256</v>
      </c>
      <c r="AJ153" s="390">
        <f t="shared" ca="1" si="54"/>
        <v>-267.08735498909982</v>
      </c>
      <c r="AK153" s="390">
        <f t="shared" ca="1" si="54"/>
        <v>-275.09997563877323</v>
      </c>
      <c r="AL153" s="390">
        <f t="shared" ca="1" si="54"/>
        <v>-283.35297490793619</v>
      </c>
      <c r="AM153" s="390">
        <f t="shared" ca="1" si="54"/>
        <v>-291.85356415517435</v>
      </c>
      <c r="AN153" s="390">
        <f t="shared" ca="1" si="54"/>
        <v>-300.60917107983005</v>
      </c>
      <c r="AO153" s="390">
        <f t="shared" ca="1" si="54"/>
        <v>-309.62744621222464</v>
      </c>
      <c r="AP153" s="390">
        <f t="shared" ca="1" si="54"/>
        <v>-318.9162695985915</v>
      </c>
      <c r="AT153" s="367"/>
    </row>
    <row r="154" spans="1:46">
      <c r="A154" s="387" t="s">
        <v>242</v>
      </c>
      <c r="C154" s="389"/>
      <c r="D154" s="389"/>
      <c r="E154" s="389"/>
      <c r="F154" s="389"/>
      <c r="G154" s="389"/>
      <c r="H154" s="389"/>
      <c r="I154" s="389">
        <f t="shared" ref="I154:AP154" ca="1" si="55">I153*$C$167</f>
        <v>83.929418049129595</v>
      </c>
      <c r="J154" s="389">
        <f t="shared" ca="1" si="55"/>
        <v>50.756788416489258</v>
      </c>
      <c r="K154" s="389">
        <f t="shared" ca="1" si="55"/>
        <v>34.609404479646912</v>
      </c>
      <c r="L154" s="389">
        <f t="shared" ca="1" si="55"/>
        <v>-10.480211702197892</v>
      </c>
      <c r="M154" s="389">
        <f t="shared" ca="1" si="55"/>
        <v>-33.832739720722373</v>
      </c>
      <c r="N154" s="389">
        <f t="shared" ca="1" si="55"/>
        <v>-34.847721912344014</v>
      </c>
      <c r="O154" s="389">
        <f t="shared" ca="1" si="55"/>
        <v>-35.893153569714343</v>
      </c>
      <c r="P154" s="389">
        <f t="shared" ca="1" si="55"/>
        <v>-36.969948176805815</v>
      </c>
      <c r="Q154" s="389">
        <f t="shared" ca="1" si="55"/>
        <v>-38.079046622109956</v>
      </c>
      <c r="R154" s="389">
        <f t="shared" ca="1" si="55"/>
        <v>-39.221418020773228</v>
      </c>
      <c r="S154" s="389">
        <f t="shared" ca="1" si="55"/>
        <v>-40.398060561396392</v>
      </c>
      <c r="T154" s="389">
        <f t="shared" ca="1" si="55"/>
        <v>-41.610002378238278</v>
      </c>
      <c r="U154" s="389">
        <f t="shared" ca="1" si="55"/>
        <v>-42.858302449585494</v>
      </c>
      <c r="V154" s="389">
        <f t="shared" ca="1" si="55"/>
        <v>-44.144051523073017</v>
      </c>
      <c r="W154" s="389">
        <f t="shared" ca="1" si="55"/>
        <v>-45.468373068765231</v>
      </c>
      <c r="X154" s="389">
        <f t="shared" ca="1" si="55"/>
        <v>-46.832424260828247</v>
      </c>
      <c r="Y154" s="389">
        <f t="shared" ca="1" si="55"/>
        <v>-48.237396988653131</v>
      </c>
      <c r="Z154" s="389">
        <f t="shared" ca="1" si="55"/>
        <v>-49.684518898312717</v>
      </c>
      <c r="AA154" s="389">
        <f t="shared" ca="1" si="55"/>
        <v>-51.175054465262065</v>
      </c>
      <c r="AB154" s="389">
        <f t="shared" ca="1" si="55"/>
        <v>-52.710306099219792</v>
      </c>
      <c r="AC154" s="389">
        <f t="shared" ca="1" si="55"/>
        <v>-54.291615282196517</v>
      </c>
      <c r="AD154" s="389">
        <f t="shared" ca="1" si="55"/>
        <v>-55.920363740662424</v>
      </c>
      <c r="AE154" s="389">
        <f t="shared" ca="1" si="55"/>
        <v>-57.597974652882272</v>
      </c>
      <c r="AF154" s="389">
        <f t="shared" ca="1" si="55"/>
        <v>-59.325913892468748</v>
      </c>
      <c r="AG154" s="389">
        <f t="shared" ca="1" si="55"/>
        <v>-61.105691309242843</v>
      </c>
      <c r="AH154" s="389">
        <f t="shared" ca="1" si="55"/>
        <v>-62.938862048520036</v>
      </c>
      <c r="AI154" s="389">
        <f t="shared" ca="1" si="55"/>
        <v>-64.827027909975641</v>
      </c>
      <c r="AJ154" s="389">
        <f t="shared" ca="1" si="55"/>
        <v>-66.771838747274955</v>
      </c>
      <c r="AK154" s="389">
        <f t="shared" ca="1" si="55"/>
        <v>-68.774993909693308</v>
      </c>
      <c r="AL154" s="389">
        <f t="shared" ca="1" si="55"/>
        <v>-70.838243726984047</v>
      </c>
      <c r="AM154" s="389">
        <f t="shared" ca="1" si="55"/>
        <v>-72.963391038793588</v>
      </c>
      <c r="AN154" s="389">
        <f t="shared" ca="1" si="55"/>
        <v>-75.152292769957512</v>
      </c>
      <c r="AO154" s="389">
        <f t="shared" ca="1" si="55"/>
        <v>-77.40686155305616</v>
      </c>
      <c r="AP154" s="389">
        <f t="shared" ca="1" si="55"/>
        <v>-79.729067399647874</v>
      </c>
      <c r="AT154" s="367"/>
    </row>
    <row r="155" spans="1:46">
      <c r="A155" s="366" t="s">
        <v>241</v>
      </c>
      <c r="C155" s="388"/>
      <c r="D155" s="388"/>
      <c r="E155" s="388"/>
      <c r="F155" s="388"/>
      <c r="G155" s="388"/>
      <c r="H155" s="388"/>
      <c r="I155" s="388">
        <f>[8]Inputs!H$58</f>
        <v>6.2534246575342465</v>
      </c>
      <c r="J155" s="388">
        <f>[8]Inputs!I$58</f>
        <v>7.2534246575342465</v>
      </c>
      <c r="K155" s="388">
        <f>[8]Inputs!J$58</f>
        <v>8.2534246575342465</v>
      </c>
      <c r="L155" s="388">
        <f>[8]Inputs!K$58</f>
        <v>9.2534246575342465</v>
      </c>
      <c r="M155" s="388">
        <f>[8]Inputs!L$58</f>
        <v>10.253424657534246</v>
      </c>
      <c r="N155" s="388">
        <f>[8]Inputs!M$58</f>
        <v>11.253424657534246</v>
      </c>
      <c r="O155" s="388">
        <f>[8]Inputs!N$58</f>
        <v>12.253424657534246</v>
      </c>
      <c r="P155" s="388">
        <f>[8]Inputs!O$58</f>
        <v>13.253424657534246</v>
      </c>
      <c r="Q155" s="388">
        <f>[8]Inputs!P$58</f>
        <v>14.253424657534246</v>
      </c>
      <c r="R155" s="388">
        <f>[8]Inputs!Q$58</f>
        <v>15.253424657534246</v>
      </c>
      <c r="S155" s="388">
        <f>[8]Inputs!R$58</f>
        <v>16.253424657534246</v>
      </c>
      <c r="T155" s="388">
        <f>[8]Inputs!S$58</f>
        <v>17.253424657534246</v>
      </c>
      <c r="U155" s="388">
        <f>[8]Inputs!T$58</f>
        <v>18.253424657534246</v>
      </c>
      <c r="V155" s="388">
        <f>[8]Inputs!U$58</f>
        <v>19.253424657534246</v>
      </c>
      <c r="W155" s="388">
        <f>[8]Inputs!V$58</f>
        <v>20.253424657534246</v>
      </c>
      <c r="X155" s="388">
        <f>[8]Inputs!W$58</f>
        <v>21.253424657534246</v>
      </c>
      <c r="Y155" s="388">
        <f>[8]Inputs!X$58</f>
        <v>22.253424657534243</v>
      </c>
      <c r="Z155" s="388">
        <f>[8]Inputs!Y$58</f>
        <v>23.253424657534243</v>
      </c>
      <c r="AA155" s="388">
        <f>[8]Inputs!Z$58</f>
        <v>24.253424657534243</v>
      </c>
      <c r="AB155" s="388">
        <f>[8]Inputs!AA$58</f>
        <v>25.253424657534243</v>
      </c>
      <c r="AC155" s="388">
        <f>[8]Inputs!AB$58</f>
        <v>26.253424657534243</v>
      </c>
      <c r="AD155" s="388">
        <f>[8]Inputs!AC$58</f>
        <v>27.253424657534243</v>
      </c>
      <c r="AE155" s="388">
        <f>[8]Inputs!AD$58</f>
        <v>28.253424657534243</v>
      </c>
      <c r="AF155" s="388">
        <f>[8]Inputs!AE$58</f>
        <v>29.253424657534243</v>
      </c>
      <c r="AG155" s="388">
        <f>[8]Inputs!AF$58</f>
        <v>30.253424657534243</v>
      </c>
      <c r="AH155" s="388">
        <f>[8]Inputs!AG$58</f>
        <v>31.253424657534243</v>
      </c>
      <c r="AI155" s="388">
        <f>[8]Inputs!AH$58</f>
        <v>32.253424657534246</v>
      </c>
      <c r="AJ155" s="388">
        <f>[8]Inputs!AI$58</f>
        <v>33.253424657534246</v>
      </c>
      <c r="AK155" s="388">
        <f>[8]Inputs!AJ$58</f>
        <v>34.253424657534246</v>
      </c>
      <c r="AL155" s="388">
        <f>[8]Inputs!AK$58</f>
        <v>35.253424657534246</v>
      </c>
      <c r="AM155" s="388">
        <f>[8]Inputs!AL$58</f>
        <v>36.253424657534246</v>
      </c>
      <c r="AN155" s="388">
        <f>[8]Inputs!AM$58</f>
        <v>37.253424657534246</v>
      </c>
      <c r="AO155" s="388">
        <f>[8]Inputs!AN$58</f>
        <v>38.253424657534246</v>
      </c>
      <c r="AP155" s="388">
        <f>[8]Inputs!AO$58</f>
        <v>39.253424657534246</v>
      </c>
      <c r="AT155" s="367"/>
    </row>
    <row r="156" spans="1:46">
      <c r="A156" s="387" t="e">
        <f>"Present value factor @ "&amp;FIXED($C$168*100,1)&amp;"%"</f>
        <v>#REF!</v>
      </c>
      <c r="C156" s="386"/>
      <c r="D156" s="386"/>
      <c r="E156" s="386"/>
      <c r="F156" s="386"/>
      <c r="G156" s="386"/>
      <c r="H156" s="386"/>
      <c r="I156" s="386" t="e">
        <f t="shared" ref="I156:AP156" si="56">1/(1+$C$168)^I155</f>
        <v>#REF!</v>
      </c>
      <c r="J156" s="386" t="e">
        <f t="shared" si="56"/>
        <v>#REF!</v>
      </c>
      <c r="K156" s="386" t="e">
        <f t="shared" si="56"/>
        <v>#REF!</v>
      </c>
      <c r="L156" s="386" t="e">
        <f t="shared" si="56"/>
        <v>#REF!</v>
      </c>
      <c r="M156" s="386" t="e">
        <f t="shared" si="56"/>
        <v>#REF!</v>
      </c>
      <c r="N156" s="386" t="e">
        <f t="shared" si="56"/>
        <v>#REF!</v>
      </c>
      <c r="O156" s="386" t="e">
        <f t="shared" si="56"/>
        <v>#REF!</v>
      </c>
      <c r="P156" s="386" t="e">
        <f t="shared" si="56"/>
        <v>#REF!</v>
      </c>
      <c r="Q156" s="386" t="e">
        <f t="shared" si="56"/>
        <v>#REF!</v>
      </c>
      <c r="R156" s="386" t="e">
        <f t="shared" si="56"/>
        <v>#REF!</v>
      </c>
      <c r="S156" s="386" t="e">
        <f t="shared" si="56"/>
        <v>#REF!</v>
      </c>
      <c r="T156" s="386" t="e">
        <f t="shared" si="56"/>
        <v>#REF!</v>
      </c>
      <c r="U156" s="386" t="e">
        <f t="shared" si="56"/>
        <v>#REF!</v>
      </c>
      <c r="V156" s="386" t="e">
        <f t="shared" si="56"/>
        <v>#REF!</v>
      </c>
      <c r="W156" s="386" t="e">
        <f t="shared" si="56"/>
        <v>#REF!</v>
      </c>
      <c r="X156" s="386" t="e">
        <f t="shared" si="56"/>
        <v>#REF!</v>
      </c>
      <c r="Y156" s="386" t="e">
        <f t="shared" si="56"/>
        <v>#REF!</v>
      </c>
      <c r="Z156" s="386" t="e">
        <f t="shared" si="56"/>
        <v>#REF!</v>
      </c>
      <c r="AA156" s="386" t="e">
        <f t="shared" si="56"/>
        <v>#REF!</v>
      </c>
      <c r="AB156" s="386" t="e">
        <f t="shared" si="56"/>
        <v>#REF!</v>
      </c>
      <c r="AC156" s="386" t="e">
        <f t="shared" si="56"/>
        <v>#REF!</v>
      </c>
      <c r="AD156" s="386" t="e">
        <f t="shared" si="56"/>
        <v>#REF!</v>
      </c>
      <c r="AE156" s="386" t="e">
        <f t="shared" si="56"/>
        <v>#REF!</v>
      </c>
      <c r="AF156" s="386" t="e">
        <f t="shared" si="56"/>
        <v>#REF!</v>
      </c>
      <c r="AG156" s="386" t="e">
        <f t="shared" si="56"/>
        <v>#REF!</v>
      </c>
      <c r="AH156" s="386" t="e">
        <f t="shared" si="56"/>
        <v>#REF!</v>
      </c>
      <c r="AI156" s="386" t="e">
        <f t="shared" si="56"/>
        <v>#REF!</v>
      </c>
      <c r="AJ156" s="386" t="e">
        <f t="shared" si="56"/>
        <v>#REF!</v>
      </c>
      <c r="AK156" s="386" t="e">
        <f t="shared" si="56"/>
        <v>#REF!</v>
      </c>
      <c r="AL156" s="386" t="e">
        <f t="shared" si="56"/>
        <v>#REF!</v>
      </c>
      <c r="AM156" s="386" t="e">
        <f t="shared" si="56"/>
        <v>#REF!</v>
      </c>
      <c r="AN156" s="386" t="e">
        <f t="shared" si="56"/>
        <v>#REF!</v>
      </c>
      <c r="AO156" s="386" t="e">
        <f t="shared" si="56"/>
        <v>#REF!</v>
      </c>
      <c r="AP156" s="386" t="e">
        <f t="shared" si="56"/>
        <v>#REF!</v>
      </c>
      <c r="AT156" s="367"/>
    </row>
    <row r="157" spans="1:46">
      <c r="A157" s="366" t="s">
        <v>240</v>
      </c>
      <c r="C157" s="385"/>
      <c r="D157" s="385"/>
      <c r="E157" s="385"/>
      <c r="F157" s="385"/>
      <c r="G157" s="385"/>
      <c r="H157" s="385"/>
      <c r="I157" s="385" t="e">
        <f t="shared" ref="I157:AP157" ca="1" si="57">I156*I154</f>
        <v>#REF!</v>
      </c>
      <c r="J157" s="385" t="e">
        <f t="shared" ca="1" si="57"/>
        <v>#REF!</v>
      </c>
      <c r="K157" s="385" t="e">
        <f t="shared" ca="1" si="57"/>
        <v>#REF!</v>
      </c>
      <c r="L157" s="385" t="e">
        <f t="shared" ca="1" si="57"/>
        <v>#REF!</v>
      </c>
      <c r="M157" s="385" t="e">
        <f t="shared" ca="1" si="57"/>
        <v>#REF!</v>
      </c>
      <c r="N157" s="385" t="e">
        <f t="shared" ca="1" si="57"/>
        <v>#REF!</v>
      </c>
      <c r="O157" s="385" t="e">
        <f t="shared" ca="1" si="57"/>
        <v>#REF!</v>
      </c>
      <c r="P157" s="385" t="e">
        <f t="shared" ca="1" si="57"/>
        <v>#REF!</v>
      </c>
      <c r="Q157" s="385" t="e">
        <f t="shared" ca="1" si="57"/>
        <v>#REF!</v>
      </c>
      <c r="R157" s="385" t="e">
        <f t="shared" ca="1" si="57"/>
        <v>#REF!</v>
      </c>
      <c r="S157" s="385" t="e">
        <f t="shared" ca="1" si="57"/>
        <v>#REF!</v>
      </c>
      <c r="T157" s="385" t="e">
        <f t="shared" ca="1" si="57"/>
        <v>#REF!</v>
      </c>
      <c r="U157" s="385" t="e">
        <f t="shared" ca="1" si="57"/>
        <v>#REF!</v>
      </c>
      <c r="V157" s="385" t="e">
        <f t="shared" ca="1" si="57"/>
        <v>#REF!</v>
      </c>
      <c r="W157" s="385" t="e">
        <f t="shared" ca="1" si="57"/>
        <v>#REF!</v>
      </c>
      <c r="X157" s="385" t="e">
        <f t="shared" ca="1" si="57"/>
        <v>#REF!</v>
      </c>
      <c r="Y157" s="385" t="e">
        <f t="shared" ca="1" si="57"/>
        <v>#REF!</v>
      </c>
      <c r="Z157" s="385" t="e">
        <f t="shared" ca="1" si="57"/>
        <v>#REF!</v>
      </c>
      <c r="AA157" s="385" t="e">
        <f t="shared" ca="1" si="57"/>
        <v>#REF!</v>
      </c>
      <c r="AB157" s="385" t="e">
        <f t="shared" ca="1" si="57"/>
        <v>#REF!</v>
      </c>
      <c r="AC157" s="385" t="e">
        <f t="shared" ca="1" si="57"/>
        <v>#REF!</v>
      </c>
      <c r="AD157" s="385" t="e">
        <f t="shared" ca="1" si="57"/>
        <v>#REF!</v>
      </c>
      <c r="AE157" s="385" t="e">
        <f t="shared" ca="1" si="57"/>
        <v>#REF!</v>
      </c>
      <c r="AF157" s="385" t="e">
        <f t="shared" ca="1" si="57"/>
        <v>#REF!</v>
      </c>
      <c r="AG157" s="385" t="e">
        <f t="shared" ca="1" si="57"/>
        <v>#REF!</v>
      </c>
      <c r="AH157" s="385" t="e">
        <f t="shared" ca="1" si="57"/>
        <v>#REF!</v>
      </c>
      <c r="AI157" s="385" t="e">
        <f t="shared" ca="1" si="57"/>
        <v>#REF!</v>
      </c>
      <c r="AJ157" s="385" t="e">
        <f t="shared" ca="1" si="57"/>
        <v>#REF!</v>
      </c>
      <c r="AK157" s="385" t="e">
        <f t="shared" ca="1" si="57"/>
        <v>#REF!</v>
      </c>
      <c r="AL157" s="385" t="e">
        <f t="shared" ca="1" si="57"/>
        <v>#REF!</v>
      </c>
      <c r="AM157" s="385" t="e">
        <f t="shared" ca="1" si="57"/>
        <v>#REF!</v>
      </c>
      <c r="AN157" s="385" t="e">
        <f t="shared" ca="1" si="57"/>
        <v>#REF!</v>
      </c>
      <c r="AO157" s="385" t="e">
        <f t="shared" ca="1" si="57"/>
        <v>#REF!</v>
      </c>
      <c r="AP157" s="385" t="e">
        <f t="shared" ca="1" si="57"/>
        <v>#REF!</v>
      </c>
      <c r="AT157" s="367"/>
    </row>
    <row r="158" spans="1:46">
      <c r="C158" s="384"/>
      <c r="D158" s="384"/>
      <c r="E158" s="384"/>
      <c r="F158" s="384"/>
      <c r="G158" s="384"/>
      <c r="H158" s="384"/>
      <c r="I158" s="384"/>
      <c r="J158" s="384"/>
      <c r="K158" s="384"/>
      <c r="L158" s="384"/>
      <c r="M158" s="384"/>
      <c r="N158" s="384"/>
      <c r="O158" s="384"/>
      <c r="P158" s="384"/>
      <c r="Q158" s="384"/>
      <c r="R158" s="384"/>
      <c r="S158" s="384"/>
      <c r="T158" s="384"/>
      <c r="U158" s="384"/>
      <c r="V158" s="384"/>
      <c r="W158" s="384"/>
      <c r="X158" s="384"/>
      <c r="Y158" s="384"/>
      <c r="Z158" s="384"/>
      <c r="AA158" s="384"/>
      <c r="AB158" s="384"/>
      <c r="AC158" s="384"/>
      <c r="AD158" s="384"/>
      <c r="AE158" s="384"/>
      <c r="AF158" s="384"/>
      <c r="AG158" s="384"/>
      <c r="AH158" s="384"/>
      <c r="AI158" s="384"/>
      <c r="AJ158" s="384"/>
      <c r="AK158" s="384"/>
      <c r="AL158" s="384"/>
      <c r="AM158" s="384"/>
      <c r="AN158" s="384"/>
      <c r="AO158" s="384"/>
      <c r="AP158" s="384"/>
      <c r="AT158" s="367"/>
    </row>
    <row r="159" spans="1:46">
      <c r="A159" s="366" t="s">
        <v>239</v>
      </c>
      <c r="H159" s="383" t="e">
        <f ca="1">SUM(H157:AP157)</f>
        <v>#REF!</v>
      </c>
      <c r="AT159" s="367"/>
    </row>
    <row r="160" spans="1:46">
      <c r="AT160" s="367"/>
    </row>
    <row r="161" spans="1:46">
      <c r="A161" s="382" t="str">
        <f>[8]Inputs!$B$14</f>
        <v xml:space="preserve">Some totals may not add due to rounding. Subject to Statement of Limiting Conditions. </v>
      </c>
      <c r="AT161" s="367"/>
    </row>
    <row r="162" spans="1:46" ht="8.25" customHeight="1" thickBot="1">
      <c r="A162" s="381"/>
      <c r="B162" s="380"/>
      <c r="C162" s="380"/>
      <c r="D162" s="380"/>
      <c r="E162" s="380"/>
      <c r="F162" s="380"/>
      <c r="G162" s="380"/>
      <c r="H162" s="380"/>
      <c r="I162" s="380"/>
      <c r="J162" s="380"/>
      <c r="K162" s="380"/>
      <c r="L162" s="380"/>
      <c r="M162" s="380"/>
      <c r="N162" s="380"/>
      <c r="O162" s="380"/>
      <c r="P162" s="380"/>
      <c r="Q162" s="380"/>
      <c r="R162" s="379"/>
      <c r="S162" s="379"/>
      <c r="T162" s="379"/>
      <c r="U162" s="379"/>
      <c r="V162" s="379"/>
      <c r="W162" s="379"/>
      <c r="X162" s="379"/>
      <c r="Y162" s="379"/>
      <c r="Z162" s="379"/>
      <c r="AA162" s="379"/>
      <c r="AB162" s="379"/>
      <c r="AC162" s="379"/>
      <c r="AD162" s="379"/>
      <c r="AE162" s="379"/>
      <c r="AF162" s="379"/>
      <c r="AG162" s="379"/>
      <c r="AH162" s="379"/>
      <c r="AI162" s="379"/>
      <c r="AJ162" s="379"/>
      <c r="AK162" s="379"/>
      <c r="AL162" s="379"/>
      <c r="AM162" s="379"/>
      <c r="AN162" s="379"/>
      <c r="AO162" s="379"/>
      <c r="AP162" s="379"/>
      <c r="AQ162" s="379"/>
      <c r="AR162" s="379"/>
      <c r="AS162" s="379"/>
      <c r="AT162" s="367"/>
    </row>
    <row r="163" spans="1:46" s="371" customFormat="1" ht="23">
      <c r="A163" s="378" t="str">
        <f>[8]Inputs!$B$17</f>
        <v/>
      </c>
      <c r="B163" s="377"/>
      <c r="C163" s="377"/>
      <c r="D163" s="377"/>
      <c r="E163" s="377"/>
      <c r="F163" s="377"/>
      <c r="G163" s="377"/>
      <c r="H163" s="377"/>
      <c r="I163" s="377"/>
      <c r="J163" s="377"/>
      <c r="K163" s="377"/>
      <c r="L163" s="377"/>
      <c r="N163" s="366"/>
      <c r="O163" s="366"/>
      <c r="P163" s="366"/>
      <c r="Q163" s="366"/>
      <c r="T163" s="366"/>
      <c r="U163" s="366"/>
      <c r="V163" s="366"/>
      <c r="W163" s="366"/>
      <c r="X163" s="366"/>
      <c r="Y163" s="366"/>
      <c r="Z163" s="366"/>
      <c r="AA163" s="366"/>
      <c r="AS163" s="376" t="s">
        <v>238</v>
      </c>
      <c r="AT163" s="372"/>
    </row>
    <row r="164" spans="1:46" s="371" customFormat="1" ht="16">
      <c r="A164" s="375" t="str">
        <f>[8]Inputs!$B$19</f>
        <v/>
      </c>
      <c r="B164" s="374"/>
      <c r="C164" s="374"/>
      <c r="D164" s="374"/>
      <c r="E164" s="374"/>
      <c r="F164" s="374"/>
      <c r="G164" s="374"/>
      <c r="H164" s="374"/>
      <c r="I164" s="374"/>
      <c r="J164" s="374"/>
      <c r="K164" s="374"/>
      <c r="L164" s="374"/>
      <c r="N164" s="366"/>
      <c r="O164" s="366"/>
      <c r="P164" s="366"/>
      <c r="Q164" s="366"/>
      <c r="T164" s="366"/>
      <c r="U164" s="366"/>
      <c r="V164" s="366"/>
      <c r="W164" s="366"/>
      <c r="X164" s="366"/>
      <c r="Y164" s="366"/>
      <c r="Z164" s="366"/>
      <c r="AA164" s="366"/>
      <c r="AS164" s="373" t="str">
        <f>[8]Inputs!$B$15</f>
        <v>© 2020 by Joblogic-X LLP.  All rights reserved.</v>
      </c>
      <c r="AT164" s="372"/>
    </row>
    <row r="165" spans="1:46">
      <c r="A165" s="367"/>
      <c r="B165" s="367"/>
      <c r="C165" s="367"/>
      <c r="D165" s="367"/>
      <c r="E165" s="367"/>
      <c r="F165" s="367"/>
      <c r="G165" s="367"/>
      <c r="H165" s="367"/>
      <c r="I165" s="367"/>
      <c r="J165" s="367"/>
      <c r="K165" s="367"/>
      <c r="L165" s="367"/>
      <c r="M165" s="367"/>
      <c r="N165" s="367"/>
      <c r="O165" s="367"/>
      <c r="P165" s="367"/>
      <c r="Q165" s="367"/>
      <c r="R165" s="367"/>
      <c r="S165" s="367"/>
      <c r="T165" s="367"/>
      <c r="U165" s="367"/>
      <c r="V165" s="367"/>
      <c r="W165" s="367"/>
      <c r="X165" s="367"/>
      <c r="Y165" s="367"/>
      <c r="Z165" s="367"/>
      <c r="AA165" s="367"/>
      <c r="AB165" s="367"/>
      <c r="AC165" s="367"/>
      <c r="AD165" s="367"/>
      <c r="AE165" s="367"/>
      <c r="AF165" s="367"/>
      <c r="AG165" s="367"/>
      <c r="AH165" s="367"/>
      <c r="AI165" s="367"/>
      <c r="AJ165" s="367"/>
      <c r="AK165" s="367"/>
      <c r="AL165" s="367"/>
      <c r="AM165" s="367"/>
      <c r="AN165" s="367"/>
      <c r="AO165" s="367"/>
      <c r="AP165" s="367"/>
      <c r="AQ165" s="367"/>
      <c r="AR165" s="367"/>
      <c r="AS165" s="367"/>
      <c r="AT165" s="367"/>
    </row>
    <row r="166" spans="1:46">
      <c r="A166" s="370" t="s">
        <v>237</v>
      </c>
      <c r="B166" s="367"/>
      <c r="C166" s="367"/>
      <c r="D166" s="367"/>
      <c r="E166" s="367"/>
      <c r="F166" s="367"/>
      <c r="G166" s="367"/>
      <c r="H166" s="367"/>
      <c r="I166" s="367"/>
      <c r="J166" s="367"/>
      <c r="K166" s="367"/>
      <c r="L166" s="367"/>
      <c r="M166" s="367"/>
      <c r="N166" s="367"/>
      <c r="O166" s="367"/>
      <c r="P166" s="367"/>
      <c r="Q166" s="367"/>
      <c r="R166" s="367"/>
      <c r="S166" s="367"/>
      <c r="T166" s="367"/>
      <c r="U166" s="367"/>
      <c r="V166" s="367"/>
      <c r="W166" s="367"/>
      <c r="X166" s="367"/>
      <c r="Y166" s="367"/>
      <c r="Z166" s="367"/>
      <c r="AA166" s="367"/>
      <c r="AB166" s="367"/>
      <c r="AC166" s="367"/>
      <c r="AD166" s="367"/>
      <c r="AE166" s="367"/>
      <c r="AF166" s="367"/>
      <c r="AG166" s="367"/>
      <c r="AH166" s="367"/>
      <c r="AI166" s="367"/>
      <c r="AJ166" s="367"/>
      <c r="AK166" s="367"/>
      <c r="AL166" s="367"/>
      <c r="AM166" s="367"/>
      <c r="AN166" s="367"/>
      <c r="AO166" s="367"/>
      <c r="AP166" s="367"/>
      <c r="AQ166" s="367"/>
      <c r="AR166" s="367"/>
      <c r="AS166" s="367"/>
      <c r="AT166" s="367"/>
    </row>
    <row r="167" spans="1:46">
      <c r="A167" s="368" t="str">
        <f>[8]Assumptions!$A$15</f>
        <v>Income tax rate</v>
      </c>
      <c r="B167" s="367"/>
      <c r="C167" s="367">
        <f>[8]Assumptions!$B$15</f>
        <v>0.25</v>
      </c>
      <c r="D167" s="367"/>
      <c r="E167" s="367"/>
      <c r="F167" s="367"/>
      <c r="G167" s="367"/>
      <c r="H167" s="367"/>
      <c r="I167" s="367"/>
      <c r="J167" s="367"/>
      <c r="K167" s="367"/>
      <c r="L167" s="367"/>
      <c r="M167" s="367"/>
      <c r="N167" s="367"/>
      <c r="O167" s="367"/>
      <c r="P167" s="367"/>
      <c r="Q167" s="367"/>
      <c r="R167" s="367"/>
      <c r="S167" s="367"/>
      <c r="T167" s="367"/>
      <c r="U167" s="367"/>
      <c r="V167" s="367"/>
      <c r="W167" s="367"/>
      <c r="X167" s="367"/>
      <c r="Y167" s="367"/>
      <c r="Z167" s="367"/>
      <c r="AA167" s="367"/>
      <c r="AB167" s="367"/>
      <c r="AC167" s="367"/>
      <c r="AD167" s="367"/>
      <c r="AE167" s="367"/>
      <c r="AF167" s="367"/>
      <c r="AG167" s="367"/>
      <c r="AH167" s="367"/>
      <c r="AI167" s="367"/>
      <c r="AJ167" s="367"/>
      <c r="AK167" s="367"/>
      <c r="AL167" s="367"/>
      <c r="AM167" s="367"/>
      <c r="AN167" s="367"/>
      <c r="AO167" s="367"/>
      <c r="AP167" s="367"/>
      <c r="AQ167" s="367"/>
      <c r="AR167" s="367"/>
      <c r="AS167" s="367"/>
      <c r="AT167" s="367"/>
    </row>
    <row r="168" spans="1:46">
      <c r="A168" s="368" t="str">
        <f>[8]Assumptions!$A$12</f>
        <v>Discount rate</v>
      </c>
      <c r="B168" s="367"/>
      <c r="C168" s="367" t="e">
        <f>[8]Assumptions!$B$12</f>
        <v>#REF!</v>
      </c>
      <c r="D168" s="367"/>
      <c r="E168" s="367"/>
      <c r="F168" s="367"/>
      <c r="G168" s="367"/>
      <c r="H168" s="367"/>
      <c r="I168" s="367"/>
      <c r="J168" s="367"/>
      <c r="K168" s="367"/>
      <c r="L168" s="367"/>
      <c r="M168" s="367"/>
      <c r="N168" s="367"/>
      <c r="O168" s="367"/>
      <c r="P168" s="367"/>
      <c r="Q168" s="367"/>
      <c r="R168" s="367"/>
      <c r="S168" s="367"/>
      <c r="T168" s="367"/>
      <c r="U168" s="367"/>
      <c r="V168" s="367"/>
      <c r="W168" s="367"/>
      <c r="X168" s="367"/>
      <c r="Y168" s="367"/>
      <c r="Z168" s="367"/>
      <c r="AA168" s="367"/>
      <c r="AB168" s="367"/>
      <c r="AC168" s="367"/>
      <c r="AD168" s="367"/>
      <c r="AE168" s="367"/>
      <c r="AF168" s="367"/>
      <c r="AG168" s="367"/>
      <c r="AH168" s="367"/>
      <c r="AI168" s="367"/>
      <c r="AJ168" s="367"/>
      <c r="AK168" s="367"/>
      <c r="AL168" s="367"/>
      <c r="AM168" s="367"/>
      <c r="AN168" s="367"/>
      <c r="AO168" s="367"/>
      <c r="AP168" s="367"/>
      <c r="AQ168" s="367"/>
      <c r="AR168" s="367"/>
      <c r="AS168" s="367"/>
      <c r="AT168" s="367"/>
    </row>
    <row r="169" spans="1:46">
      <c r="A169" s="368" t="str">
        <f>[8]Assumptions!$A$13</f>
        <v>Terminal year growth rate</v>
      </c>
      <c r="B169" s="367"/>
      <c r="C169" s="369">
        <f>[8]Assumptions!$B$13</f>
        <v>0.03</v>
      </c>
      <c r="D169" s="367"/>
      <c r="E169" s="367"/>
      <c r="F169" s="367"/>
      <c r="G169" s="367"/>
      <c r="H169" s="367"/>
      <c r="I169" s="367"/>
      <c r="J169" s="367"/>
      <c r="K169" s="367"/>
      <c r="L169" s="367"/>
      <c r="M169" s="367"/>
      <c r="N169" s="367"/>
      <c r="O169" s="367"/>
      <c r="P169" s="367"/>
      <c r="Q169" s="367"/>
      <c r="R169" s="367"/>
      <c r="S169" s="367"/>
      <c r="T169" s="367"/>
      <c r="U169" s="367"/>
      <c r="V169" s="367"/>
      <c r="W169" s="367"/>
      <c r="X169" s="367"/>
      <c r="Y169" s="367"/>
      <c r="Z169" s="367"/>
      <c r="AA169" s="367"/>
      <c r="AB169" s="367"/>
      <c r="AC169" s="367"/>
      <c r="AD169" s="367"/>
      <c r="AE169" s="367"/>
      <c r="AF169" s="367"/>
      <c r="AG169" s="367"/>
      <c r="AH169" s="367"/>
      <c r="AI169" s="367"/>
      <c r="AJ169" s="367"/>
      <c r="AK169" s="367"/>
      <c r="AL169" s="367"/>
      <c r="AM169" s="367"/>
      <c r="AN169" s="367"/>
      <c r="AO169" s="367"/>
      <c r="AP169" s="367"/>
      <c r="AQ169" s="367"/>
      <c r="AR169" s="367"/>
      <c r="AS169" s="367"/>
      <c r="AT169" s="367"/>
    </row>
    <row r="170" spans="1:46">
      <c r="A170" s="368" t="str">
        <f>[8]Assumptions!$A$20</f>
        <v>Age of existing assets</v>
      </c>
      <c r="B170" s="367"/>
      <c r="C170" s="367">
        <v>4</v>
      </c>
      <c r="D170" s="367"/>
      <c r="E170" s="367"/>
      <c r="F170" s="367"/>
      <c r="G170" s="367"/>
      <c r="H170" s="367"/>
      <c r="I170" s="367"/>
      <c r="J170" s="367"/>
      <c r="K170" s="367"/>
      <c r="L170" s="367"/>
      <c r="M170" s="367"/>
      <c r="N170" s="367"/>
      <c r="O170" s="367"/>
      <c r="P170" s="367"/>
      <c r="Q170" s="367"/>
      <c r="R170" s="367"/>
      <c r="S170" s="367"/>
      <c r="T170" s="367"/>
      <c r="U170" s="367"/>
      <c r="V170" s="367"/>
      <c r="W170" s="367"/>
      <c r="X170" s="367"/>
      <c r="Y170" s="367"/>
      <c r="Z170" s="367"/>
      <c r="AA170" s="367"/>
      <c r="AB170" s="367"/>
      <c r="AC170" s="367"/>
      <c r="AD170" s="367"/>
      <c r="AE170" s="367"/>
      <c r="AF170" s="367"/>
      <c r="AG170" s="367"/>
      <c r="AH170" s="367"/>
      <c r="AI170" s="367"/>
      <c r="AJ170" s="367"/>
      <c r="AK170" s="367"/>
      <c r="AL170" s="367"/>
      <c r="AM170" s="367"/>
      <c r="AN170" s="367"/>
      <c r="AO170" s="367"/>
      <c r="AP170" s="367"/>
      <c r="AQ170" s="367"/>
      <c r="AR170" s="367"/>
      <c r="AS170" s="367"/>
      <c r="AT170" s="367"/>
    </row>
    <row r="171" spans="1:46">
      <c r="A171" s="367"/>
      <c r="B171" s="367"/>
      <c r="C171" s="367"/>
      <c r="D171" s="367"/>
      <c r="E171" s="367"/>
      <c r="F171" s="367"/>
      <c r="G171" s="367"/>
      <c r="H171" s="367"/>
      <c r="I171" s="367"/>
      <c r="J171" s="367"/>
      <c r="K171" s="367"/>
      <c r="L171" s="367"/>
      <c r="M171" s="367"/>
      <c r="N171" s="367"/>
      <c r="O171" s="367"/>
      <c r="P171" s="367"/>
      <c r="Q171" s="367"/>
      <c r="R171" s="367"/>
      <c r="S171" s="367"/>
      <c r="T171" s="367"/>
      <c r="U171" s="367"/>
      <c r="V171" s="367"/>
      <c r="W171" s="367"/>
      <c r="X171" s="367"/>
      <c r="Y171" s="367"/>
      <c r="Z171" s="367"/>
      <c r="AA171" s="367"/>
      <c r="AB171" s="367"/>
      <c r="AC171" s="367"/>
      <c r="AD171" s="367"/>
      <c r="AE171" s="367"/>
      <c r="AF171" s="367"/>
      <c r="AG171" s="367"/>
      <c r="AH171" s="367"/>
      <c r="AI171" s="367"/>
      <c r="AJ171" s="367"/>
      <c r="AK171" s="367"/>
      <c r="AL171" s="367"/>
      <c r="AM171" s="367"/>
      <c r="AN171" s="367"/>
      <c r="AO171" s="367"/>
      <c r="AP171" s="367"/>
      <c r="AQ171" s="367"/>
      <c r="AR171" s="367"/>
      <c r="AS171" s="367"/>
      <c r="AT171" s="367"/>
    </row>
  </sheetData>
  <mergeCells count="2">
    <mergeCell ref="A3:A4"/>
    <mergeCell ref="A7:A8"/>
  </mergeCells>
  <conditionalFormatting sqref="I106:AQ145">
    <cfRule type="cellIs" dxfId="2" priority="3" stopIfTrue="1" operator="greaterThan">
      <formula>0</formula>
    </cfRule>
  </conditionalFormatting>
  <conditionalFormatting sqref="C106:G145">
    <cfRule type="cellIs" dxfId="1" priority="2" stopIfTrue="1" operator="greaterThan">
      <formula>0</formula>
    </cfRule>
  </conditionalFormatting>
  <conditionalFormatting sqref="H106:H145">
    <cfRule type="cellIs" dxfId="0" priority="1" stopIfTrue="1" operator="greaterThan">
      <formula>0</formula>
    </cfRule>
  </conditionalFormatting>
  <pageMargins left="0.5" right="0.5" top="0.5" bottom="0.5" header="0.3" footer="0.3"/>
  <pageSetup scale="10" fitToWidth="0" orientation="landscape" blackAndWhite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1761" r:id="rId4" name="Drop Down 1">
              <controlPr defaultSize="0" autoLine="0" autoPict="0">
                <anchor moveWithCells="1">
                  <from>
                    <xdr:col>1</xdr:col>
                    <xdr:colOff>152400</xdr:colOff>
                    <xdr:row>6</xdr:row>
                    <xdr:rowOff>38100</xdr:rowOff>
                  </from>
                  <to>
                    <xdr:col>5</xdr:col>
                    <xdr:colOff>12700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62" r:id="rId5" name="Drop Down 2">
              <controlPr defaultSize="0" autoLine="0" autoPict="0">
                <anchor moveWithCells="1">
                  <from>
                    <xdr:col>1</xdr:col>
                    <xdr:colOff>152400</xdr:colOff>
                    <xdr:row>2</xdr:row>
                    <xdr:rowOff>38100</xdr:rowOff>
                  </from>
                  <to>
                    <xdr:col>5</xdr:col>
                    <xdr:colOff>25400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63" r:id="rId6" name="Option Button 3">
              <controlPr defaultSize="0" autoFill="0" autoLine="0" autoPict="0">
                <anchor moveWithCells="1">
                  <from>
                    <xdr:col>0</xdr:col>
                    <xdr:colOff>1308100</xdr:colOff>
                    <xdr:row>2</xdr:row>
                    <xdr:rowOff>38100</xdr:rowOff>
                  </from>
                  <to>
                    <xdr:col>0</xdr:col>
                    <xdr:colOff>1562100</xdr:colOff>
                    <xdr:row>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64" r:id="rId7" name="Option Button 4">
              <controlPr defaultSize="0" autoFill="0" autoLine="0" autoPict="0">
                <anchor moveWithCells="1">
                  <from>
                    <xdr:col>0</xdr:col>
                    <xdr:colOff>1295400</xdr:colOff>
                    <xdr:row>6</xdr:row>
                    <xdr:rowOff>38100</xdr:rowOff>
                  </from>
                  <to>
                    <xdr:col>0</xdr:col>
                    <xdr:colOff>1562100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65" r:id="rId8" name="Drop Down 5">
              <controlPr defaultSize="0" autoLine="0" autoPict="0">
                <anchor moveWithCells="1">
                  <from>
                    <xdr:col>11</xdr:col>
                    <xdr:colOff>152400</xdr:colOff>
                    <xdr:row>2</xdr:row>
                    <xdr:rowOff>38100</xdr:rowOff>
                  </from>
                  <to>
                    <xdr:col>14</xdr:col>
                    <xdr:colOff>228600</xdr:colOff>
                    <xdr:row>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66" r:id="rId9" name="Drop Down 6">
              <controlPr defaultSize="0" autoLine="0" autoPict="0">
                <anchor moveWithCells="1">
                  <from>
                    <xdr:col>11</xdr:col>
                    <xdr:colOff>152400</xdr:colOff>
                    <xdr:row>6</xdr:row>
                    <xdr:rowOff>38100</xdr:rowOff>
                  </from>
                  <to>
                    <xdr:col>14</xdr:col>
                    <xdr:colOff>228600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67" r:id="rId10" name="Drop Down 7">
              <controlPr defaultSize="0" autoLine="0" autoPict="0">
                <anchor moveWithCells="1">
                  <from>
                    <xdr:col>6</xdr:col>
                    <xdr:colOff>152400</xdr:colOff>
                    <xdr:row>6</xdr:row>
                    <xdr:rowOff>38100</xdr:rowOff>
                  </from>
                  <to>
                    <xdr:col>9</xdr:col>
                    <xdr:colOff>190500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68" r:id="rId11" name="Drop Down 8">
              <controlPr defaultSize="0" autoLine="0" autoPict="0">
                <anchor moveWithCells="1">
                  <from>
                    <xdr:col>6</xdr:col>
                    <xdr:colOff>152400</xdr:colOff>
                    <xdr:row>2</xdr:row>
                    <xdr:rowOff>38100</xdr:rowOff>
                  </from>
                  <to>
                    <xdr:col>9</xdr:col>
                    <xdr:colOff>228600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AA8B-C229-FB4B-ADA8-B2DD79863781}">
  <sheetPr>
    <tabColor rgb="FF0000E1"/>
    <pageSetUpPr fitToPage="1"/>
  </sheetPr>
  <dimension ref="A1:AA55"/>
  <sheetViews>
    <sheetView showGridLines="0" zoomScale="66" zoomScaleNormal="130" zoomScaleSheetLayoutView="85" workbookViewId="0">
      <selection activeCell="V34" sqref="V34"/>
    </sheetView>
  </sheetViews>
  <sheetFormatPr baseColWidth="10" defaultColWidth="10.19921875" defaultRowHeight="12.75" customHeight="1"/>
  <cols>
    <col min="1" max="1" width="3.796875" style="12" customWidth="1"/>
    <col min="2" max="2" width="10.796875" style="12" customWidth="1"/>
    <col min="3" max="3" width="22.19921875" style="12" bestFit="1" customWidth="1"/>
    <col min="4" max="4" width="23.3984375" style="12" customWidth="1"/>
    <col min="5" max="5" width="10.796875" style="12" customWidth="1"/>
    <col min="6" max="6" width="12.59765625" style="12" customWidth="1"/>
    <col min="7" max="7" width="15.59765625" style="12" customWidth="1"/>
    <col min="8" max="9" width="10.796875" style="12" customWidth="1"/>
    <col min="10" max="10" width="15.3984375" style="12" bestFit="1" customWidth="1"/>
    <col min="11" max="15" width="10.796875" style="12" customWidth="1"/>
    <col min="16" max="16" width="3.796875" style="12" customWidth="1"/>
    <col min="17" max="17" width="3.59765625" style="12" customWidth="1"/>
    <col min="18" max="18" width="10.19921875" style="12"/>
    <col min="19" max="19" width="13.19921875" style="12" bestFit="1" customWidth="1"/>
    <col min="20" max="16384" width="10.19921875" style="12"/>
  </cols>
  <sheetData>
    <row r="1" spans="1:27" ht="13">
      <c r="A1" s="662"/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662"/>
      <c r="M1" s="662"/>
      <c r="N1" s="662"/>
      <c r="O1" s="662"/>
      <c r="P1" s="662"/>
      <c r="Q1" s="99" t="s">
        <v>0</v>
      </c>
    </row>
    <row r="2" spans="1:27" s="2" customFormat="1" ht="24" thickBot="1">
      <c r="A2" s="437" t="str">
        <f>[2]Inputs!$B$4</f>
        <v>Hooli Inc.</v>
      </c>
      <c r="B2" s="701"/>
      <c r="C2" s="701"/>
      <c r="D2" s="701"/>
      <c r="E2" s="701"/>
      <c r="F2" s="701"/>
      <c r="G2" s="701"/>
      <c r="H2" s="701"/>
      <c r="I2" s="701"/>
      <c r="J2" s="701"/>
      <c r="K2" s="701"/>
      <c r="L2" s="701"/>
      <c r="M2" s="701"/>
      <c r="N2" s="701"/>
      <c r="O2" s="701"/>
      <c r="P2" s="435" t="str">
        <f>[2]Labeling!G10</f>
        <v>Exhibit C</v>
      </c>
      <c r="Q2" s="63"/>
    </row>
    <row r="3" spans="1:27" s="2" customFormat="1" ht="18">
      <c r="A3" s="434" t="str">
        <f>[2]Inputs!B5</f>
        <v>R&amp;D Department Restructuring</v>
      </c>
      <c r="B3" s="702"/>
      <c r="C3" s="702"/>
      <c r="D3" s="702"/>
      <c r="E3" s="702"/>
      <c r="F3" s="702"/>
      <c r="G3" s="702"/>
      <c r="H3" s="702"/>
      <c r="I3" s="702"/>
      <c r="J3" s="702"/>
      <c r="K3" s="702"/>
      <c r="L3" s="702"/>
      <c r="M3" s="702"/>
      <c r="N3" s="702"/>
      <c r="O3" s="702"/>
      <c r="P3" s="703"/>
      <c r="Q3" s="63"/>
    </row>
    <row r="4" spans="1:27" s="2" customFormat="1" ht="16">
      <c r="A4" s="432" t="s">
        <v>455</v>
      </c>
      <c r="B4" s="702"/>
      <c r="C4" s="702"/>
      <c r="D4" s="702"/>
      <c r="E4" s="702"/>
      <c r="F4" s="702"/>
      <c r="G4" s="702"/>
      <c r="H4" s="702"/>
      <c r="I4" s="702"/>
      <c r="J4" s="702"/>
      <c r="K4" s="702"/>
      <c r="L4" s="702"/>
      <c r="M4" s="702"/>
      <c r="N4" s="702"/>
      <c r="O4" s="702"/>
      <c r="P4" s="704"/>
      <c r="Q4" s="63"/>
    </row>
    <row r="5" spans="1:27" s="2" customFormat="1" ht="16">
      <c r="A5" s="432" t="str">
        <f>[2]Inputs!B6</f>
        <v>Valuation Date: 31 March 2020</v>
      </c>
      <c r="B5" s="702"/>
      <c r="C5" s="702"/>
      <c r="D5" s="702"/>
      <c r="E5" s="702"/>
      <c r="F5" s="702"/>
      <c r="G5" s="702"/>
      <c r="H5" s="702"/>
      <c r="I5" s="702"/>
      <c r="J5" s="702"/>
      <c r="K5" s="702"/>
      <c r="L5" s="702"/>
      <c r="M5" s="702"/>
      <c r="N5" s="702"/>
      <c r="O5" s="702"/>
      <c r="P5" s="704"/>
      <c r="Q5" s="63"/>
      <c r="S5" s="705"/>
      <c r="T5" s="706"/>
      <c r="U5" s="706"/>
      <c r="V5" s="706"/>
      <c r="W5" s="706"/>
      <c r="AA5" s="706"/>
    </row>
    <row r="6" spans="1:27" s="2" customFormat="1" ht="16">
      <c r="A6" s="432" t="str">
        <f>[2]Inputs!B7</f>
        <v>(US$ in 000s)</v>
      </c>
      <c r="B6" s="702"/>
      <c r="C6" s="702"/>
      <c r="D6" s="702"/>
      <c r="E6" s="702"/>
      <c r="F6" s="702"/>
      <c r="G6" s="702"/>
      <c r="H6" s="702"/>
      <c r="I6" s="702"/>
      <c r="J6" s="702"/>
      <c r="K6" s="702"/>
      <c r="L6" s="702"/>
      <c r="M6" s="702"/>
      <c r="N6" s="702"/>
      <c r="O6" s="702"/>
      <c r="P6" s="704"/>
      <c r="Q6" s="63"/>
      <c r="S6" s="706"/>
      <c r="T6" s="707"/>
      <c r="U6" s="708"/>
      <c r="V6" s="707"/>
      <c r="W6" s="708"/>
      <c r="AA6" s="707"/>
    </row>
    <row r="7" spans="1:27" s="2" customFormat="1" ht="13">
      <c r="B7" s="702"/>
      <c r="C7" s="702"/>
      <c r="D7" s="702"/>
      <c r="E7" s="702"/>
      <c r="F7" s="702"/>
      <c r="G7" s="702"/>
      <c r="H7" s="702"/>
      <c r="I7" s="702"/>
      <c r="J7" s="702"/>
      <c r="K7" s="702"/>
      <c r="M7" s="702"/>
      <c r="N7" s="702"/>
      <c r="O7" s="702"/>
      <c r="P7" s="702"/>
      <c r="Q7" s="63"/>
      <c r="S7" s="709"/>
      <c r="T7" s="710"/>
      <c r="U7" s="710"/>
      <c r="V7" s="710"/>
      <c r="W7" s="710"/>
      <c r="AA7" s="710"/>
    </row>
    <row r="8" spans="1:27" s="2" customFormat="1" ht="13">
      <c r="A8" s="3"/>
      <c r="B8" s="121"/>
      <c r="C8" s="121"/>
      <c r="D8" s="121"/>
      <c r="E8" s="121"/>
      <c r="F8" s="121"/>
      <c r="G8" s="121"/>
      <c r="H8" s="702"/>
      <c r="I8" s="711"/>
      <c r="K8" s="121"/>
      <c r="L8" s="121"/>
      <c r="M8" s="121"/>
      <c r="N8" s="121"/>
      <c r="O8" s="121"/>
      <c r="Q8" s="63"/>
      <c r="S8" s="712"/>
      <c r="T8" s="712"/>
      <c r="U8" s="712"/>
      <c r="V8" s="713"/>
    </row>
    <row r="9" spans="1:27" s="2" customFormat="1" ht="13">
      <c r="A9" s="3"/>
      <c r="B9" s="711"/>
      <c r="C9" s="711"/>
      <c r="D9" s="711"/>
      <c r="E9" s="711"/>
      <c r="I9" s="711"/>
      <c r="J9" s="714"/>
      <c r="Q9" s="63"/>
      <c r="S9" s="715"/>
      <c r="T9" s="715"/>
      <c r="U9" s="715"/>
      <c r="V9" s="715"/>
    </row>
    <row r="10" spans="1:27" s="2" customFormat="1" ht="13">
      <c r="A10" s="3"/>
      <c r="B10" s="716"/>
      <c r="D10" s="711"/>
      <c r="E10" s="711"/>
      <c r="F10" s="711"/>
      <c r="K10" s="717"/>
      <c r="Q10" s="63"/>
      <c r="S10" s="718"/>
      <c r="T10" s="719"/>
      <c r="U10" s="719"/>
      <c r="V10" s="719"/>
    </row>
    <row r="11" spans="1:27" s="2" customFormat="1" ht="13">
      <c r="A11" s="3"/>
      <c r="B11" s="716"/>
      <c r="D11" s="665"/>
      <c r="E11" s="752"/>
      <c r="F11" s="752"/>
      <c r="K11" s="721"/>
      <c r="Q11" s="63"/>
      <c r="S11" s="718"/>
      <c r="T11" s="719"/>
      <c r="U11" s="719"/>
      <c r="V11" s="719"/>
    </row>
    <row r="12" spans="1:27" s="2" customFormat="1" ht="13">
      <c r="A12" s="3"/>
      <c r="B12" s="716"/>
      <c r="C12" s="700"/>
      <c r="D12" s="720"/>
      <c r="E12" s="720"/>
      <c r="I12" s="722"/>
      <c r="J12" s="3"/>
      <c r="K12" s="3"/>
      <c r="L12" s="3"/>
      <c r="Q12" s="63"/>
      <c r="S12" s="723"/>
      <c r="T12" s="719"/>
      <c r="U12" s="719"/>
      <c r="V12" s="719"/>
    </row>
    <row r="13" spans="1:27" s="2" customFormat="1" ht="13">
      <c r="A13" s="3"/>
      <c r="B13" s="716"/>
      <c r="D13" s="756" t="s">
        <v>457</v>
      </c>
      <c r="E13" s="757" t="str">
        <f>'TIC Multiples - ES'!M24</f>
        <v>NFY</v>
      </c>
      <c r="F13" s="757" t="str">
        <f>'TIC Multiples - ES'!N24</f>
        <v>NFY+1</v>
      </c>
      <c r="K13" s="724"/>
      <c r="L13" s="724"/>
      <c r="Q13" s="63"/>
      <c r="S13" s="725"/>
      <c r="T13" s="726"/>
      <c r="U13" s="726"/>
      <c r="V13" s="727"/>
    </row>
    <row r="14" spans="1:27" s="2" customFormat="1" ht="13">
      <c r="A14" s="3"/>
      <c r="B14" s="716"/>
      <c r="C14" s="382"/>
      <c r="D14" s="751"/>
      <c r="E14" s="722"/>
      <c r="F14" s="722"/>
      <c r="K14" s="728"/>
      <c r="L14" s="728"/>
      <c r="Q14" s="63"/>
      <c r="S14" s="725"/>
      <c r="T14" s="726"/>
      <c r="U14" s="726"/>
      <c r="V14" s="727"/>
    </row>
    <row r="15" spans="1:27" s="2" customFormat="1" ht="13">
      <c r="A15" s="3"/>
      <c r="B15" s="698"/>
      <c r="C15" s="382"/>
      <c r="D15" s="750" t="str">
        <f>'TIC Multiples - ES'!B26</f>
        <v>Adecco Group AG</v>
      </c>
      <c r="E15" s="722">
        <f>'TIC Multiples - ES'!M26</f>
        <v>8.2940567549017228</v>
      </c>
      <c r="F15" s="722">
        <f>'TIC Multiples - ES'!N26</f>
        <v>7.9489857906647519</v>
      </c>
      <c r="K15" s="729"/>
      <c r="L15" s="729"/>
      <c r="Q15" s="63"/>
      <c r="S15" s="725"/>
      <c r="T15" s="726"/>
      <c r="U15" s="726"/>
      <c r="V15" s="727"/>
    </row>
    <row r="16" spans="1:27" s="2" customFormat="1" ht="13">
      <c r="A16" s="3"/>
      <c r="B16" s="698"/>
      <c r="C16" s="382"/>
      <c r="D16" s="750" t="str">
        <f>'TIC Multiples - ES'!B27</f>
        <v>Randstad Holding NV</v>
      </c>
      <c r="E16" s="722">
        <f>'TIC Multiples - ES'!M27</f>
        <v>9.1266106422008804</v>
      </c>
      <c r="F16" s="722">
        <f>'TIC Multiples - ES'!N27</f>
        <v>8.5438691078518403</v>
      </c>
      <c r="I16" s="716"/>
      <c r="J16" s="52"/>
      <c r="K16" s="167"/>
      <c r="L16" s="167"/>
      <c r="M16" s="52"/>
      <c r="N16" s="52"/>
      <c r="O16" s="52"/>
      <c r="Q16" s="63"/>
    </row>
    <row r="17" spans="1:19" s="2" customFormat="1" ht="13">
      <c r="A17" s="3"/>
      <c r="B17" s="730"/>
      <c r="C17" s="382"/>
      <c r="D17" s="750" t="str">
        <f>'TIC Multiples - ES'!B28</f>
        <v>OUTSOURCING Inc.</v>
      </c>
      <c r="E17" s="722">
        <f>'TIC Multiples - ES'!M28</f>
        <v>13.324680366738617</v>
      </c>
      <c r="F17" s="722">
        <f>'TIC Multiples - ES'!N28</f>
        <v>8.9748876333347578</v>
      </c>
      <c r="I17" s="716"/>
      <c r="J17" s="731"/>
      <c r="K17" s="731"/>
      <c r="L17" s="731"/>
      <c r="M17" s="731"/>
      <c r="N17" s="731"/>
      <c r="O17" s="731"/>
      <c r="Q17" s="63"/>
    </row>
    <row r="18" spans="1:19" s="2" customFormat="1" ht="13">
      <c r="A18" s="3"/>
      <c r="C18" s="382"/>
      <c r="D18" s="750" t="str">
        <f>'TIC Multiples - ES'!B29</f>
        <v>Meitec Corporation</v>
      </c>
      <c r="E18" s="722">
        <f>'TIC Multiples - ES'!M29</f>
        <v>9.6999311611954901</v>
      </c>
      <c r="F18" s="722">
        <f>'TIC Multiples - ES'!N29</f>
        <v>9.1722857960919377</v>
      </c>
      <c r="I18" s="698"/>
      <c r="J18" s="52"/>
      <c r="K18" s="732"/>
      <c r="L18" s="3"/>
      <c r="M18" s="3"/>
      <c r="N18" s="52"/>
      <c r="O18" s="52"/>
      <c r="Q18" s="63"/>
    </row>
    <row r="19" spans="1:19" s="2" customFormat="1" ht="13">
      <c r="A19" s="3"/>
      <c r="C19" s="382"/>
      <c r="D19" s="750" t="str">
        <f>'TIC Multiples - ES'!B30</f>
        <v>WDB Holdings Co., Ltd.</v>
      </c>
      <c r="E19" s="722">
        <f>'TIC Multiples - ES'!M30</f>
        <v>14.16770141015593</v>
      </c>
      <c r="F19" s="722">
        <f>'TIC Multiples - ES'!N30</f>
        <v>12.257448330014023</v>
      </c>
      <c r="I19" s="716"/>
      <c r="K19" s="3"/>
      <c r="L19" s="3"/>
      <c r="M19" s="3"/>
      <c r="Q19" s="63"/>
    </row>
    <row r="20" spans="1:19" s="2" customFormat="1" ht="13">
      <c r="A20" s="3"/>
      <c r="D20" s="750" t="str">
        <f>'TIC Multiples - ES'!B31</f>
        <v>Altech Corporation</v>
      </c>
      <c r="E20" s="722">
        <f>'TIC Multiples - ES'!M31</f>
        <v>11.570166767325478</v>
      </c>
      <c r="F20" s="722">
        <f>'TIC Multiples - ES'!N31</f>
        <v>10.200751417930823</v>
      </c>
      <c r="G20" s="733"/>
      <c r="I20" s="698"/>
      <c r="K20" s="3"/>
      <c r="L20" s="3"/>
      <c r="M20" s="3"/>
      <c r="Q20" s="63"/>
    </row>
    <row r="21" spans="1:19" s="2" customFormat="1" ht="13">
      <c r="A21" s="3"/>
      <c r="D21" s="692"/>
      <c r="E21" s="692"/>
      <c r="F21" s="753"/>
      <c r="G21" s="279"/>
      <c r="Q21" s="63"/>
    </row>
    <row r="22" spans="1:19" s="2" customFormat="1" ht="13">
      <c r="D22" s="3" t="s">
        <v>458</v>
      </c>
      <c r="E22" s="754">
        <f>AVERAGE(E15:E20,)</f>
        <v>9.4547353003597312</v>
      </c>
      <c r="F22" s="754">
        <f>AVERAGE(F15:F20,)</f>
        <v>8.1568897251268755</v>
      </c>
      <c r="G22" s="686"/>
      <c r="H22" s="664"/>
      <c r="I22" s="673"/>
      <c r="J22" s="664"/>
      <c r="K22" s="673"/>
      <c r="L22" s="664"/>
      <c r="M22" s="664"/>
      <c r="Q22" s="63"/>
    </row>
    <row r="23" spans="1:19" s="2" customFormat="1" ht="13">
      <c r="D23" s="3" t="s">
        <v>52</v>
      </c>
      <c r="E23" s="755">
        <f>Assumptions!H39</f>
        <v>3763.1866308379613</v>
      </c>
      <c r="F23" s="755">
        <f>Assumptions!I39</f>
        <v>3876.0822297631021</v>
      </c>
      <c r="G23" s="686"/>
      <c r="H23" s="664"/>
      <c r="I23" s="673"/>
      <c r="J23" s="664"/>
      <c r="K23" s="673"/>
      <c r="L23" s="664"/>
      <c r="M23" s="673"/>
      <c r="Q23" s="63"/>
    </row>
    <row r="24" spans="1:19" s="2" customFormat="1" ht="13">
      <c r="A24" s="3"/>
      <c r="D24" s="692"/>
      <c r="E24" s="692"/>
      <c r="F24" s="693"/>
      <c r="G24" s="686"/>
      <c r="I24" s="711"/>
      <c r="K24" s="711"/>
      <c r="Q24" s="63"/>
    </row>
    <row r="25" spans="1:19" s="2" customFormat="1" ht="13">
      <c r="A25" s="3"/>
      <c r="D25" s="3" t="s">
        <v>459</v>
      </c>
      <c r="E25" s="758">
        <f>AVERAGE(E23:F23)</f>
        <v>3819.6344303005317</v>
      </c>
      <c r="F25" s="758"/>
      <c r="G25" s="686"/>
      <c r="I25" s="716"/>
      <c r="K25" s="716"/>
      <c r="M25" s="698"/>
      <c r="O25" s="734"/>
      <c r="Q25" s="63"/>
    </row>
    <row r="26" spans="1:19" s="2" customFormat="1" ht="13">
      <c r="A26" s="3"/>
      <c r="B26" s="735"/>
      <c r="F26" s="686"/>
      <c r="G26" s="686"/>
      <c r="K26" s="716"/>
      <c r="M26" s="698"/>
      <c r="Q26" s="63"/>
      <c r="S26" s="736"/>
    </row>
    <row r="27" spans="1:19" s="2" customFormat="1" ht="13">
      <c r="A27" s="3"/>
      <c r="B27" s="735"/>
      <c r="F27" s="686"/>
      <c r="G27" s="686"/>
      <c r="K27" s="716"/>
      <c r="M27" s="698"/>
      <c r="Q27" s="63"/>
      <c r="S27" s="736"/>
    </row>
    <row r="28" spans="1:19" s="2" customFormat="1" ht="13">
      <c r="A28" s="3"/>
      <c r="B28" s="735"/>
      <c r="F28" s="686"/>
      <c r="G28" s="686"/>
      <c r="K28" s="716"/>
      <c r="M28" s="698"/>
      <c r="Q28" s="63"/>
      <c r="S28" s="736"/>
    </row>
    <row r="29" spans="1:19" s="2" customFormat="1" ht="13">
      <c r="A29" s="3"/>
      <c r="B29" s="735"/>
      <c r="F29" s="686"/>
      <c r="G29" s="686"/>
      <c r="K29" s="716"/>
      <c r="M29" s="698"/>
      <c r="Q29" s="63"/>
      <c r="S29" s="736"/>
    </row>
    <row r="30" spans="1:19" s="2" customFormat="1" ht="13">
      <c r="A30" s="649" t="s">
        <v>28</v>
      </c>
      <c r="B30" s="735"/>
      <c r="G30" s="726"/>
      <c r="I30" s="737"/>
      <c r="K30" s="716"/>
      <c r="M30" s="698"/>
      <c r="Q30" s="63"/>
      <c r="S30" s="736"/>
    </row>
    <row r="31" spans="1:19" s="2" customFormat="1" ht="13">
      <c r="A31" s="3"/>
      <c r="B31" s="735"/>
      <c r="Q31" s="63"/>
    </row>
    <row r="32" spans="1:19" s="2" customFormat="1" ht="13">
      <c r="A32" s="382" t="str">
        <f>[2]Inputs!$B$14</f>
        <v xml:space="preserve">Some totals may not add due to rounding. Subject to Statement of Limiting Conditions. </v>
      </c>
      <c r="B32" s="735"/>
      <c r="G32" s="738"/>
      <c r="H32" s="3"/>
      <c r="I32" s="698"/>
      <c r="M32" s="737"/>
      <c r="Q32" s="63"/>
    </row>
    <row r="33" spans="1:17" s="2" customFormat="1" ht="8.25" customHeight="1" thickBot="1">
      <c r="A33" s="381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63"/>
    </row>
    <row r="34" spans="1:17" s="2" customFormat="1" ht="23">
      <c r="A34" s="378" t="str">
        <f>[2]Inputs!$B$17</f>
        <v/>
      </c>
      <c r="P34" s="376"/>
      <c r="Q34" s="88"/>
    </row>
    <row r="35" spans="1:17" s="2" customFormat="1" ht="13">
      <c r="A35" s="375" t="str">
        <f>[2]Inputs!$B$19</f>
        <v/>
      </c>
      <c r="P35" s="373" t="str">
        <f>[2]Inputs!$B$15</f>
        <v>© 2020 by Joblogic-X LLP.  All rights reserved.</v>
      </c>
      <c r="Q35" s="88"/>
    </row>
    <row r="36" spans="1:17" s="2" customFormat="1" ht="13">
      <c r="A36" s="104" t="s">
        <v>0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88"/>
      <c r="Q36" s="99" t="s">
        <v>0</v>
      </c>
    </row>
    <row r="55" spans="23:23" ht="12.75" customHeight="1">
      <c r="W55" s="12" t="s">
        <v>456</v>
      </c>
    </row>
  </sheetData>
  <printOptions horizontalCentered="1" verticalCentered="1"/>
  <pageMargins left="0.5" right="0.5" top="0.5" bottom="0.5" header="0.3" footer="0.3"/>
  <pageSetup scale="93" orientation="landscape" blackAndWhite="1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8E0B-4CAB-B146-AD72-17E2B5470457}">
  <sheetPr>
    <tabColor theme="0" tint="-0.499984740745262"/>
  </sheetPr>
  <dimension ref="A1"/>
  <sheetViews>
    <sheetView workbookViewId="0">
      <selection activeCell="J40" sqref="J40"/>
    </sheetView>
  </sheetViews>
  <sheetFormatPr baseColWidth="10" defaultRowHeight="13"/>
  <cols>
    <col min="1" max="16384" width="11" style="613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C95D-7BD3-554C-8B5A-8FFEA96F0A47}">
  <sheetPr>
    <tabColor rgb="FFFFC000"/>
  </sheetPr>
  <dimension ref="A1:Y44"/>
  <sheetViews>
    <sheetView showGridLines="0" tabSelected="1" zoomScale="62" zoomScaleNormal="80" workbookViewId="0">
      <selection activeCell="I24" sqref="I24"/>
    </sheetView>
  </sheetViews>
  <sheetFormatPr baseColWidth="10" defaultColWidth="11.19921875" defaultRowHeight="14"/>
  <cols>
    <col min="1" max="1" width="4.19921875" style="293" customWidth="1"/>
    <col min="2" max="2" width="41.3984375" style="293" bestFit="1" customWidth="1"/>
    <col min="3" max="3" width="10.3984375" style="293" customWidth="1"/>
    <col min="4" max="4" width="10.3984375" style="294" customWidth="1"/>
    <col min="5" max="5" width="12.19921875" style="293" customWidth="1"/>
    <col min="6" max="6" width="11.19921875" style="293" customWidth="1"/>
    <col min="7" max="7" width="5.59765625" style="293" customWidth="1"/>
    <col min="8" max="8" width="4.796875" style="293" customWidth="1"/>
    <col min="9" max="9" width="18.796875" style="293" customWidth="1"/>
    <col min="10" max="10" width="20.59765625" style="293" bestFit="1" customWidth="1"/>
    <col min="11" max="11" width="23.3984375" style="293" customWidth="1"/>
    <col min="12" max="17" width="25.3984375" style="293" customWidth="1"/>
    <col min="18" max="18" width="19" style="293" customWidth="1"/>
    <col min="19" max="16384" width="11.19921875" style="293"/>
  </cols>
  <sheetData>
    <row r="1" spans="1:18">
      <c r="A1" s="840" t="s">
        <v>338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  <c r="N1" s="841"/>
      <c r="O1" s="841"/>
      <c r="P1" s="841"/>
      <c r="Q1" s="841"/>
      <c r="R1" s="841"/>
    </row>
    <row r="2" spans="1:18">
      <c r="A2" s="841"/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841"/>
    </row>
    <row r="3" spans="1:18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</row>
    <row r="5" spans="1:18" ht="13.75" customHeight="1">
      <c r="B5" s="842" t="s">
        <v>236</v>
      </c>
      <c r="C5" s="843"/>
      <c r="D5" s="843"/>
      <c r="E5" s="843"/>
      <c r="F5" s="843"/>
      <c r="G5" s="843"/>
      <c r="H5" s="843"/>
      <c r="I5" s="843"/>
      <c r="J5" s="843"/>
      <c r="K5" s="843"/>
      <c r="L5" s="843"/>
      <c r="M5" s="843"/>
      <c r="N5" s="843"/>
      <c r="O5" s="843"/>
      <c r="P5" s="843"/>
      <c r="Q5" s="843"/>
    </row>
    <row r="6" spans="1:18" ht="14.5" customHeight="1" thickBot="1">
      <c r="B6" s="844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5"/>
      <c r="N6" s="845"/>
      <c r="O6" s="845"/>
      <c r="P6" s="845"/>
      <c r="Q6" s="845"/>
    </row>
    <row r="8" spans="1:18">
      <c r="B8" s="365"/>
      <c r="C8" s="363"/>
      <c r="D8" s="364"/>
      <c r="E8" s="363"/>
      <c r="F8" s="363"/>
      <c r="G8" s="362">
        <v>2015</v>
      </c>
      <c r="H8" s="362">
        <f>G8+1</f>
        <v>2016</v>
      </c>
      <c r="I8" s="362">
        <f t="shared" ref="I8:Q8" si="0">H8+1</f>
        <v>2017</v>
      </c>
      <c r="J8" s="362">
        <f t="shared" si="0"/>
        <v>2018</v>
      </c>
      <c r="K8" s="362">
        <f t="shared" si="0"/>
        <v>2019</v>
      </c>
      <c r="L8" s="361">
        <f t="shared" si="0"/>
        <v>2020</v>
      </c>
      <c r="M8" s="360">
        <f t="shared" si="0"/>
        <v>2021</v>
      </c>
      <c r="N8" s="360">
        <f t="shared" si="0"/>
        <v>2022</v>
      </c>
      <c r="O8" s="360">
        <f t="shared" si="0"/>
        <v>2023</v>
      </c>
      <c r="P8" s="360">
        <f t="shared" si="0"/>
        <v>2024</v>
      </c>
      <c r="Q8" s="360">
        <f t="shared" si="0"/>
        <v>2025</v>
      </c>
      <c r="R8" s="359" t="s">
        <v>235</v>
      </c>
    </row>
    <row r="9" spans="1:18" ht="30">
      <c r="D9" s="294" t="s">
        <v>234</v>
      </c>
      <c r="E9" s="358" t="s">
        <v>233</v>
      </c>
      <c r="F9" s="357" t="s">
        <v>232</v>
      </c>
      <c r="G9" s="356" t="s">
        <v>231</v>
      </c>
      <c r="H9" s="356" t="s">
        <v>231</v>
      </c>
      <c r="I9" s="356" t="s">
        <v>231</v>
      </c>
      <c r="J9" s="356" t="s">
        <v>231</v>
      </c>
      <c r="K9" s="356" t="s">
        <v>231</v>
      </c>
      <c r="L9" s="356" t="s">
        <v>339</v>
      </c>
      <c r="M9" s="356" t="s">
        <v>230</v>
      </c>
      <c r="N9" s="356" t="s">
        <v>230</v>
      </c>
      <c r="O9" s="356" t="s">
        <v>230</v>
      </c>
      <c r="P9" s="356" t="s">
        <v>230</v>
      </c>
      <c r="Q9" s="356" t="s">
        <v>230</v>
      </c>
    </row>
    <row r="10" spans="1:18">
      <c r="G10" s="356"/>
      <c r="H10" s="356"/>
      <c r="I10" s="356"/>
      <c r="J10" s="356"/>
      <c r="K10" s="356"/>
      <c r="L10" s="453"/>
      <c r="M10" s="453"/>
      <c r="N10" s="356"/>
      <c r="O10" s="356"/>
      <c r="P10" s="356"/>
      <c r="Q10" s="356"/>
    </row>
    <row r="11" spans="1:18">
      <c r="B11" s="454"/>
      <c r="L11" s="455"/>
      <c r="M11" s="455"/>
      <c r="N11" s="456"/>
      <c r="O11" s="455"/>
      <c r="P11" s="455"/>
      <c r="Q11" s="455"/>
    </row>
    <row r="12" spans="1:18">
      <c r="A12" s="304"/>
      <c r="B12" s="305" t="s">
        <v>80</v>
      </c>
      <c r="C12" s="304"/>
      <c r="D12" s="324"/>
      <c r="E12" s="302"/>
      <c r="F12" s="457"/>
      <c r="G12" s="458"/>
      <c r="H12" s="315"/>
      <c r="I12" s="315">
        <v>20690934.0264</v>
      </c>
      <c r="J12" s="315">
        <v>32374350.386100002</v>
      </c>
      <c r="K12" s="315">
        <v>32921735.871500012</v>
      </c>
      <c r="L12" s="315">
        <v>40060029.878200009</v>
      </c>
      <c r="M12" s="334">
        <f>M14*1.07</f>
        <v>41261830.774546012</v>
      </c>
      <c r="N12" s="334">
        <f t="shared" ref="N12:R12" si="1">N14*1.07</f>
        <v>42499685.697782397</v>
      </c>
      <c r="O12" s="334">
        <f t="shared" si="1"/>
        <v>43774676.268715866</v>
      </c>
      <c r="P12" s="334">
        <f t="shared" si="1"/>
        <v>45087916.556777343</v>
      </c>
      <c r="Q12" s="334">
        <f t="shared" si="1"/>
        <v>46440554.053480662</v>
      </c>
      <c r="R12" s="334">
        <f t="shared" si="1"/>
        <v>47833770.67508509</v>
      </c>
    </row>
    <row r="13" spans="1:18">
      <c r="A13" s="304"/>
      <c r="B13" s="354" t="s">
        <v>228</v>
      </c>
      <c r="C13" s="304"/>
      <c r="D13" s="303" t="s">
        <v>227</v>
      </c>
      <c r="E13" s="329">
        <v>0.22855078845087462</v>
      </c>
      <c r="F13" s="329">
        <v>0.14466647946333999</v>
      </c>
      <c r="G13" s="321"/>
      <c r="H13" s="335"/>
      <c r="I13" s="335"/>
      <c r="J13" s="349">
        <f t="shared" ref="J13:R13" si="2">J12/I12-1</f>
        <v>0.56466355481066666</v>
      </c>
      <c r="K13" s="349">
        <f t="shared" si="2"/>
        <v>1.6907999044670552E-2</v>
      </c>
      <c r="L13" s="349">
        <f t="shared" si="2"/>
        <v>0.21682617327841269</v>
      </c>
      <c r="M13" s="349">
        <f t="shared" si="2"/>
        <v>3.0000000000000027E-2</v>
      </c>
      <c r="N13" s="349">
        <f t="shared" si="2"/>
        <v>3.0000000000000027E-2</v>
      </c>
      <c r="O13" s="349">
        <f t="shared" si="2"/>
        <v>3.0000000000000027E-2</v>
      </c>
      <c r="P13" s="349">
        <f t="shared" si="2"/>
        <v>3.0000000000000027E-2</v>
      </c>
      <c r="Q13" s="349">
        <f t="shared" si="2"/>
        <v>3.0000000000000027E-2</v>
      </c>
      <c r="R13" s="349">
        <f t="shared" si="2"/>
        <v>3.0000000000000249E-2</v>
      </c>
    </row>
    <row r="14" spans="1:18">
      <c r="A14" s="304"/>
      <c r="B14" s="304" t="s">
        <v>229</v>
      </c>
      <c r="C14" s="304"/>
      <c r="D14" s="303"/>
      <c r="E14" s="333"/>
      <c r="F14" s="333"/>
      <c r="G14" s="321"/>
      <c r="H14" s="337"/>
      <c r="I14" s="459">
        <v>19337321.52</v>
      </c>
      <c r="J14" s="459">
        <v>30256402.23</v>
      </c>
      <c r="K14" s="459">
        <v>30767977.45000001</v>
      </c>
      <c r="L14" s="337">
        <v>37439280.260000005</v>
      </c>
      <c r="M14" s="314">
        <f>L14*(1+M15)</f>
        <v>38562458.667800009</v>
      </c>
      <c r="N14" s="314">
        <f>M14*(1+N15)</f>
        <v>39719332.427834012</v>
      </c>
      <c r="O14" s="314">
        <f t="shared" ref="O14:R14" si="3">N14*(1+O15)</f>
        <v>40910912.400669031</v>
      </c>
      <c r="P14" s="314">
        <f t="shared" si="3"/>
        <v>42138239.772689104</v>
      </c>
      <c r="Q14" s="314">
        <f t="shared" si="3"/>
        <v>43402386.965869777</v>
      </c>
      <c r="R14" s="314">
        <f t="shared" si="3"/>
        <v>44704458.574845873</v>
      </c>
    </row>
    <row r="15" spans="1:18">
      <c r="A15" s="304"/>
      <c r="B15" s="354" t="s">
        <v>228</v>
      </c>
      <c r="C15" s="304"/>
      <c r="D15" s="303" t="s">
        <v>227</v>
      </c>
      <c r="E15" s="329">
        <v>0.22855078845087462</v>
      </c>
      <c r="F15" s="329">
        <v>7.5369850273709182E-2</v>
      </c>
      <c r="G15" s="321"/>
      <c r="H15" s="335"/>
      <c r="I15" s="335"/>
      <c r="J15" s="335">
        <f>J14/I14-1</f>
        <v>0.56466355481066643</v>
      </c>
      <c r="K15" s="335">
        <f>K14/J14-1</f>
        <v>1.6907999044670552E-2</v>
      </c>
      <c r="L15" s="335">
        <f>L14/K14-1</f>
        <v>0.21682617327841269</v>
      </c>
      <c r="M15" s="349">
        <v>0.03</v>
      </c>
      <c r="N15" s="349">
        <v>0.03</v>
      </c>
      <c r="O15" s="349">
        <v>0.03</v>
      </c>
      <c r="P15" s="349">
        <v>0.03</v>
      </c>
      <c r="Q15" s="349">
        <v>0.03</v>
      </c>
      <c r="R15" s="355">
        <f>[7]Assumptions!$B$13</f>
        <v>0.03</v>
      </c>
    </row>
    <row r="16" spans="1:18">
      <c r="A16" s="304"/>
      <c r="B16" s="354" t="s">
        <v>226</v>
      </c>
      <c r="C16" s="304"/>
      <c r="D16" s="303" t="s">
        <v>225</v>
      </c>
      <c r="E16" s="329">
        <v>0.93457943925233644</v>
      </c>
      <c r="F16" s="329"/>
      <c r="G16" s="321"/>
      <c r="H16" s="335"/>
      <c r="I16" s="350">
        <f t="shared" ref="I16:K16" si="4">I14/I12</f>
        <v>0.93457943925233644</v>
      </c>
      <c r="J16" s="350">
        <f t="shared" si="4"/>
        <v>0.93457943925233644</v>
      </c>
      <c r="K16" s="350">
        <f t="shared" si="4"/>
        <v>0.93457943925233644</v>
      </c>
      <c r="L16" s="350">
        <v>0.93457943925233633</v>
      </c>
      <c r="M16" s="350">
        <f>M14/M12</f>
        <v>0.93457943925233644</v>
      </c>
      <c r="N16" s="350">
        <f t="shared" ref="N16:R16" si="5">N14/N12</f>
        <v>0.93457943925233633</v>
      </c>
      <c r="O16" s="350">
        <f t="shared" si="5"/>
        <v>0.93457943925233644</v>
      </c>
      <c r="P16" s="350">
        <f t="shared" si="5"/>
        <v>0.93457943925233644</v>
      </c>
      <c r="Q16" s="350">
        <f t="shared" si="5"/>
        <v>0.93457943925233644</v>
      </c>
      <c r="R16" s="350">
        <f t="shared" si="5"/>
        <v>0.93457943925233633</v>
      </c>
    </row>
    <row r="17" spans="1:25">
      <c r="A17" s="348"/>
      <c r="B17" s="348" t="s">
        <v>135</v>
      </c>
      <c r="C17" s="348"/>
      <c r="D17" s="347"/>
      <c r="E17" s="317"/>
      <c r="F17" s="317"/>
      <c r="G17" s="317"/>
      <c r="H17" s="353"/>
      <c r="I17" s="315">
        <v>10720820.52</v>
      </c>
      <c r="J17" s="315">
        <v>17946971.149999999</v>
      </c>
      <c r="K17" s="315">
        <v>20453428.90000001</v>
      </c>
      <c r="L17" s="353"/>
      <c r="M17" s="351"/>
      <c r="N17" s="351"/>
      <c r="O17" s="351"/>
      <c r="P17" s="351"/>
      <c r="Q17" s="351"/>
      <c r="R17" s="351"/>
    </row>
    <row r="18" spans="1:25">
      <c r="A18" s="341"/>
      <c r="B18" s="352" t="s">
        <v>224</v>
      </c>
      <c r="C18" s="341"/>
      <c r="D18" s="303" t="s">
        <v>223</v>
      </c>
      <c r="E18" s="329">
        <v>0.588277165249663</v>
      </c>
      <c r="F18" s="329"/>
      <c r="G18" s="339"/>
      <c r="H18" s="351"/>
      <c r="I18" s="331">
        <v>0.51814096484581496</v>
      </c>
      <c r="J18" s="331">
        <v>0.5543577225785995</v>
      </c>
      <c r="K18" s="331">
        <v>0.62127431493387075</v>
      </c>
      <c r="L18" s="350"/>
      <c r="M18" s="349"/>
      <c r="N18" s="349"/>
      <c r="O18" s="349"/>
      <c r="P18" s="349"/>
      <c r="Q18" s="349"/>
      <c r="R18" s="349"/>
    </row>
    <row r="19" spans="1:25">
      <c r="A19" s="305"/>
      <c r="B19" s="305" t="s">
        <v>222</v>
      </c>
      <c r="C19" s="348"/>
      <c r="D19" s="347"/>
      <c r="E19" s="329"/>
      <c r="F19" s="329"/>
      <c r="G19" s="317"/>
      <c r="H19" s="315"/>
      <c r="I19" s="315">
        <v>6361025.0499999989</v>
      </c>
      <c r="J19" s="315">
        <v>11019423.35</v>
      </c>
      <c r="K19" s="315">
        <v>6540987.5500000026</v>
      </c>
      <c r="L19" s="315"/>
      <c r="M19" s="334"/>
      <c r="N19" s="334"/>
      <c r="O19" s="334"/>
      <c r="P19" s="334"/>
      <c r="Q19" s="334"/>
      <c r="R19" s="334"/>
    </row>
    <row r="20" spans="1:25">
      <c r="A20" s="304"/>
      <c r="B20" s="346" t="s">
        <v>221</v>
      </c>
      <c r="C20" s="345"/>
      <c r="D20" s="344" t="s">
        <v>220</v>
      </c>
      <c r="E20" s="336">
        <v>0.29421872282452982</v>
      </c>
      <c r="F20" s="343"/>
      <c r="G20" s="342"/>
      <c r="H20" s="337"/>
      <c r="I20" s="331">
        <v>0.30743054140928738</v>
      </c>
      <c r="J20" s="331">
        <v>0.34037511852998331</v>
      </c>
      <c r="K20" s="331">
        <v>0.19868294841835676</v>
      </c>
      <c r="L20" s="337"/>
      <c r="M20" s="314"/>
      <c r="N20" s="314"/>
      <c r="O20" s="314"/>
      <c r="P20" s="314"/>
      <c r="Q20" s="314"/>
      <c r="R20" s="314"/>
    </row>
    <row r="21" spans="1:25">
      <c r="A21" s="305"/>
      <c r="B21" s="305" t="s">
        <v>52</v>
      </c>
      <c r="C21" s="348"/>
      <c r="D21" s="347"/>
      <c r="E21" s="329"/>
      <c r="F21" s="329"/>
      <c r="G21" s="317"/>
      <c r="H21" s="315"/>
      <c r="I21" s="315">
        <v>3609088.4564000014</v>
      </c>
      <c r="J21" s="315">
        <v>3407955.8861000035</v>
      </c>
      <c r="K21" s="315">
        <v>5927319.4214999992</v>
      </c>
      <c r="L21" s="315">
        <v>4205291.6182000041</v>
      </c>
      <c r="M21" s="334">
        <f t="shared" ref="M21:R21" si="6">M24+M26</f>
        <v>3763186.6308379611</v>
      </c>
      <c r="N21" s="334">
        <f t="shared" si="6"/>
        <v>3876082.2297631023</v>
      </c>
      <c r="O21" s="334">
        <f t="shared" si="6"/>
        <v>3992364.6966559933</v>
      </c>
      <c r="P21" s="334">
        <f t="shared" si="6"/>
        <v>4112135.6375556719</v>
      </c>
      <c r="Q21" s="334">
        <f t="shared" si="6"/>
        <v>4235499.7066823412</v>
      </c>
      <c r="R21" s="334">
        <f t="shared" si="6"/>
        <v>4362564.6978828171</v>
      </c>
    </row>
    <row r="22" spans="1:25">
      <c r="A22" s="304"/>
      <c r="B22" s="304" t="s">
        <v>219</v>
      </c>
      <c r="C22" s="341"/>
      <c r="D22" s="303" t="s">
        <v>218</v>
      </c>
      <c r="E22" s="329">
        <v>0.11750411192580716</v>
      </c>
      <c r="F22" s="333"/>
      <c r="G22" s="339"/>
      <c r="H22" s="337"/>
      <c r="I22" s="331">
        <v>0.17442849374489761</v>
      </c>
      <c r="J22" s="331">
        <v>0.10526715889141723</v>
      </c>
      <c r="K22" s="331">
        <v>0.18004273664777243</v>
      </c>
      <c r="L22" s="331">
        <v>0.10497474991870769</v>
      </c>
      <c r="M22" s="330">
        <f t="shared" ref="M22:R22" si="7">M21/M12</f>
        <v>9.1202609292834164E-2</v>
      </c>
      <c r="N22" s="330">
        <f t="shared" si="7"/>
        <v>9.1202609292834219E-2</v>
      </c>
      <c r="O22" s="330">
        <f t="shared" si="7"/>
        <v>9.1202609292834178E-2</v>
      </c>
      <c r="P22" s="330">
        <f t="shared" si="7"/>
        <v>9.120260929283415E-2</v>
      </c>
      <c r="Q22" s="330">
        <f t="shared" si="7"/>
        <v>9.1202609292834136E-2</v>
      </c>
      <c r="R22" s="330">
        <f t="shared" si="7"/>
        <v>9.1202609292834233E-2</v>
      </c>
    </row>
    <row r="23" spans="1:25">
      <c r="A23" s="304"/>
      <c r="B23" s="304"/>
      <c r="C23" s="341"/>
      <c r="D23" s="340"/>
      <c r="E23" s="329"/>
      <c r="F23" s="333"/>
      <c r="G23" s="339"/>
      <c r="H23" s="337"/>
      <c r="I23" s="338"/>
      <c r="J23" s="338"/>
      <c r="K23" s="331"/>
      <c r="L23" s="337"/>
      <c r="M23" s="314"/>
      <c r="N23" s="314"/>
      <c r="O23" s="314"/>
      <c r="P23" s="314"/>
      <c r="Q23" s="314"/>
      <c r="R23" s="314"/>
    </row>
    <row r="24" spans="1:25">
      <c r="A24" s="305"/>
      <c r="B24" s="460" t="s">
        <v>217</v>
      </c>
      <c r="C24" s="460"/>
      <c r="D24" s="461" t="s">
        <v>216</v>
      </c>
      <c r="E24" s="462"/>
      <c r="F24" s="462"/>
      <c r="G24" s="463"/>
      <c r="H24" s="464"/>
      <c r="I24" s="464">
        <v>2255475.9500000002</v>
      </c>
      <c r="J24" s="464">
        <v>666122.88</v>
      </c>
      <c r="K24" s="464">
        <v>765815.74999999977</v>
      </c>
      <c r="L24" s="464">
        <v>1584542</v>
      </c>
      <c r="M24" s="465">
        <f>M25*M14</f>
        <v>1063814.5240919578</v>
      </c>
      <c r="N24" s="465">
        <f t="shared" ref="N24:R24" si="8">N25*N14</f>
        <v>1095728.9598147166</v>
      </c>
      <c r="O24" s="465">
        <f t="shared" si="8"/>
        <v>1128600.8286091581</v>
      </c>
      <c r="P24" s="465">
        <f t="shared" si="8"/>
        <v>1162458.853467433</v>
      </c>
      <c r="Q24" s="465">
        <f t="shared" si="8"/>
        <v>1197332.6190714559</v>
      </c>
      <c r="R24" s="465">
        <f t="shared" si="8"/>
        <v>1233252.5976435996</v>
      </c>
      <c r="S24" s="466"/>
      <c r="T24" s="466"/>
      <c r="U24" s="466"/>
      <c r="V24" s="466"/>
      <c r="W24" s="466"/>
      <c r="X24" s="466"/>
      <c r="Y24" s="466"/>
    </row>
    <row r="25" spans="1:25">
      <c r="A25" s="304"/>
      <c r="B25" s="467"/>
      <c r="C25" s="467"/>
      <c r="D25" s="468"/>
      <c r="E25" s="469">
        <v>5.572939976061364E-2</v>
      </c>
      <c r="F25" s="469"/>
      <c r="G25" s="470"/>
      <c r="H25" s="471"/>
      <c r="I25" s="471">
        <v>0.11663848830704038</v>
      </c>
      <c r="J25" s="471">
        <v>2.2479456316782224E-2</v>
      </c>
      <c r="K25" s="472">
        <v>2.7586791943332502E-2</v>
      </c>
      <c r="L25" s="472">
        <v>2.7586791943332502E-2</v>
      </c>
      <c r="M25" s="473">
        <f t="shared" ref="M25:R25" si="9">L25</f>
        <v>2.7586791943332502E-2</v>
      </c>
      <c r="N25" s="473">
        <f t="shared" si="9"/>
        <v>2.7586791943332502E-2</v>
      </c>
      <c r="O25" s="473">
        <f t="shared" si="9"/>
        <v>2.7586791943332502E-2</v>
      </c>
      <c r="P25" s="473">
        <f t="shared" si="9"/>
        <v>2.7586791943332502E-2</v>
      </c>
      <c r="Q25" s="473">
        <f t="shared" si="9"/>
        <v>2.7586791943332502E-2</v>
      </c>
      <c r="R25" s="473">
        <f t="shared" si="9"/>
        <v>2.7586791943332502E-2</v>
      </c>
      <c r="S25" s="466"/>
      <c r="T25" s="466"/>
      <c r="U25" s="466"/>
      <c r="V25" s="466"/>
      <c r="W25" s="466"/>
      <c r="X25" s="466"/>
      <c r="Y25" s="466"/>
    </row>
    <row r="26" spans="1:25">
      <c r="A26" s="304"/>
      <c r="B26" s="305" t="s">
        <v>53</v>
      </c>
      <c r="C26" s="305"/>
      <c r="D26" s="319"/>
      <c r="E26" s="329"/>
      <c r="F26" s="329"/>
      <c r="G26" s="309"/>
      <c r="H26" s="315"/>
      <c r="I26" s="315">
        <v>1353612.5064000003</v>
      </c>
      <c r="J26" s="315">
        <v>2741833.0061000027</v>
      </c>
      <c r="K26" s="315">
        <v>5161503.6715000011</v>
      </c>
      <c r="L26" s="315">
        <v>2620749.6182000041</v>
      </c>
      <c r="M26" s="334">
        <f>M12-M14</f>
        <v>2699372.106746003</v>
      </c>
      <c r="N26" s="334">
        <f t="shared" ref="N26:R26" si="10">N12-N14</f>
        <v>2780353.2699483857</v>
      </c>
      <c r="O26" s="334">
        <f t="shared" si="10"/>
        <v>2863763.8680468351</v>
      </c>
      <c r="P26" s="334">
        <f t="shared" si="10"/>
        <v>2949676.7840882391</v>
      </c>
      <c r="Q26" s="334">
        <f t="shared" si="10"/>
        <v>3038167.0876108855</v>
      </c>
      <c r="R26" s="334">
        <f t="shared" si="10"/>
        <v>3129312.1002392173</v>
      </c>
    </row>
    <row r="27" spans="1:25">
      <c r="A27" s="304"/>
      <c r="B27" s="304" t="s">
        <v>215</v>
      </c>
      <c r="C27" s="304"/>
      <c r="D27" s="303"/>
      <c r="E27" s="333">
        <v>6.5420560747663559E-2</v>
      </c>
      <c r="F27" s="333"/>
      <c r="G27" s="332"/>
      <c r="H27" s="331"/>
      <c r="I27" s="331">
        <v>6.5420560747663573E-2</v>
      </c>
      <c r="J27" s="331">
        <v>8.4691521942544201E-2</v>
      </c>
      <c r="K27" s="331">
        <v>0.15678103036991614</v>
      </c>
      <c r="L27" s="331">
        <v>6.5420560747663642E-2</v>
      </c>
      <c r="M27" s="330">
        <f t="shared" ref="M27:R27" si="11">M26/M12</f>
        <v>6.54205607476636E-2</v>
      </c>
      <c r="N27" s="330">
        <f t="shared" si="11"/>
        <v>6.5420560747663656E-2</v>
      </c>
      <c r="O27" s="330">
        <f t="shared" si="11"/>
        <v>6.5420560747663614E-2</v>
      </c>
      <c r="P27" s="330">
        <f t="shared" si="11"/>
        <v>6.5420560747663586E-2</v>
      </c>
      <c r="Q27" s="330">
        <f t="shared" si="11"/>
        <v>6.5420560747663573E-2</v>
      </c>
      <c r="R27" s="330">
        <f t="shared" si="11"/>
        <v>6.542056074766367E-2</v>
      </c>
    </row>
    <row r="28" spans="1:25">
      <c r="A28" s="304"/>
      <c r="B28" s="304"/>
      <c r="C28" s="304"/>
      <c r="D28" s="324"/>
      <c r="E28" s="328"/>
      <c r="F28" s="329"/>
      <c r="G28" s="321"/>
      <c r="H28" s="321"/>
      <c r="I28" s="321"/>
      <c r="J28" s="321"/>
      <c r="K28" s="321"/>
      <c r="L28" s="327"/>
      <c r="M28" s="327"/>
      <c r="N28" s="327"/>
      <c r="O28" s="327"/>
      <c r="P28" s="327"/>
      <c r="Q28" s="327"/>
      <c r="R28" s="304"/>
    </row>
    <row r="29" spans="1:25">
      <c r="A29" s="304"/>
      <c r="B29" s="304"/>
      <c r="C29" s="304"/>
      <c r="D29" s="324"/>
      <c r="E29" s="328"/>
      <c r="F29" s="302"/>
      <c r="G29" s="321"/>
      <c r="H29" s="321"/>
      <c r="I29" s="321"/>
      <c r="J29" s="321"/>
      <c r="K29" s="321"/>
      <c r="L29" s="327"/>
      <c r="M29" s="327"/>
      <c r="N29" s="327"/>
      <c r="O29" s="327"/>
      <c r="P29" s="327"/>
      <c r="Q29" s="327"/>
      <c r="R29" s="304"/>
    </row>
    <row r="30" spans="1:25">
      <c r="A30" s="304"/>
      <c r="B30" s="304"/>
      <c r="C30" s="305"/>
      <c r="D30" s="319"/>
      <c r="E30" s="318"/>
      <c r="F30" s="318"/>
      <c r="G30" s="309"/>
      <c r="H30" s="326"/>
      <c r="I30" s="326"/>
      <c r="J30" s="326"/>
      <c r="K30" s="326"/>
      <c r="L30" s="326"/>
      <c r="M30" s="325"/>
      <c r="N30" s="325"/>
      <c r="O30" s="325"/>
      <c r="P30" s="325"/>
      <c r="Q30" s="325"/>
      <c r="R30" s="325"/>
    </row>
    <row r="31" spans="1:25">
      <c r="A31" s="304"/>
      <c r="B31" s="304"/>
      <c r="C31" s="304"/>
      <c r="D31" s="324"/>
      <c r="E31" s="312"/>
      <c r="F31" s="302"/>
      <c r="G31" s="321"/>
      <c r="H31" s="323"/>
      <c r="I31" s="323"/>
      <c r="J31" s="323"/>
      <c r="K31" s="323"/>
      <c r="L31" s="323"/>
      <c r="M31" s="322"/>
      <c r="N31" s="322"/>
      <c r="O31" s="322"/>
      <c r="P31" s="322"/>
      <c r="Q31" s="322"/>
      <c r="R31" s="322"/>
    </row>
    <row r="32" spans="1:25">
      <c r="A32" s="305"/>
      <c r="B32" s="305" t="s">
        <v>214</v>
      </c>
      <c r="C32" s="305"/>
      <c r="D32" s="305"/>
      <c r="E32" s="474"/>
      <c r="F32" s="318"/>
      <c r="G32" s="301"/>
      <c r="H32" s="475" t="s">
        <v>208</v>
      </c>
      <c r="I32" s="476">
        <v>155396.70000000001</v>
      </c>
      <c r="J32" s="476">
        <v>626005.66999999993</v>
      </c>
      <c r="K32" s="315">
        <v>2163718.4399999981</v>
      </c>
      <c r="L32" s="477">
        <v>3178104</v>
      </c>
      <c r="M32" s="478">
        <f>M12*M33</f>
        <v>3273447.12</v>
      </c>
      <c r="N32" s="478">
        <f t="shared" ref="N32:R32" si="12">N12*N33</f>
        <v>3371650.5336000007</v>
      </c>
      <c r="O32" s="478">
        <f t="shared" si="12"/>
        <v>3472800.0496080006</v>
      </c>
      <c r="P32" s="478">
        <f t="shared" si="12"/>
        <v>1510784.7984093777</v>
      </c>
      <c r="Q32" s="478">
        <f t="shared" si="12"/>
        <v>1556108.342361659</v>
      </c>
      <c r="R32" s="478">
        <f t="shared" si="12"/>
        <v>1602791.5926325091</v>
      </c>
    </row>
    <row r="33" spans="1:18">
      <c r="A33" s="305"/>
      <c r="B33" s="305"/>
      <c r="C33" s="305"/>
      <c r="D33" s="305"/>
      <c r="E33" s="312">
        <v>3.35075318130282E-2</v>
      </c>
      <c r="F33" s="318"/>
      <c r="G33" s="301"/>
      <c r="H33" s="311" t="s">
        <v>208</v>
      </c>
      <c r="I33" s="311">
        <v>7.5103762740592606E-3</v>
      </c>
      <c r="J33" s="311">
        <v>1.9336470463011263E-2</v>
      </c>
      <c r="K33" s="311">
        <v>6.572309699723658E-2</v>
      </c>
      <c r="L33" s="311">
        <f>L32/L12</f>
        <v>7.9333540430769137E-2</v>
      </c>
      <c r="M33" s="320">
        <f>L33</f>
        <v>7.9333540430769137E-2</v>
      </c>
      <c r="N33" s="320">
        <f>L33</f>
        <v>7.9333540430769137E-2</v>
      </c>
      <c r="O33" s="320">
        <f>L33</f>
        <v>7.9333540430769137E-2</v>
      </c>
      <c r="P33" s="320">
        <f>$E$33</f>
        <v>3.35075318130282E-2</v>
      </c>
      <c r="Q33" s="320">
        <f t="shared" ref="Q33:R33" si="13">$E$33</f>
        <v>3.35075318130282E-2</v>
      </c>
      <c r="R33" s="320">
        <f t="shared" si="13"/>
        <v>3.35075318130282E-2</v>
      </c>
    </row>
    <row r="34" spans="1:18">
      <c r="A34" s="305"/>
      <c r="B34" s="305"/>
      <c r="C34" s="305"/>
      <c r="D34" s="319"/>
      <c r="E34" s="318"/>
      <c r="F34" s="318"/>
      <c r="G34" s="301"/>
      <c r="H34" s="301"/>
      <c r="I34" s="311"/>
      <c r="J34" s="311"/>
      <c r="K34" s="311"/>
      <c r="L34" s="317"/>
      <c r="M34" s="316"/>
      <c r="N34" s="316"/>
      <c r="O34" s="316"/>
      <c r="P34" s="316"/>
      <c r="Q34" s="316"/>
      <c r="R34" s="316"/>
    </row>
    <row r="35" spans="1:18">
      <c r="A35" s="304"/>
      <c r="B35" s="304" t="s">
        <v>213</v>
      </c>
      <c r="C35" s="304"/>
      <c r="D35" s="303"/>
      <c r="E35" s="302" t="s">
        <v>212</v>
      </c>
      <c r="F35" s="302"/>
      <c r="G35" s="301"/>
      <c r="H35" s="315"/>
      <c r="I35" s="315"/>
      <c r="J35" s="315"/>
      <c r="K35" s="315"/>
      <c r="L35" s="315"/>
      <c r="M35" s="314"/>
      <c r="N35" s="314"/>
      <c r="O35" s="314"/>
      <c r="P35" s="314"/>
      <c r="Q35" s="314"/>
      <c r="R35" s="314"/>
    </row>
    <row r="36" spans="1:18">
      <c r="A36" s="304"/>
      <c r="B36" s="313"/>
      <c r="C36" s="304"/>
      <c r="D36" s="303"/>
      <c r="E36" s="312" t="e">
        <v>#DIV/0!</v>
      </c>
      <c r="F36" s="302"/>
      <c r="G36" s="307"/>
      <c r="H36" s="311" t="e">
        <v>#DIV/0!</v>
      </c>
      <c r="I36" s="311">
        <v>0</v>
      </c>
      <c r="J36" s="311">
        <v>0</v>
      </c>
      <c r="K36" s="311">
        <v>0</v>
      </c>
      <c r="L36" s="311">
        <v>0</v>
      </c>
      <c r="M36" s="310">
        <f t="shared" ref="M36:R36" si="14">M35/M12</f>
        <v>0</v>
      </c>
      <c r="N36" s="310">
        <f t="shared" si="14"/>
        <v>0</v>
      </c>
      <c r="O36" s="310">
        <f t="shared" si="14"/>
        <v>0</v>
      </c>
      <c r="P36" s="310">
        <f t="shared" si="14"/>
        <v>0</v>
      </c>
      <c r="Q36" s="310">
        <f t="shared" si="14"/>
        <v>0</v>
      </c>
      <c r="R36" s="310">
        <f t="shared" si="14"/>
        <v>0</v>
      </c>
    </row>
    <row r="37" spans="1:18">
      <c r="A37" s="304"/>
      <c r="B37" s="305" t="s">
        <v>211</v>
      </c>
      <c r="C37" s="304"/>
      <c r="D37" s="303"/>
      <c r="E37" s="302"/>
      <c r="F37" s="302"/>
      <c r="G37" s="301"/>
      <c r="H37" s="309"/>
      <c r="I37" s="307"/>
      <c r="J37" s="307"/>
      <c r="K37" s="307"/>
      <c r="L37" s="309"/>
      <c r="M37" s="308"/>
      <c r="N37" s="308"/>
      <c r="O37" s="308"/>
      <c r="P37" s="308"/>
      <c r="Q37" s="308"/>
      <c r="R37" s="308"/>
    </row>
    <row r="38" spans="1:18">
      <c r="A38" s="304"/>
      <c r="B38" s="304" t="s">
        <v>210</v>
      </c>
      <c r="C38" s="304"/>
      <c r="D38" s="303"/>
      <c r="E38" s="302"/>
      <c r="F38" s="302"/>
      <c r="G38" s="321"/>
      <c r="H38" s="335">
        <v>0.25</v>
      </c>
      <c r="I38" s="335">
        <v>0.25</v>
      </c>
      <c r="J38" s="479">
        <v>0.25</v>
      </c>
      <c r="K38" s="479">
        <v>0.25</v>
      </c>
      <c r="L38" s="335">
        <v>0.25</v>
      </c>
      <c r="M38" s="479">
        <v>0.25</v>
      </c>
      <c r="N38" s="479">
        <v>0.25</v>
      </c>
      <c r="O38" s="479">
        <v>0.25</v>
      </c>
      <c r="P38" s="479">
        <v>0.25</v>
      </c>
      <c r="Q38" s="479">
        <v>0.25</v>
      </c>
      <c r="R38" s="479">
        <v>0.25</v>
      </c>
    </row>
    <row r="39" spans="1:18">
      <c r="A39" s="304"/>
      <c r="B39" s="304"/>
      <c r="C39" s="304"/>
      <c r="D39" s="303"/>
      <c r="E39" s="302"/>
      <c r="F39" s="302"/>
      <c r="G39" s="307"/>
      <c r="H39" s="307"/>
      <c r="L39" s="307"/>
      <c r="M39" s="306"/>
      <c r="N39" s="306"/>
      <c r="O39" s="306"/>
      <c r="P39" s="306"/>
      <c r="Q39" s="306"/>
      <c r="R39" s="306"/>
    </row>
    <row r="40" spans="1:18">
      <c r="A40" s="304"/>
      <c r="B40" s="305" t="s">
        <v>209</v>
      </c>
      <c r="C40" s="304"/>
      <c r="D40" s="303"/>
      <c r="E40" s="302"/>
      <c r="F40" s="302"/>
      <c r="G40" s="301"/>
      <c r="H40" s="300" t="s">
        <v>208</v>
      </c>
      <c r="I40" s="299" t="s">
        <v>208</v>
      </c>
      <c r="J40" s="299" t="s">
        <v>208</v>
      </c>
      <c r="K40" s="299" t="s">
        <v>208</v>
      </c>
      <c r="L40" s="299" t="s">
        <v>208</v>
      </c>
      <c r="M40" s="299" t="s">
        <v>208</v>
      </c>
      <c r="N40" s="299" t="s">
        <v>208</v>
      </c>
      <c r="O40" s="299" t="s">
        <v>208</v>
      </c>
      <c r="P40" s="299" t="s">
        <v>208</v>
      </c>
      <c r="Q40" s="299" t="s">
        <v>208</v>
      </c>
      <c r="R40" s="299" t="s">
        <v>208</v>
      </c>
    </row>
    <row r="41" spans="1:18">
      <c r="I41" s="297"/>
      <c r="J41" s="297"/>
      <c r="K41" s="297"/>
    </row>
    <row r="43" spans="1:18">
      <c r="D43" s="298"/>
      <c r="G43" s="297"/>
      <c r="H43" s="297"/>
      <c r="L43" s="296"/>
      <c r="M43" s="296"/>
      <c r="N43" s="296"/>
      <c r="O43" s="296"/>
      <c r="P43" s="296"/>
      <c r="Q43" s="296"/>
    </row>
    <row r="44" spans="1:18">
      <c r="B44" s="295"/>
    </row>
  </sheetData>
  <mergeCells count="2">
    <mergeCell ref="A1:R3"/>
    <mergeCell ref="B5:Q6"/>
  </mergeCells>
  <pageMargins left="0.7" right="0.7" top="0.75" bottom="0.75" header="0.3" footer="0.3"/>
  <pageSetup paperSize="9" orientation="portrait" verticalDpi="18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552-9814-5842-BC89-24CB4B9E547D}">
  <sheetPr>
    <tabColor rgb="FFFFC000"/>
  </sheetPr>
  <dimension ref="A4:F13"/>
  <sheetViews>
    <sheetView workbookViewId="0">
      <selection activeCell="E12" sqref="E12"/>
    </sheetView>
  </sheetViews>
  <sheetFormatPr baseColWidth="10" defaultColWidth="9" defaultRowHeight="13"/>
  <cols>
    <col min="1" max="1" width="20.796875" bestFit="1" customWidth="1"/>
    <col min="3" max="3" width="28.3984375" bestFit="1" customWidth="1"/>
    <col min="4" max="4" width="22.19921875" customWidth="1"/>
    <col min="5" max="5" width="22.796875" customWidth="1"/>
    <col min="6" max="6" width="32.19921875" bestFit="1" customWidth="1"/>
  </cols>
  <sheetData>
    <row r="4" spans="1:6" ht="14" thickBot="1"/>
    <row r="5" spans="1:6" ht="15" thickBot="1">
      <c r="A5" s="483" t="s">
        <v>340</v>
      </c>
      <c r="B5" s="484" t="s">
        <v>341</v>
      </c>
      <c r="C5" s="485" t="s">
        <v>342</v>
      </c>
      <c r="D5" s="486" t="s">
        <v>343</v>
      </c>
      <c r="E5" s="487" t="s">
        <v>344</v>
      </c>
      <c r="F5" s="484" t="s">
        <v>345</v>
      </c>
    </row>
    <row r="6" spans="1:6" ht="15" thickBot="1">
      <c r="A6" s="488" t="s">
        <v>346</v>
      </c>
      <c r="B6" s="489"/>
      <c r="C6" s="490">
        <v>19963823.719999999</v>
      </c>
      <c r="D6" s="491">
        <v>4935275.67</v>
      </c>
      <c r="E6" s="492">
        <v>4935275.67</v>
      </c>
      <c r="F6" s="493">
        <v>-15028548.050000001</v>
      </c>
    </row>
    <row r="7" spans="1:6" ht="15" thickBot="1">
      <c r="A7" s="494" t="s">
        <v>347</v>
      </c>
      <c r="B7" s="489" t="s">
        <v>348</v>
      </c>
      <c r="C7" s="495">
        <v>4885779.1100000003</v>
      </c>
      <c r="D7" s="491">
        <v>4885779.1100000003</v>
      </c>
      <c r="E7" s="492">
        <f>D7</f>
        <v>4885779.1100000003</v>
      </c>
      <c r="F7" s="496">
        <v>0</v>
      </c>
    </row>
    <row r="8" spans="1:6" ht="15" thickBot="1">
      <c r="A8" s="497"/>
      <c r="B8" s="489" t="s">
        <v>349</v>
      </c>
      <c r="C8" s="495">
        <v>3001253.5</v>
      </c>
      <c r="D8" s="491">
        <v>3001253.5</v>
      </c>
      <c r="E8" s="492">
        <v>2913493.5</v>
      </c>
      <c r="F8" s="496">
        <v>0</v>
      </c>
    </row>
    <row r="9" spans="1:6" ht="15" thickBot="1">
      <c r="A9" s="497"/>
      <c r="B9" s="489" t="s">
        <v>350</v>
      </c>
      <c r="C9" s="495">
        <v>1113325.24</v>
      </c>
      <c r="D9" s="491">
        <v>1096688.47</v>
      </c>
      <c r="E9" s="492">
        <v>968655.95</v>
      </c>
      <c r="F9" s="493">
        <v>-16636.77</v>
      </c>
    </row>
    <row r="10" spans="1:6" ht="15" thickBot="1">
      <c r="A10" s="488"/>
      <c r="B10" s="489" t="s">
        <v>351</v>
      </c>
      <c r="C10" s="498">
        <v>9000357.8499999996</v>
      </c>
      <c r="D10" s="499">
        <v>8983721.0800000001</v>
      </c>
      <c r="E10" s="500">
        <f>SUM(E7:E9)</f>
        <v>8767928.5600000005</v>
      </c>
      <c r="F10" s="493">
        <v>-16636.77</v>
      </c>
    </row>
    <row r="11" spans="1:6" ht="83.25" customHeight="1" thickBot="1">
      <c r="A11" s="501" t="s">
        <v>352</v>
      </c>
      <c r="B11" s="489" t="s">
        <v>353</v>
      </c>
      <c r="C11" s="502">
        <v>95307.33</v>
      </c>
      <c r="D11" s="511">
        <v>854467.91</v>
      </c>
      <c r="E11" s="503">
        <v>723771.84</v>
      </c>
      <c r="F11" s="504">
        <v>759160.58</v>
      </c>
    </row>
    <row r="12" spans="1:6" ht="15" thickBot="1">
      <c r="A12" s="505"/>
      <c r="B12" s="489" t="s">
        <v>354</v>
      </c>
      <c r="C12" s="502">
        <v>129926.85</v>
      </c>
      <c r="D12" s="491" t="s">
        <v>355</v>
      </c>
      <c r="E12" s="506">
        <v>130985.51</v>
      </c>
      <c r="F12" s="493">
        <v>-23419.13</v>
      </c>
    </row>
    <row r="13" spans="1:6" ht="15" thickBot="1">
      <c r="A13" s="507"/>
      <c r="B13" s="489" t="s">
        <v>351</v>
      </c>
      <c r="C13" s="508">
        <v>225234.18</v>
      </c>
      <c r="D13" s="499" t="s">
        <v>356</v>
      </c>
      <c r="E13" s="500">
        <f>SUM(E11:E12)</f>
        <v>854757.35</v>
      </c>
      <c r="F13" s="493">
        <v>735741.45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CD71-3BBA-8B4C-9F20-678E9299992D}">
  <sheetPr>
    <tabColor rgb="FFFFC000"/>
  </sheetPr>
  <dimension ref="A4:C6"/>
  <sheetViews>
    <sheetView workbookViewId="0">
      <selection activeCell="G17" sqref="G17"/>
    </sheetView>
  </sheetViews>
  <sheetFormatPr baseColWidth="10" defaultColWidth="9" defaultRowHeight="13"/>
  <cols>
    <col min="1" max="16384" width="9" style="509"/>
  </cols>
  <sheetData>
    <row r="4" spans="1:3">
      <c r="A4" s="509" t="s">
        <v>337</v>
      </c>
    </row>
    <row r="5" spans="1:3">
      <c r="A5" s="509">
        <v>2018</v>
      </c>
      <c r="B5" s="509">
        <f>A5+1</f>
        <v>2019</v>
      </c>
      <c r="C5" s="509">
        <f>B5+1</f>
        <v>2020</v>
      </c>
    </row>
    <row r="6" spans="1:3">
      <c r="A6" s="510">
        <v>1433.4860000000001</v>
      </c>
      <c r="B6" s="510">
        <v>3469.1370000000002</v>
      </c>
      <c r="C6" s="510">
        <v>5086.9449999999997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6"/>
  <dimension ref="A1:B1"/>
  <sheetViews>
    <sheetView zoomScale="85" zoomScaleNormal="85" workbookViewId="0"/>
  </sheetViews>
  <sheetFormatPr baseColWidth="10" defaultColWidth="9" defaultRowHeight="13"/>
  <sheetData>
    <row r="1" spans="1:2">
      <c r="A1" s="159"/>
      <c r="B1" s="159" t="s">
        <v>64</v>
      </c>
    </row>
  </sheetData>
  <customSheetViews>
    <customSheetView guid="{00B1DDE5-ED0E-42B0-8031-37C1DCEBCED2}" state="veryHidden">
      <pageMargins left="0.7" right="0.7" top="0.75" bottom="0.75" header="0.3" footer="0.3"/>
    </customSheetView>
    <customSheetView guid="{34DAD88D-D58C-4F45-8E12-1D8570FD3607}" state="veryHidden">
      <pageMargins left="0.7" right="0.7" top="0.75" bottom="0.75" header="0.3" footer="0.3"/>
    </customSheetView>
  </customSheetViews>
  <phoneticPr fontId="259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8000"/>
  </sheetPr>
  <dimension ref="A1:B1"/>
  <sheetViews>
    <sheetView workbookViewId="0"/>
  </sheetViews>
  <sheetFormatPr baseColWidth="10" defaultColWidth="9" defaultRowHeight="13"/>
  <sheetData>
    <row r="1" spans="1:2">
      <c r="A1">
        <v>2</v>
      </c>
      <c r="B1" t="s">
        <v>188</v>
      </c>
    </row>
  </sheetData>
  <phoneticPr fontId="25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CDDC2D5E1CF04D9A7E5030933DF90C" ma:contentTypeVersion="13" ma:contentTypeDescription="Create a new document." ma:contentTypeScope="" ma:versionID="6ee5d54ab9343d365cb9782a6206ba70">
  <xsd:schema xmlns:xsd="http://www.w3.org/2001/XMLSchema" xmlns:xs="http://www.w3.org/2001/XMLSchema" xmlns:p="http://schemas.microsoft.com/office/2006/metadata/properties" xmlns:ns3="958e070b-14c4-46e4-acb4-e009bff2ee18" xmlns:ns4="1897070c-926e-422f-bf7f-c9dda115b2e6" targetNamespace="http://schemas.microsoft.com/office/2006/metadata/properties" ma:root="true" ma:fieldsID="bae317007bbc65075a1afd5554826e7f" ns3:_="" ns4:_="">
    <xsd:import namespace="958e070b-14c4-46e4-acb4-e009bff2ee18"/>
    <xsd:import namespace="1897070c-926e-422f-bf7f-c9dda115b2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070b-14c4-46e4-acb4-e009bff2e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7070c-926e-422f-bf7f-c9dda115b2e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188409-88B0-4F23-9109-177990429A70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958e070b-14c4-46e4-acb4-e009bff2ee18"/>
    <ds:schemaRef ds:uri="http://schemas.openxmlformats.org/package/2006/metadata/core-properties"/>
    <ds:schemaRef ds:uri="http://purl.org/dc/terms/"/>
    <ds:schemaRef ds:uri="1897070c-926e-422f-bf7f-c9dda115b2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D7062E-3AB1-4750-8BFD-107263A23F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6259B5-B098-4083-9F2D-0FA256D3B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8e070b-14c4-46e4-acb4-e009bff2ee18"/>
    <ds:schemaRef ds:uri="1897070c-926e-422f-bf7f-c9dda115b2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13</vt:i4>
      </vt:variant>
    </vt:vector>
  </HeadingPairs>
  <TitlesOfParts>
    <vt:vector size="31" baseType="lpstr">
      <vt:lpstr>Labeling</vt:lpstr>
      <vt:lpstr>Inputs</vt:lpstr>
      <vt:lpstr>Assumptions</vt:lpstr>
      <vt:lpstr>Exhibit&gt;</vt:lpstr>
      <vt:lpstr>Summary</vt:lpstr>
      <vt:lpstr>Income Approach</vt:lpstr>
      <vt:lpstr>WACC - ES</vt:lpstr>
      <vt:lpstr>TIC Multiples - ES</vt:lpstr>
      <vt:lpstr>Growth Rate &amp; Margin - ES</vt:lpstr>
      <vt:lpstr>Dep and Capex Data - ES</vt:lpstr>
      <vt:lpstr>WC Data - ES</vt:lpstr>
      <vt:lpstr>Work_Paper&gt;</vt:lpstr>
      <vt:lpstr>Depreciation Incl. Marketing</vt:lpstr>
      <vt:lpstr>Market Approach</vt:lpstr>
      <vt:lpstr>Data_Source&gt;</vt:lpstr>
      <vt:lpstr>Updated estimates</vt:lpstr>
      <vt:lpstr>Working capital 2019</vt:lpstr>
      <vt:lpstr>Working capital</vt:lpstr>
      <vt:lpstr>'Depreciation Incl. Marketing'!Dep_Carry</vt:lpstr>
      <vt:lpstr>Discount_rate</vt:lpstr>
      <vt:lpstr>mark_up</vt:lpstr>
      <vt:lpstr>Assumptions!Print_Area</vt:lpstr>
      <vt:lpstr>'Depreciation Incl. Marketing'!Print_Area</vt:lpstr>
      <vt:lpstr>'Income Approach'!Print_Area</vt:lpstr>
      <vt:lpstr>'Market Approach'!Print_Area</vt:lpstr>
      <vt:lpstr>'TIC Multiples - ES'!Print_Area</vt:lpstr>
      <vt:lpstr>'WACC - ES'!Print_Area</vt:lpstr>
      <vt:lpstr>SelectedScenario</vt:lpstr>
      <vt:lpstr>Stubperiod</vt:lpstr>
      <vt:lpstr>tax_rate</vt:lpstr>
      <vt:lpstr>TotalScenarios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Chance</dc:creator>
  <cp:lastModifiedBy>Qi Gao</cp:lastModifiedBy>
  <cp:lastPrinted>2020-06-04T02:16:23Z</cp:lastPrinted>
  <dcterms:created xsi:type="dcterms:W3CDTF">2010-08-12T14:26:22Z</dcterms:created>
  <dcterms:modified xsi:type="dcterms:W3CDTF">2020-12-09T01:43:45Z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{A44787D4-0540-4523-9961-78E4036D8C6D}">
    <vt:lpwstr>{0AC2FA40-FB7C-4DDC-9524-AD8706C29787}</vt:lpwstr>
  </property>
  <property fmtid="{D5CDD505-2E9C-101B-9397-08002B2CF9AE}" pid="4" name="ContentTypeId">
    <vt:lpwstr>0x0101006ACDDC2D5E1CF04D9A7E5030933DF90C</vt:lpwstr>
  </property>
</Properties>
</file>