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ive E\Predictive model\Data\22 Sep\"/>
    </mc:Choice>
  </mc:AlternateContent>
  <bookViews>
    <workbookView xWindow="0" yWindow="0" windowWidth="23040" windowHeight="9192" tabRatio="842"/>
  </bookViews>
  <sheets>
    <sheet name="Weekly data" sheetId="1" r:id="rId1"/>
    <sheet name="Sheet1" sheetId="2" r:id="rId2"/>
  </sheets>
  <definedNames>
    <definedName name="_xlnm._FilterDatabase" localSheetId="0" hidden="1">'Weekly data'!$A$1:$L$1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3" i="2" l="1"/>
  <c r="E193" i="2"/>
  <c r="C193" i="2"/>
  <c r="B193" i="2"/>
  <c r="F192" i="2"/>
  <c r="E192" i="2"/>
  <c r="C192" i="2"/>
  <c r="B192" i="2"/>
  <c r="F191" i="2"/>
  <c r="E191" i="2"/>
  <c r="B191" i="2"/>
  <c r="F190" i="2"/>
  <c r="E190" i="2"/>
  <c r="B190" i="2"/>
  <c r="F189" i="2"/>
  <c r="E189" i="2"/>
  <c r="C189" i="2"/>
  <c r="B189" i="2"/>
  <c r="F188" i="2"/>
  <c r="E188" i="2"/>
  <c r="C188" i="2"/>
  <c r="B188" i="2"/>
  <c r="F187" i="2"/>
  <c r="E187" i="2"/>
  <c r="C187" i="2"/>
  <c r="B187" i="2"/>
  <c r="F186" i="2"/>
  <c r="E186" i="2"/>
  <c r="C186" i="2"/>
  <c r="B186" i="2"/>
  <c r="F185" i="2"/>
  <c r="E185" i="2"/>
  <c r="C185" i="2"/>
  <c r="B185" i="2"/>
  <c r="F184" i="2"/>
  <c r="E184" i="2"/>
  <c r="C184" i="2"/>
  <c r="B184" i="2"/>
  <c r="F183" i="2"/>
  <c r="E183" i="2"/>
  <c r="C183" i="2"/>
  <c r="B183" i="2"/>
  <c r="F182" i="2"/>
  <c r="E182" i="2"/>
  <c r="C182" i="2"/>
  <c r="B182" i="2"/>
  <c r="F181" i="2"/>
  <c r="E181" i="2"/>
  <c r="C181" i="2"/>
  <c r="B181" i="2"/>
  <c r="F180" i="2"/>
  <c r="E180" i="2"/>
  <c r="C180" i="2"/>
  <c r="B180" i="2"/>
  <c r="F179" i="2"/>
  <c r="E179" i="2"/>
  <c r="C179" i="2"/>
  <c r="B179" i="2"/>
  <c r="F178" i="2"/>
  <c r="E178" i="2"/>
  <c r="C178" i="2"/>
  <c r="B178" i="2"/>
  <c r="F177" i="2"/>
  <c r="E177" i="2"/>
  <c r="C177" i="2"/>
  <c r="B177" i="2"/>
  <c r="F176" i="2"/>
  <c r="E176" i="2"/>
  <c r="C176" i="2"/>
  <c r="B176" i="2"/>
  <c r="F175" i="2"/>
  <c r="E175" i="2"/>
  <c r="C175" i="2"/>
  <c r="B175" i="2"/>
  <c r="F174" i="2"/>
  <c r="E174" i="2"/>
  <c r="C174" i="2"/>
  <c r="B174" i="2"/>
  <c r="F173" i="2"/>
  <c r="E173" i="2"/>
  <c r="C173" i="2"/>
  <c r="B173" i="2"/>
  <c r="F172" i="2"/>
  <c r="E172" i="2"/>
  <c r="C172" i="2"/>
  <c r="B172" i="2"/>
  <c r="F171" i="2"/>
  <c r="E171" i="2"/>
  <c r="C171" i="2"/>
  <c r="B171" i="2"/>
  <c r="F170" i="2"/>
  <c r="E170" i="2"/>
  <c r="C170" i="2"/>
  <c r="B170" i="2"/>
  <c r="F169" i="2"/>
  <c r="E169" i="2"/>
  <c r="C169" i="2"/>
  <c r="B169" i="2"/>
  <c r="F168" i="2"/>
  <c r="E168" i="2"/>
  <c r="C168" i="2"/>
  <c r="B168" i="2"/>
  <c r="F167" i="2"/>
  <c r="E167" i="2"/>
  <c r="C167" i="2"/>
  <c r="B167" i="2"/>
  <c r="F166" i="2"/>
  <c r="E166" i="2"/>
  <c r="C166" i="2"/>
  <c r="B166" i="2"/>
  <c r="F165" i="2"/>
  <c r="E165" i="2"/>
  <c r="C165" i="2"/>
  <c r="B165" i="2"/>
  <c r="F164" i="2"/>
  <c r="E164" i="2"/>
  <c r="C164" i="2"/>
  <c r="B164" i="2"/>
  <c r="F163" i="2"/>
  <c r="E163" i="2"/>
  <c r="C163" i="2"/>
  <c r="B163" i="2"/>
  <c r="F162" i="2"/>
  <c r="E162" i="2"/>
  <c r="F161" i="2"/>
  <c r="E161" i="2"/>
  <c r="C161" i="2"/>
  <c r="B161" i="2"/>
  <c r="F160" i="2"/>
  <c r="E160" i="2"/>
  <c r="F159" i="2"/>
  <c r="E159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65" i="2"/>
  <c r="A229" i="1" l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</calcChain>
</file>

<file path=xl/comments1.xml><?xml version="1.0" encoding="utf-8"?>
<comments xmlns="http://schemas.openxmlformats.org/spreadsheetml/2006/main">
  <authors>
    <author>Author</author>
  </authors>
  <commentLis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600 CFR Indo</t>
        </r>
      </text>
    </comment>
  </commentList>
</comments>
</file>

<file path=xl/sharedStrings.xml><?xml version="1.0" encoding="utf-8"?>
<sst xmlns="http://schemas.openxmlformats.org/spreadsheetml/2006/main" count="38" uniqueCount="33">
  <si>
    <t>Date</t>
  </si>
  <si>
    <t>Iron ore</t>
  </si>
  <si>
    <t>Crude oil (USD/bbl)</t>
  </si>
  <si>
    <t>HMS Bulk to South Korea</t>
  </si>
  <si>
    <t>Billet from Russia/CIS</t>
  </si>
  <si>
    <t>HMS Bulk to Turkey</t>
  </si>
  <si>
    <t>Container Taiwan</t>
  </si>
  <si>
    <t>Domestics price (SM)</t>
  </si>
  <si>
    <t>Japanese H2  export price (Yen)</t>
  </si>
  <si>
    <t>Chinese domestic billet (USD)</t>
  </si>
  <si>
    <t>Iron ore Ocean freight (Australia to China)</t>
  </si>
  <si>
    <t>Chinese import billet incl. duty</t>
  </si>
  <si>
    <t>date</t>
  </si>
  <si>
    <t xml:space="preserve"> Iranian Billet to China incl. duty </t>
  </si>
  <si>
    <t>Iron Ore to China (USD)</t>
  </si>
  <si>
    <t>HMS bulk to China (USD)</t>
  </si>
  <si>
    <t>Japanese H2 Bulk to China (USD)</t>
  </si>
  <si>
    <t xml:space="preserve"> Pig Iron to China (USD)</t>
  </si>
  <si>
    <t>Chinese domestic slab (USD)</t>
  </si>
  <si>
    <t>Chinese domestic rebar (USD)</t>
  </si>
  <si>
    <t>Chinese domestic scrap (USD)</t>
  </si>
  <si>
    <t>Chinese domestic wire rod (USD)</t>
  </si>
  <si>
    <t>Chinese domestic slab (RMB)</t>
  </si>
  <si>
    <t>Chinese domestic billet (RMB)</t>
  </si>
  <si>
    <t>Chinese domestic rebar (RMB)</t>
  </si>
  <si>
    <t>Chinese domestic scrap (RMB)</t>
  </si>
  <si>
    <t>Chinese domestic wire rod (RMB)</t>
  </si>
  <si>
    <t>Russia/CIS Billet to ASEAN</t>
  </si>
  <si>
    <t xml:space="preserve">Iranian Billet to ASEAN </t>
  </si>
  <si>
    <t>US Cntr to Taiwan</t>
  </si>
  <si>
    <t>HK HMS Bulk to Vietnam</t>
  </si>
  <si>
    <t>Pig Iron Bulk to South Korea</t>
  </si>
  <si>
    <t>SYS buying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</si>
</sst>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#,##0.0_);\(#,##0.0\)"/>
    <numFmt numFmtId="171" formatCode="[$-409]d/m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5" fillId="0" borderId="0"/>
  </cellStyleXfs>
  <cellXfs count="60">
    <xf numFmtId="0" fontId="0" fillId="0" borderId="0" xfId="0"/>
    <xf numFmtId="0" fontId="0" fillId="0" borderId="0" xfId="0"/>
    <xf numFmtId="165" fontId="0" fillId="0" borderId="0" xfId="1" applyNumberFormat="1" applyFont="1"/>
    <xf numFmtId="0" fontId="0" fillId="0" borderId="0" xfId="0" applyFill="1"/>
    <xf numFmtId="2" fontId="0" fillId="0" borderId="0" xfId="0" applyNumberFormat="1"/>
    <xf numFmtId="164" fontId="6" fillId="0" borderId="0" xfId="0" applyNumberFormat="1" applyFont="1" applyAlignment="1">
      <alignment vertical="center"/>
    </xf>
    <xf numFmtId="43" fontId="0" fillId="0" borderId="1" xfId="1" applyFont="1" applyBorder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6" fillId="6" borderId="0" xfId="0" applyFont="1" applyFill="1" applyAlignment="1">
      <alignment vertical="top" wrapText="1"/>
    </xf>
    <xf numFmtId="0" fontId="6" fillId="7" borderId="0" xfId="0" applyFont="1" applyFill="1" applyAlignment="1">
      <alignment vertical="top" wrapText="1"/>
    </xf>
    <xf numFmtId="0" fontId="6" fillId="8" borderId="0" xfId="0" applyFont="1" applyFill="1" applyAlignment="1">
      <alignment vertical="top" wrapText="1"/>
    </xf>
    <xf numFmtId="165" fontId="6" fillId="0" borderId="0" xfId="1" applyNumberFormat="1" applyFont="1" applyFill="1" applyAlignment="1">
      <alignment vertical="center"/>
    </xf>
    <xf numFmtId="165" fontId="6" fillId="0" borderId="0" xfId="1" applyNumberFormat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43" fontId="6" fillId="0" borderId="0" xfId="1" applyNumberFormat="1" applyFont="1" applyAlignment="1">
      <alignment vertical="center"/>
    </xf>
    <xf numFmtId="165" fontId="6" fillId="9" borderId="0" xfId="1" applyNumberFormat="1" applyFont="1" applyFill="1" applyAlignment="1">
      <alignment vertical="center"/>
    </xf>
    <xf numFmtId="165" fontId="6" fillId="0" borderId="0" xfId="1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Alignment="1">
      <alignment vertical="center" wrapText="1"/>
    </xf>
    <xf numFmtId="165" fontId="9" fillId="0" borderId="0" xfId="1" applyNumberFormat="1" applyFont="1" applyFill="1" applyAlignment="1">
      <alignment vertical="center"/>
    </xf>
    <xf numFmtId="165" fontId="6" fillId="0" borderId="0" xfId="0" applyNumberFormat="1" applyFont="1" applyFill="1" applyAlignment="1">
      <alignment vertical="center" wrapText="1"/>
    </xf>
    <xf numFmtId="2" fontId="6" fillId="0" borderId="0" xfId="0" applyNumberFormat="1" applyFont="1" applyFill="1" applyAlignment="1">
      <alignment vertical="center" wrapText="1"/>
    </xf>
    <xf numFmtId="165" fontId="9" fillId="9" borderId="0" xfId="1" applyNumberFormat="1" applyFont="1" applyFill="1" applyAlignment="1">
      <alignment vertical="center"/>
    </xf>
    <xf numFmtId="0" fontId="6" fillId="0" borderId="0" xfId="0" applyFont="1" applyAlignment="1">
      <alignment vertical="center" wrapText="1"/>
    </xf>
    <xf numFmtId="165" fontId="6" fillId="0" borderId="0" xfId="1" applyNumberFormat="1" applyFont="1" applyFill="1" applyAlignment="1">
      <alignment horizontal="center" vertical="center" wrapText="1"/>
    </xf>
    <xf numFmtId="164" fontId="6" fillId="10" borderId="0" xfId="0" applyNumberFormat="1" applyFont="1" applyFill="1" applyAlignment="1">
      <alignment vertical="center"/>
    </xf>
    <xf numFmtId="165" fontId="6" fillId="0" borderId="0" xfId="0" applyNumberFormat="1" applyFont="1" applyFill="1" applyAlignment="1">
      <alignment horizontal="right" vertical="center" wrapText="1"/>
    </xf>
    <xf numFmtId="43" fontId="6" fillId="10" borderId="0" xfId="1" applyNumberFormat="1" applyFont="1" applyFill="1" applyAlignment="1">
      <alignment vertical="center"/>
    </xf>
    <xf numFmtId="165" fontId="9" fillId="10" borderId="0" xfId="1" applyNumberFormat="1" applyFont="1" applyFill="1" applyAlignment="1">
      <alignment vertical="center"/>
    </xf>
    <xf numFmtId="165" fontId="6" fillId="10" borderId="0" xfId="1" applyNumberFormat="1" applyFont="1" applyFill="1" applyAlignment="1">
      <alignment vertical="center"/>
    </xf>
    <xf numFmtId="166" fontId="6" fillId="0" borderId="0" xfId="1" applyNumberFormat="1" applyFont="1" applyAlignment="1">
      <alignment vertical="center"/>
    </xf>
    <xf numFmtId="165" fontId="7" fillId="0" borderId="0" xfId="0" applyNumberFormat="1" applyFont="1" applyFill="1" applyAlignment="1">
      <alignment horizontal="right" vertical="center" wrapText="1"/>
    </xf>
    <xf numFmtId="165" fontId="6" fillId="0" borderId="0" xfId="1" applyNumberFormat="1" applyFont="1" applyFill="1" applyAlignment="1">
      <alignment horizontal="right" vertical="center" wrapText="1"/>
    </xf>
    <xf numFmtId="166" fontId="6" fillId="0" borderId="0" xfId="1" applyNumberFormat="1" applyFont="1" applyFill="1" applyAlignment="1">
      <alignment vertical="center" wrapText="1"/>
    </xf>
    <xf numFmtId="39" fontId="6" fillId="0" borderId="0" xfId="1" applyNumberFormat="1" applyFont="1" applyFill="1" applyAlignment="1">
      <alignment vertical="center" wrapText="1"/>
    </xf>
    <xf numFmtId="165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3" fontId="4" fillId="3" borderId="1" xfId="1" applyFont="1" applyFill="1" applyBorder="1"/>
    <xf numFmtId="165" fontId="0" fillId="0" borderId="0" xfId="1" applyNumberFormat="1" applyFont="1" applyAlignment="1"/>
    <xf numFmtId="43" fontId="4" fillId="0" borderId="1" xfId="1" applyFont="1" applyBorder="1" applyAlignment="1"/>
    <xf numFmtId="43" fontId="4" fillId="2" borderId="1" xfId="1" applyFont="1" applyFill="1" applyBorder="1" applyAlignment="1"/>
    <xf numFmtId="43" fontId="4" fillId="3" borderId="1" xfId="1" applyFont="1" applyFill="1" applyBorder="1" applyAlignment="1"/>
    <xf numFmtId="43" fontId="0" fillId="0" borderId="1" xfId="1" applyFont="1" applyFill="1" applyBorder="1"/>
    <xf numFmtId="43" fontId="1" fillId="2" borderId="1" xfId="1" applyFont="1" applyFill="1" applyBorder="1" applyAlignment="1"/>
    <xf numFmtId="43" fontId="1" fillId="0" borderId="1" xfId="1" applyFont="1" applyBorder="1" applyAlignment="1"/>
    <xf numFmtId="43" fontId="0" fillId="0" borderId="1" xfId="1" applyFont="1" applyBorder="1" applyAlignment="1"/>
    <xf numFmtId="171" fontId="4" fillId="0" borderId="1" xfId="1" applyNumberFormat="1" applyFont="1" applyBorder="1"/>
    <xf numFmtId="171" fontId="1" fillId="0" borderId="1" xfId="1" applyNumberFormat="1" applyFont="1" applyBorder="1"/>
    <xf numFmtId="171" fontId="1" fillId="0" borderId="1" xfId="1" applyNumberFormat="1" applyFont="1" applyFill="1" applyBorder="1"/>
    <xf numFmtId="171" fontId="1" fillId="0" borderId="1" xfId="1" applyNumberFormat="1" applyFont="1" applyBorder="1" applyAlignment="1">
      <alignment vertical="center"/>
    </xf>
    <xf numFmtId="171" fontId="0" fillId="0" borderId="0" xfId="0" applyNumberFormat="1"/>
    <xf numFmtId="43" fontId="1" fillId="0" borderId="1" xfId="1" applyFont="1" applyBorder="1"/>
    <xf numFmtId="43" fontId="1" fillId="0" borderId="1" xfId="1" applyFont="1" applyFill="1" applyBorder="1"/>
  </cellXfs>
  <cellStyles count="5">
    <cellStyle name="Comma" xfId="1" builtinId="3"/>
    <cellStyle name="Comma 6" xfId="3"/>
    <cellStyle name="Normal" xfId="0" builtinId="0"/>
    <cellStyle name="Normal 14 3" xfId="2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0"/>
  <sheetViews>
    <sheetView showGridLines="0" tabSelected="1" zoomScaleNormal="100" workbookViewId="0">
      <pane xSplit="1" ySplit="1" topLeftCell="B277" activePane="bottomRight" state="frozen"/>
      <selection activeCell="E22" sqref="E22"/>
      <selection pane="topRight" activeCell="E22" sqref="E22"/>
      <selection pane="bottomLeft" activeCell="E22" sqref="E22"/>
      <selection pane="bottomRight" activeCell="H299" sqref="H299"/>
    </sheetView>
  </sheetViews>
  <sheetFormatPr defaultRowHeight="14.4" x14ac:dyDescent="0.3"/>
  <cols>
    <col min="1" max="1" width="12.109375" style="57" bestFit="1" customWidth="1"/>
    <col min="2" max="2" width="38.44140625" style="4" bestFit="1" customWidth="1"/>
    <col min="3" max="3" width="26.33203125" bestFit="1" customWidth="1"/>
    <col min="4" max="4" width="30.44140625" bestFit="1" customWidth="1"/>
    <col min="5" max="5" width="20.21875" bestFit="1" customWidth="1"/>
    <col min="6" max="6" width="22.88671875" style="1" bestFit="1" customWidth="1"/>
    <col min="7" max="7" width="18.21875" style="2" bestFit="1" customWidth="1"/>
    <col min="8" max="8" width="22.6640625" style="45" bestFit="1" customWidth="1"/>
    <col min="9" max="9" width="16.5546875" style="2" bestFit="1" customWidth="1"/>
    <col min="10" max="10" width="12" style="3" customWidth="1"/>
    <col min="11" max="11" width="29.6640625" bestFit="1" customWidth="1"/>
    <col min="12" max="12" width="28.5546875" style="2" bestFit="1" customWidth="1"/>
  </cols>
  <sheetData>
    <row r="1" spans="1:12" x14ac:dyDescent="0.3">
      <c r="A1" s="53" t="s">
        <v>0</v>
      </c>
      <c r="B1" s="46" t="s">
        <v>10</v>
      </c>
      <c r="C1" s="47" t="s">
        <v>7</v>
      </c>
      <c r="D1" s="46" t="s">
        <v>8</v>
      </c>
      <c r="E1" s="44" t="s">
        <v>2</v>
      </c>
      <c r="F1" s="44" t="s">
        <v>4</v>
      </c>
      <c r="G1" s="44" t="s">
        <v>5</v>
      </c>
      <c r="H1" s="44" t="s">
        <v>3</v>
      </c>
      <c r="I1" s="44" t="s">
        <v>6</v>
      </c>
      <c r="J1" s="44" t="s">
        <v>1</v>
      </c>
      <c r="K1" s="48" t="s">
        <v>11</v>
      </c>
      <c r="L1" s="48" t="s">
        <v>9</v>
      </c>
    </row>
    <row r="2" spans="1:12" x14ac:dyDescent="0.3">
      <c r="A2" s="54">
        <v>42372</v>
      </c>
      <c r="B2" s="59">
        <v>3.1859999999999999</v>
      </c>
      <c r="C2" s="50">
        <v>5800</v>
      </c>
      <c r="D2" s="51">
        <v>16000</v>
      </c>
      <c r="E2" s="58">
        <v>36.76</v>
      </c>
      <c r="F2" s="58">
        <v>248</v>
      </c>
      <c r="G2" s="59">
        <v>187.6</v>
      </c>
      <c r="H2" s="58">
        <v>180</v>
      </c>
      <c r="I2" s="58">
        <v>155</v>
      </c>
      <c r="J2" s="58">
        <v>43.25</v>
      </c>
      <c r="K2" s="51"/>
      <c r="L2" s="51"/>
    </row>
    <row r="3" spans="1:12" x14ac:dyDescent="0.3">
      <c r="A3" s="54">
        <v>42379</v>
      </c>
      <c r="B3" s="59">
        <v>2.891</v>
      </c>
      <c r="C3" s="50">
        <v>5800</v>
      </c>
      <c r="D3" s="51">
        <v>16000</v>
      </c>
      <c r="E3" s="58">
        <v>31.41</v>
      </c>
      <c r="F3" s="58">
        <v>250</v>
      </c>
      <c r="G3" s="59">
        <v>192.6</v>
      </c>
      <c r="H3" s="58">
        <v>180</v>
      </c>
      <c r="I3" s="58">
        <v>155</v>
      </c>
      <c r="J3" s="58">
        <v>41.5</v>
      </c>
      <c r="K3" s="51"/>
      <c r="L3" s="51"/>
    </row>
    <row r="4" spans="1:12" x14ac:dyDescent="0.3">
      <c r="A4" s="54">
        <v>42386</v>
      </c>
      <c r="B4" s="59">
        <v>2.9550000000000001</v>
      </c>
      <c r="C4" s="50">
        <v>5800</v>
      </c>
      <c r="D4" s="51">
        <v>16000</v>
      </c>
      <c r="E4" s="58">
        <v>29.42</v>
      </c>
      <c r="F4" s="58">
        <v>255</v>
      </c>
      <c r="G4" s="59">
        <v>184</v>
      </c>
      <c r="H4" s="58">
        <v>180</v>
      </c>
      <c r="I4" s="58">
        <v>155</v>
      </c>
      <c r="J4" s="58">
        <v>41.5</v>
      </c>
      <c r="K4" s="51"/>
      <c r="L4" s="51"/>
    </row>
    <row r="5" spans="1:12" x14ac:dyDescent="0.3">
      <c r="A5" s="54">
        <v>42393</v>
      </c>
      <c r="B5" s="59">
        <v>3.105</v>
      </c>
      <c r="C5" s="50">
        <v>5800</v>
      </c>
      <c r="D5" s="51">
        <v>15650</v>
      </c>
      <c r="E5" s="58">
        <v>30.34</v>
      </c>
      <c r="F5" s="58">
        <v>255</v>
      </c>
      <c r="G5" s="59">
        <v>178.8</v>
      </c>
      <c r="H5" s="58">
        <v>180</v>
      </c>
      <c r="I5" s="58">
        <v>155</v>
      </c>
      <c r="J5" s="58">
        <v>41.5</v>
      </c>
      <c r="K5" s="51"/>
      <c r="L5" s="51"/>
    </row>
    <row r="6" spans="1:12" x14ac:dyDescent="0.3">
      <c r="A6" s="54">
        <v>42400</v>
      </c>
      <c r="B6" s="59">
        <v>3.0910000000000002</v>
      </c>
      <c r="C6" s="50">
        <v>5800</v>
      </c>
      <c r="D6" s="51">
        <v>16500</v>
      </c>
      <c r="E6" s="58">
        <v>31.62</v>
      </c>
      <c r="F6" s="58">
        <v>255</v>
      </c>
      <c r="G6" s="59">
        <v>175.8</v>
      </c>
      <c r="H6" s="58">
        <v>188</v>
      </c>
      <c r="I6" s="58">
        <v>158</v>
      </c>
      <c r="J6" s="58">
        <v>42.4</v>
      </c>
      <c r="K6" s="51"/>
      <c r="L6" s="51"/>
    </row>
    <row r="7" spans="1:12" x14ac:dyDescent="0.3">
      <c r="A7" s="54">
        <v>42407</v>
      </c>
      <c r="B7" s="59">
        <v>2.843</v>
      </c>
      <c r="C7" s="50">
        <v>5800</v>
      </c>
      <c r="D7" s="51">
        <v>17600</v>
      </c>
      <c r="E7" s="58">
        <v>29.69</v>
      </c>
      <c r="F7" s="58">
        <v>255</v>
      </c>
      <c r="G7" s="59">
        <v>174.8</v>
      </c>
      <c r="H7" s="58">
        <v>188</v>
      </c>
      <c r="I7" s="58">
        <v>163</v>
      </c>
      <c r="J7" s="58">
        <v>45.5</v>
      </c>
      <c r="K7" s="51"/>
      <c r="L7" s="51"/>
    </row>
    <row r="8" spans="1:12" x14ac:dyDescent="0.3">
      <c r="A8" s="54">
        <v>42414</v>
      </c>
      <c r="B8" s="59">
        <v>2.9089999999999998</v>
      </c>
      <c r="C8" s="50">
        <v>6600</v>
      </c>
      <c r="D8" s="51">
        <v>17750</v>
      </c>
      <c r="E8" s="58">
        <v>29.44</v>
      </c>
      <c r="F8" s="58">
        <v>255</v>
      </c>
      <c r="G8" s="59">
        <v>175</v>
      </c>
      <c r="H8" s="58">
        <v>188</v>
      </c>
      <c r="I8" s="58">
        <v>165</v>
      </c>
      <c r="J8" s="58">
        <v>42.9</v>
      </c>
      <c r="K8" s="51"/>
      <c r="L8" s="51"/>
    </row>
    <row r="9" spans="1:12" x14ac:dyDescent="0.3">
      <c r="A9" s="54">
        <v>42421</v>
      </c>
      <c r="B9" s="59">
        <v>2.968</v>
      </c>
      <c r="C9" s="50">
        <v>6600</v>
      </c>
      <c r="D9" s="51">
        <v>16500</v>
      </c>
      <c r="E9" s="58">
        <v>31.48</v>
      </c>
      <c r="F9" s="58">
        <v>260</v>
      </c>
      <c r="G9" s="59">
        <v>180</v>
      </c>
      <c r="H9" s="58">
        <v>179</v>
      </c>
      <c r="I9" s="58">
        <v>160</v>
      </c>
      <c r="J9" s="58">
        <v>48.2</v>
      </c>
      <c r="K9" s="51"/>
      <c r="L9" s="51"/>
    </row>
    <row r="10" spans="1:12" x14ac:dyDescent="0.3">
      <c r="A10" s="54">
        <v>42428</v>
      </c>
      <c r="B10" s="59">
        <v>2.8860000000000001</v>
      </c>
      <c r="C10" s="50">
        <v>6600</v>
      </c>
      <c r="D10" s="51">
        <v>16500</v>
      </c>
      <c r="E10" s="58">
        <v>33.75</v>
      </c>
      <c r="F10" s="58">
        <v>270</v>
      </c>
      <c r="G10" s="59">
        <v>194.2</v>
      </c>
      <c r="H10" s="58">
        <v>179</v>
      </c>
      <c r="I10" s="58">
        <v>161</v>
      </c>
      <c r="J10" s="58">
        <v>49.1</v>
      </c>
      <c r="K10" s="51"/>
      <c r="L10" s="51"/>
    </row>
    <row r="11" spans="1:12" x14ac:dyDescent="0.3">
      <c r="A11" s="54">
        <v>42435</v>
      </c>
      <c r="B11" s="59">
        <v>2.9409999999999998</v>
      </c>
      <c r="C11" s="50">
        <v>6600</v>
      </c>
      <c r="D11" s="51">
        <v>17500</v>
      </c>
      <c r="E11" s="58">
        <v>37.9</v>
      </c>
      <c r="F11" s="58">
        <v>280</v>
      </c>
      <c r="G11" s="59">
        <v>208</v>
      </c>
      <c r="H11" s="58">
        <v>179</v>
      </c>
      <c r="I11" s="58">
        <v>170</v>
      </c>
      <c r="J11" s="58">
        <v>53.5</v>
      </c>
      <c r="K11" s="51"/>
      <c r="L11" s="51"/>
    </row>
    <row r="12" spans="1:12" x14ac:dyDescent="0.3">
      <c r="A12" s="54">
        <v>42442</v>
      </c>
      <c r="B12" s="59">
        <v>2.9359999999999999</v>
      </c>
      <c r="C12" s="50">
        <v>7100</v>
      </c>
      <c r="D12" s="51">
        <v>20950</v>
      </c>
      <c r="E12" s="58">
        <v>37.18</v>
      </c>
      <c r="F12" s="58">
        <v>300</v>
      </c>
      <c r="G12" s="59">
        <v>221.4</v>
      </c>
      <c r="H12" s="58">
        <v>179</v>
      </c>
      <c r="I12" s="58">
        <v>195</v>
      </c>
      <c r="J12" s="58">
        <v>56.1</v>
      </c>
      <c r="K12" s="51"/>
      <c r="L12" s="51"/>
    </row>
    <row r="13" spans="1:12" x14ac:dyDescent="0.3">
      <c r="A13" s="54">
        <v>42449</v>
      </c>
      <c r="B13" s="59">
        <v>3.2570000000000001</v>
      </c>
      <c r="C13" s="50">
        <v>7800</v>
      </c>
      <c r="D13" s="51">
        <v>20900</v>
      </c>
      <c r="E13" s="58">
        <v>39.909999999999997</v>
      </c>
      <c r="F13" s="58">
        <v>300</v>
      </c>
      <c r="G13" s="59">
        <v>229.25</v>
      </c>
      <c r="H13" s="58">
        <v>220</v>
      </c>
      <c r="I13" s="58">
        <v>195</v>
      </c>
      <c r="J13" s="58">
        <v>57</v>
      </c>
      <c r="K13" s="51"/>
      <c r="L13" s="51"/>
    </row>
    <row r="14" spans="1:12" x14ac:dyDescent="0.3">
      <c r="A14" s="54">
        <v>42456</v>
      </c>
      <c r="B14" s="59">
        <v>3.0779999999999998</v>
      </c>
      <c r="C14" s="50">
        <v>7800</v>
      </c>
      <c r="D14" s="51">
        <v>22450</v>
      </c>
      <c r="E14" s="58">
        <v>39.39</v>
      </c>
      <c r="F14" s="58">
        <v>315</v>
      </c>
      <c r="G14" s="59">
        <v>233.5</v>
      </c>
      <c r="H14" s="58">
        <v>220</v>
      </c>
      <c r="I14" s="58">
        <v>195</v>
      </c>
      <c r="J14" s="58">
        <v>55.5</v>
      </c>
      <c r="K14" s="51"/>
      <c r="L14" s="51"/>
    </row>
    <row r="15" spans="1:12" x14ac:dyDescent="0.3">
      <c r="A15" s="54">
        <v>42463</v>
      </c>
      <c r="B15" s="59">
        <v>3.5179999999999998</v>
      </c>
      <c r="C15" s="50">
        <v>7800</v>
      </c>
      <c r="D15" s="51">
        <v>23250</v>
      </c>
      <c r="E15" s="58">
        <v>35.700000000000003</v>
      </c>
      <c r="F15" s="58">
        <v>325</v>
      </c>
      <c r="G15" s="59">
        <v>246.4</v>
      </c>
      <c r="H15" s="58">
        <v>235</v>
      </c>
      <c r="I15" s="58">
        <v>220</v>
      </c>
      <c r="J15" s="58">
        <v>55.1</v>
      </c>
      <c r="K15" s="51"/>
      <c r="L15" s="51"/>
    </row>
    <row r="16" spans="1:12" x14ac:dyDescent="0.3">
      <c r="A16" s="54">
        <v>42470</v>
      </c>
      <c r="B16" s="59">
        <v>3.9180000000000001</v>
      </c>
      <c r="C16" s="50">
        <v>7800</v>
      </c>
      <c r="D16" s="51">
        <v>24000</v>
      </c>
      <c r="E16" s="58">
        <v>40.36</v>
      </c>
      <c r="F16" s="58">
        <v>335</v>
      </c>
      <c r="G16" s="59">
        <v>264.2</v>
      </c>
      <c r="H16" s="58">
        <v>235</v>
      </c>
      <c r="I16" s="58">
        <v>250</v>
      </c>
      <c r="J16" s="58">
        <v>53.6</v>
      </c>
      <c r="K16" s="51"/>
      <c r="L16" s="51"/>
    </row>
    <row r="17" spans="1:12" x14ac:dyDescent="0.3">
      <c r="A17" s="54">
        <v>42477</v>
      </c>
      <c r="B17" s="59">
        <v>4.3179999999999996</v>
      </c>
      <c r="C17" s="50">
        <v>7800</v>
      </c>
      <c r="D17" s="51">
        <v>25500</v>
      </c>
      <c r="E17" s="58">
        <v>39.78</v>
      </c>
      <c r="F17" s="58">
        <v>360</v>
      </c>
      <c r="G17" s="59">
        <v>283.2</v>
      </c>
      <c r="H17" s="58">
        <v>235</v>
      </c>
      <c r="I17" s="58">
        <v>270</v>
      </c>
      <c r="J17" s="58">
        <v>58.3</v>
      </c>
      <c r="K17" s="51"/>
      <c r="L17" s="51"/>
    </row>
    <row r="18" spans="1:12" x14ac:dyDescent="0.3">
      <c r="A18" s="54">
        <v>42484</v>
      </c>
      <c r="B18" s="59">
        <v>4.4409999999999998</v>
      </c>
      <c r="C18" s="50">
        <v>8400</v>
      </c>
      <c r="D18" s="51">
        <v>27500</v>
      </c>
      <c r="E18" s="58">
        <v>43.15</v>
      </c>
      <c r="F18" s="58">
        <v>400</v>
      </c>
      <c r="G18" s="59">
        <v>310</v>
      </c>
      <c r="H18" s="58">
        <v>270</v>
      </c>
      <c r="I18" s="58">
        <v>295</v>
      </c>
      <c r="J18" s="58">
        <v>65.75</v>
      </c>
      <c r="K18" s="51"/>
      <c r="L18" s="51"/>
    </row>
    <row r="19" spans="1:12" x14ac:dyDescent="0.3">
      <c r="A19" s="54">
        <v>42491</v>
      </c>
      <c r="B19" s="59">
        <v>4.0999999999999996</v>
      </c>
      <c r="C19" s="50">
        <v>8800</v>
      </c>
      <c r="D19" s="51">
        <v>29750</v>
      </c>
      <c r="E19" s="58">
        <v>45.48</v>
      </c>
      <c r="F19" s="58">
        <v>400</v>
      </c>
      <c r="G19" s="59">
        <v>320</v>
      </c>
      <c r="H19" s="58">
        <v>270</v>
      </c>
      <c r="I19" s="58">
        <v>295</v>
      </c>
      <c r="J19" s="58">
        <v>65.849999999999994</v>
      </c>
      <c r="K19" s="51"/>
      <c r="L19" s="51"/>
    </row>
    <row r="20" spans="1:12" x14ac:dyDescent="0.3">
      <c r="A20" s="54">
        <v>42498</v>
      </c>
      <c r="B20" s="59">
        <v>3.6</v>
      </c>
      <c r="C20" s="50">
        <v>8800</v>
      </c>
      <c r="D20" s="51">
        <v>27500</v>
      </c>
      <c r="E20" s="58">
        <v>45.44</v>
      </c>
      <c r="F20" s="58">
        <v>380</v>
      </c>
      <c r="G20" s="59">
        <v>326</v>
      </c>
      <c r="H20" s="58">
        <v>270</v>
      </c>
      <c r="I20" s="58">
        <v>295</v>
      </c>
      <c r="J20" s="58">
        <v>58.3</v>
      </c>
      <c r="K20" s="51"/>
      <c r="L20" s="51"/>
    </row>
    <row r="21" spans="1:12" x14ac:dyDescent="0.3">
      <c r="A21" s="54">
        <v>42505</v>
      </c>
      <c r="B21" s="59">
        <v>4.04</v>
      </c>
      <c r="C21" s="50">
        <v>8500</v>
      </c>
      <c r="D21" s="51">
        <v>24500</v>
      </c>
      <c r="E21" s="58">
        <v>46.8</v>
      </c>
      <c r="F21" s="58">
        <v>330</v>
      </c>
      <c r="G21" s="59">
        <v>309.39999999999998</v>
      </c>
      <c r="H21" s="58">
        <v>300</v>
      </c>
      <c r="I21" s="58">
        <v>240</v>
      </c>
      <c r="J21" s="58">
        <v>53.45</v>
      </c>
      <c r="K21" s="51"/>
      <c r="L21" s="51"/>
    </row>
    <row r="22" spans="1:12" x14ac:dyDescent="0.3">
      <c r="A22" s="54">
        <v>42512</v>
      </c>
      <c r="B22" s="59">
        <v>4.2290000000000001</v>
      </c>
      <c r="C22" s="50">
        <v>7500</v>
      </c>
      <c r="D22" s="51">
        <v>22500</v>
      </c>
      <c r="E22" s="58">
        <v>48.14</v>
      </c>
      <c r="F22" s="58">
        <v>330</v>
      </c>
      <c r="G22" s="59">
        <v>286.8</v>
      </c>
      <c r="H22" s="58">
        <v>300</v>
      </c>
      <c r="I22" s="58">
        <v>210</v>
      </c>
      <c r="J22" s="58">
        <v>54.25</v>
      </c>
      <c r="K22" s="51"/>
      <c r="L22" s="51"/>
    </row>
    <row r="23" spans="1:12" x14ac:dyDescent="0.3">
      <c r="A23" s="54">
        <v>42519</v>
      </c>
      <c r="B23" s="59">
        <v>4.3</v>
      </c>
      <c r="C23" s="50">
        <v>7000</v>
      </c>
      <c r="D23" s="51">
        <v>19250</v>
      </c>
      <c r="E23" s="58">
        <v>49.6</v>
      </c>
      <c r="F23" s="58">
        <v>315</v>
      </c>
      <c r="G23" s="59">
        <v>252.25</v>
      </c>
      <c r="H23" s="58">
        <v>300</v>
      </c>
      <c r="I23" s="58">
        <v>200</v>
      </c>
      <c r="J23" s="58">
        <v>51.8</v>
      </c>
      <c r="K23" s="51"/>
      <c r="L23" s="51"/>
    </row>
    <row r="24" spans="1:12" x14ac:dyDescent="0.3">
      <c r="A24" s="54">
        <v>42526</v>
      </c>
      <c r="B24" s="59">
        <v>4.3600000000000003</v>
      </c>
      <c r="C24" s="50">
        <v>6400</v>
      </c>
      <c r="D24" s="51">
        <v>21000</v>
      </c>
      <c r="E24" s="58">
        <v>49.69</v>
      </c>
      <c r="F24" s="58">
        <v>295</v>
      </c>
      <c r="G24" s="59">
        <v>235.4</v>
      </c>
      <c r="H24" s="58">
        <v>230</v>
      </c>
      <c r="I24" s="58">
        <v>190</v>
      </c>
      <c r="J24" s="58">
        <v>50.7</v>
      </c>
      <c r="K24" s="51"/>
      <c r="L24" s="51"/>
    </row>
    <row r="25" spans="1:12" x14ac:dyDescent="0.3">
      <c r="A25" s="54">
        <v>42533</v>
      </c>
      <c r="B25" s="59">
        <v>4.9809999999999999</v>
      </c>
      <c r="C25" s="50">
        <v>6400</v>
      </c>
      <c r="D25" s="51">
        <v>21000</v>
      </c>
      <c r="E25" s="58">
        <v>48.88</v>
      </c>
      <c r="F25" s="58">
        <v>295</v>
      </c>
      <c r="G25" s="59">
        <v>228.6</v>
      </c>
      <c r="H25" s="58">
        <v>230</v>
      </c>
      <c r="I25" s="58">
        <v>192</v>
      </c>
      <c r="J25" s="58">
        <v>52.5</v>
      </c>
      <c r="K25" s="51"/>
      <c r="L25" s="51"/>
    </row>
    <row r="26" spans="1:12" x14ac:dyDescent="0.3">
      <c r="A26" s="54">
        <v>42540</v>
      </c>
      <c r="B26" s="59">
        <v>4.4180000000000001</v>
      </c>
      <c r="C26" s="50">
        <v>6400</v>
      </c>
      <c r="D26" s="51">
        <v>19750</v>
      </c>
      <c r="E26" s="58">
        <v>49.37</v>
      </c>
      <c r="F26" s="58">
        <v>295</v>
      </c>
      <c r="G26" s="59">
        <v>222.6</v>
      </c>
      <c r="H26" s="58">
        <v>233</v>
      </c>
      <c r="I26" s="58">
        <v>200</v>
      </c>
      <c r="J26" s="58">
        <v>51.55</v>
      </c>
      <c r="K26" s="51"/>
      <c r="L26" s="51"/>
    </row>
    <row r="27" spans="1:12" x14ac:dyDescent="0.3">
      <c r="A27" s="54">
        <v>42547</v>
      </c>
      <c r="B27" s="59">
        <v>4.3680000000000003</v>
      </c>
      <c r="C27" s="50">
        <v>6400</v>
      </c>
      <c r="D27" s="51">
        <v>20000</v>
      </c>
      <c r="E27" s="58">
        <v>46.33</v>
      </c>
      <c r="F27" s="58">
        <v>295</v>
      </c>
      <c r="G27" s="59">
        <v>218</v>
      </c>
      <c r="H27" s="58">
        <v>233</v>
      </c>
      <c r="I27" s="58">
        <v>208</v>
      </c>
      <c r="J27" s="58">
        <v>52</v>
      </c>
      <c r="K27" s="51"/>
      <c r="L27" s="51"/>
    </row>
    <row r="28" spans="1:12" x14ac:dyDescent="0.3">
      <c r="A28" s="54">
        <v>42554</v>
      </c>
      <c r="B28" s="59">
        <v>4.782</v>
      </c>
      <c r="C28" s="50">
        <v>6400</v>
      </c>
      <c r="D28" s="51">
        <v>19000</v>
      </c>
      <c r="E28" s="58">
        <v>48.76</v>
      </c>
      <c r="F28" s="58">
        <v>300</v>
      </c>
      <c r="G28" s="59">
        <v>213.6</v>
      </c>
      <c r="H28" s="58">
        <v>233</v>
      </c>
      <c r="I28" s="58">
        <v>205</v>
      </c>
      <c r="J28" s="58">
        <v>54</v>
      </c>
      <c r="K28" s="51"/>
      <c r="L28" s="51"/>
    </row>
    <row r="29" spans="1:12" x14ac:dyDescent="0.3">
      <c r="A29" s="54">
        <v>42561</v>
      </c>
      <c r="B29" s="59">
        <v>4.5449999999999999</v>
      </c>
      <c r="C29" s="50">
        <v>6700</v>
      </c>
      <c r="D29" s="51">
        <v>18500</v>
      </c>
      <c r="E29" s="58">
        <v>44.76</v>
      </c>
      <c r="F29" s="58">
        <v>320</v>
      </c>
      <c r="G29" s="59">
        <v>213.4</v>
      </c>
      <c r="H29" s="58">
        <v>225</v>
      </c>
      <c r="I29" s="58">
        <v>198</v>
      </c>
      <c r="J29" s="58">
        <v>55.05</v>
      </c>
      <c r="K29" s="51"/>
      <c r="L29" s="51"/>
    </row>
    <row r="30" spans="1:12" x14ac:dyDescent="0.3">
      <c r="A30" s="54">
        <v>42568</v>
      </c>
      <c r="B30" s="59">
        <v>4.5549999999999997</v>
      </c>
      <c r="C30" s="50">
        <v>6700</v>
      </c>
      <c r="D30" s="51">
        <v>19250</v>
      </c>
      <c r="E30" s="58">
        <v>45.24</v>
      </c>
      <c r="F30" s="58">
        <v>320</v>
      </c>
      <c r="G30" s="59">
        <v>221.4</v>
      </c>
      <c r="H30" s="58">
        <v>225</v>
      </c>
      <c r="I30" s="58">
        <v>198</v>
      </c>
      <c r="J30" s="58">
        <v>58.95</v>
      </c>
      <c r="K30" s="51"/>
      <c r="L30" s="51"/>
    </row>
    <row r="31" spans="1:12" x14ac:dyDescent="0.3">
      <c r="A31" s="54">
        <v>42575</v>
      </c>
      <c r="B31" s="59">
        <v>4.1020000000000003</v>
      </c>
      <c r="C31" s="50">
        <v>6700</v>
      </c>
      <c r="D31" s="51">
        <v>20250</v>
      </c>
      <c r="E31" s="58">
        <v>43.13</v>
      </c>
      <c r="F31" s="58">
        <v>315</v>
      </c>
      <c r="G31" s="59">
        <v>228.6</v>
      </c>
      <c r="H31" s="58">
        <v>225</v>
      </c>
      <c r="I31" s="58">
        <v>198</v>
      </c>
      <c r="J31" s="58">
        <v>56.65</v>
      </c>
      <c r="K31" s="51"/>
      <c r="L31" s="51"/>
    </row>
    <row r="32" spans="1:12" x14ac:dyDescent="0.3">
      <c r="A32" s="54">
        <v>42582</v>
      </c>
      <c r="B32" s="59">
        <v>3.8769999999999998</v>
      </c>
      <c r="C32" s="50">
        <v>6700</v>
      </c>
      <c r="D32" s="51">
        <v>20500</v>
      </c>
      <c r="E32" s="58">
        <v>40.06</v>
      </c>
      <c r="F32" s="58">
        <v>315</v>
      </c>
      <c r="G32" s="59">
        <v>229</v>
      </c>
      <c r="H32" s="58">
        <v>225</v>
      </c>
      <c r="I32" s="58">
        <v>210</v>
      </c>
      <c r="J32" s="58">
        <v>60</v>
      </c>
      <c r="K32" s="51"/>
      <c r="L32" s="51"/>
    </row>
    <row r="33" spans="1:12" x14ac:dyDescent="0.3">
      <c r="A33" s="54">
        <v>42589</v>
      </c>
      <c r="B33" s="59">
        <v>4.0270000000000001</v>
      </c>
      <c r="C33" s="50">
        <v>6700</v>
      </c>
      <c r="D33" s="51">
        <v>20750</v>
      </c>
      <c r="E33" s="58">
        <v>43.02</v>
      </c>
      <c r="F33" s="58">
        <v>325</v>
      </c>
      <c r="G33" s="59">
        <v>228.6</v>
      </c>
      <c r="H33" s="58">
        <v>225</v>
      </c>
      <c r="I33" s="58">
        <v>213</v>
      </c>
      <c r="J33" s="58">
        <v>61.65</v>
      </c>
      <c r="K33" s="51"/>
      <c r="L33" s="51"/>
    </row>
    <row r="34" spans="1:12" x14ac:dyDescent="0.3">
      <c r="A34" s="54">
        <v>42596</v>
      </c>
      <c r="B34" s="59">
        <v>4.8230000000000004</v>
      </c>
      <c r="C34" s="50">
        <v>6700</v>
      </c>
      <c r="D34" s="51">
        <v>21850</v>
      </c>
      <c r="E34" s="58">
        <v>45.74</v>
      </c>
      <c r="F34" s="58">
        <v>335</v>
      </c>
      <c r="G34" s="59">
        <v>226</v>
      </c>
      <c r="H34" s="58">
        <v>225</v>
      </c>
      <c r="I34" s="58">
        <v>218</v>
      </c>
      <c r="J34" s="58">
        <v>60.65</v>
      </c>
      <c r="K34" s="51"/>
      <c r="L34" s="51"/>
    </row>
    <row r="35" spans="1:12" x14ac:dyDescent="0.3">
      <c r="A35" s="54">
        <v>42603</v>
      </c>
      <c r="B35" s="59">
        <v>4.3730000000000002</v>
      </c>
      <c r="C35" s="50">
        <v>6700</v>
      </c>
      <c r="D35" s="51">
        <v>23000</v>
      </c>
      <c r="E35" s="58">
        <v>47.05</v>
      </c>
      <c r="F35" s="58">
        <v>350</v>
      </c>
      <c r="G35" s="59">
        <v>225.4</v>
      </c>
      <c r="H35" s="58">
        <v>225</v>
      </c>
      <c r="I35" s="58">
        <v>219</v>
      </c>
      <c r="J35" s="58">
        <v>61.65</v>
      </c>
      <c r="K35" s="51"/>
      <c r="L35" s="51"/>
    </row>
    <row r="36" spans="1:12" x14ac:dyDescent="0.3">
      <c r="A36" s="54">
        <v>42610</v>
      </c>
      <c r="B36" s="59">
        <v>4.7789999999999999</v>
      </c>
      <c r="C36" s="50">
        <v>7000</v>
      </c>
      <c r="D36" s="51">
        <v>23000</v>
      </c>
      <c r="E36" s="58">
        <v>46.98</v>
      </c>
      <c r="F36" s="58">
        <v>350</v>
      </c>
      <c r="G36" s="59">
        <v>226.25</v>
      </c>
      <c r="H36" s="58">
        <v>235</v>
      </c>
      <c r="I36" s="58">
        <v>223</v>
      </c>
      <c r="J36" s="58">
        <v>60.15</v>
      </c>
      <c r="K36" s="51"/>
      <c r="L36" s="51"/>
    </row>
    <row r="37" spans="1:12" x14ac:dyDescent="0.3">
      <c r="A37" s="54">
        <v>42617</v>
      </c>
      <c r="B37" s="59">
        <v>4.827</v>
      </c>
      <c r="C37" s="50">
        <v>7300</v>
      </c>
      <c r="D37" s="51">
        <v>20500</v>
      </c>
      <c r="E37" s="58">
        <v>45.17</v>
      </c>
      <c r="F37" s="58">
        <v>355</v>
      </c>
      <c r="G37" s="59">
        <v>224.2</v>
      </c>
      <c r="H37" s="58">
        <v>235</v>
      </c>
      <c r="I37" s="58">
        <v>223</v>
      </c>
      <c r="J37" s="58">
        <v>60.15</v>
      </c>
      <c r="K37" s="51"/>
      <c r="L37" s="51"/>
    </row>
    <row r="38" spans="1:12" x14ac:dyDescent="0.3">
      <c r="A38" s="54">
        <v>42624</v>
      </c>
      <c r="B38" s="59">
        <v>5.8639999999999999</v>
      </c>
      <c r="C38" s="50">
        <v>7500</v>
      </c>
      <c r="D38" s="51">
        <v>20500</v>
      </c>
      <c r="E38" s="58">
        <v>46.29</v>
      </c>
      <c r="F38" s="58">
        <v>350</v>
      </c>
      <c r="G38" s="59">
        <v>220.6</v>
      </c>
      <c r="H38" s="58">
        <v>235</v>
      </c>
      <c r="I38" s="58">
        <v>210</v>
      </c>
      <c r="J38" s="58">
        <v>58.35</v>
      </c>
      <c r="K38" s="51"/>
      <c r="L38" s="51"/>
    </row>
    <row r="39" spans="1:12" x14ac:dyDescent="0.3">
      <c r="A39" s="54">
        <v>42631</v>
      </c>
      <c r="B39" s="59">
        <v>5.7949999999999999</v>
      </c>
      <c r="C39" s="50">
        <v>7500</v>
      </c>
      <c r="D39" s="51">
        <v>20500</v>
      </c>
      <c r="E39" s="58">
        <v>43.3</v>
      </c>
      <c r="F39" s="58">
        <v>340</v>
      </c>
      <c r="G39" s="59">
        <v>216.6</v>
      </c>
      <c r="H39" s="58">
        <v>230</v>
      </c>
      <c r="I39" s="58">
        <v>205</v>
      </c>
      <c r="J39" s="58">
        <v>56.3</v>
      </c>
      <c r="K39" s="51"/>
      <c r="L39" s="51"/>
    </row>
    <row r="40" spans="1:12" x14ac:dyDescent="0.3">
      <c r="A40" s="54">
        <v>42638</v>
      </c>
      <c r="B40" s="59">
        <v>6.141</v>
      </c>
      <c r="C40" s="50">
        <v>7500</v>
      </c>
      <c r="D40" s="51">
        <v>20250</v>
      </c>
      <c r="E40" s="58">
        <v>45.93</v>
      </c>
      <c r="F40" s="58">
        <v>340</v>
      </c>
      <c r="G40" s="59">
        <v>211.8</v>
      </c>
      <c r="H40" s="58">
        <v>230</v>
      </c>
      <c r="I40" s="58">
        <v>205</v>
      </c>
      <c r="J40" s="58">
        <v>56.5</v>
      </c>
      <c r="K40" s="51"/>
      <c r="L40" s="51"/>
    </row>
    <row r="41" spans="1:12" x14ac:dyDescent="0.3">
      <c r="A41" s="54">
        <v>42645</v>
      </c>
      <c r="B41" s="59">
        <v>5.5410000000000004</v>
      </c>
      <c r="C41" s="50">
        <v>7300</v>
      </c>
      <c r="D41" s="51">
        <v>19000</v>
      </c>
      <c r="E41" s="58">
        <v>48.81</v>
      </c>
      <c r="F41" s="58">
        <v>335</v>
      </c>
      <c r="G41" s="59">
        <v>211.6</v>
      </c>
      <c r="H41" s="58">
        <v>221</v>
      </c>
      <c r="I41" s="58">
        <v>198</v>
      </c>
      <c r="J41" s="58">
        <v>55.95</v>
      </c>
      <c r="K41" s="51"/>
      <c r="L41" s="51"/>
    </row>
    <row r="42" spans="1:12" x14ac:dyDescent="0.3">
      <c r="A42" s="54">
        <v>42652</v>
      </c>
      <c r="B42" s="59">
        <v>6.1859999999999999</v>
      </c>
      <c r="C42" s="50">
        <v>7300</v>
      </c>
      <c r="D42" s="51">
        <v>19000</v>
      </c>
      <c r="E42" s="58">
        <v>51.35</v>
      </c>
      <c r="F42" s="58">
        <v>337.5</v>
      </c>
      <c r="G42" s="59">
        <v>219</v>
      </c>
      <c r="H42" s="58">
        <v>221</v>
      </c>
      <c r="I42" s="58">
        <v>187</v>
      </c>
      <c r="J42" s="58">
        <v>55.95</v>
      </c>
      <c r="K42" s="51"/>
      <c r="L42" s="51"/>
    </row>
    <row r="43" spans="1:12" x14ac:dyDescent="0.3">
      <c r="A43" s="54">
        <v>42660</v>
      </c>
      <c r="B43" s="59">
        <v>6.0049999999999999</v>
      </c>
      <c r="C43" s="50">
        <v>7500</v>
      </c>
      <c r="D43" s="51">
        <v>19500</v>
      </c>
      <c r="E43" s="58">
        <v>49.94</v>
      </c>
      <c r="F43" s="58">
        <v>342.5</v>
      </c>
      <c r="G43" s="59">
        <v>225</v>
      </c>
      <c r="H43" s="58">
        <v>221</v>
      </c>
      <c r="I43" s="58">
        <v>187</v>
      </c>
      <c r="J43" s="58">
        <v>57.55</v>
      </c>
      <c r="K43" s="51"/>
      <c r="L43" s="51"/>
    </row>
    <row r="44" spans="1:12" x14ac:dyDescent="0.3">
      <c r="A44" s="54">
        <v>42667</v>
      </c>
      <c r="B44" s="59">
        <v>5.1180000000000003</v>
      </c>
      <c r="C44" s="50">
        <v>7500</v>
      </c>
      <c r="D44" s="51">
        <v>20750</v>
      </c>
      <c r="E44" s="58">
        <v>50.52</v>
      </c>
      <c r="F44" s="58">
        <v>347.5</v>
      </c>
      <c r="G44" s="59">
        <v>234.8</v>
      </c>
      <c r="H44" s="58">
        <v>230</v>
      </c>
      <c r="I44" s="58">
        <v>185</v>
      </c>
      <c r="J44" s="58">
        <v>59</v>
      </c>
      <c r="K44" s="51"/>
      <c r="L44" s="51"/>
    </row>
    <row r="45" spans="1:12" x14ac:dyDescent="0.3">
      <c r="A45" s="54">
        <v>42674</v>
      </c>
      <c r="B45" s="59">
        <v>5.45</v>
      </c>
      <c r="C45" s="50">
        <v>7500</v>
      </c>
      <c r="D45" s="51">
        <v>20500</v>
      </c>
      <c r="E45" s="58">
        <v>46.86</v>
      </c>
      <c r="F45" s="58">
        <v>357.5</v>
      </c>
      <c r="G45" s="59">
        <v>246.8</v>
      </c>
      <c r="H45" s="58">
        <v>230</v>
      </c>
      <c r="I45" s="58">
        <v>222</v>
      </c>
      <c r="J45" s="58">
        <v>64.150000000000006</v>
      </c>
      <c r="K45" s="51"/>
      <c r="L45" s="51"/>
    </row>
    <row r="46" spans="1:12" x14ac:dyDescent="0.3">
      <c r="A46" s="54">
        <v>42681</v>
      </c>
      <c r="B46" s="59">
        <v>5.5039999999999996</v>
      </c>
      <c r="C46" s="50">
        <v>7700</v>
      </c>
      <c r="D46" s="51">
        <v>22750</v>
      </c>
      <c r="E46" s="58">
        <v>44.89</v>
      </c>
      <c r="F46" s="58">
        <v>357.5</v>
      </c>
      <c r="G46" s="59">
        <v>262.2</v>
      </c>
      <c r="H46" s="58">
        <v>230</v>
      </c>
      <c r="I46" s="58">
        <v>235</v>
      </c>
      <c r="J46" s="58">
        <v>65.55</v>
      </c>
      <c r="K46" s="51"/>
      <c r="L46" s="51"/>
    </row>
    <row r="47" spans="1:12" x14ac:dyDescent="0.3">
      <c r="A47" s="54">
        <v>42688</v>
      </c>
      <c r="B47" s="59">
        <v>6.2629999999999999</v>
      </c>
      <c r="C47" s="50">
        <v>7900</v>
      </c>
      <c r="D47" s="51">
        <v>25250</v>
      </c>
      <c r="E47" s="58">
        <v>43.32</v>
      </c>
      <c r="F47" s="58">
        <v>357.5</v>
      </c>
      <c r="G47" s="59">
        <v>271.8</v>
      </c>
      <c r="H47" s="58">
        <v>230</v>
      </c>
      <c r="I47" s="58">
        <v>242</v>
      </c>
      <c r="J47" s="58">
        <v>80.400000000000006</v>
      </c>
      <c r="K47" s="51"/>
      <c r="L47" s="51"/>
    </row>
    <row r="48" spans="1:12" x14ac:dyDescent="0.3">
      <c r="A48" s="54">
        <v>42695</v>
      </c>
      <c r="B48" s="59">
        <v>6.9080000000000004</v>
      </c>
      <c r="C48" s="50">
        <v>7900</v>
      </c>
      <c r="D48" s="51">
        <v>25500</v>
      </c>
      <c r="E48" s="58">
        <v>47.49</v>
      </c>
      <c r="F48" s="58">
        <v>357.5</v>
      </c>
      <c r="G48" s="59">
        <v>271.2</v>
      </c>
      <c r="H48" s="58">
        <v>280</v>
      </c>
      <c r="I48" s="58">
        <v>242</v>
      </c>
      <c r="J48" s="58">
        <v>72.7</v>
      </c>
      <c r="K48" s="51"/>
      <c r="L48" s="51"/>
    </row>
    <row r="49" spans="1:12" x14ac:dyDescent="0.3">
      <c r="A49" s="54">
        <v>42702</v>
      </c>
      <c r="B49" s="59">
        <v>6.4880000000000004</v>
      </c>
      <c r="C49" s="50">
        <v>7900</v>
      </c>
      <c r="D49" s="51">
        <v>25000</v>
      </c>
      <c r="E49" s="58">
        <v>47.08</v>
      </c>
      <c r="F49" s="58">
        <v>357.5</v>
      </c>
      <c r="G49" s="59">
        <v>268</v>
      </c>
      <c r="H49" s="58">
        <v>280</v>
      </c>
      <c r="I49" s="58">
        <v>230</v>
      </c>
      <c r="J49" s="58">
        <v>80.349999999999994</v>
      </c>
      <c r="K49" s="51"/>
      <c r="L49" s="51"/>
    </row>
    <row r="50" spans="1:12" x14ac:dyDescent="0.3">
      <c r="A50" s="54">
        <v>42709</v>
      </c>
      <c r="B50" s="59">
        <v>6.25</v>
      </c>
      <c r="C50" s="50">
        <v>7900</v>
      </c>
      <c r="D50" s="51">
        <v>25000</v>
      </c>
      <c r="E50" s="58">
        <v>51.79</v>
      </c>
      <c r="F50" s="58">
        <v>357.5</v>
      </c>
      <c r="G50" s="59">
        <v>266.39999999999998</v>
      </c>
      <c r="H50" s="58">
        <v>280</v>
      </c>
      <c r="I50" s="58">
        <v>245</v>
      </c>
      <c r="J50" s="58">
        <v>77.3</v>
      </c>
      <c r="K50" s="51"/>
      <c r="L50" s="51"/>
    </row>
    <row r="51" spans="1:12" x14ac:dyDescent="0.3">
      <c r="A51" s="54">
        <v>42716</v>
      </c>
      <c r="B51" s="59">
        <v>5.1959999999999997</v>
      </c>
      <c r="C51" s="50">
        <v>8500</v>
      </c>
      <c r="D51" s="51">
        <v>27250</v>
      </c>
      <c r="E51" s="58">
        <v>52.83</v>
      </c>
      <c r="F51" s="58">
        <v>415</v>
      </c>
      <c r="G51" s="59">
        <v>273.39999999999998</v>
      </c>
      <c r="H51" s="58">
        <v>272</v>
      </c>
      <c r="I51" s="58">
        <v>250</v>
      </c>
      <c r="J51" s="58">
        <v>77.3</v>
      </c>
      <c r="K51" s="51"/>
      <c r="L51" s="51"/>
    </row>
    <row r="52" spans="1:12" x14ac:dyDescent="0.3">
      <c r="A52" s="54">
        <v>42723</v>
      </c>
      <c r="B52" s="59">
        <v>4.992</v>
      </c>
      <c r="C52" s="50">
        <v>9100</v>
      </c>
      <c r="D52" s="51">
        <v>28000</v>
      </c>
      <c r="E52" s="58">
        <v>52.12</v>
      </c>
      <c r="F52" s="58">
        <v>425</v>
      </c>
      <c r="G52" s="59">
        <v>289.39999999999998</v>
      </c>
      <c r="H52" s="58">
        <v>272</v>
      </c>
      <c r="I52" s="58">
        <v>253</v>
      </c>
      <c r="J52" s="58">
        <v>80.8</v>
      </c>
      <c r="K52" s="51"/>
      <c r="L52" s="51"/>
    </row>
    <row r="53" spans="1:12" x14ac:dyDescent="0.3">
      <c r="A53" s="54">
        <v>42730</v>
      </c>
      <c r="B53" s="59">
        <v>5.4139999999999997</v>
      </c>
      <c r="C53" s="50">
        <v>9100</v>
      </c>
      <c r="D53" s="51">
        <v>30000</v>
      </c>
      <c r="E53" s="58">
        <v>53.9</v>
      </c>
      <c r="F53" s="58">
        <v>425</v>
      </c>
      <c r="G53" s="59">
        <v>291</v>
      </c>
      <c r="H53" s="58">
        <v>283</v>
      </c>
      <c r="I53" s="58">
        <v>253</v>
      </c>
      <c r="J53" s="58">
        <v>78.55</v>
      </c>
      <c r="K53" s="51"/>
      <c r="L53" s="51"/>
    </row>
    <row r="54" spans="1:12" x14ac:dyDescent="0.3">
      <c r="A54" s="54">
        <v>42737</v>
      </c>
      <c r="B54" s="59">
        <v>6.1539999999999999</v>
      </c>
      <c r="C54" s="50">
        <v>9500</v>
      </c>
      <c r="D54" s="51">
        <v>30000</v>
      </c>
      <c r="E54" s="58">
        <v>52.33</v>
      </c>
      <c r="F54" s="58">
        <v>405</v>
      </c>
      <c r="G54" s="59">
        <v>291.25</v>
      </c>
      <c r="H54" s="58">
        <v>283</v>
      </c>
      <c r="I54" s="58">
        <v>253</v>
      </c>
      <c r="J54" s="58">
        <v>79.650000000000006</v>
      </c>
      <c r="K54" s="51"/>
      <c r="L54" s="51"/>
    </row>
    <row r="55" spans="1:12" x14ac:dyDescent="0.3">
      <c r="A55" s="54">
        <v>42743</v>
      </c>
      <c r="B55" s="59">
        <v>5.9539999999999997</v>
      </c>
      <c r="C55" s="50">
        <v>9500</v>
      </c>
      <c r="D55" s="51">
        <v>28000</v>
      </c>
      <c r="E55" s="58">
        <v>51.96</v>
      </c>
      <c r="F55" s="58">
        <v>405</v>
      </c>
      <c r="G55" s="59">
        <v>288.39999999999998</v>
      </c>
      <c r="H55" s="58">
        <v>283</v>
      </c>
      <c r="I55" s="58">
        <v>248</v>
      </c>
      <c r="J55" s="59">
        <v>77.55</v>
      </c>
      <c r="K55" s="58"/>
      <c r="L55" s="58"/>
    </row>
    <row r="56" spans="1:12" x14ac:dyDescent="0.3">
      <c r="A56" s="54">
        <v>42750</v>
      </c>
      <c r="B56" s="59">
        <v>5.8959999999999999</v>
      </c>
      <c r="C56" s="50">
        <v>9500</v>
      </c>
      <c r="D56" s="51">
        <v>28000</v>
      </c>
      <c r="E56" s="58">
        <v>52.64</v>
      </c>
      <c r="F56" s="58">
        <v>415</v>
      </c>
      <c r="G56" s="59">
        <v>283.8</v>
      </c>
      <c r="H56" s="58">
        <v>279</v>
      </c>
      <c r="I56" s="58">
        <v>248</v>
      </c>
      <c r="J56" s="59">
        <v>80.45</v>
      </c>
      <c r="K56" s="58"/>
      <c r="L56" s="58"/>
    </row>
    <row r="57" spans="1:12" x14ac:dyDescent="0.3">
      <c r="A57" s="54">
        <v>42757</v>
      </c>
      <c r="B57" s="59">
        <v>5.6920000000000002</v>
      </c>
      <c r="C57" s="50">
        <v>9500</v>
      </c>
      <c r="D57" s="51">
        <v>27000</v>
      </c>
      <c r="E57" s="58">
        <v>52.75</v>
      </c>
      <c r="F57" s="58">
        <v>410</v>
      </c>
      <c r="G57" s="59">
        <v>252.6</v>
      </c>
      <c r="H57" s="58">
        <v>279</v>
      </c>
      <c r="I57" s="58">
        <v>255</v>
      </c>
      <c r="J57" s="59">
        <v>80.099999999999994</v>
      </c>
      <c r="K57" s="58"/>
      <c r="L57" s="58"/>
    </row>
    <row r="58" spans="1:12" x14ac:dyDescent="0.3">
      <c r="A58" s="54">
        <v>42764</v>
      </c>
      <c r="B58" s="59">
        <v>5.008</v>
      </c>
      <c r="C58" s="50">
        <v>9200</v>
      </c>
      <c r="D58" s="51">
        <v>25500</v>
      </c>
      <c r="E58" s="58">
        <v>52.63</v>
      </c>
      <c r="F58" s="58">
        <v>410</v>
      </c>
      <c r="G58" s="59">
        <v>231.4</v>
      </c>
      <c r="H58" s="58">
        <v>279</v>
      </c>
      <c r="I58" s="58">
        <v>255</v>
      </c>
      <c r="J58" s="59">
        <v>83.45</v>
      </c>
      <c r="K58" s="58"/>
      <c r="L58" s="58"/>
    </row>
    <row r="59" spans="1:12" x14ac:dyDescent="0.3">
      <c r="A59" s="54">
        <v>42771</v>
      </c>
      <c r="B59" s="59">
        <v>4.7210000000000001</v>
      </c>
      <c r="C59" s="50">
        <v>9200</v>
      </c>
      <c r="D59" s="51">
        <v>24500</v>
      </c>
      <c r="E59" s="58">
        <v>53.01</v>
      </c>
      <c r="F59" s="58">
        <v>400</v>
      </c>
      <c r="G59" s="59">
        <v>245</v>
      </c>
      <c r="H59" s="58">
        <v>279</v>
      </c>
      <c r="I59" s="58">
        <v>255</v>
      </c>
      <c r="J59" s="59">
        <v>80.75</v>
      </c>
      <c r="K59" s="58"/>
      <c r="L59" s="58"/>
    </row>
    <row r="60" spans="1:12" x14ac:dyDescent="0.3">
      <c r="A60" s="54">
        <v>42778</v>
      </c>
      <c r="B60" s="59">
        <v>4.05</v>
      </c>
      <c r="C60" s="50">
        <v>9200</v>
      </c>
      <c r="D60" s="51">
        <v>25500</v>
      </c>
      <c r="E60" s="58">
        <v>52.93</v>
      </c>
      <c r="F60" s="58">
        <v>400</v>
      </c>
      <c r="G60" s="59">
        <v>272.2</v>
      </c>
      <c r="H60" s="58">
        <v>279</v>
      </c>
      <c r="I60" s="58">
        <v>255</v>
      </c>
      <c r="J60" s="59">
        <v>93.05</v>
      </c>
      <c r="K60" s="58"/>
      <c r="L60" s="58"/>
    </row>
    <row r="61" spans="1:12" x14ac:dyDescent="0.3">
      <c r="A61" s="54">
        <v>42785</v>
      </c>
      <c r="B61" s="59">
        <v>5.1040000000000001</v>
      </c>
      <c r="C61" s="50">
        <v>9200</v>
      </c>
      <c r="D61" s="51">
        <v>29000</v>
      </c>
      <c r="E61" s="58">
        <v>53.69</v>
      </c>
      <c r="F61" s="58">
        <v>430</v>
      </c>
      <c r="G61" s="59">
        <v>282</v>
      </c>
      <c r="H61" s="58">
        <v>270</v>
      </c>
      <c r="I61" s="58">
        <v>255</v>
      </c>
      <c r="J61" s="59">
        <v>93.05</v>
      </c>
      <c r="K61" s="58"/>
      <c r="L61" s="58"/>
    </row>
    <row r="62" spans="1:12" x14ac:dyDescent="0.3">
      <c r="A62" s="54">
        <v>42792</v>
      </c>
      <c r="B62" s="59">
        <v>5.9039999999999999</v>
      </c>
      <c r="C62" s="50">
        <v>9200</v>
      </c>
      <c r="D62" s="51">
        <v>29250</v>
      </c>
      <c r="E62" s="58">
        <v>54.05</v>
      </c>
      <c r="F62" s="58">
        <v>430</v>
      </c>
      <c r="G62" s="59">
        <v>283.2</v>
      </c>
      <c r="H62" s="58">
        <v>270</v>
      </c>
      <c r="I62" s="58">
        <v>265</v>
      </c>
      <c r="J62" s="59">
        <v>93.05</v>
      </c>
      <c r="K62" s="58"/>
      <c r="L62" s="58"/>
    </row>
    <row r="63" spans="1:12" x14ac:dyDescent="0.3">
      <c r="A63" s="54">
        <v>42799</v>
      </c>
      <c r="B63" s="59">
        <v>6.4710000000000001</v>
      </c>
      <c r="C63" s="50">
        <v>9200</v>
      </c>
      <c r="D63" s="51">
        <v>30250</v>
      </c>
      <c r="E63" s="58">
        <v>53.2</v>
      </c>
      <c r="F63" s="58">
        <v>445</v>
      </c>
      <c r="G63" s="59">
        <v>298</v>
      </c>
      <c r="H63" s="58">
        <v>270</v>
      </c>
      <c r="I63" s="58">
        <v>270</v>
      </c>
      <c r="J63" s="59">
        <v>91.45</v>
      </c>
      <c r="K63" s="58"/>
      <c r="L63" s="58"/>
    </row>
    <row r="64" spans="1:12" x14ac:dyDescent="0.3">
      <c r="A64" s="54">
        <v>42806</v>
      </c>
      <c r="B64" s="59">
        <v>6.633</v>
      </c>
      <c r="C64" s="50">
        <v>9200</v>
      </c>
      <c r="D64" s="51">
        <v>32000</v>
      </c>
      <c r="E64" s="58">
        <v>48.4</v>
      </c>
      <c r="F64" s="58">
        <v>440</v>
      </c>
      <c r="G64" s="59">
        <v>300.60000000000002</v>
      </c>
      <c r="H64" s="58">
        <v>280</v>
      </c>
      <c r="I64" s="58">
        <v>270</v>
      </c>
      <c r="J64" s="59">
        <v>86.4</v>
      </c>
      <c r="K64" s="58"/>
      <c r="L64" s="58"/>
    </row>
    <row r="65" spans="1:12" x14ac:dyDescent="0.3">
      <c r="A65" s="54">
        <v>42813</v>
      </c>
      <c r="B65" s="59">
        <v>6.9290000000000003</v>
      </c>
      <c r="C65" s="50">
        <v>9500</v>
      </c>
      <c r="D65" s="51">
        <v>32000</v>
      </c>
      <c r="E65" s="58">
        <v>48.22</v>
      </c>
      <c r="F65" s="58">
        <v>435</v>
      </c>
      <c r="G65" s="59">
        <v>281.60000000000002</v>
      </c>
      <c r="H65" s="58">
        <v>305</v>
      </c>
      <c r="I65" s="58">
        <v>278</v>
      </c>
      <c r="J65" s="59">
        <v>92</v>
      </c>
      <c r="K65" s="58"/>
      <c r="L65" s="58"/>
    </row>
    <row r="66" spans="1:12" x14ac:dyDescent="0.3">
      <c r="A66" s="54">
        <v>42820</v>
      </c>
      <c r="B66" s="59">
        <v>7.1379999999999999</v>
      </c>
      <c r="C66" s="50">
        <v>9600</v>
      </c>
      <c r="D66" s="51">
        <v>28500</v>
      </c>
      <c r="E66" s="58">
        <v>47.73</v>
      </c>
      <c r="F66" s="58">
        <v>435</v>
      </c>
      <c r="G66" s="59">
        <v>265.39999999999998</v>
      </c>
      <c r="H66" s="58">
        <v>280</v>
      </c>
      <c r="I66" s="58">
        <v>278</v>
      </c>
      <c r="J66" s="59">
        <v>84.4</v>
      </c>
      <c r="K66" s="58"/>
      <c r="L66" s="58"/>
    </row>
    <row r="67" spans="1:12" x14ac:dyDescent="0.3">
      <c r="A67" s="54">
        <v>42827</v>
      </c>
      <c r="B67" s="59">
        <v>6.5289999999999999</v>
      </c>
      <c r="C67" s="50">
        <v>9300</v>
      </c>
      <c r="D67" s="51">
        <v>28500</v>
      </c>
      <c r="E67" s="58">
        <v>50.24</v>
      </c>
      <c r="F67" s="58">
        <v>430</v>
      </c>
      <c r="G67" s="59">
        <v>272.2</v>
      </c>
      <c r="H67" s="58">
        <v>280</v>
      </c>
      <c r="I67" s="58">
        <v>278</v>
      </c>
      <c r="J67" s="59">
        <v>79.25</v>
      </c>
      <c r="K67" s="58"/>
      <c r="L67" s="58"/>
    </row>
    <row r="68" spans="1:12" x14ac:dyDescent="0.3">
      <c r="A68" s="54">
        <v>42834</v>
      </c>
      <c r="B68" s="59">
        <v>6.1420000000000003</v>
      </c>
      <c r="C68" s="50">
        <v>9300</v>
      </c>
      <c r="D68" s="51">
        <v>29750</v>
      </c>
      <c r="E68" s="58">
        <v>53.08</v>
      </c>
      <c r="F68" s="58">
        <v>425</v>
      </c>
      <c r="G68" s="59">
        <v>273.75</v>
      </c>
      <c r="H68" s="58">
        <v>280</v>
      </c>
      <c r="I68" s="58">
        <v>249</v>
      </c>
      <c r="J68" s="59">
        <v>76.2</v>
      </c>
      <c r="K68" s="58"/>
      <c r="L68" s="58"/>
    </row>
    <row r="69" spans="1:12" x14ac:dyDescent="0.3">
      <c r="A69" s="54">
        <v>42841</v>
      </c>
      <c r="B69" s="59">
        <v>6.2679999999999998</v>
      </c>
      <c r="C69" s="50">
        <v>9000</v>
      </c>
      <c r="D69" s="51">
        <v>28000</v>
      </c>
      <c r="E69" s="58">
        <v>52.65</v>
      </c>
      <c r="F69" s="58">
        <v>415</v>
      </c>
      <c r="G69" s="59">
        <v>269.5</v>
      </c>
      <c r="H69" s="58">
        <v>280</v>
      </c>
      <c r="I69" s="58">
        <v>249</v>
      </c>
      <c r="J69" s="59">
        <v>69</v>
      </c>
      <c r="K69" s="58"/>
      <c r="L69" s="58"/>
    </row>
    <row r="70" spans="1:12" x14ac:dyDescent="0.3">
      <c r="A70" s="54">
        <v>42848</v>
      </c>
      <c r="B70" s="59">
        <v>6.133</v>
      </c>
      <c r="C70" s="50">
        <v>8600</v>
      </c>
      <c r="D70" s="51">
        <v>27000</v>
      </c>
      <c r="E70" s="58">
        <v>49.23</v>
      </c>
      <c r="F70" s="58">
        <v>390</v>
      </c>
      <c r="G70" s="59">
        <v>265.60000000000002</v>
      </c>
      <c r="H70" s="58">
        <v>280</v>
      </c>
      <c r="I70" s="58">
        <v>240</v>
      </c>
      <c r="J70" s="59">
        <v>67.900000000000006</v>
      </c>
      <c r="K70" s="58"/>
      <c r="L70" s="58"/>
    </row>
    <row r="71" spans="1:12" x14ac:dyDescent="0.3">
      <c r="A71" s="54">
        <v>42855</v>
      </c>
      <c r="B71" s="59">
        <v>6.0750000000000002</v>
      </c>
      <c r="C71" s="50">
        <v>8600</v>
      </c>
      <c r="D71" s="51">
        <v>25000</v>
      </c>
      <c r="E71" s="58">
        <v>48.84</v>
      </c>
      <c r="F71" s="58">
        <v>390</v>
      </c>
      <c r="G71" s="59">
        <v>271.75</v>
      </c>
      <c r="H71" s="58">
        <v>270</v>
      </c>
      <c r="I71" s="58">
        <v>235</v>
      </c>
      <c r="J71" s="59">
        <v>67.3</v>
      </c>
      <c r="K71" s="58"/>
      <c r="L71" s="58"/>
    </row>
    <row r="72" spans="1:12" x14ac:dyDescent="0.3">
      <c r="A72" s="54">
        <v>42862</v>
      </c>
      <c r="B72" s="59">
        <v>6.0789999999999997</v>
      </c>
      <c r="C72" s="50">
        <v>8600</v>
      </c>
      <c r="D72" s="51">
        <v>25000</v>
      </c>
      <c r="E72" s="58">
        <v>46.43</v>
      </c>
      <c r="F72" s="58">
        <v>395</v>
      </c>
      <c r="G72" s="59">
        <v>274.2</v>
      </c>
      <c r="H72" s="58">
        <v>270</v>
      </c>
      <c r="I72" s="58">
        <v>235</v>
      </c>
      <c r="J72" s="59">
        <v>61.4</v>
      </c>
      <c r="K72" s="58"/>
      <c r="L72" s="58"/>
    </row>
    <row r="73" spans="1:12" x14ac:dyDescent="0.3">
      <c r="A73" s="54">
        <v>42869</v>
      </c>
      <c r="B73" s="59">
        <v>5.9379999999999997</v>
      </c>
      <c r="C73" s="50">
        <v>8800</v>
      </c>
      <c r="D73" s="51">
        <v>25000</v>
      </c>
      <c r="E73" s="58">
        <v>48.85</v>
      </c>
      <c r="F73" s="58">
        <v>395</v>
      </c>
      <c r="G73" s="59">
        <v>272</v>
      </c>
      <c r="H73" s="58">
        <v>270</v>
      </c>
      <c r="I73" s="58">
        <v>235</v>
      </c>
      <c r="J73" s="59">
        <v>60.55</v>
      </c>
      <c r="K73" s="58"/>
      <c r="L73" s="58"/>
    </row>
    <row r="74" spans="1:12" x14ac:dyDescent="0.3">
      <c r="A74" s="54">
        <v>42876</v>
      </c>
      <c r="B74" s="59">
        <v>6.1929999999999996</v>
      </c>
      <c r="C74" s="50">
        <v>8800</v>
      </c>
      <c r="D74" s="51">
        <v>25000</v>
      </c>
      <c r="E74" s="58">
        <v>50.73</v>
      </c>
      <c r="F74" s="58">
        <v>405</v>
      </c>
      <c r="G74" s="59">
        <v>272.60000000000002</v>
      </c>
      <c r="H74" s="58">
        <v>270</v>
      </c>
      <c r="I74" s="58">
        <v>238</v>
      </c>
      <c r="J74" s="59">
        <v>63.05</v>
      </c>
      <c r="K74" s="58"/>
      <c r="L74" s="58"/>
    </row>
    <row r="75" spans="1:12" x14ac:dyDescent="0.3">
      <c r="A75" s="54">
        <v>42883</v>
      </c>
      <c r="B75" s="59">
        <v>6.0289999999999999</v>
      </c>
      <c r="C75" s="50">
        <v>9300</v>
      </c>
      <c r="D75" s="51">
        <v>26000</v>
      </c>
      <c r="E75" s="58">
        <v>49.99</v>
      </c>
      <c r="F75" s="58">
        <v>410</v>
      </c>
      <c r="G75" s="59">
        <v>272.75</v>
      </c>
      <c r="H75" s="58">
        <v>270</v>
      </c>
      <c r="I75" s="58">
        <v>238</v>
      </c>
      <c r="J75" s="59">
        <v>58.99</v>
      </c>
      <c r="K75" s="58"/>
      <c r="L75" s="58"/>
    </row>
    <row r="76" spans="1:12" x14ac:dyDescent="0.3">
      <c r="A76" s="54">
        <v>42890</v>
      </c>
      <c r="B76" s="59">
        <v>5.6</v>
      </c>
      <c r="C76" s="50">
        <v>9300</v>
      </c>
      <c r="D76" s="51">
        <v>26000</v>
      </c>
      <c r="E76" s="58">
        <v>47.4</v>
      </c>
      <c r="F76" s="58">
        <v>415</v>
      </c>
      <c r="G76" s="59">
        <v>272.60000000000002</v>
      </c>
      <c r="H76" s="58">
        <v>270</v>
      </c>
      <c r="I76" s="58">
        <v>240</v>
      </c>
      <c r="J76" s="59">
        <v>57.4</v>
      </c>
      <c r="K76" s="58"/>
      <c r="L76" s="58"/>
    </row>
    <row r="77" spans="1:12" x14ac:dyDescent="0.3">
      <c r="A77" s="54">
        <v>42897</v>
      </c>
      <c r="B77" s="59">
        <v>5.875</v>
      </c>
      <c r="C77" s="50">
        <v>9500</v>
      </c>
      <c r="D77" s="51">
        <v>26250</v>
      </c>
      <c r="E77" s="58">
        <v>46.08</v>
      </c>
      <c r="F77" s="58">
        <v>415</v>
      </c>
      <c r="G77" s="59">
        <v>273.2</v>
      </c>
      <c r="H77" s="58">
        <v>270</v>
      </c>
      <c r="I77" s="58">
        <v>248</v>
      </c>
      <c r="J77" s="59">
        <v>54.9</v>
      </c>
      <c r="K77" s="58"/>
      <c r="L77" s="58"/>
    </row>
    <row r="78" spans="1:12" x14ac:dyDescent="0.3">
      <c r="A78" s="54">
        <v>42904</v>
      </c>
      <c r="B78" s="59">
        <v>5.15</v>
      </c>
      <c r="C78" s="50">
        <v>9500</v>
      </c>
      <c r="D78" s="51">
        <v>26250</v>
      </c>
      <c r="E78" s="58">
        <v>44.2</v>
      </c>
      <c r="F78" s="58">
        <v>415</v>
      </c>
      <c r="G78" s="59">
        <v>276.39999999999998</v>
      </c>
      <c r="H78" s="58">
        <v>272</v>
      </c>
      <c r="I78" s="58">
        <v>248</v>
      </c>
      <c r="J78" s="59">
        <v>55.6</v>
      </c>
      <c r="K78" s="58"/>
      <c r="L78" s="58"/>
    </row>
    <row r="79" spans="1:12" x14ac:dyDescent="0.3">
      <c r="A79" s="54">
        <v>42911</v>
      </c>
      <c r="B79" s="59">
        <v>4.6710000000000003</v>
      </c>
      <c r="C79" s="50">
        <v>9500</v>
      </c>
      <c r="D79" s="51">
        <v>26250</v>
      </c>
      <c r="E79" s="58">
        <v>43.38</v>
      </c>
      <c r="F79" s="58">
        <v>420</v>
      </c>
      <c r="G79" s="59">
        <v>286.2</v>
      </c>
      <c r="H79" s="58">
        <v>272</v>
      </c>
      <c r="I79" s="58">
        <v>250</v>
      </c>
      <c r="J79" s="59">
        <v>57.15</v>
      </c>
      <c r="K79" s="58"/>
      <c r="L79" s="58"/>
    </row>
    <row r="80" spans="1:12" x14ac:dyDescent="0.3">
      <c r="A80" s="54">
        <v>42918</v>
      </c>
      <c r="B80" s="59">
        <v>4.8250000000000002</v>
      </c>
      <c r="C80" s="50">
        <v>9500</v>
      </c>
      <c r="D80" s="51">
        <v>29000</v>
      </c>
      <c r="E80" s="58">
        <v>47.07</v>
      </c>
      <c r="F80" s="58">
        <v>435</v>
      </c>
      <c r="G80" s="59">
        <v>293.2</v>
      </c>
      <c r="H80" s="58">
        <v>280</v>
      </c>
      <c r="I80" s="58">
        <v>253</v>
      </c>
      <c r="J80" s="59">
        <v>63</v>
      </c>
      <c r="K80" s="58"/>
      <c r="L80" s="58"/>
    </row>
    <row r="81" spans="1:12" x14ac:dyDescent="0.3">
      <c r="A81" s="54">
        <v>42925</v>
      </c>
      <c r="B81" s="59">
        <v>4.4290000000000003</v>
      </c>
      <c r="C81" s="50">
        <v>9800</v>
      </c>
      <c r="D81" s="51">
        <v>28500</v>
      </c>
      <c r="E81" s="58">
        <v>44.4</v>
      </c>
      <c r="F81" s="58">
        <v>440</v>
      </c>
      <c r="G81" s="59">
        <v>296.8</v>
      </c>
      <c r="H81" s="58">
        <v>285</v>
      </c>
      <c r="I81" s="58">
        <v>255</v>
      </c>
      <c r="J81" s="59">
        <v>64.349999999999994</v>
      </c>
      <c r="K81" s="58"/>
      <c r="L81" s="58"/>
    </row>
    <row r="82" spans="1:12" x14ac:dyDescent="0.3">
      <c r="A82" s="54">
        <v>42932</v>
      </c>
      <c r="B82" s="59">
        <v>5.1079999999999997</v>
      </c>
      <c r="C82" s="50">
        <v>9800</v>
      </c>
      <c r="D82" s="51">
        <v>28500</v>
      </c>
      <c r="E82" s="58">
        <v>46.02</v>
      </c>
      <c r="F82" s="58">
        <v>455</v>
      </c>
      <c r="G82" s="59">
        <v>299</v>
      </c>
      <c r="H82" s="58">
        <v>285</v>
      </c>
      <c r="I82" s="58">
        <v>258</v>
      </c>
      <c r="J82" s="59">
        <v>65.349999999999994</v>
      </c>
      <c r="K82" s="58"/>
      <c r="L82" s="58"/>
    </row>
    <row r="83" spans="1:12" x14ac:dyDescent="0.3">
      <c r="A83" s="54">
        <v>42939</v>
      </c>
      <c r="B83" s="59">
        <v>5.7290000000000001</v>
      </c>
      <c r="C83" s="50">
        <v>10000</v>
      </c>
      <c r="D83" s="51">
        <v>29000</v>
      </c>
      <c r="E83" s="58">
        <v>46.34</v>
      </c>
      <c r="F83" s="58">
        <v>465</v>
      </c>
      <c r="G83" s="59">
        <v>310.2</v>
      </c>
      <c r="H83" s="58">
        <v>285</v>
      </c>
      <c r="I83" s="58">
        <v>275</v>
      </c>
      <c r="J83" s="59">
        <v>67.95</v>
      </c>
      <c r="K83" s="58"/>
      <c r="L83" s="58"/>
    </row>
    <row r="84" spans="1:12" x14ac:dyDescent="0.3">
      <c r="A84" s="54">
        <v>42946</v>
      </c>
      <c r="B84" s="59">
        <v>5.9249999999999998</v>
      </c>
      <c r="C84" s="50">
        <v>10000</v>
      </c>
      <c r="D84" s="51">
        <v>32500</v>
      </c>
      <c r="E84" s="58">
        <v>50.17</v>
      </c>
      <c r="F84" s="58">
        <v>470</v>
      </c>
      <c r="G84" s="59">
        <v>327.2</v>
      </c>
      <c r="H84" s="58">
        <v>285</v>
      </c>
      <c r="I84" s="58">
        <v>275</v>
      </c>
      <c r="J84" s="59">
        <v>69.55</v>
      </c>
      <c r="K84" s="58"/>
      <c r="L84" s="58"/>
    </row>
    <row r="85" spans="1:12" x14ac:dyDescent="0.3">
      <c r="A85" s="54">
        <v>42953</v>
      </c>
      <c r="B85" s="59">
        <v>6.258</v>
      </c>
      <c r="C85" s="50">
        <v>10200</v>
      </c>
      <c r="D85" s="51">
        <v>32500</v>
      </c>
      <c r="E85" s="58">
        <v>49.39</v>
      </c>
      <c r="F85" s="58">
        <v>485</v>
      </c>
      <c r="G85" s="59">
        <v>339</v>
      </c>
      <c r="H85" s="58">
        <v>300</v>
      </c>
      <c r="I85" s="58">
        <v>282</v>
      </c>
      <c r="J85" s="59">
        <v>74.599999999999994</v>
      </c>
      <c r="K85" s="58"/>
      <c r="L85" s="58"/>
    </row>
    <row r="86" spans="1:12" x14ac:dyDescent="0.3">
      <c r="A86" s="54">
        <v>42960</v>
      </c>
      <c r="B86" s="59">
        <v>7</v>
      </c>
      <c r="C86" s="50">
        <v>10500</v>
      </c>
      <c r="D86" s="51">
        <v>32500</v>
      </c>
      <c r="E86" s="58">
        <v>47.59</v>
      </c>
      <c r="F86" s="58">
        <v>510</v>
      </c>
      <c r="G86" s="59">
        <v>354.6</v>
      </c>
      <c r="H86" s="58">
        <v>300</v>
      </c>
      <c r="I86" s="58">
        <v>290</v>
      </c>
      <c r="J86" s="59">
        <v>75.05</v>
      </c>
      <c r="K86" s="58"/>
      <c r="L86" s="58"/>
    </row>
    <row r="87" spans="1:12" x14ac:dyDescent="0.3">
      <c r="A87" s="54">
        <v>42967</v>
      </c>
      <c r="B87" s="59">
        <v>7.4</v>
      </c>
      <c r="C87" s="50">
        <v>10500</v>
      </c>
      <c r="D87" s="58">
        <v>33750</v>
      </c>
      <c r="E87" s="58">
        <v>47.37</v>
      </c>
      <c r="F87" s="58">
        <v>520</v>
      </c>
      <c r="G87" s="59">
        <v>356.8</v>
      </c>
      <c r="H87" s="58">
        <v>300</v>
      </c>
      <c r="I87" s="58">
        <v>303</v>
      </c>
      <c r="J87" s="59">
        <v>74.900000000000006</v>
      </c>
      <c r="K87" s="58"/>
      <c r="L87" s="58"/>
    </row>
    <row r="88" spans="1:12" x14ac:dyDescent="0.3">
      <c r="A88" s="54">
        <v>42974</v>
      </c>
      <c r="B88" s="59">
        <v>7.2709999999999999</v>
      </c>
      <c r="C88" s="50">
        <v>10800</v>
      </c>
      <c r="D88" s="51">
        <v>34250</v>
      </c>
      <c r="E88" s="58">
        <v>47.37</v>
      </c>
      <c r="F88" s="58">
        <v>530</v>
      </c>
      <c r="G88" s="59">
        <v>354.75</v>
      </c>
      <c r="H88" s="58">
        <v>340</v>
      </c>
      <c r="I88" s="58">
        <v>308</v>
      </c>
      <c r="J88" s="59">
        <v>76.849999999999994</v>
      </c>
      <c r="K88" s="58"/>
      <c r="L88" s="58"/>
    </row>
    <row r="89" spans="1:12" x14ac:dyDescent="0.3">
      <c r="A89" s="54">
        <v>42981</v>
      </c>
      <c r="B89" s="59">
        <v>7.1050000000000004</v>
      </c>
      <c r="C89" s="50">
        <v>10800</v>
      </c>
      <c r="D89" s="51">
        <v>33250</v>
      </c>
      <c r="E89" s="58">
        <v>47.37</v>
      </c>
      <c r="F89" s="58">
        <v>540</v>
      </c>
      <c r="G89" s="59">
        <v>354.8</v>
      </c>
      <c r="H89" s="58">
        <v>340</v>
      </c>
      <c r="I89" s="58">
        <v>308</v>
      </c>
      <c r="J89" s="59">
        <v>77.099999999999994</v>
      </c>
      <c r="K89" s="58"/>
      <c r="L89" s="58"/>
    </row>
    <row r="90" spans="1:12" x14ac:dyDescent="0.3">
      <c r="A90" s="54">
        <v>42988</v>
      </c>
      <c r="B90" s="59">
        <v>7.9640000000000004</v>
      </c>
      <c r="C90" s="50">
        <v>10800</v>
      </c>
      <c r="D90" s="51">
        <v>33250</v>
      </c>
      <c r="E90" s="58">
        <v>48.07</v>
      </c>
      <c r="F90" s="58">
        <v>545</v>
      </c>
      <c r="G90" s="59">
        <v>351.9</v>
      </c>
      <c r="H90" s="58">
        <v>340</v>
      </c>
      <c r="I90" s="58">
        <v>305</v>
      </c>
      <c r="J90" s="59">
        <v>74.150000000000006</v>
      </c>
      <c r="K90" s="58"/>
      <c r="L90" s="58"/>
    </row>
    <row r="91" spans="1:12" x14ac:dyDescent="0.3">
      <c r="A91" s="54">
        <v>42995</v>
      </c>
      <c r="B91" s="59">
        <v>7.923</v>
      </c>
      <c r="C91" s="50">
        <v>10500</v>
      </c>
      <c r="D91" s="51">
        <v>33250</v>
      </c>
      <c r="E91" s="58">
        <v>49.91</v>
      </c>
      <c r="F91" s="58">
        <v>543</v>
      </c>
      <c r="G91" s="59">
        <v>340.6</v>
      </c>
      <c r="H91" s="58">
        <v>351</v>
      </c>
      <c r="I91" s="58">
        <v>305</v>
      </c>
      <c r="J91" s="59">
        <v>71.7</v>
      </c>
      <c r="K91" s="58"/>
      <c r="L91" s="58"/>
    </row>
    <row r="92" spans="1:12" x14ac:dyDescent="0.3">
      <c r="A92" s="54">
        <v>43002</v>
      </c>
      <c r="B92" s="59">
        <v>8.1270000000000007</v>
      </c>
      <c r="C92" s="50">
        <v>10200</v>
      </c>
      <c r="D92" s="58">
        <v>33250</v>
      </c>
      <c r="E92" s="58">
        <v>52.22</v>
      </c>
      <c r="F92" s="58">
        <v>529</v>
      </c>
      <c r="G92" s="59">
        <v>309.5</v>
      </c>
      <c r="H92" s="58">
        <v>351</v>
      </c>
      <c r="I92" s="58">
        <v>305</v>
      </c>
      <c r="J92" s="59">
        <v>62.25</v>
      </c>
      <c r="K92" s="58"/>
      <c r="L92" s="58"/>
    </row>
    <row r="93" spans="1:12" x14ac:dyDescent="0.3">
      <c r="A93" s="54">
        <v>43009</v>
      </c>
      <c r="B93" s="59">
        <v>7.4359999999999999</v>
      </c>
      <c r="C93" s="50">
        <v>9900</v>
      </c>
      <c r="D93" s="51">
        <v>32250</v>
      </c>
      <c r="E93" s="58">
        <v>50.58</v>
      </c>
      <c r="F93" s="58">
        <v>525</v>
      </c>
      <c r="G93" s="59">
        <v>299</v>
      </c>
      <c r="H93" s="58">
        <v>344</v>
      </c>
      <c r="I93" s="58">
        <v>305</v>
      </c>
      <c r="J93" s="59">
        <v>61.35</v>
      </c>
      <c r="K93" s="58"/>
      <c r="L93" s="58"/>
    </row>
    <row r="94" spans="1:12" x14ac:dyDescent="0.3">
      <c r="A94" s="54">
        <v>43016</v>
      </c>
      <c r="B94" s="59">
        <v>8.1140000000000008</v>
      </c>
      <c r="C94" s="50">
        <v>9600</v>
      </c>
      <c r="D94" s="51">
        <v>32250</v>
      </c>
      <c r="E94" s="58">
        <v>49.58</v>
      </c>
      <c r="F94" s="58">
        <v>525</v>
      </c>
      <c r="G94" s="59">
        <v>311.5</v>
      </c>
      <c r="H94" s="58">
        <v>344</v>
      </c>
      <c r="I94" s="58">
        <v>305</v>
      </c>
      <c r="J94" s="59">
        <v>61.5</v>
      </c>
      <c r="K94" s="58"/>
      <c r="L94" s="58"/>
    </row>
    <row r="95" spans="1:12" x14ac:dyDescent="0.3">
      <c r="A95" s="54">
        <v>43023</v>
      </c>
      <c r="B95" s="59">
        <v>8.7590000000000003</v>
      </c>
      <c r="C95" s="50">
        <v>9300</v>
      </c>
      <c r="D95" s="51">
        <v>31000</v>
      </c>
      <c r="E95" s="58">
        <v>51.87</v>
      </c>
      <c r="F95" s="58">
        <v>525</v>
      </c>
      <c r="G95" s="59">
        <v>303</v>
      </c>
      <c r="H95" s="58">
        <v>344</v>
      </c>
      <c r="I95" s="58">
        <v>275</v>
      </c>
      <c r="J95" s="59">
        <v>62.95</v>
      </c>
      <c r="K95" s="58"/>
      <c r="L95" s="58"/>
    </row>
    <row r="96" spans="1:12" x14ac:dyDescent="0.3">
      <c r="A96" s="54">
        <v>43030</v>
      </c>
      <c r="B96" s="59">
        <v>8.5589999999999993</v>
      </c>
      <c r="C96" s="50">
        <v>9300</v>
      </c>
      <c r="D96" s="51">
        <v>31000</v>
      </c>
      <c r="E96" s="58">
        <v>51.9</v>
      </c>
      <c r="F96" s="58">
        <v>510</v>
      </c>
      <c r="G96" s="59">
        <v>303.5</v>
      </c>
      <c r="H96" s="58">
        <v>322</v>
      </c>
      <c r="I96" s="58">
        <v>275</v>
      </c>
      <c r="J96" s="59">
        <v>60.65</v>
      </c>
      <c r="K96" s="58"/>
      <c r="L96" s="58"/>
    </row>
    <row r="97" spans="1:12" x14ac:dyDescent="0.3">
      <c r="A97" s="54">
        <v>43037</v>
      </c>
      <c r="B97" s="59">
        <v>8.1180000000000003</v>
      </c>
      <c r="C97" s="50">
        <v>9600</v>
      </c>
      <c r="D97" s="51">
        <v>31000</v>
      </c>
      <c r="E97" s="58">
        <v>54.15</v>
      </c>
      <c r="F97" s="58">
        <v>510</v>
      </c>
      <c r="G97" s="59">
        <v>309</v>
      </c>
      <c r="H97" s="58">
        <v>322</v>
      </c>
      <c r="I97" s="58">
        <v>285</v>
      </c>
      <c r="J97" s="59">
        <v>59.1</v>
      </c>
      <c r="K97" s="58"/>
      <c r="L97" s="58"/>
    </row>
    <row r="98" spans="1:12" x14ac:dyDescent="0.3">
      <c r="A98" s="54">
        <v>43044</v>
      </c>
      <c r="B98" s="59">
        <v>7.7549999999999999</v>
      </c>
      <c r="C98" s="50">
        <v>9900</v>
      </c>
      <c r="D98" s="51">
        <v>32500</v>
      </c>
      <c r="E98" s="58">
        <v>57.35</v>
      </c>
      <c r="F98" s="58">
        <v>495</v>
      </c>
      <c r="G98" s="59">
        <v>305.2</v>
      </c>
      <c r="H98" s="58">
        <v>322</v>
      </c>
      <c r="I98" s="58">
        <v>285</v>
      </c>
      <c r="J98" s="59">
        <v>60.05</v>
      </c>
      <c r="K98" s="58"/>
      <c r="L98" s="58"/>
    </row>
    <row r="99" spans="1:12" x14ac:dyDescent="0.3">
      <c r="A99" s="54">
        <v>43051</v>
      </c>
      <c r="B99" s="59">
        <v>8.1549999999999994</v>
      </c>
      <c r="C99" s="50">
        <v>10100</v>
      </c>
      <c r="D99" s="51">
        <v>33500</v>
      </c>
      <c r="E99" s="58">
        <v>56.76</v>
      </c>
      <c r="F99" s="58">
        <v>490</v>
      </c>
      <c r="G99" s="59">
        <v>309.5</v>
      </c>
      <c r="H99" s="58">
        <v>322</v>
      </c>
      <c r="I99" s="58">
        <v>295</v>
      </c>
      <c r="J99" s="59">
        <v>62.7</v>
      </c>
      <c r="K99" s="58"/>
      <c r="L99" s="58"/>
    </row>
    <row r="100" spans="1:12" x14ac:dyDescent="0.3">
      <c r="A100" s="54">
        <v>43058</v>
      </c>
      <c r="B100" s="59">
        <v>8.0820000000000007</v>
      </c>
      <c r="C100" s="50">
        <v>9900</v>
      </c>
      <c r="D100" s="51">
        <v>34000</v>
      </c>
      <c r="E100" s="58">
        <v>56.76</v>
      </c>
      <c r="F100" s="58">
        <v>490</v>
      </c>
      <c r="G100" s="59">
        <v>314.89999999999998</v>
      </c>
      <c r="H100" s="58">
        <v>325</v>
      </c>
      <c r="I100" s="58">
        <v>295</v>
      </c>
      <c r="J100" s="59">
        <v>62.75</v>
      </c>
      <c r="K100" s="58"/>
      <c r="L100" s="58"/>
    </row>
    <row r="101" spans="1:12" x14ac:dyDescent="0.3">
      <c r="A101" s="54">
        <v>43065</v>
      </c>
      <c r="B101" s="59">
        <v>9.3179999999999996</v>
      </c>
      <c r="C101" s="50">
        <v>10100</v>
      </c>
      <c r="D101" s="51">
        <v>34500</v>
      </c>
      <c r="E101" s="58">
        <v>58.11</v>
      </c>
      <c r="F101" s="58">
        <v>495</v>
      </c>
      <c r="G101" s="59">
        <v>328.1</v>
      </c>
      <c r="H101" s="58">
        <v>325</v>
      </c>
      <c r="I101" s="58">
        <v>295</v>
      </c>
      <c r="J101" s="59">
        <v>68.45</v>
      </c>
      <c r="K101" s="58"/>
      <c r="L101" s="58"/>
    </row>
    <row r="102" spans="1:12" x14ac:dyDescent="0.3">
      <c r="A102" s="54">
        <v>43072</v>
      </c>
      <c r="B102" s="59">
        <v>9.9450000000000003</v>
      </c>
      <c r="C102" s="50">
        <v>10400</v>
      </c>
      <c r="D102" s="51">
        <v>34500</v>
      </c>
      <c r="E102" s="58">
        <v>57.47</v>
      </c>
      <c r="F102" s="58">
        <v>500</v>
      </c>
      <c r="G102" s="59">
        <v>346.1</v>
      </c>
      <c r="H102" s="58">
        <v>325</v>
      </c>
      <c r="I102" s="58">
        <v>310</v>
      </c>
      <c r="J102" s="59">
        <v>70.45</v>
      </c>
      <c r="K102" s="58"/>
      <c r="L102" s="58"/>
    </row>
    <row r="103" spans="1:12" x14ac:dyDescent="0.3">
      <c r="A103" s="54">
        <v>43079</v>
      </c>
      <c r="B103" s="59">
        <v>9.891</v>
      </c>
      <c r="C103" s="50">
        <v>10400</v>
      </c>
      <c r="D103" s="51">
        <v>35500</v>
      </c>
      <c r="E103" s="58">
        <v>57.99</v>
      </c>
      <c r="F103" s="58">
        <v>500</v>
      </c>
      <c r="G103" s="59">
        <v>351.8</v>
      </c>
      <c r="H103" s="58">
        <v>350</v>
      </c>
      <c r="I103" s="58">
        <v>310</v>
      </c>
      <c r="J103" s="59">
        <v>69.5</v>
      </c>
      <c r="K103" s="58"/>
      <c r="L103" s="58"/>
    </row>
    <row r="104" spans="1:12" x14ac:dyDescent="0.3">
      <c r="A104" s="54">
        <v>43086</v>
      </c>
      <c r="B104" s="59">
        <v>9.7639999999999993</v>
      </c>
      <c r="C104" s="50">
        <v>10400</v>
      </c>
      <c r="D104" s="51">
        <v>36000</v>
      </c>
      <c r="E104" s="58">
        <v>57.195999999999998</v>
      </c>
      <c r="F104" s="58">
        <v>526</v>
      </c>
      <c r="G104" s="59">
        <v>363</v>
      </c>
      <c r="H104" s="58">
        <v>350</v>
      </c>
      <c r="I104" s="58">
        <v>330</v>
      </c>
      <c r="J104" s="59">
        <v>71.45</v>
      </c>
      <c r="K104" s="58"/>
      <c r="L104" s="58"/>
    </row>
    <row r="105" spans="1:12" x14ac:dyDescent="0.3">
      <c r="A105" s="54">
        <v>43093</v>
      </c>
      <c r="B105" s="59">
        <v>7</v>
      </c>
      <c r="C105" s="50">
        <v>10400</v>
      </c>
      <c r="D105" s="51">
        <v>36500</v>
      </c>
      <c r="E105" s="58">
        <v>59.97</v>
      </c>
      <c r="F105" s="58">
        <v>536</v>
      </c>
      <c r="G105" s="59">
        <v>370.17</v>
      </c>
      <c r="H105" s="58">
        <v>350</v>
      </c>
      <c r="I105" s="58">
        <v>330</v>
      </c>
      <c r="J105" s="59">
        <v>74.599999999999994</v>
      </c>
      <c r="K105" s="58"/>
      <c r="L105" s="58"/>
    </row>
    <row r="106" spans="1:12" x14ac:dyDescent="0.3">
      <c r="A106" s="54">
        <v>43100</v>
      </c>
      <c r="B106" s="59">
        <v>7</v>
      </c>
      <c r="C106" s="50">
        <v>10700</v>
      </c>
      <c r="D106" s="51">
        <v>36500</v>
      </c>
      <c r="E106" s="58">
        <v>60.42</v>
      </c>
      <c r="F106" s="58">
        <v>531</v>
      </c>
      <c r="G106" s="59">
        <v>370.17</v>
      </c>
      <c r="H106" s="58">
        <v>370</v>
      </c>
      <c r="I106" s="58">
        <v>345</v>
      </c>
      <c r="J106" s="59">
        <v>74.349999999999994</v>
      </c>
      <c r="K106" s="58"/>
      <c r="L106" s="58"/>
    </row>
    <row r="107" spans="1:12" x14ac:dyDescent="0.3">
      <c r="A107" s="54">
        <v>43107</v>
      </c>
      <c r="B107" s="59">
        <v>6.8949999999999996</v>
      </c>
      <c r="C107" s="50">
        <v>11000</v>
      </c>
      <c r="D107" s="51">
        <v>36500</v>
      </c>
      <c r="E107" s="58">
        <v>61.73</v>
      </c>
      <c r="F107" s="58">
        <v>528</v>
      </c>
      <c r="G107" s="59">
        <v>374</v>
      </c>
      <c r="H107" s="58">
        <v>370</v>
      </c>
      <c r="I107" s="58">
        <v>345</v>
      </c>
      <c r="J107" s="59">
        <v>77.099999999999994</v>
      </c>
      <c r="K107" s="58">
        <v>607.19999999999993</v>
      </c>
      <c r="L107" s="58">
        <v>546</v>
      </c>
    </row>
    <row r="108" spans="1:12" x14ac:dyDescent="0.3">
      <c r="A108" s="54">
        <v>43114</v>
      </c>
      <c r="B108" s="59">
        <v>6</v>
      </c>
      <c r="C108" s="50">
        <v>11200</v>
      </c>
      <c r="D108" s="51">
        <v>37500</v>
      </c>
      <c r="E108" s="58">
        <v>63.73</v>
      </c>
      <c r="F108" s="58">
        <v>527</v>
      </c>
      <c r="G108" s="59">
        <v>372.5</v>
      </c>
      <c r="H108" s="58">
        <v>375</v>
      </c>
      <c r="I108" s="58">
        <v>324</v>
      </c>
      <c r="J108" s="59">
        <v>78.3</v>
      </c>
      <c r="K108" s="58">
        <v>606.04999999999995</v>
      </c>
      <c r="L108" s="58">
        <v>542</v>
      </c>
    </row>
    <row r="109" spans="1:12" x14ac:dyDescent="0.3">
      <c r="A109" s="54">
        <v>43121</v>
      </c>
      <c r="B109" s="59">
        <v>5.782</v>
      </c>
      <c r="C109" s="50">
        <v>11200</v>
      </c>
      <c r="D109" s="51">
        <v>37500</v>
      </c>
      <c r="E109" s="58">
        <v>63.554000000000002</v>
      </c>
      <c r="F109" s="58">
        <v>529</v>
      </c>
      <c r="G109" s="59">
        <v>359.5</v>
      </c>
      <c r="H109" s="58">
        <v>375</v>
      </c>
      <c r="I109" s="58">
        <v>324</v>
      </c>
      <c r="J109" s="59">
        <v>76.849999999999994</v>
      </c>
      <c r="K109" s="58">
        <v>608.34999999999991</v>
      </c>
      <c r="L109" s="58">
        <v>559</v>
      </c>
    </row>
    <row r="110" spans="1:12" x14ac:dyDescent="0.3">
      <c r="A110" s="54">
        <v>43128</v>
      </c>
      <c r="B110" s="59">
        <v>7.0590000000000002</v>
      </c>
      <c r="C110" s="50">
        <v>11100</v>
      </c>
      <c r="D110" s="51">
        <v>37000</v>
      </c>
      <c r="E110" s="58">
        <v>65.56</v>
      </c>
      <c r="F110" s="58">
        <v>535</v>
      </c>
      <c r="G110" s="59">
        <v>352.5</v>
      </c>
      <c r="H110" s="58">
        <v>375</v>
      </c>
      <c r="I110" s="58">
        <v>345</v>
      </c>
      <c r="J110" s="59">
        <v>74.599999999999994</v>
      </c>
      <c r="K110" s="58">
        <v>615.25</v>
      </c>
      <c r="L110" s="58">
        <v>567</v>
      </c>
    </row>
    <row r="111" spans="1:12" x14ac:dyDescent="0.3">
      <c r="A111" s="54">
        <v>43135</v>
      </c>
      <c r="B111" s="59">
        <v>6.2450000000000001</v>
      </c>
      <c r="C111" s="50">
        <v>11000</v>
      </c>
      <c r="D111" s="51">
        <v>35750</v>
      </c>
      <c r="E111" s="58">
        <v>64.150000000000006</v>
      </c>
      <c r="F111" s="58">
        <v>541</v>
      </c>
      <c r="G111" s="59">
        <v>345</v>
      </c>
      <c r="H111" s="58">
        <v>375</v>
      </c>
      <c r="I111" s="58">
        <v>335</v>
      </c>
      <c r="J111" s="59">
        <v>73.8</v>
      </c>
      <c r="K111" s="58">
        <v>622.15</v>
      </c>
      <c r="L111" s="58">
        <v>579</v>
      </c>
    </row>
    <row r="112" spans="1:12" x14ac:dyDescent="0.3">
      <c r="A112" s="54">
        <v>43142</v>
      </c>
      <c r="B112" s="59">
        <v>6.8</v>
      </c>
      <c r="C112" s="50">
        <v>11000</v>
      </c>
      <c r="D112" s="51">
        <v>35000</v>
      </c>
      <c r="E112" s="58">
        <v>59.29</v>
      </c>
      <c r="F112" s="58">
        <v>538</v>
      </c>
      <c r="G112" s="59">
        <v>350</v>
      </c>
      <c r="H112" s="58">
        <v>365</v>
      </c>
      <c r="I112" s="58">
        <v>335</v>
      </c>
      <c r="J112" s="59">
        <v>76.55</v>
      </c>
      <c r="K112" s="58">
        <v>618.69999999999993</v>
      </c>
      <c r="L112" s="58">
        <v>570</v>
      </c>
    </row>
    <row r="113" spans="1:12" x14ac:dyDescent="0.3">
      <c r="A113" s="54">
        <v>43149</v>
      </c>
      <c r="B113" s="59">
        <v>6.532</v>
      </c>
      <c r="C113" s="50">
        <v>11000</v>
      </c>
      <c r="D113" s="51">
        <v>35000</v>
      </c>
      <c r="E113" s="58">
        <v>61.811999999999998</v>
      </c>
      <c r="F113" s="58">
        <v>541</v>
      </c>
      <c r="G113" s="59">
        <v>353</v>
      </c>
      <c r="H113" s="58">
        <v>365</v>
      </c>
      <c r="I113" s="58">
        <v>325</v>
      </c>
      <c r="J113" s="59">
        <v>76.55</v>
      </c>
      <c r="K113" s="58">
        <v>622.15</v>
      </c>
      <c r="L113" s="58">
        <v>569</v>
      </c>
    </row>
    <row r="114" spans="1:12" x14ac:dyDescent="0.3">
      <c r="A114" s="54">
        <v>43156</v>
      </c>
      <c r="B114" s="59">
        <v>6.9770000000000003</v>
      </c>
      <c r="C114" s="50">
        <v>11000</v>
      </c>
      <c r="D114" s="51">
        <v>36000</v>
      </c>
      <c r="E114" s="58">
        <v>63.91</v>
      </c>
      <c r="F114" s="58">
        <v>541</v>
      </c>
      <c r="G114" s="59">
        <v>360</v>
      </c>
      <c r="H114" s="58">
        <v>370</v>
      </c>
      <c r="I114" s="58">
        <v>336</v>
      </c>
      <c r="J114" s="59">
        <v>79.2</v>
      </c>
      <c r="K114" s="58">
        <v>622.15</v>
      </c>
      <c r="L114" s="58">
        <v>593</v>
      </c>
    </row>
    <row r="115" spans="1:12" x14ac:dyDescent="0.3">
      <c r="A115" s="54">
        <v>43163</v>
      </c>
      <c r="B115" s="59">
        <v>6.532</v>
      </c>
      <c r="C115" s="50">
        <v>11000</v>
      </c>
      <c r="D115" s="51">
        <v>36750</v>
      </c>
      <c r="E115" s="58">
        <v>62.57</v>
      </c>
      <c r="F115" s="58">
        <v>563</v>
      </c>
      <c r="G115" s="59">
        <v>367.5</v>
      </c>
      <c r="H115" s="58">
        <v>380</v>
      </c>
      <c r="I115" s="58">
        <v>350</v>
      </c>
      <c r="J115" s="59">
        <v>77.650000000000006</v>
      </c>
      <c r="K115" s="58">
        <v>647.44999999999993</v>
      </c>
      <c r="L115" s="58">
        <v>584</v>
      </c>
    </row>
    <row r="116" spans="1:12" x14ac:dyDescent="0.3">
      <c r="A116" s="54">
        <v>43170</v>
      </c>
      <c r="B116" s="59">
        <v>6.3360000000000003</v>
      </c>
      <c r="C116" s="50">
        <v>11000</v>
      </c>
      <c r="D116" s="51">
        <v>37250</v>
      </c>
      <c r="E116" s="58">
        <v>61.36</v>
      </c>
      <c r="F116" s="58">
        <v>575</v>
      </c>
      <c r="G116" s="59">
        <v>375.25</v>
      </c>
      <c r="H116" s="58">
        <v>380</v>
      </c>
      <c r="I116" s="58">
        <v>350</v>
      </c>
      <c r="J116" s="59">
        <v>70.25</v>
      </c>
      <c r="K116" s="58">
        <v>661.25</v>
      </c>
      <c r="L116" s="58">
        <v>564</v>
      </c>
    </row>
    <row r="117" spans="1:12" x14ac:dyDescent="0.3">
      <c r="A117" s="54">
        <v>43177</v>
      </c>
      <c r="B117" s="59">
        <v>6.0860000000000003</v>
      </c>
      <c r="C117" s="50">
        <v>11000</v>
      </c>
      <c r="D117" s="51">
        <v>37500</v>
      </c>
      <c r="E117" s="58">
        <v>62.101999999999997</v>
      </c>
      <c r="F117" s="58">
        <v>570</v>
      </c>
      <c r="G117" s="59">
        <v>373.5</v>
      </c>
      <c r="H117" s="58">
        <v>390</v>
      </c>
      <c r="I117" s="58">
        <v>365</v>
      </c>
      <c r="J117" s="59">
        <v>69.599999999999994</v>
      </c>
      <c r="K117" s="58">
        <v>655.5</v>
      </c>
      <c r="L117" s="58">
        <v>562</v>
      </c>
    </row>
    <row r="118" spans="1:12" x14ac:dyDescent="0.3">
      <c r="A118" s="54">
        <v>43184</v>
      </c>
      <c r="B118" s="59">
        <v>6.3550000000000004</v>
      </c>
      <c r="C118" s="50">
        <v>11000</v>
      </c>
      <c r="D118" s="51">
        <v>37500</v>
      </c>
      <c r="E118" s="58">
        <v>65.55</v>
      </c>
      <c r="F118" s="58">
        <v>540</v>
      </c>
      <c r="G118" s="59">
        <v>369</v>
      </c>
      <c r="H118" s="58">
        <v>395</v>
      </c>
      <c r="I118" s="58">
        <v>365</v>
      </c>
      <c r="J118" s="59">
        <v>64.05</v>
      </c>
      <c r="K118" s="58">
        <v>621</v>
      </c>
      <c r="L118" s="58">
        <v>525</v>
      </c>
    </row>
    <row r="119" spans="1:12" x14ac:dyDescent="0.3">
      <c r="A119" s="54">
        <v>43191</v>
      </c>
      <c r="B119" s="59">
        <v>5.7560000000000002</v>
      </c>
      <c r="C119" s="50">
        <v>11000</v>
      </c>
      <c r="D119" s="51">
        <v>36500</v>
      </c>
      <c r="E119" s="58">
        <v>63.01</v>
      </c>
      <c r="F119" s="58">
        <v>540</v>
      </c>
      <c r="G119" s="59">
        <v>365</v>
      </c>
      <c r="H119" s="58">
        <v>395</v>
      </c>
      <c r="I119" s="58">
        <v>370</v>
      </c>
      <c r="J119" s="59">
        <v>63</v>
      </c>
      <c r="K119" s="58">
        <v>621</v>
      </c>
      <c r="L119" s="58">
        <v>550</v>
      </c>
    </row>
    <row r="120" spans="1:12" x14ac:dyDescent="0.3">
      <c r="A120" s="54">
        <v>43198</v>
      </c>
      <c r="B120" s="59">
        <v>5.2229999999999999</v>
      </c>
      <c r="C120" s="50">
        <v>10700</v>
      </c>
      <c r="D120" s="51">
        <v>35500</v>
      </c>
      <c r="E120" s="58">
        <v>63.42</v>
      </c>
      <c r="F120" s="58">
        <v>540</v>
      </c>
      <c r="G120" s="59">
        <v>355.75</v>
      </c>
      <c r="H120" s="58">
        <v>395</v>
      </c>
      <c r="I120" s="58">
        <v>370</v>
      </c>
      <c r="J120" s="59">
        <v>63</v>
      </c>
      <c r="K120" s="58">
        <v>621</v>
      </c>
      <c r="L120" s="58">
        <v>540</v>
      </c>
    </row>
    <row r="121" spans="1:12" x14ac:dyDescent="0.3">
      <c r="A121" s="54">
        <v>43205</v>
      </c>
      <c r="B121" s="59">
        <v>6.5410000000000004</v>
      </c>
      <c r="C121" s="50">
        <v>10700</v>
      </c>
      <c r="D121" s="51">
        <v>34500</v>
      </c>
      <c r="E121" s="58">
        <v>66.22</v>
      </c>
      <c r="F121" s="58">
        <v>545</v>
      </c>
      <c r="G121" s="59">
        <v>353.5</v>
      </c>
      <c r="H121" s="58">
        <v>395</v>
      </c>
      <c r="I121" s="58">
        <v>330</v>
      </c>
      <c r="J121" s="59">
        <v>62.25</v>
      </c>
      <c r="K121" s="58">
        <v>626.75</v>
      </c>
      <c r="L121" s="58">
        <v>551</v>
      </c>
    </row>
    <row r="122" spans="1:12" x14ac:dyDescent="0.3">
      <c r="A122" s="54">
        <v>43212</v>
      </c>
      <c r="B122" s="59">
        <v>7.25</v>
      </c>
      <c r="C122" s="50">
        <v>11000</v>
      </c>
      <c r="D122" s="51">
        <v>34000</v>
      </c>
      <c r="E122" s="58">
        <v>68.64</v>
      </c>
      <c r="F122" s="58">
        <v>540</v>
      </c>
      <c r="G122" s="59">
        <v>345.5</v>
      </c>
      <c r="H122" s="58">
        <v>380</v>
      </c>
      <c r="I122" s="58">
        <v>330</v>
      </c>
      <c r="J122" s="59">
        <v>66.849999999999994</v>
      </c>
      <c r="K122" s="58">
        <v>621</v>
      </c>
      <c r="L122" s="58">
        <v>567</v>
      </c>
    </row>
    <row r="123" spans="1:12" x14ac:dyDescent="0.3">
      <c r="A123" s="54">
        <v>43219</v>
      </c>
      <c r="B123" s="59">
        <v>7.0229999999999997</v>
      </c>
      <c r="C123" s="50">
        <v>11100</v>
      </c>
      <c r="D123" s="51">
        <v>34000</v>
      </c>
      <c r="E123" s="58">
        <v>68.569999999999993</v>
      </c>
      <c r="F123" s="58">
        <v>550</v>
      </c>
      <c r="G123" s="59">
        <v>351.5</v>
      </c>
      <c r="H123" s="58">
        <v>380</v>
      </c>
      <c r="I123" s="58">
        <v>338</v>
      </c>
      <c r="J123" s="59">
        <v>64.95</v>
      </c>
      <c r="K123" s="58">
        <v>632.5</v>
      </c>
      <c r="L123" s="58">
        <v>563</v>
      </c>
    </row>
    <row r="124" spans="1:12" x14ac:dyDescent="0.3">
      <c r="A124" s="54">
        <v>43226</v>
      </c>
      <c r="B124" s="59">
        <v>7.6319999999999997</v>
      </c>
      <c r="C124" s="50">
        <v>11300</v>
      </c>
      <c r="D124" s="51">
        <v>34000</v>
      </c>
      <c r="E124" s="58">
        <v>70.73</v>
      </c>
      <c r="F124" s="58">
        <v>557</v>
      </c>
      <c r="G124" s="59">
        <v>354</v>
      </c>
      <c r="H124" s="58">
        <v>380</v>
      </c>
      <c r="I124" s="58">
        <v>339</v>
      </c>
      <c r="J124" s="59">
        <v>66.099999999999994</v>
      </c>
      <c r="K124" s="58">
        <v>640.54999999999995</v>
      </c>
      <c r="L124" s="58">
        <v>567</v>
      </c>
    </row>
    <row r="125" spans="1:12" x14ac:dyDescent="0.3">
      <c r="A125" s="54">
        <v>43233</v>
      </c>
      <c r="B125" s="59">
        <v>8.4</v>
      </c>
      <c r="C125" s="50">
        <v>11500</v>
      </c>
      <c r="D125" s="51">
        <v>35250</v>
      </c>
      <c r="E125" s="58">
        <v>70.959999999999994</v>
      </c>
      <c r="F125" s="58">
        <v>550</v>
      </c>
      <c r="G125" s="59">
        <v>357</v>
      </c>
      <c r="H125" s="58">
        <v>380</v>
      </c>
      <c r="I125" s="58">
        <v>340</v>
      </c>
      <c r="J125" s="59">
        <v>67.8</v>
      </c>
      <c r="K125" s="58">
        <v>632.5</v>
      </c>
      <c r="L125" s="58">
        <v>563</v>
      </c>
    </row>
    <row r="126" spans="1:12" x14ac:dyDescent="0.3">
      <c r="A126" s="54">
        <v>43240</v>
      </c>
      <c r="B126" s="59">
        <v>7.6</v>
      </c>
      <c r="C126" s="50">
        <v>11500</v>
      </c>
      <c r="D126" s="51">
        <v>35500</v>
      </c>
      <c r="E126" s="58">
        <v>72.305999999999997</v>
      </c>
      <c r="F126" s="58">
        <v>549</v>
      </c>
      <c r="G126" s="59">
        <v>347.5</v>
      </c>
      <c r="H126" s="58">
        <v>363</v>
      </c>
      <c r="I126" s="58">
        <v>340</v>
      </c>
      <c r="J126" s="59">
        <v>66.7</v>
      </c>
      <c r="K126" s="58">
        <v>631.34999999999991</v>
      </c>
      <c r="L126" s="58">
        <v>570</v>
      </c>
    </row>
    <row r="127" spans="1:12" x14ac:dyDescent="0.3">
      <c r="A127" s="54">
        <v>43247</v>
      </c>
      <c r="B127" s="59">
        <v>7</v>
      </c>
      <c r="C127" s="50">
        <v>11500</v>
      </c>
      <c r="D127" s="51">
        <v>35500</v>
      </c>
      <c r="E127" s="58">
        <v>66.73</v>
      </c>
      <c r="F127" s="58">
        <v>547</v>
      </c>
      <c r="G127" s="59">
        <v>347.5</v>
      </c>
      <c r="H127" s="58">
        <v>363</v>
      </c>
      <c r="I127" s="58">
        <v>340</v>
      </c>
      <c r="J127" s="59">
        <v>63.75</v>
      </c>
      <c r="K127" s="58">
        <v>629.04999999999995</v>
      </c>
      <c r="L127" s="58">
        <v>567</v>
      </c>
    </row>
    <row r="128" spans="1:12" x14ac:dyDescent="0.3">
      <c r="A128" s="54">
        <v>43254</v>
      </c>
      <c r="B128" s="59">
        <v>7.7770000000000001</v>
      </c>
      <c r="C128" s="50">
        <v>11700</v>
      </c>
      <c r="D128" s="51">
        <v>35500</v>
      </c>
      <c r="E128" s="58">
        <v>64.75</v>
      </c>
      <c r="F128" s="58">
        <v>547</v>
      </c>
      <c r="G128" s="59">
        <v>340</v>
      </c>
      <c r="H128" s="58">
        <v>363</v>
      </c>
      <c r="I128" s="58">
        <v>340</v>
      </c>
      <c r="J128" s="59">
        <v>64.7</v>
      </c>
      <c r="K128" s="58">
        <v>629.04999999999995</v>
      </c>
      <c r="L128" s="58">
        <v>550</v>
      </c>
    </row>
    <row r="129" spans="1:12" x14ac:dyDescent="0.3">
      <c r="A129" s="54">
        <v>43261</v>
      </c>
      <c r="B129" s="59">
        <v>7.7750000000000004</v>
      </c>
      <c r="C129" s="50">
        <v>11700</v>
      </c>
      <c r="D129" s="51">
        <v>35500</v>
      </c>
      <c r="E129" s="58">
        <v>66.099999999999994</v>
      </c>
      <c r="F129" s="58">
        <v>545</v>
      </c>
      <c r="G129" s="59">
        <v>347</v>
      </c>
      <c r="H129" s="58">
        <v>363</v>
      </c>
      <c r="I129" s="58">
        <v>340</v>
      </c>
      <c r="J129" s="59">
        <v>65.099999999999994</v>
      </c>
      <c r="K129" s="58">
        <v>626.75</v>
      </c>
      <c r="L129" s="58">
        <v>549</v>
      </c>
    </row>
    <row r="130" spans="1:12" x14ac:dyDescent="0.3">
      <c r="A130" s="54">
        <v>43268</v>
      </c>
      <c r="B130" s="59">
        <v>7.9489999999999998</v>
      </c>
      <c r="C130" s="50">
        <v>11900</v>
      </c>
      <c r="D130" s="51">
        <v>34750</v>
      </c>
      <c r="E130" s="58">
        <v>65.786000000000001</v>
      </c>
      <c r="F130" s="58">
        <v>549</v>
      </c>
      <c r="G130" s="59">
        <v>352.5</v>
      </c>
      <c r="H130" s="58">
        <v>357</v>
      </c>
      <c r="I130" s="58">
        <v>340</v>
      </c>
      <c r="J130" s="59">
        <v>66</v>
      </c>
      <c r="K130" s="58">
        <v>631.34999999999991</v>
      </c>
      <c r="L130" s="58">
        <v>549</v>
      </c>
    </row>
    <row r="131" spans="1:12" x14ac:dyDescent="0.3">
      <c r="A131" s="54">
        <v>43275</v>
      </c>
      <c r="B131" s="59">
        <v>7.2050000000000001</v>
      </c>
      <c r="C131" s="50">
        <v>11900</v>
      </c>
      <c r="D131" s="51">
        <v>34500</v>
      </c>
      <c r="E131" s="58">
        <v>68.08</v>
      </c>
      <c r="F131" s="58">
        <v>535</v>
      </c>
      <c r="G131" s="59">
        <v>355</v>
      </c>
      <c r="H131" s="58">
        <v>357</v>
      </c>
      <c r="I131" s="58">
        <v>333</v>
      </c>
      <c r="J131" s="59">
        <v>63.5</v>
      </c>
      <c r="K131" s="58">
        <v>615.25</v>
      </c>
      <c r="L131" s="58">
        <v>531</v>
      </c>
    </row>
    <row r="132" spans="1:12" x14ac:dyDescent="0.3">
      <c r="A132" s="54">
        <v>43281</v>
      </c>
      <c r="B132" s="59">
        <v>7.1589999999999998</v>
      </c>
      <c r="C132" s="50">
        <v>12100</v>
      </c>
      <c r="D132" s="51">
        <v>34000</v>
      </c>
      <c r="E132" s="58">
        <v>74.150000000000006</v>
      </c>
      <c r="F132" s="58">
        <v>543</v>
      </c>
      <c r="G132" s="59">
        <v>353</v>
      </c>
      <c r="H132" s="58">
        <v>357</v>
      </c>
      <c r="I132" s="58">
        <v>339</v>
      </c>
      <c r="J132" s="59">
        <v>64</v>
      </c>
      <c r="K132" s="58">
        <v>624.44999999999993</v>
      </c>
      <c r="L132" s="58">
        <v>527</v>
      </c>
    </row>
    <row r="133" spans="1:12" x14ac:dyDescent="0.3">
      <c r="A133" s="54">
        <v>43289</v>
      </c>
      <c r="B133" s="59">
        <v>8.859</v>
      </c>
      <c r="C133" s="50">
        <v>12400</v>
      </c>
      <c r="D133" s="51">
        <v>34000</v>
      </c>
      <c r="E133" s="58">
        <v>73.849999999999994</v>
      </c>
      <c r="F133" s="58">
        <v>543</v>
      </c>
      <c r="G133" s="59">
        <v>353</v>
      </c>
      <c r="H133" s="58">
        <v>357</v>
      </c>
      <c r="I133" s="58">
        <v>340</v>
      </c>
      <c r="J133" s="59">
        <v>62.2</v>
      </c>
      <c r="K133" s="58">
        <v>624.44999999999993</v>
      </c>
      <c r="L133" s="58">
        <v>549</v>
      </c>
    </row>
    <row r="134" spans="1:12" x14ac:dyDescent="0.3">
      <c r="A134" s="54">
        <v>43297</v>
      </c>
      <c r="B134" s="59">
        <v>8.9499999999999993</v>
      </c>
      <c r="C134" s="50">
        <v>12400</v>
      </c>
      <c r="D134" s="51">
        <v>34000</v>
      </c>
      <c r="E134" s="58">
        <v>68.06</v>
      </c>
      <c r="F134" s="58">
        <v>543</v>
      </c>
      <c r="G134" s="59">
        <v>340.5</v>
      </c>
      <c r="H134" s="58">
        <v>357</v>
      </c>
      <c r="I134" s="58">
        <v>340</v>
      </c>
      <c r="J134" s="59">
        <v>62.7</v>
      </c>
      <c r="K134" s="58">
        <v>624.44999999999993</v>
      </c>
      <c r="L134" s="58">
        <v>552</v>
      </c>
    </row>
    <row r="135" spans="1:12" x14ac:dyDescent="0.3">
      <c r="A135" s="54">
        <v>43304</v>
      </c>
      <c r="B135" s="59">
        <v>9.4640000000000004</v>
      </c>
      <c r="C135" s="50">
        <v>12400</v>
      </c>
      <c r="D135" s="51">
        <v>34500</v>
      </c>
      <c r="E135" s="58">
        <v>67.89</v>
      </c>
      <c r="F135" s="58">
        <v>530</v>
      </c>
      <c r="G135" s="59">
        <v>340</v>
      </c>
      <c r="H135" s="58">
        <v>357</v>
      </c>
      <c r="I135" s="58">
        <v>336</v>
      </c>
      <c r="J135" s="59">
        <v>62.5</v>
      </c>
      <c r="K135" s="58">
        <v>609.5</v>
      </c>
      <c r="L135" s="58">
        <v>551</v>
      </c>
    </row>
    <row r="136" spans="1:12" x14ac:dyDescent="0.3">
      <c r="A136" s="54">
        <v>43311</v>
      </c>
      <c r="B136" s="59">
        <v>9.5359999999999996</v>
      </c>
      <c r="C136" s="50">
        <v>12400</v>
      </c>
      <c r="D136" s="51">
        <v>35000</v>
      </c>
      <c r="E136" s="58">
        <v>70.13</v>
      </c>
      <c r="F136" s="58">
        <v>540</v>
      </c>
      <c r="G136" s="59">
        <v>335</v>
      </c>
      <c r="H136" s="58">
        <v>357</v>
      </c>
      <c r="I136" s="58">
        <v>335</v>
      </c>
      <c r="J136" s="59">
        <v>65.349999999999994</v>
      </c>
      <c r="K136" s="58">
        <v>621</v>
      </c>
      <c r="L136" s="58">
        <v>557</v>
      </c>
    </row>
    <row r="137" spans="1:12" x14ac:dyDescent="0.3">
      <c r="A137" s="54">
        <v>43316</v>
      </c>
      <c r="B137" s="59">
        <v>10.002000000000001</v>
      </c>
      <c r="C137" s="50">
        <v>12400</v>
      </c>
      <c r="D137" s="51">
        <v>35000</v>
      </c>
      <c r="E137" s="58">
        <v>68.489999999999995</v>
      </c>
      <c r="F137" s="58">
        <v>538</v>
      </c>
      <c r="G137" s="59">
        <v>328</v>
      </c>
      <c r="H137" s="58">
        <v>349</v>
      </c>
      <c r="I137" s="58">
        <v>329</v>
      </c>
      <c r="J137" s="59">
        <v>67</v>
      </c>
      <c r="K137" s="58">
        <v>618.69999999999993</v>
      </c>
      <c r="L137" s="58">
        <v>564</v>
      </c>
    </row>
    <row r="138" spans="1:12" x14ac:dyDescent="0.3">
      <c r="A138" s="54">
        <v>43323</v>
      </c>
      <c r="B138" s="59">
        <v>9.5180000000000007</v>
      </c>
      <c r="C138" s="50">
        <v>12400</v>
      </c>
      <c r="D138" s="51">
        <v>35500</v>
      </c>
      <c r="E138" s="58">
        <v>67.63</v>
      </c>
      <c r="F138" s="58">
        <v>538</v>
      </c>
      <c r="G138" s="59">
        <v>322.5</v>
      </c>
      <c r="H138" s="58">
        <v>349</v>
      </c>
      <c r="I138" s="58">
        <v>325</v>
      </c>
      <c r="J138" s="59">
        <v>67.5</v>
      </c>
      <c r="K138" s="58">
        <v>618.69999999999993</v>
      </c>
      <c r="L138" s="58">
        <v>571</v>
      </c>
    </row>
    <row r="139" spans="1:12" x14ac:dyDescent="0.3">
      <c r="A139" s="54">
        <v>43330</v>
      </c>
      <c r="B139" s="59">
        <v>9.5860000000000003</v>
      </c>
      <c r="C139" s="50">
        <v>12400</v>
      </c>
      <c r="D139" s="51">
        <v>36000</v>
      </c>
      <c r="E139" s="58">
        <v>65.63</v>
      </c>
      <c r="F139" s="58">
        <v>525</v>
      </c>
      <c r="G139" s="59">
        <v>305</v>
      </c>
      <c r="H139" s="58">
        <v>349</v>
      </c>
      <c r="I139" s="58">
        <v>320</v>
      </c>
      <c r="J139" s="59">
        <v>66</v>
      </c>
      <c r="K139" s="58">
        <v>603.75</v>
      </c>
      <c r="L139" s="58">
        <v>587</v>
      </c>
    </row>
    <row r="140" spans="1:12" x14ac:dyDescent="0.3">
      <c r="A140" s="54">
        <v>43337</v>
      </c>
      <c r="B140" s="59">
        <v>9.3409999999999993</v>
      </c>
      <c r="C140" s="50">
        <v>12000</v>
      </c>
      <c r="D140" s="51">
        <v>36000</v>
      </c>
      <c r="E140" s="58">
        <v>68.72</v>
      </c>
      <c r="F140" s="58">
        <v>523</v>
      </c>
      <c r="G140" s="59">
        <v>307.5</v>
      </c>
      <c r="H140" s="58">
        <v>349</v>
      </c>
      <c r="I140" s="58">
        <v>320</v>
      </c>
      <c r="J140" s="59">
        <v>65.25</v>
      </c>
      <c r="K140" s="58">
        <v>601.44999999999993</v>
      </c>
      <c r="L140" s="58">
        <v>594</v>
      </c>
    </row>
    <row r="141" spans="1:12" x14ac:dyDescent="0.3">
      <c r="A141" s="54">
        <v>43345</v>
      </c>
      <c r="B141" s="59">
        <v>8.75</v>
      </c>
      <c r="C141" s="50">
        <v>11800</v>
      </c>
      <c r="D141" s="51">
        <v>36000</v>
      </c>
      <c r="E141" s="58">
        <v>70.25</v>
      </c>
      <c r="F141" s="58">
        <v>513</v>
      </c>
      <c r="G141" s="59">
        <v>319</v>
      </c>
      <c r="H141" s="58">
        <v>349</v>
      </c>
      <c r="I141" s="58">
        <v>320</v>
      </c>
      <c r="J141" s="59">
        <v>65</v>
      </c>
      <c r="K141" s="58">
        <v>589.94999999999993</v>
      </c>
      <c r="L141" s="58">
        <v>582</v>
      </c>
    </row>
    <row r="142" spans="1:12" x14ac:dyDescent="0.3">
      <c r="A142" s="54">
        <v>43352</v>
      </c>
      <c r="B142" s="59">
        <v>8.3680000000000003</v>
      </c>
      <c r="C142" s="50">
        <v>11600</v>
      </c>
      <c r="D142" s="51">
        <v>36000</v>
      </c>
      <c r="E142" s="58">
        <v>67.540000000000006</v>
      </c>
      <c r="F142" s="58">
        <v>520</v>
      </c>
      <c r="G142" s="59">
        <v>320</v>
      </c>
      <c r="H142" s="58">
        <v>349</v>
      </c>
      <c r="I142" s="58">
        <v>323</v>
      </c>
      <c r="J142" s="59">
        <v>67.27</v>
      </c>
      <c r="K142" s="58">
        <v>598</v>
      </c>
      <c r="L142" s="58">
        <v>599</v>
      </c>
    </row>
    <row r="143" spans="1:12" x14ac:dyDescent="0.3">
      <c r="A143" s="54">
        <v>43359</v>
      </c>
      <c r="B143" s="59">
        <v>7.4859999999999998</v>
      </c>
      <c r="C143" s="50">
        <v>11400</v>
      </c>
      <c r="D143" s="51">
        <v>36250</v>
      </c>
      <c r="E143" s="58">
        <v>68.864000000000004</v>
      </c>
      <c r="F143" s="58">
        <v>525</v>
      </c>
      <c r="G143" s="59">
        <v>319</v>
      </c>
      <c r="H143" s="58">
        <v>349</v>
      </c>
      <c r="I143" s="58">
        <v>325</v>
      </c>
      <c r="J143" s="59">
        <v>68.400000000000006</v>
      </c>
      <c r="K143" s="58">
        <v>603.75</v>
      </c>
      <c r="L143" s="58">
        <v>584</v>
      </c>
    </row>
    <row r="144" spans="1:12" x14ac:dyDescent="0.3">
      <c r="A144" s="54">
        <v>43366</v>
      </c>
      <c r="B144" s="59">
        <v>7.2320000000000002</v>
      </c>
      <c r="C144" s="50">
        <v>11400</v>
      </c>
      <c r="D144" s="51">
        <v>36250</v>
      </c>
      <c r="E144" s="58">
        <v>72.08</v>
      </c>
      <c r="F144" s="58">
        <v>525</v>
      </c>
      <c r="G144" s="59">
        <v>321</v>
      </c>
      <c r="H144" s="58">
        <v>345</v>
      </c>
      <c r="I144" s="58">
        <v>335</v>
      </c>
      <c r="J144" s="59">
        <v>68.5</v>
      </c>
      <c r="K144" s="58">
        <v>603.75</v>
      </c>
      <c r="L144" s="58">
        <v>579</v>
      </c>
    </row>
    <row r="145" spans="1:12" x14ac:dyDescent="0.3">
      <c r="A145" s="54">
        <v>43373</v>
      </c>
      <c r="B145" s="59">
        <v>8.4589999999999996</v>
      </c>
      <c r="C145" s="50">
        <v>11200</v>
      </c>
      <c r="D145" s="51">
        <v>36500</v>
      </c>
      <c r="E145" s="58">
        <v>75.3</v>
      </c>
      <c r="F145" s="58">
        <v>520</v>
      </c>
      <c r="G145" s="59">
        <v>322</v>
      </c>
      <c r="H145" s="58">
        <v>358</v>
      </c>
      <c r="I145" s="58">
        <v>335</v>
      </c>
      <c r="J145" s="59">
        <v>68.5</v>
      </c>
      <c r="K145" s="58">
        <v>598</v>
      </c>
      <c r="L145" s="58">
        <v>556</v>
      </c>
    </row>
    <row r="146" spans="1:12" x14ac:dyDescent="0.3">
      <c r="A146" s="54">
        <v>43380</v>
      </c>
      <c r="B146" s="59">
        <v>8.6679999999999993</v>
      </c>
      <c r="C146" s="50">
        <v>11200</v>
      </c>
      <c r="D146" s="51">
        <v>36500</v>
      </c>
      <c r="E146" s="58">
        <v>74.290000000000006</v>
      </c>
      <c r="F146" s="58">
        <v>510</v>
      </c>
      <c r="G146" s="59">
        <v>327</v>
      </c>
      <c r="H146" s="58">
        <v>358</v>
      </c>
      <c r="I146" s="58">
        <v>337</v>
      </c>
      <c r="J146" s="59">
        <v>68.5</v>
      </c>
      <c r="K146" s="58">
        <v>586.5</v>
      </c>
      <c r="L146" s="58">
        <v>559</v>
      </c>
    </row>
    <row r="147" spans="1:12" x14ac:dyDescent="0.3">
      <c r="A147" s="54">
        <v>43387</v>
      </c>
      <c r="B147" s="59">
        <v>9.077</v>
      </c>
      <c r="C147" s="50">
        <v>11200</v>
      </c>
      <c r="D147" s="51">
        <v>36500</v>
      </c>
      <c r="E147" s="58">
        <v>71.78</v>
      </c>
      <c r="F147" s="58">
        <v>510</v>
      </c>
      <c r="G147" s="59">
        <v>327</v>
      </c>
      <c r="H147" s="58">
        <v>358</v>
      </c>
      <c r="I147" s="58">
        <v>333</v>
      </c>
      <c r="J147" s="59">
        <v>68.5</v>
      </c>
      <c r="K147" s="58">
        <v>586.5</v>
      </c>
      <c r="L147" s="58">
        <v>570</v>
      </c>
    </row>
    <row r="148" spans="1:12" x14ac:dyDescent="0.3">
      <c r="A148" s="54">
        <v>43394</v>
      </c>
      <c r="B148" s="59">
        <v>8.7590000000000003</v>
      </c>
      <c r="C148" s="50">
        <v>11200</v>
      </c>
      <c r="D148" s="51">
        <v>36500</v>
      </c>
      <c r="E148" s="58">
        <v>69.322000000000003</v>
      </c>
      <c r="F148" s="58">
        <v>505</v>
      </c>
      <c r="G148" s="59">
        <v>330</v>
      </c>
      <c r="H148" s="58">
        <v>355</v>
      </c>
      <c r="I148" s="58">
        <v>333</v>
      </c>
      <c r="J148" s="59">
        <v>69.930000000000007</v>
      </c>
      <c r="K148" s="58">
        <v>580.75</v>
      </c>
      <c r="L148" s="58">
        <v>573</v>
      </c>
    </row>
    <row r="149" spans="1:12" x14ac:dyDescent="0.3">
      <c r="A149" s="54">
        <v>43401</v>
      </c>
      <c r="B149" s="59">
        <v>8.6180000000000003</v>
      </c>
      <c r="C149" s="50">
        <v>11200</v>
      </c>
      <c r="D149" s="51">
        <v>36000</v>
      </c>
      <c r="E149" s="58">
        <v>67.040000000000006</v>
      </c>
      <c r="F149" s="58">
        <v>503</v>
      </c>
      <c r="G149" s="59">
        <v>341</v>
      </c>
      <c r="H149" s="58">
        <v>355</v>
      </c>
      <c r="I149" s="58">
        <v>333</v>
      </c>
      <c r="J149" s="59">
        <v>76</v>
      </c>
      <c r="K149" s="58">
        <v>578.44999999999993</v>
      </c>
      <c r="L149" s="58">
        <v>572</v>
      </c>
    </row>
    <row r="150" spans="1:12" x14ac:dyDescent="0.3">
      <c r="A150" s="54">
        <v>43406</v>
      </c>
      <c r="B150" s="59">
        <v>8.6859999999999999</v>
      </c>
      <c r="C150" s="50">
        <v>11200</v>
      </c>
      <c r="D150" s="51">
        <v>36000</v>
      </c>
      <c r="E150" s="58">
        <v>63.14</v>
      </c>
      <c r="F150" s="58">
        <v>500</v>
      </c>
      <c r="G150" s="59">
        <v>341</v>
      </c>
      <c r="H150" s="58">
        <v>355</v>
      </c>
      <c r="I150" s="58">
        <v>325</v>
      </c>
      <c r="J150" s="59">
        <v>76</v>
      </c>
      <c r="K150" s="58">
        <v>575</v>
      </c>
      <c r="L150" s="58">
        <v>548</v>
      </c>
    </row>
    <row r="151" spans="1:12" x14ac:dyDescent="0.3">
      <c r="A151" s="54">
        <v>43413</v>
      </c>
      <c r="B151" s="59">
        <v>6.7859999999999996</v>
      </c>
      <c r="C151" s="50">
        <v>11500</v>
      </c>
      <c r="D151" s="51">
        <v>35000</v>
      </c>
      <c r="E151" s="58">
        <v>60.19</v>
      </c>
      <c r="F151" s="58">
        <v>493</v>
      </c>
      <c r="G151" s="59">
        <v>340</v>
      </c>
      <c r="H151" s="58">
        <v>350</v>
      </c>
      <c r="I151" s="58">
        <v>312</v>
      </c>
      <c r="J151" s="59">
        <v>74.02</v>
      </c>
      <c r="K151" s="58">
        <v>566.94999999999993</v>
      </c>
      <c r="L151" s="58">
        <v>525</v>
      </c>
    </row>
    <row r="152" spans="1:12" x14ac:dyDescent="0.3">
      <c r="A152" s="54">
        <v>43420</v>
      </c>
      <c r="B152" s="59">
        <v>6.35</v>
      </c>
      <c r="C152" s="50">
        <v>11300</v>
      </c>
      <c r="D152" s="51">
        <v>33500</v>
      </c>
      <c r="E152" s="58">
        <v>56.591999999999999</v>
      </c>
      <c r="F152" s="58">
        <v>465</v>
      </c>
      <c r="G152" s="59">
        <v>340</v>
      </c>
      <c r="H152" s="58">
        <v>350</v>
      </c>
      <c r="I152" s="58">
        <v>308</v>
      </c>
      <c r="J152" s="59">
        <v>74.5</v>
      </c>
      <c r="K152" s="58">
        <v>534.75</v>
      </c>
      <c r="L152" s="58">
        <v>480</v>
      </c>
    </row>
    <row r="153" spans="1:12" x14ac:dyDescent="0.3">
      <c r="A153" s="54">
        <v>43427</v>
      </c>
      <c r="B153" s="59">
        <v>7</v>
      </c>
      <c r="C153" s="50">
        <v>11100</v>
      </c>
      <c r="D153" s="51">
        <v>32000</v>
      </c>
      <c r="E153" s="58">
        <v>50.42</v>
      </c>
      <c r="F153" s="58">
        <v>465</v>
      </c>
      <c r="G153" s="59">
        <v>320</v>
      </c>
      <c r="H153" s="58">
        <v>340</v>
      </c>
      <c r="I153" s="58">
        <v>308</v>
      </c>
      <c r="J153" s="59">
        <v>73.83</v>
      </c>
      <c r="K153" s="58">
        <v>534.75</v>
      </c>
      <c r="L153" s="58">
        <v>444</v>
      </c>
    </row>
    <row r="154" spans="1:12" x14ac:dyDescent="0.3">
      <c r="A154" s="54">
        <v>43434</v>
      </c>
      <c r="B154" s="59">
        <v>7.5140000000000002</v>
      </c>
      <c r="C154" s="50">
        <v>10000</v>
      </c>
      <c r="D154" s="51">
        <v>31000</v>
      </c>
      <c r="E154" s="58">
        <v>50.93</v>
      </c>
      <c r="F154" s="58">
        <v>465</v>
      </c>
      <c r="G154" s="59">
        <v>320</v>
      </c>
      <c r="H154" s="58">
        <v>335</v>
      </c>
      <c r="I154" s="58">
        <v>295</v>
      </c>
      <c r="J154" s="59">
        <v>65</v>
      </c>
      <c r="K154" s="58">
        <v>534.75</v>
      </c>
      <c r="L154" s="58">
        <v>482</v>
      </c>
    </row>
    <row r="155" spans="1:12" x14ac:dyDescent="0.3">
      <c r="A155" s="54">
        <v>43441</v>
      </c>
      <c r="B155" s="59">
        <v>9.0139999999999993</v>
      </c>
      <c r="C155" s="50">
        <v>9800</v>
      </c>
      <c r="D155" s="51">
        <v>30000</v>
      </c>
      <c r="E155" s="58">
        <v>52.61</v>
      </c>
      <c r="F155" s="58">
        <v>440</v>
      </c>
      <c r="G155" s="59">
        <v>305</v>
      </c>
      <c r="H155" s="58">
        <v>335</v>
      </c>
      <c r="I155" s="58">
        <v>288</v>
      </c>
      <c r="J155" s="59">
        <v>66.5</v>
      </c>
      <c r="K155" s="58">
        <v>505.99999999999994</v>
      </c>
      <c r="L155" s="58">
        <v>487</v>
      </c>
    </row>
    <row r="156" spans="1:12" x14ac:dyDescent="0.3">
      <c r="A156" s="54">
        <v>43448</v>
      </c>
      <c r="B156" s="59">
        <v>8.7729999999999997</v>
      </c>
      <c r="C156" s="50">
        <v>9800</v>
      </c>
      <c r="D156" s="51">
        <v>29500</v>
      </c>
      <c r="E156" s="58">
        <v>51.253999999999998</v>
      </c>
      <c r="F156" s="58">
        <v>440</v>
      </c>
      <c r="G156" s="59">
        <v>305</v>
      </c>
      <c r="H156" s="58">
        <v>325</v>
      </c>
      <c r="I156" s="58">
        <v>282</v>
      </c>
      <c r="J156" s="59">
        <v>67.75</v>
      </c>
      <c r="K156" s="58">
        <v>505.99999999999994</v>
      </c>
      <c r="L156" s="58">
        <v>500</v>
      </c>
    </row>
    <row r="157" spans="1:12" x14ac:dyDescent="0.3">
      <c r="A157" s="54">
        <v>43455</v>
      </c>
      <c r="B157" s="59">
        <v>6.0140000000000002</v>
      </c>
      <c r="C157" s="50">
        <v>9300</v>
      </c>
      <c r="D157" s="51">
        <v>29500</v>
      </c>
      <c r="E157" s="58">
        <v>45.59</v>
      </c>
      <c r="F157" s="58">
        <v>455</v>
      </c>
      <c r="G157" s="59">
        <v>290</v>
      </c>
      <c r="H157" s="58">
        <v>325</v>
      </c>
      <c r="I157" s="58">
        <v>283</v>
      </c>
      <c r="J157" s="59">
        <v>72</v>
      </c>
      <c r="K157" s="58">
        <v>523.25</v>
      </c>
      <c r="L157" s="58">
        <v>481</v>
      </c>
    </row>
    <row r="158" spans="1:12" x14ac:dyDescent="0.3">
      <c r="A158" s="54">
        <v>43461</v>
      </c>
      <c r="B158" s="59">
        <v>6.2050000000000001</v>
      </c>
      <c r="C158" s="50">
        <v>9300</v>
      </c>
      <c r="D158" s="51">
        <v>29500</v>
      </c>
      <c r="E158" s="58">
        <v>44.61</v>
      </c>
      <c r="F158" s="58">
        <v>455</v>
      </c>
      <c r="G158" s="59">
        <v>285</v>
      </c>
      <c r="H158" s="58">
        <v>316</v>
      </c>
      <c r="I158" s="58">
        <v>275</v>
      </c>
      <c r="J158" s="59">
        <v>71.5</v>
      </c>
      <c r="K158" s="58">
        <v>523.25</v>
      </c>
      <c r="L158" s="58">
        <v>481</v>
      </c>
    </row>
    <row r="159" spans="1:12" x14ac:dyDescent="0.3">
      <c r="A159" s="54">
        <v>43469</v>
      </c>
      <c r="B159" s="59">
        <v>6.6</v>
      </c>
      <c r="C159" s="50">
        <v>9300</v>
      </c>
      <c r="D159" s="51">
        <v>29500</v>
      </c>
      <c r="E159" s="58">
        <v>47.96</v>
      </c>
      <c r="F159" s="58">
        <v>440</v>
      </c>
      <c r="G159" s="59">
        <v>280</v>
      </c>
      <c r="H159" s="58">
        <v>313</v>
      </c>
      <c r="I159" s="58">
        <v>275</v>
      </c>
      <c r="J159" s="59">
        <v>73</v>
      </c>
      <c r="K159" s="58">
        <v>505.99999999999994</v>
      </c>
      <c r="L159" s="58">
        <v>504</v>
      </c>
    </row>
    <row r="160" spans="1:12" x14ac:dyDescent="0.3">
      <c r="A160" s="54">
        <v>43476</v>
      </c>
      <c r="B160" s="59">
        <v>6.35</v>
      </c>
      <c r="C160" s="50">
        <v>9300</v>
      </c>
      <c r="D160" s="51">
        <v>29500</v>
      </c>
      <c r="E160" s="58">
        <v>51.59</v>
      </c>
      <c r="F160" s="58">
        <v>440</v>
      </c>
      <c r="G160" s="59">
        <v>285</v>
      </c>
      <c r="H160" s="58">
        <v>308</v>
      </c>
      <c r="I160" s="58">
        <v>265</v>
      </c>
      <c r="J160" s="59">
        <v>74</v>
      </c>
      <c r="K160" s="58">
        <v>505.99999999999994</v>
      </c>
      <c r="L160" s="58">
        <v>500</v>
      </c>
    </row>
    <row r="161" spans="1:12" x14ac:dyDescent="0.3">
      <c r="A161" s="54">
        <v>43483</v>
      </c>
      <c r="B161" s="59">
        <v>6.9550000000000001</v>
      </c>
      <c r="C161" s="50">
        <v>9300</v>
      </c>
      <c r="D161" s="51">
        <v>29000</v>
      </c>
      <c r="E161" s="58">
        <v>53.944000000000003</v>
      </c>
      <c r="F161" s="58">
        <v>440</v>
      </c>
      <c r="G161" s="59">
        <v>285</v>
      </c>
      <c r="H161" s="58">
        <v>302</v>
      </c>
      <c r="I161" s="58">
        <v>265</v>
      </c>
      <c r="J161" s="59">
        <v>75.05</v>
      </c>
      <c r="K161" s="58">
        <v>505.99999999999994</v>
      </c>
      <c r="L161" s="58">
        <v>505</v>
      </c>
    </row>
    <row r="162" spans="1:12" x14ac:dyDescent="0.3">
      <c r="A162" s="54">
        <v>43490</v>
      </c>
      <c r="B162" s="59">
        <v>6.0449999999999999</v>
      </c>
      <c r="C162" s="50">
        <v>9300</v>
      </c>
      <c r="D162" s="51">
        <v>28500</v>
      </c>
      <c r="E162" s="58">
        <v>53.69</v>
      </c>
      <c r="F162" s="58">
        <v>440</v>
      </c>
      <c r="G162" s="59">
        <v>303</v>
      </c>
      <c r="H162" s="58">
        <v>302</v>
      </c>
      <c r="I162" s="58">
        <v>265</v>
      </c>
      <c r="J162" s="59">
        <v>75</v>
      </c>
      <c r="K162" s="58">
        <v>505.99999999999994</v>
      </c>
      <c r="L162" s="58">
        <v>511</v>
      </c>
    </row>
    <row r="163" spans="1:12" x14ac:dyDescent="0.3">
      <c r="A163" s="54">
        <v>43497</v>
      </c>
      <c r="B163" s="59">
        <v>4.8639999999999999</v>
      </c>
      <c r="C163" s="50">
        <v>9300</v>
      </c>
      <c r="D163" s="51">
        <v>29000</v>
      </c>
      <c r="E163" s="58">
        <v>55.26</v>
      </c>
      <c r="F163" s="58">
        <v>460</v>
      </c>
      <c r="G163" s="59">
        <v>311</v>
      </c>
      <c r="H163" s="58">
        <v>302</v>
      </c>
      <c r="I163" s="58">
        <v>265</v>
      </c>
      <c r="J163" s="59">
        <v>84.25</v>
      </c>
      <c r="K163" s="58">
        <v>529</v>
      </c>
      <c r="L163" s="58">
        <v>522</v>
      </c>
    </row>
    <row r="164" spans="1:12" x14ac:dyDescent="0.3">
      <c r="A164" s="54">
        <v>43504</v>
      </c>
      <c r="B164" s="59">
        <v>4.923</v>
      </c>
      <c r="C164" s="50">
        <v>9000</v>
      </c>
      <c r="D164" s="51">
        <v>29500</v>
      </c>
      <c r="E164" s="58">
        <v>52.72</v>
      </c>
      <c r="F164" s="58">
        <v>480</v>
      </c>
      <c r="G164" s="59">
        <v>330</v>
      </c>
      <c r="H164" s="58">
        <v>302</v>
      </c>
      <c r="I164" s="58">
        <v>303</v>
      </c>
      <c r="J164" s="59">
        <v>90.32</v>
      </c>
      <c r="K164" s="58">
        <v>552</v>
      </c>
      <c r="L164" s="58">
        <v>501</v>
      </c>
    </row>
    <row r="165" spans="1:12" x14ac:dyDescent="0.3">
      <c r="A165" s="54">
        <v>43511</v>
      </c>
      <c r="B165" s="59">
        <v>5.5</v>
      </c>
      <c r="C165" s="50">
        <v>9000</v>
      </c>
      <c r="D165" s="51">
        <v>30000</v>
      </c>
      <c r="E165" s="58">
        <v>55.746000000000002</v>
      </c>
      <c r="F165" s="58">
        <v>480</v>
      </c>
      <c r="G165" s="59">
        <v>325</v>
      </c>
      <c r="H165" s="58">
        <v>320</v>
      </c>
      <c r="I165" s="58">
        <v>304</v>
      </c>
      <c r="J165" s="59">
        <v>87.11</v>
      </c>
      <c r="K165" s="58">
        <v>552</v>
      </c>
      <c r="L165" s="58">
        <v>511</v>
      </c>
    </row>
    <row r="166" spans="1:12" x14ac:dyDescent="0.3">
      <c r="A166" s="54">
        <v>43518</v>
      </c>
      <c r="B166" s="58">
        <v>5.0270000000000001</v>
      </c>
      <c r="C166" s="50">
        <v>9500</v>
      </c>
      <c r="D166" s="51">
        <v>32000</v>
      </c>
      <c r="E166" s="58">
        <v>57.26</v>
      </c>
      <c r="F166" s="58">
        <v>480</v>
      </c>
      <c r="G166" s="59">
        <v>310</v>
      </c>
      <c r="H166" s="58">
        <v>330</v>
      </c>
      <c r="I166" s="58">
        <v>310</v>
      </c>
      <c r="J166" s="59">
        <v>86.5</v>
      </c>
      <c r="K166" s="58">
        <v>552</v>
      </c>
      <c r="L166" s="58">
        <v>521</v>
      </c>
    </row>
    <row r="167" spans="1:12" x14ac:dyDescent="0.3">
      <c r="A167" s="54">
        <v>43525</v>
      </c>
      <c r="B167" s="58">
        <v>4.8410000000000002</v>
      </c>
      <c r="C167" s="50">
        <v>9900</v>
      </c>
      <c r="D167" s="51">
        <v>33000</v>
      </c>
      <c r="E167" s="58">
        <v>55.8</v>
      </c>
      <c r="F167" s="58">
        <v>470</v>
      </c>
      <c r="G167" s="59">
        <v>313</v>
      </c>
      <c r="H167" s="58">
        <v>330</v>
      </c>
      <c r="I167" s="58">
        <v>298</v>
      </c>
      <c r="J167" s="59">
        <v>85.68</v>
      </c>
      <c r="K167" s="58">
        <v>540.5</v>
      </c>
      <c r="L167" s="58">
        <v>518</v>
      </c>
    </row>
    <row r="168" spans="1:12" x14ac:dyDescent="0.3">
      <c r="A168" s="54">
        <v>43532</v>
      </c>
      <c r="B168" s="58">
        <v>4.8680000000000003</v>
      </c>
      <c r="C168" s="50">
        <v>10100</v>
      </c>
      <c r="D168" s="51">
        <v>33250</v>
      </c>
      <c r="E168" s="58">
        <v>56.07</v>
      </c>
      <c r="F168" s="58">
        <v>485</v>
      </c>
      <c r="G168" s="59">
        <v>322</v>
      </c>
      <c r="H168" s="58">
        <v>338</v>
      </c>
      <c r="I168" s="58">
        <v>298</v>
      </c>
      <c r="J168" s="59">
        <v>87.61</v>
      </c>
      <c r="K168" s="58">
        <v>557.75</v>
      </c>
      <c r="L168" s="58">
        <v>521</v>
      </c>
    </row>
    <row r="169" spans="1:12" x14ac:dyDescent="0.3">
      <c r="A169" s="54">
        <v>43539</v>
      </c>
      <c r="B169" s="58">
        <v>6.1950000000000003</v>
      </c>
      <c r="C169" s="50">
        <v>10100</v>
      </c>
      <c r="D169" s="51">
        <v>33500</v>
      </c>
      <c r="E169" s="58">
        <v>58.58</v>
      </c>
      <c r="F169" s="58">
        <v>480</v>
      </c>
      <c r="G169" s="59">
        <v>325</v>
      </c>
      <c r="H169" s="58">
        <v>338</v>
      </c>
      <c r="I169" s="58">
        <v>306</v>
      </c>
      <c r="J169" s="59">
        <v>86.5</v>
      </c>
      <c r="K169" s="58">
        <v>552</v>
      </c>
      <c r="L169" s="58">
        <v>515</v>
      </c>
    </row>
    <row r="170" spans="1:12" x14ac:dyDescent="0.3">
      <c r="A170" s="54">
        <v>43546</v>
      </c>
      <c r="B170" s="58">
        <v>4.9089999999999998</v>
      </c>
      <c r="C170" s="50">
        <v>10100</v>
      </c>
      <c r="D170" s="51">
        <v>35000</v>
      </c>
      <c r="E170" s="58">
        <v>59.04</v>
      </c>
      <c r="F170" s="58">
        <v>485</v>
      </c>
      <c r="G170" s="59">
        <v>323</v>
      </c>
      <c r="H170" s="58">
        <v>350</v>
      </c>
      <c r="I170" s="58">
        <v>308</v>
      </c>
      <c r="J170" s="59">
        <v>84.25</v>
      </c>
      <c r="K170" s="58">
        <v>557.75</v>
      </c>
      <c r="L170" s="58">
        <v>512</v>
      </c>
    </row>
    <row r="171" spans="1:12" x14ac:dyDescent="0.3">
      <c r="A171" s="54">
        <v>43553</v>
      </c>
      <c r="B171" s="58">
        <v>4.6820000000000004</v>
      </c>
      <c r="C171" s="50">
        <v>10100</v>
      </c>
      <c r="D171" s="51">
        <v>34500</v>
      </c>
      <c r="E171" s="58">
        <v>60.14</v>
      </c>
      <c r="F171" s="58">
        <v>475</v>
      </c>
      <c r="G171" s="59">
        <v>320</v>
      </c>
      <c r="H171" s="58">
        <v>350</v>
      </c>
      <c r="I171" s="58">
        <v>299</v>
      </c>
      <c r="J171" s="59">
        <v>85</v>
      </c>
      <c r="K171" s="58">
        <v>546.25</v>
      </c>
      <c r="L171" s="58">
        <v>516</v>
      </c>
    </row>
    <row r="172" spans="1:12" x14ac:dyDescent="0.3">
      <c r="A172" s="54">
        <v>43560</v>
      </c>
      <c r="B172" s="58">
        <v>4.532</v>
      </c>
      <c r="C172" s="50">
        <v>10100</v>
      </c>
      <c r="D172" s="51">
        <v>33000</v>
      </c>
      <c r="E172" s="58">
        <v>63.08</v>
      </c>
      <c r="F172" s="58">
        <v>480</v>
      </c>
      <c r="G172" s="59">
        <v>315</v>
      </c>
      <c r="H172" s="58">
        <v>333</v>
      </c>
      <c r="I172" s="58">
        <v>288</v>
      </c>
      <c r="J172" s="59">
        <v>93</v>
      </c>
      <c r="K172" s="58">
        <v>552</v>
      </c>
      <c r="L172" s="58">
        <v>528</v>
      </c>
    </row>
    <row r="173" spans="1:12" x14ac:dyDescent="0.3">
      <c r="A173" s="54">
        <v>43567</v>
      </c>
      <c r="B173" s="58">
        <v>5.0229999999999997</v>
      </c>
      <c r="C173" s="50">
        <v>10100</v>
      </c>
      <c r="D173" s="51">
        <v>32500</v>
      </c>
      <c r="E173" s="58">
        <v>63.89</v>
      </c>
      <c r="F173" s="58">
        <v>475</v>
      </c>
      <c r="G173" s="59">
        <v>306</v>
      </c>
      <c r="H173" s="58">
        <v>333</v>
      </c>
      <c r="I173" s="58">
        <v>288</v>
      </c>
      <c r="J173" s="59">
        <v>95.25</v>
      </c>
      <c r="K173" s="58">
        <v>546.25</v>
      </c>
      <c r="L173" s="58">
        <v>527</v>
      </c>
    </row>
    <row r="174" spans="1:12" x14ac:dyDescent="0.3">
      <c r="A174" s="54">
        <v>43574</v>
      </c>
      <c r="B174" s="58">
        <v>5.359</v>
      </c>
      <c r="C174" s="50">
        <v>10100</v>
      </c>
      <c r="D174" s="51">
        <v>31500</v>
      </c>
      <c r="E174" s="58">
        <v>64.042000000000002</v>
      </c>
      <c r="F174" s="58">
        <v>475</v>
      </c>
      <c r="G174" s="59">
        <v>312</v>
      </c>
      <c r="H174" s="58">
        <v>331</v>
      </c>
      <c r="I174" s="58">
        <v>287</v>
      </c>
      <c r="J174" s="59">
        <v>91.37</v>
      </c>
      <c r="K174" s="58">
        <v>546.25</v>
      </c>
      <c r="L174" s="58">
        <v>526</v>
      </c>
    </row>
    <row r="175" spans="1:12" x14ac:dyDescent="0.3">
      <c r="A175" s="54">
        <v>43581</v>
      </c>
      <c r="B175" s="58">
        <v>6.359</v>
      </c>
      <c r="C175" s="50">
        <v>10100</v>
      </c>
      <c r="D175" s="51">
        <v>31000</v>
      </c>
      <c r="E175" s="58">
        <v>63.3</v>
      </c>
      <c r="F175" s="58">
        <v>460</v>
      </c>
      <c r="G175" s="59">
        <v>308</v>
      </c>
      <c r="H175" s="58">
        <v>329</v>
      </c>
      <c r="I175" s="58">
        <v>280</v>
      </c>
      <c r="J175" s="59">
        <v>92.5</v>
      </c>
      <c r="K175" s="58">
        <v>529</v>
      </c>
      <c r="L175" s="58">
        <v>532</v>
      </c>
    </row>
    <row r="176" spans="1:12" x14ac:dyDescent="0.3">
      <c r="A176" s="54">
        <v>43588</v>
      </c>
      <c r="B176" s="58">
        <v>6.5819999999999999</v>
      </c>
      <c r="C176" s="50">
        <v>10100</v>
      </c>
      <c r="D176" s="51">
        <v>31000</v>
      </c>
      <c r="E176" s="58">
        <v>61.94</v>
      </c>
      <c r="F176" s="58">
        <v>460</v>
      </c>
      <c r="G176" s="59">
        <v>304</v>
      </c>
      <c r="H176" s="58">
        <v>325</v>
      </c>
      <c r="I176" s="58">
        <v>280</v>
      </c>
      <c r="J176" s="59">
        <v>94.46</v>
      </c>
      <c r="K176" s="58">
        <v>529</v>
      </c>
      <c r="L176" s="58">
        <v>527</v>
      </c>
    </row>
    <row r="177" spans="1:12" x14ac:dyDescent="0.3">
      <c r="A177" s="54">
        <v>43595</v>
      </c>
      <c r="B177" s="58">
        <v>6.6909999999999998</v>
      </c>
      <c r="C177" s="50">
        <v>9900</v>
      </c>
      <c r="D177" s="51">
        <v>30750</v>
      </c>
      <c r="E177" s="58">
        <v>61.66</v>
      </c>
      <c r="F177" s="58">
        <v>460</v>
      </c>
      <c r="G177" s="59">
        <v>290</v>
      </c>
      <c r="H177" s="58">
        <v>312</v>
      </c>
      <c r="I177" s="58">
        <v>275</v>
      </c>
      <c r="J177" s="59">
        <v>94.75</v>
      </c>
      <c r="K177" s="58">
        <v>529</v>
      </c>
      <c r="L177" s="58">
        <v>517</v>
      </c>
    </row>
    <row r="178" spans="1:12" x14ac:dyDescent="0.3">
      <c r="A178" s="54">
        <v>43602</v>
      </c>
      <c r="B178" s="58">
        <v>6.5</v>
      </c>
      <c r="C178" s="50">
        <v>9900</v>
      </c>
      <c r="D178" s="51">
        <v>30000</v>
      </c>
      <c r="E178" s="58">
        <v>62.823999999999998</v>
      </c>
      <c r="F178" s="58">
        <v>455</v>
      </c>
      <c r="G178" s="59">
        <v>294</v>
      </c>
      <c r="H178" s="58">
        <v>308</v>
      </c>
      <c r="I178" s="58">
        <v>275</v>
      </c>
      <c r="J178" s="59">
        <v>100.5</v>
      </c>
      <c r="K178" s="58">
        <v>523.25</v>
      </c>
      <c r="L178" s="58">
        <v>523</v>
      </c>
    </row>
    <row r="179" spans="1:12" x14ac:dyDescent="0.3">
      <c r="A179" s="54">
        <v>43609</v>
      </c>
      <c r="B179" s="58">
        <v>7.0359999999999996</v>
      </c>
      <c r="C179" s="50">
        <v>9600</v>
      </c>
      <c r="D179" s="51">
        <v>30000</v>
      </c>
      <c r="E179" s="58">
        <v>58.63</v>
      </c>
      <c r="F179" s="58">
        <v>455</v>
      </c>
      <c r="G179" s="59">
        <v>313</v>
      </c>
      <c r="H179" s="58">
        <v>308</v>
      </c>
      <c r="I179" s="58">
        <v>280</v>
      </c>
      <c r="J179" s="59">
        <v>103</v>
      </c>
      <c r="K179" s="58">
        <v>523.25</v>
      </c>
      <c r="L179" s="58">
        <v>516</v>
      </c>
    </row>
    <row r="180" spans="1:12" x14ac:dyDescent="0.3">
      <c r="A180" s="54">
        <v>43616</v>
      </c>
      <c r="B180" s="58">
        <v>7.2229999999999999</v>
      </c>
      <c r="C180" s="50">
        <v>9300</v>
      </c>
      <c r="D180" s="51">
        <v>30000</v>
      </c>
      <c r="E180" s="58">
        <v>53.5</v>
      </c>
      <c r="F180" s="58">
        <v>460</v>
      </c>
      <c r="G180" s="59">
        <v>305</v>
      </c>
      <c r="H180" s="58">
        <v>308</v>
      </c>
      <c r="I180" s="58">
        <v>288</v>
      </c>
      <c r="J180" s="59">
        <v>102.5</v>
      </c>
      <c r="K180" s="58">
        <v>529</v>
      </c>
      <c r="L180" s="58">
        <v>509</v>
      </c>
    </row>
    <row r="181" spans="1:12" x14ac:dyDescent="0.3">
      <c r="A181" s="54">
        <v>43623</v>
      </c>
      <c r="B181" s="58">
        <v>7.6</v>
      </c>
      <c r="C181" s="50">
        <v>9300</v>
      </c>
      <c r="D181" s="51">
        <v>30000</v>
      </c>
      <c r="E181" s="58">
        <v>53.99</v>
      </c>
      <c r="F181" s="58">
        <v>455</v>
      </c>
      <c r="G181" s="59">
        <v>296</v>
      </c>
      <c r="H181" s="58">
        <v>308</v>
      </c>
      <c r="I181" s="58">
        <v>287</v>
      </c>
      <c r="J181" s="59">
        <v>98</v>
      </c>
      <c r="K181" s="58">
        <v>523.25</v>
      </c>
      <c r="L181" s="58">
        <v>509</v>
      </c>
    </row>
    <row r="182" spans="1:12" x14ac:dyDescent="0.3">
      <c r="A182" s="54">
        <v>43630</v>
      </c>
      <c r="B182" s="58">
        <v>7.3140000000000001</v>
      </c>
      <c r="C182" s="50">
        <v>9000</v>
      </c>
      <c r="D182" s="51">
        <v>29000</v>
      </c>
      <c r="E182" s="58">
        <v>52.51</v>
      </c>
      <c r="F182" s="58">
        <v>460</v>
      </c>
      <c r="G182" s="59">
        <v>286</v>
      </c>
      <c r="H182" s="58">
        <v>305</v>
      </c>
      <c r="I182" s="58">
        <v>270</v>
      </c>
      <c r="J182" s="59">
        <v>110.25</v>
      </c>
      <c r="K182" s="58">
        <v>529</v>
      </c>
      <c r="L182" s="58">
        <v>505</v>
      </c>
    </row>
    <row r="183" spans="1:12" x14ac:dyDescent="0.3">
      <c r="A183" s="54">
        <v>43637</v>
      </c>
      <c r="B183" s="58">
        <v>7.45</v>
      </c>
      <c r="C183" s="50">
        <v>9000</v>
      </c>
      <c r="D183" s="51">
        <v>28500</v>
      </c>
      <c r="E183" s="58">
        <v>57.43</v>
      </c>
      <c r="F183" s="58">
        <v>455</v>
      </c>
      <c r="G183" s="59">
        <v>280</v>
      </c>
      <c r="H183" s="58">
        <v>305</v>
      </c>
      <c r="I183" s="58">
        <v>265</v>
      </c>
      <c r="J183" s="59">
        <v>117.5</v>
      </c>
      <c r="K183" s="58">
        <v>523.25</v>
      </c>
      <c r="L183" s="58">
        <v>527</v>
      </c>
    </row>
    <row r="184" spans="1:12" x14ac:dyDescent="0.3">
      <c r="A184" s="54">
        <v>43644</v>
      </c>
      <c r="B184" s="58">
        <v>7.2050000000000001</v>
      </c>
      <c r="C184" s="50">
        <v>9000</v>
      </c>
      <c r="D184" s="51">
        <v>28500</v>
      </c>
      <c r="E184" s="58">
        <v>58.47</v>
      </c>
      <c r="F184" s="58">
        <v>450</v>
      </c>
      <c r="G184" s="59">
        <v>280</v>
      </c>
      <c r="H184" s="58">
        <v>305</v>
      </c>
      <c r="I184" s="58">
        <v>265</v>
      </c>
      <c r="J184" s="59">
        <v>113.95</v>
      </c>
      <c r="K184" s="58">
        <v>517.5</v>
      </c>
      <c r="L184" s="58">
        <v>527</v>
      </c>
    </row>
    <row r="185" spans="1:12" x14ac:dyDescent="0.3">
      <c r="A185" s="54">
        <v>43651</v>
      </c>
      <c r="B185" s="58">
        <v>9.1590000000000007</v>
      </c>
      <c r="C185" s="50">
        <v>9300</v>
      </c>
      <c r="D185" s="51">
        <v>27500</v>
      </c>
      <c r="E185" s="58">
        <v>57.51</v>
      </c>
      <c r="F185" s="58">
        <v>460</v>
      </c>
      <c r="G185" s="59">
        <v>299</v>
      </c>
      <c r="H185" s="58">
        <v>295</v>
      </c>
      <c r="I185" s="58">
        <v>275</v>
      </c>
      <c r="J185" s="59">
        <v>121.5</v>
      </c>
      <c r="K185" s="58">
        <v>529</v>
      </c>
      <c r="L185" s="58">
        <v>532</v>
      </c>
    </row>
    <row r="186" spans="1:12" x14ac:dyDescent="0.3">
      <c r="A186" s="54">
        <v>43658</v>
      </c>
      <c r="B186" s="58">
        <v>9.5090000000000003</v>
      </c>
      <c r="C186" s="50">
        <v>9300</v>
      </c>
      <c r="D186" s="58">
        <v>27500</v>
      </c>
      <c r="E186" s="58">
        <v>60.21</v>
      </c>
      <c r="F186" s="58">
        <v>460</v>
      </c>
      <c r="G186" s="59">
        <v>295</v>
      </c>
      <c r="H186" s="58">
        <v>295</v>
      </c>
      <c r="I186" s="58">
        <v>278</v>
      </c>
      <c r="J186" s="59">
        <v>119</v>
      </c>
      <c r="K186" s="58">
        <v>529</v>
      </c>
      <c r="L186" s="58">
        <v>527</v>
      </c>
    </row>
    <row r="187" spans="1:12" x14ac:dyDescent="0.3">
      <c r="A187" s="54">
        <v>43665</v>
      </c>
      <c r="B187" s="58">
        <v>10.9</v>
      </c>
      <c r="C187" s="50">
        <v>9700</v>
      </c>
      <c r="D187" s="58">
        <v>27750</v>
      </c>
      <c r="E187" s="58">
        <v>55.707999999999998</v>
      </c>
      <c r="F187" s="58">
        <v>460</v>
      </c>
      <c r="G187" s="59">
        <v>294</v>
      </c>
      <c r="H187" s="58">
        <v>300</v>
      </c>
      <c r="I187" s="58">
        <v>285</v>
      </c>
      <c r="J187" s="59">
        <v>120</v>
      </c>
      <c r="K187" s="58">
        <v>529</v>
      </c>
      <c r="L187" s="58">
        <v>531</v>
      </c>
    </row>
    <row r="188" spans="1:12" x14ac:dyDescent="0.3">
      <c r="A188" s="54">
        <v>43672</v>
      </c>
      <c r="B188" s="58">
        <v>9.6769999999999996</v>
      </c>
      <c r="C188" s="50">
        <v>9500</v>
      </c>
      <c r="D188" s="58">
        <v>27750</v>
      </c>
      <c r="E188" s="58">
        <v>56.2</v>
      </c>
      <c r="F188" s="58">
        <v>455</v>
      </c>
      <c r="G188" s="59">
        <v>294</v>
      </c>
      <c r="H188" s="58">
        <v>300</v>
      </c>
      <c r="I188" s="58">
        <v>275</v>
      </c>
      <c r="J188" s="59">
        <v>118.5</v>
      </c>
      <c r="K188" s="58">
        <v>523.25</v>
      </c>
      <c r="L188" s="58">
        <v>517</v>
      </c>
    </row>
    <row r="189" spans="1:12" x14ac:dyDescent="0.3">
      <c r="A189" s="54">
        <v>43679</v>
      </c>
      <c r="B189" s="58">
        <v>9.5449999999999999</v>
      </c>
      <c r="C189" s="50">
        <v>9500</v>
      </c>
      <c r="D189" s="58">
        <v>28000</v>
      </c>
      <c r="E189" s="58">
        <v>55.66</v>
      </c>
      <c r="F189" s="58">
        <v>455</v>
      </c>
      <c r="G189" s="59">
        <v>294</v>
      </c>
      <c r="H189" s="58">
        <v>300</v>
      </c>
      <c r="I189" s="58">
        <v>278</v>
      </c>
      <c r="J189" s="59">
        <v>113</v>
      </c>
      <c r="K189" s="58">
        <v>523.25</v>
      </c>
      <c r="L189" s="58">
        <v>499</v>
      </c>
    </row>
    <row r="190" spans="1:12" x14ac:dyDescent="0.3">
      <c r="A190" s="54">
        <v>43686</v>
      </c>
      <c r="B190" s="58">
        <v>9.1639999999999997</v>
      </c>
      <c r="C190" s="50">
        <v>9400</v>
      </c>
      <c r="D190" s="58">
        <v>28000</v>
      </c>
      <c r="E190" s="58">
        <v>54.5</v>
      </c>
      <c r="F190" s="58">
        <v>450</v>
      </c>
      <c r="G190" s="59">
        <v>290</v>
      </c>
      <c r="H190" s="58">
        <v>300</v>
      </c>
      <c r="I190" s="58">
        <v>278</v>
      </c>
      <c r="J190" s="59">
        <v>91</v>
      </c>
      <c r="K190" s="58">
        <v>517.5</v>
      </c>
      <c r="L190" s="58">
        <v>489</v>
      </c>
    </row>
    <row r="191" spans="1:12" x14ac:dyDescent="0.3">
      <c r="A191" s="54">
        <v>43693</v>
      </c>
      <c r="B191" s="58">
        <v>10.497999999999999</v>
      </c>
      <c r="C191" s="50">
        <v>9300</v>
      </c>
      <c r="D191" s="58">
        <v>28000</v>
      </c>
      <c r="E191" s="58">
        <v>54.845999999999997</v>
      </c>
      <c r="F191" s="58">
        <v>450</v>
      </c>
      <c r="G191" s="59">
        <v>285</v>
      </c>
      <c r="H191" s="58">
        <v>300</v>
      </c>
      <c r="I191" s="58">
        <v>275</v>
      </c>
      <c r="J191" s="59">
        <v>88.5</v>
      </c>
      <c r="K191" s="58">
        <v>517.5</v>
      </c>
      <c r="L191" s="58">
        <v>485</v>
      </c>
    </row>
    <row r="192" spans="1:12" x14ac:dyDescent="0.3">
      <c r="A192" s="54">
        <v>43700</v>
      </c>
      <c r="B192" s="58">
        <v>10.577</v>
      </c>
      <c r="C192" s="50">
        <v>9300</v>
      </c>
      <c r="D192" s="58">
        <v>28000</v>
      </c>
      <c r="E192" s="58">
        <v>54.17</v>
      </c>
      <c r="F192" s="58">
        <v>450</v>
      </c>
      <c r="G192" s="59">
        <v>280</v>
      </c>
      <c r="H192" s="58">
        <v>300</v>
      </c>
      <c r="I192" s="58">
        <v>270</v>
      </c>
      <c r="J192" s="59">
        <v>85</v>
      </c>
      <c r="K192" s="58">
        <v>517.5</v>
      </c>
      <c r="L192" s="58">
        <v>466</v>
      </c>
    </row>
    <row r="193" spans="1:12" x14ac:dyDescent="0.3">
      <c r="A193" s="54">
        <v>43707</v>
      </c>
      <c r="B193" s="58">
        <v>10.4</v>
      </c>
      <c r="C193" s="50">
        <v>9000</v>
      </c>
      <c r="D193" s="58">
        <v>27000</v>
      </c>
      <c r="E193" s="58">
        <v>55.1</v>
      </c>
      <c r="F193" s="58">
        <v>440</v>
      </c>
      <c r="G193" s="59">
        <v>270</v>
      </c>
      <c r="H193" s="58">
        <v>300</v>
      </c>
      <c r="I193" s="58">
        <v>263</v>
      </c>
      <c r="J193" s="59">
        <v>81</v>
      </c>
      <c r="K193" s="58">
        <v>505.99999999999994</v>
      </c>
      <c r="L193" s="58">
        <v>474</v>
      </c>
    </row>
    <row r="194" spans="1:12" x14ac:dyDescent="0.3">
      <c r="A194" s="54">
        <v>43714</v>
      </c>
      <c r="B194" s="58">
        <v>11.15</v>
      </c>
      <c r="C194" s="50">
        <v>8500</v>
      </c>
      <c r="D194" s="58">
        <v>26000</v>
      </c>
      <c r="E194" s="58">
        <v>56.52</v>
      </c>
      <c r="F194" s="58">
        <v>425</v>
      </c>
      <c r="G194" s="59">
        <v>250</v>
      </c>
      <c r="H194" s="58">
        <v>281</v>
      </c>
      <c r="I194" s="58">
        <v>255</v>
      </c>
      <c r="J194" s="59">
        <v>89.5</v>
      </c>
      <c r="K194" s="58">
        <v>488.74999999999994</v>
      </c>
      <c r="L194" s="58">
        <v>476</v>
      </c>
    </row>
    <row r="195" spans="1:12" x14ac:dyDescent="0.3">
      <c r="A195" s="54">
        <v>43721</v>
      </c>
      <c r="B195" s="58">
        <v>10.95</v>
      </c>
      <c r="C195" s="50">
        <v>8500</v>
      </c>
      <c r="D195" s="58">
        <v>26000</v>
      </c>
      <c r="E195" s="58">
        <v>54.85</v>
      </c>
      <c r="F195" s="58">
        <v>415</v>
      </c>
      <c r="G195" s="59">
        <v>245</v>
      </c>
      <c r="H195" s="58">
        <v>279</v>
      </c>
      <c r="I195" s="58">
        <v>235</v>
      </c>
      <c r="J195" s="59">
        <v>97.75</v>
      </c>
      <c r="K195" s="58">
        <v>477.24999999999994</v>
      </c>
      <c r="L195" s="58">
        <v>468</v>
      </c>
    </row>
    <row r="196" spans="1:12" x14ac:dyDescent="0.3">
      <c r="A196" s="54">
        <v>43728</v>
      </c>
      <c r="B196" s="58">
        <v>9.15</v>
      </c>
      <c r="C196" s="50">
        <v>8300</v>
      </c>
      <c r="D196" s="58">
        <v>25000</v>
      </c>
      <c r="E196" s="58">
        <v>58.09</v>
      </c>
      <c r="F196" s="58">
        <v>410</v>
      </c>
      <c r="G196" s="59">
        <v>235</v>
      </c>
      <c r="H196" s="58">
        <v>275</v>
      </c>
      <c r="I196" s="58">
        <v>235</v>
      </c>
      <c r="J196" s="59">
        <v>92</v>
      </c>
      <c r="K196" s="58">
        <v>471.49999999999994</v>
      </c>
      <c r="L196" s="58">
        <v>469</v>
      </c>
    </row>
    <row r="197" spans="1:12" x14ac:dyDescent="0.3">
      <c r="A197" s="54">
        <v>43735</v>
      </c>
      <c r="B197" s="58">
        <v>8.4499999999999993</v>
      </c>
      <c r="C197" s="50">
        <v>7800</v>
      </c>
      <c r="D197" s="58">
        <v>25000</v>
      </c>
      <c r="E197" s="58">
        <v>55.91</v>
      </c>
      <c r="F197" s="58">
        <v>408</v>
      </c>
      <c r="G197" s="59">
        <v>225</v>
      </c>
      <c r="H197" s="58">
        <v>275</v>
      </c>
      <c r="I197" s="58">
        <v>222</v>
      </c>
      <c r="J197" s="59">
        <v>90.75</v>
      </c>
      <c r="K197" s="58">
        <v>469.2</v>
      </c>
      <c r="L197" s="58">
        <v>481</v>
      </c>
    </row>
    <row r="198" spans="1:12" x14ac:dyDescent="0.3">
      <c r="A198" s="54">
        <v>43742</v>
      </c>
      <c r="B198" s="58">
        <v>9.15</v>
      </c>
      <c r="C198" s="50">
        <v>7800</v>
      </c>
      <c r="D198" s="58">
        <v>22000</v>
      </c>
      <c r="E198" s="58">
        <v>52.81</v>
      </c>
      <c r="F198" s="58">
        <v>400</v>
      </c>
      <c r="G198" s="59">
        <v>226</v>
      </c>
      <c r="H198" s="58">
        <v>245</v>
      </c>
      <c r="I198" s="58">
        <v>222</v>
      </c>
      <c r="J198" s="59">
        <v>92.83</v>
      </c>
      <c r="K198" s="58">
        <v>459.99999999999994</v>
      </c>
      <c r="L198" s="58">
        <v>476</v>
      </c>
    </row>
    <row r="199" spans="1:12" x14ac:dyDescent="0.3">
      <c r="A199" s="54">
        <v>43749</v>
      </c>
      <c r="B199" s="58">
        <v>9.1</v>
      </c>
      <c r="C199" s="50">
        <v>7800</v>
      </c>
      <c r="D199" s="58">
        <v>22000</v>
      </c>
      <c r="E199" s="58">
        <v>54.7</v>
      </c>
      <c r="F199" s="58">
        <v>399</v>
      </c>
      <c r="G199" s="59">
        <v>233</v>
      </c>
      <c r="H199" s="58">
        <v>244</v>
      </c>
      <c r="I199" s="58">
        <v>222</v>
      </c>
      <c r="J199" s="59">
        <v>91.99</v>
      </c>
      <c r="K199" s="58">
        <v>458.84999999999997</v>
      </c>
      <c r="L199" s="58">
        <v>474</v>
      </c>
    </row>
    <row r="200" spans="1:12" x14ac:dyDescent="0.3">
      <c r="A200" s="54">
        <v>43756</v>
      </c>
      <c r="B200" s="58">
        <v>9.1</v>
      </c>
      <c r="C200" s="50">
        <v>7800</v>
      </c>
      <c r="D200" s="58">
        <v>22000</v>
      </c>
      <c r="E200" s="58">
        <v>53.82</v>
      </c>
      <c r="F200" s="58">
        <v>405</v>
      </c>
      <c r="G200" s="59">
        <v>244</v>
      </c>
      <c r="H200" s="58">
        <v>244</v>
      </c>
      <c r="I200" s="58">
        <v>230</v>
      </c>
      <c r="J200" s="59">
        <v>86</v>
      </c>
      <c r="K200" s="58">
        <v>465.74999999999994</v>
      </c>
      <c r="L200" s="58">
        <v>475</v>
      </c>
    </row>
    <row r="201" spans="1:12" x14ac:dyDescent="0.3">
      <c r="A201" s="54">
        <v>43763</v>
      </c>
      <c r="B201" s="58">
        <v>9.25</v>
      </c>
      <c r="C201" s="50">
        <v>7800</v>
      </c>
      <c r="D201" s="58">
        <v>22000</v>
      </c>
      <c r="E201" s="58">
        <v>56.66</v>
      </c>
      <c r="F201" s="58">
        <v>410</v>
      </c>
      <c r="G201" s="59">
        <v>246</v>
      </c>
      <c r="H201" s="58">
        <v>244</v>
      </c>
      <c r="I201" s="58">
        <v>227</v>
      </c>
      <c r="J201" s="59">
        <v>87</v>
      </c>
      <c r="K201" s="58">
        <v>471.49999999999994</v>
      </c>
      <c r="L201" s="58">
        <v>475</v>
      </c>
    </row>
    <row r="202" spans="1:12" x14ac:dyDescent="0.3">
      <c r="A202" s="54">
        <v>43770</v>
      </c>
      <c r="B202" s="58">
        <v>9</v>
      </c>
      <c r="C202" s="50">
        <v>7800</v>
      </c>
      <c r="D202" s="58">
        <v>22000</v>
      </c>
      <c r="E202" s="58">
        <v>56.2</v>
      </c>
      <c r="F202" s="58">
        <v>405</v>
      </c>
      <c r="G202" s="59">
        <v>253</v>
      </c>
      <c r="H202" s="58">
        <v>244</v>
      </c>
      <c r="I202" s="58">
        <v>238</v>
      </c>
      <c r="J202" s="59">
        <v>84.5</v>
      </c>
      <c r="K202" s="58">
        <v>465.74999999999994</v>
      </c>
      <c r="L202" s="58">
        <v>472</v>
      </c>
    </row>
    <row r="203" spans="1:12" x14ac:dyDescent="0.3">
      <c r="A203" s="54">
        <v>43777</v>
      </c>
      <c r="B203" s="58">
        <v>8.25</v>
      </c>
      <c r="C203" s="50">
        <v>8500</v>
      </c>
      <c r="D203" s="58">
        <v>24000</v>
      </c>
      <c r="E203" s="58">
        <v>57.24</v>
      </c>
      <c r="F203" s="58">
        <v>405</v>
      </c>
      <c r="G203" s="59">
        <v>260</v>
      </c>
      <c r="H203" s="58">
        <v>244</v>
      </c>
      <c r="I203" s="58">
        <v>245</v>
      </c>
      <c r="J203" s="59">
        <v>83.2</v>
      </c>
      <c r="K203" s="58">
        <v>465.74999999999994</v>
      </c>
      <c r="L203" s="58">
        <v>476</v>
      </c>
    </row>
    <row r="204" spans="1:12" x14ac:dyDescent="0.3">
      <c r="A204" s="54">
        <v>43784</v>
      </c>
      <c r="B204" s="58">
        <v>8.65</v>
      </c>
      <c r="C204" s="50">
        <v>8700</v>
      </c>
      <c r="D204" s="58">
        <v>24000</v>
      </c>
      <c r="E204" s="58">
        <v>57.74</v>
      </c>
      <c r="F204" s="58">
        <v>408</v>
      </c>
      <c r="G204" s="59">
        <v>260</v>
      </c>
      <c r="H204" s="58">
        <v>244</v>
      </c>
      <c r="I204" s="58">
        <v>243</v>
      </c>
      <c r="J204" s="59">
        <v>83.5</v>
      </c>
      <c r="K204" s="58">
        <v>469.2</v>
      </c>
      <c r="L204" s="58">
        <v>487</v>
      </c>
    </row>
    <row r="205" spans="1:12" x14ac:dyDescent="0.3">
      <c r="A205" s="54">
        <v>43791</v>
      </c>
      <c r="B205" s="58">
        <v>8.8000000000000007</v>
      </c>
      <c r="C205" s="50">
        <v>8900</v>
      </c>
      <c r="D205" s="58">
        <v>24000</v>
      </c>
      <c r="E205" s="58">
        <v>57.77</v>
      </c>
      <c r="F205" s="58">
        <v>420</v>
      </c>
      <c r="G205" s="59">
        <v>260</v>
      </c>
      <c r="H205" s="58">
        <v>244</v>
      </c>
      <c r="I205" s="58">
        <v>243</v>
      </c>
      <c r="J205" s="59">
        <v>87</v>
      </c>
      <c r="K205" s="58">
        <v>482.99999999999994</v>
      </c>
      <c r="L205" s="58">
        <v>491</v>
      </c>
    </row>
    <row r="206" spans="1:12" x14ac:dyDescent="0.3">
      <c r="A206" s="54">
        <v>43798</v>
      </c>
      <c r="B206" s="58">
        <v>9.9</v>
      </c>
      <c r="C206" s="50">
        <v>8900</v>
      </c>
      <c r="D206" s="58">
        <v>25000</v>
      </c>
      <c r="E206" s="58">
        <v>55.17</v>
      </c>
      <c r="F206" s="58">
        <v>417</v>
      </c>
      <c r="G206" s="59">
        <v>262</v>
      </c>
      <c r="H206" s="58">
        <v>244</v>
      </c>
      <c r="I206" s="58">
        <v>250</v>
      </c>
      <c r="J206" s="59">
        <v>87</v>
      </c>
      <c r="K206" s="58">
        <v>479.54999999999995</v>
      </c>
      <c r="L206" s="58">
        <v>492</v>
      </c>
    </row>
    <row r="207" spans="1:12" x14ac:dyDescent="0.3">
      <c r="A207" s="54">
        <v>43805</v>
      </c>
      <c r="B207" s="58">
        <v>10</v>
      </c>
      <c r="C207" s="50">
        <v>8900</v>
      </c>
      <c r="D207" s="58">
        <v>25000</v>
      </c>
      <c r="E207" s="58">
        <v>59.2</v>
      </c>
      <c r="F207" s="58">
        <v>435</v>
      </c>
      <c r="G207" s="59">
        <v>283</v>
      </c>
      <c r="H207" s="58">
        <v>244</v>
      </c>
      <c r="I207" s="58">
        <v>253</v>
      </c>
      <c r="J207" s="59">
        <v>88.5</v>
      </c>
      <c r="K207" s="58">
        <v>500.24999999999994</v>
      </c>
      <c r="L207" s="58">
        <v>490</v>
      </c>
    </row>
    <row r="208" spans="1:12" x14ac:dyDescent="0.3">
      <c r="A208" s="54">
        <v>43812</v>
      </c>
      <c r="B208" s="58">
        <v>8.35</v>
      </c>
      <c r="C208" s="50">
        <v>8900</v>
      </c>
      <c r="D208" s="58">
        <v>26000</v>
      </c>
      <c r="E208" s="58">
        <v>60.07</v>
      </c>
      <c r="F208" s="58">
        <v>435</v>
      </c>
      <c r="G208" s="59">
        <v>297</v>
      </c>
      <c r="H208" s="58">
        <v>244</v>
      </c>
      <c r="I208" s="58">
        <v>260</v>
      </c>
      <c r="J208" s="59">
        <v>93.5</v>
      </c>
      <c r="K208" s="58">
        <v>500.24999999999994</v>
      </c>
      <c r="L208" s="58">
        <v>480</v>
      </c>
    </row>
    <row r="209" spans="1:12" x14ac:dyDescent="0.3">
      <c r="A209" s="54">
        <v>43819</v>
      </c>
      <c r="B209" s="58">
        <v>7.1</v>
      </c>
      <c r="C209" s="50">
        <v>8900</v>
      </c>
      <c r="D209" s="58">
        <v>26500</v>
      </c>
      <c r="E209" s="58">
        <v>60.44</v>
      </c>
      <c r="F209" s="58">
        <v>446</v>
      </c>
      <c r="G209" s="59">
        <v>300</v>
      </c>
      <c r="H209" s="58">
        <v>244</v>
      </c>
      <c r="I209" s="58">
        <v>265</v>
      </c>
      <c r="J209" s="59">
        <v>93.5</v>
      </c>
      <c r="K209" s="58">
        <v>512.9</v>
      </c>
      <c r="L209" s="58">
        <v>477</v>
      </c>
    </row>
    <row r="210" spans="1:12" x14ac:dyDescent="0.3">
      <c r="A210" s="54">
        <v>43826</v>
      </c>
      <c r="B210" s="58">
        <v>7.5</v>
      </c>
      <c r="C210" s="50">
        <v>8900</v>
      </c>
      <c r="D210" s="58">
        <v>26500</v>
      </c>
      <c r="E210" s="58">
        <v>61.72</v>
      </c>
      <c r="F210" s="58">
        <v>445</v>
      </c>
      <c r="G210" s="59">
        <v>303</v>
      </c>
      <c r="H210" s="58">
        <v>275</v>
      </c>
      <c r="I210" s="58">
        <v>270</v>
      </c>
      <c r="J210" s="59">
        <v>89.5</v>
      </c>
      <c r="K210" s="58">
        <v>511.74999999999994</v>
      </c>
      <c r="L210" s="58">
        <v>474</v>
      </c>
    </row>
    <row r="211" spans="1:12" x14ac:dyDescent="0.3">
      <c r="A211" s="55">
        <v>43833</v>
      </c>
      <c r="B211" s="58">
        <v>6.95</v>
      </c>
      <c r="C211" s="50">
        <v>8900</v>
      </c>
      <c r="D211" s="58">
        <v>26000</v>
      </c>
      <c r="E211" s="58">
        <v>63.05</v>
      </c>
      <c r="F211" s="58">
        <v>445</v>
      </c>
      <c r="G211" s="59">
        <v>303</v>
      </c>
      <c r="H211" s="58">
        <v>275</v>
      </c>
      <c r="I211" s="58">
        <v>270</v>
      </c>
      <c r="J211" s="59">
        <v>92.1</v>
      </c>
      <c r="K211" s="58">
        <v>511.74999999999994</v>
      </c>
      <c r="L211" s="58">
        <v>474</v>
      </c>
    </row>
    <row r="212" spans="1:12" x14ac:dyDescent="0.3">
      <c r="A212" s="54">
        <v>43840</v>
      </c>
      <c r="B212" s="58">
        <v>7.45</v>
      </c>
      <c r="C212" s="50">
        <v>9000</v>
      </c>
      <c r="D212" s="58">
        <v>26000</v>
      </c>
      <c r="E212" s="58">
        <v>59.04</v>
      </c>
      <c r="F212" s="58">
        <v>450</v>
      </c>
      <c r="G212" s="59">
        <v>299</v>
      </c>
      <c r="H212" s="58">
        <v>275</v>
      </c>
      <c r="I212" s="58">
        <v>268</v>
      </c>
      <c r="J212" s="59">
        <v>93</v>
      </c>
      <c r="K212" s="58">
        <v>517.5</v>
      </c>
      <c r="L212" s="58">
        <v>480</v>
      </c>
    </row>
    <row r="213" spans="1:12" x14ac:dyDescent="0.3">
      <c r="A213" s="54">
        <v>43847</v>
      </c>
      <c r="B213" s="58">
        <v>6.8</v>
      </c>
      <c r="C213" s="50">
        <v>9000</v>
      </c>
      <c r="D213" s="58">
        <v>26000</v>
      </c>
      <c r="E213" s="58">
        <v>58.56</v>
      </c>
      <c r="F213" s="58">
        <v>445</v>
      </c>
      <c r="G213" s="59">
        <v>288</v>
      </c>
      <c r="H213" s="58">
        <v>275</v>
      </c>
      <c r="I213" s="58">
        <v>262</v>
      </c>
      <c r="J213" s="59">
        <v>95.25</v>
      </c>
      <c r="K213" s="58">
        <v>511.74999999999994</v>
      </c>
      <c r="L213" s="58">
        <v>476</v>
      </c>
    </row>
    <row r="214" spans="1:12" x14ac:dyDescent="0.3">
      <c r="A214" s="54">
        <v>43854</v>
      </c>
      <c r="B214" s="58">
        <v>6.1</v>
      </c>
      <c r="C214" s="50">
        <v>9000</v>
      </c>
      <c r="D214" s="58">
        <v>25500</v>
      </c>
      <c r="E214" s="58">
        <v>54.19</v>
      </c>
      <c r="F214" s="58">
        <v>445</v>
      </c>
      <c r="G214" s="59">
        <v>280</v>
      </c>
      <c r="H214" s="58">
        <v>275</v>
      </c>
      <c r="I214" s="58">
        <v>255</v>
      </c>
      <c r="J214" s="59">
        <v>95.55</v>
      </c>
      <c r="K214" s="58">
        <v>511.74999999999994</v>
      </c>
      <c r="L214" s="58">
        <v>476</v>
      </c>
    </row>
    <row r="215" spans="1:12" x14ac:dyDescent="0.3">
      <c r="A215" s="54">
        <v>43861</v>
      </c>
      <c r="B215" s="58">
        <v>6</v>
      </c>
      <c r="C215" s="50">
        <v>8600</v>
      </c>
      <c r="D215" s="58">
        <v>25500</v>
      </c>
      <c r="E215" s="58">
        <v>51.56</v>
      </c>
      <c r="F215" s="58">
        <v>440</v>
      </c>
      <c r="G215" s="59">
        <v>270</v>
      </c>
      <c r="H215" s="58">
        <v>287.5</v>
      </c>
      <c r="I215" s="58">
        <v>252</v>
      </c>
      <c r="J215" s="59">
        <v>88.26</v>
      </c>
      <c r="K215" s="58">
        <v>505.99999999999994</v>
      </c>
      <c r="L215" s="58">
        <v>476</v>
      </c>
    </row>
    <row r="216" spans="1:12" x14ac:dyDescent="0.3">
      <c r="A216" s="54">
        <v>43868</v>
      </c>
      <c r="B216" s="58">
        <v>5.75</v>
      </c>
      <c r="C216" s="50">
        <v>8600</v>
      </c>
      <c r="D216" s="58">
        <v>24000</v>
      </c>
      <c r="E216" s="58">
        <v>50.32</v>
      </c>
      <c r="F216" s="58">
        <v>425</v>
      </c>
      <c r="G216" s="59">
        <v>260</v>
      </c>
      <c r="H216" s="58">
        <v>261</v>
      </c>
      <c r="I216" s="58">
        <v>243</v>
      </c>
      <c r="J216" s="59">
        <v>82.75</v>
      </c>
      <c r="K216" s="58">
        <v>488.74999999999994</v>
      </c>
      <c r="L216" s="58">
        <v>472</v>
      </c>
    </row>
    <row r="217" spans="1:12" x14ac:dyDescent="0.3">
      <c r="A217" s="54">
        <v>43875</v>
      </c>
      <c r="B217" s="58">
        <v>5.6</v>
      </c>
      <c r="C217" s="50">
        <v>8600</v>
      </c>
      <c r="D217" s="58">
        <v>22000</v>
      </c>
      <c r="E217" s="58">
        <v>52.1</v>
      </c>
      <c r="F217" s="58">
        <v>418</v>
      </c>
      <c r="G217" s="59">
        <v>275</v>
      </c>
      <c r="H217" s="58">
        <v>261</v>
      </c>
      <c r="I217" s="58">
        <v>217</v>
      </c>
      <c r="J217" s="59">
        <v>88.25</v>
      </c>
      <c r="K217" s="58">
        <v>480.7</v>
      </c>
      <c r="L217" s="58">
        <v>472</v>
      </c>
    </row>
    <row r="218" spans="1:12" x14ac:dyDescent="0.3">
      <c r="A218" s="54">
        <v>43882</v>
      </c>
      <c r="B218" s="58">
        <v>6</v>
      </c>
      <c r="C218" s="50">
        <v>8600</v>
      </c>
      <c r="D218" s="58">
        <v>22000</v>
      </c>
      <c r="E218" s="58">
        <v>53.38</v>
      </c>
      <c r="F218" s="58">
        <v>418</v>
      </c>
      <c r="G218" s="59">
        <v>280</v>
      </c>
      <c r="H218" s="58">
        <v>261</v>
      </c>
      <c r="I218" s="58">
        <v>230</v>
      </c>
      <c r="J218" s="59">
        <v>91.5</v>
      </c>
      <c r="K218" s="58">
        <v>480.7</v>
      </c>
      <c r="L218" s="58">
        <v>433</v>
      </c>
    </row>
    <row r="219" spans="1:12" x14ac:dyDescent="0.3">
      <c r="A219" s="54">
        <v>43889</v>
      </c>
      <c r="B219" s="58">
        <v>5.2</v>
      </c>
      <c r="C219" s="50">
        <v>8100</v>
      </c>
      <c r="D219" s="58">
        <v>22000</v>
      </c>
      <c r="E219" s="58">
        <v>44.76</v>
      </c>
      <c r="F219" s="58">
        <v>420</v>
      </c>
      <c r="G219" s="59">
        <v>278</v>
      </c>
      <c r="H219" s="58">
        <v>261</v>
      </c>
      <c r="I219" s="58">
        <v>240</v>
      </c>
      <c r="J219" s="59">
        <v>83.5</v>
      </c>
      <c r="K219" s="58">
        <v>482.99999999999994</v>
      </c>
      <c r="L219" s="58">
        <v>432</v>
      </c>
    </row>
    <row r="220" spans="1:12" x14ac:dyDescent="0.3">
      <c r="A220" s="54">
        <v>43896</v>
      </c>
      <c r="B220" s="58">
        <v>4.9000000000000004</v>
      </c>
      <c r="C220" s="50">
        <v>7900</v>
      </c>
      <c r="D220" s="58">
        <v>23000</v>
      </c>
      <c r="E220" s="58">
        <v>41.28</v>
      </c>
      <c r="F220" s="58">
        <v>420</v>
      </c>
      <c r="G220" s="59">
        <v>278</v>
      </c>
      <c r="H220" s="58">
        <v>261</v>
      </c>
      <c r="I220" s="58">
        <v>235</v>
      </c>
      <c r="J220" s="59">
        <v>89.5</v>
      </c>
      <c r="K220" s="58">
        <v>482.99999999999994</v>
      </c>
      <c r="L220" s="58">
        <v>444</v>
      </c>
    </row>
    <row r="221" spans="1:12" x14ac:dyDescent="0.3">
      <c r="A221" s="54">
        <v>43903</v>
      </c>
      <c r="B221" s="58">
        <v>4.45</v>
      </c>
      <c r="C221" s="50">
        <v>7300</v>
      </c>
      <c r="D221" s="58">
        <v>22000</v>
      </c>
      <c r="E221" s="58">
        <v>31.73</v>
      </c>
      <c r="F221" s="58">
        <v>410</v>
      </c>
      <c r="G221" s="59">
        <v>275</v>
      </c>
      <c r="H221" s="58">
        <v>261</v>
      </c>
      <c r="I221" s="58">
        <v>225</v>
      </c>
      <c r="J221" s="59">
        <v>90.5</v>
      </c>
      <c r="K221" s="58">
        <v>471.49999999999994</v>
      </c>
      <c r="L221" s="58">
        <v>447</v>
      </c>
    </row>
    <row r="222" spans="1:12" x14ac:dyDescent="0.3">
      <c r="A222" s="54">
        <v>43910</v>
      </c>
      <c r="B222" s="58">
        <v>4.25</v>
      </c>
      <c r="C222" s="50">
        <v>7000</v>
      </c>
      <c r="D222" s="58">
        <v>21500</v>
      </c>
      <c r="E222" s="58">
        <v>22.59</v>
      </c>
      <c r="F222" s="58">
        <v>410</v>
      </c>
      <c r="G222" s="59">
        <v>245</v>
      </c>
      <c r="H222" s="58">
        <v>261</v>
      </c>
      <c r="I222" s="58">
        <v>225</v>
      </c>
      <c r="J222" s="59">
        <v>86.5</v>
      </c>
      <c r="K222" s="58">
        <v>471.49999999999994</v>
      </c>
      <c r="L222" s="58">
        <v>445</v>
      </c>
    </row>
    <row r="223" spans="1:12" x14ac:dyDescent="0.3">
      <c r="A223" s="54">
        <v>43917</v>
      </c>
      <c r="B223" s="58">
        <v>4.2</v>
      </c>
      <c r="C223" s="50">
        <v>6600</v>
      </c>
      <c r="D223" s="58">
        <v>21000</v>
      </c>
      <c r="E223" s="58">
        <v>21.51</v>
      </c>
      <c r="F223" s="58">
        <v>410</v>
      </c>
      <c r="G223" s="59">
        <v>230</v>
      </c>
      <c r="H223" s="58">
        <v>261</v>
      </c>
      <c r="I223" s="58">
        <v>220</v>
      </c>
      <c r="J223" s="59">
        <v>86</v>
      </c>
      <c r="K223" s="58">
        <v>471.49999999999994</v>
      </c>
      <c r="L223" s="58">
        <v>442</v>
      </c>
    </row>
    <row r="224" spans="1:12" x14ac:dyDescent="0.3">
      <c r="A224" s="54">
        <v>43924</v>
      </c>
      <c r="B224" s="58">
        <v>4.55</v>
      </c>
      <c r="C224" s="50">
        <v>6600</v>
      </c>
      <c r="D224" s="58">
        <v>19500</v>
      </c>
      <c r="E224" s="58">
        <v>28.34</v>
      </c>
      <c r="F224" s="58">
        <v>385</v>
      </c>
      <c r="G224" s="59">
        <v>225</v>
      </c>
      <c r="H224" s="58">
        <v>261</v>
      </c>
      <c r="I224" s="58">
        <v>215</v>
      </c>
      <c r="J224" s="59">
        <v>82.75</v>
      </c>
      <c r="K224" s="58">
        <v>442.74999999999994</v>
      </c>
      <c r="L224" s="58">
        <v>426</v>
      </c>
    </row>
    <row r="225" spans="1:12" x14ac:dyDescent="0.3">
      <c r="A225" s="54">
        <v>43931</v>
      </c>
      <c r="B225" s="58">
        <v>4.5999999999999996</v>
      </c>
      <c r="C225" s="50">
        <v>6600</v>
      </c>
      <c r="D225" s="58">
        <v>19000</v>
      </c>
      <c r="E225" s="58">
        <v>22.76</v>
      </c>
      <c r="F225" s="58">
        <v>360</v>
      </c>
      <c r="G225" s="59">
        <v>253</v>
      </c>
      <c r="H225" s="58">
        <v>261</v>
      </c>
      <c r="I225" s="58">
        <v>205</v>
      </c>
      <c r="J225" s="59">
        <v>84.25</v>
      </c>
      <c r="K225" s="58">
        <v>413.99999999999994</v>
      </c>
      <c r="L225" s="58">
        <v>431</v>
      </c>
    </row>
    <row r="226" spans="1:12" x14ac:dyDescent="0.3">
      <c r="A226" s="54">
        <v>43938</v>
      </c>
      <c r="B226" s="58">
        <v>4.8499999999999996</v>
      </c>
      <c r="C226" s="50">
        <v>6900</v>
      </c>
      <c r="D226" s="58">
        <v>18500</v>
      </c>
      <c r="E226" s="58">
        <v>20.97</v>
      </c>
      <c r="F226" s="58">
        <v>375</v>
      </c>
      <c r="G226" s="59">
        <v>255</v>
      </c>
      <c r="H226" s="58">
        <v>214</v>
      </c>
      <c r="I226" s="58">
        <v>210</v>
      </c>
      <c r="J226" s="59">
        <v>84.5</v>
      </c>
      <c r="K226" s="58">
        <v>431.24999999999994</v>
      </c>
      <c r="L226" s="58">
        <v>436</v>
      </c>
    </row>
    <row r="227" spans="1:12" x14ac:dyDescent="0.3">
      <c r="A227" s="54">
        <v>43945</v>
      </c>
      <c r="B227" s="58">
        <v>4.05</v>
      </c>
      <c r="C227" s="50">
        <v>7200</v>
      </c>
      <c r="D227" s="51">
        <v>18500</v>
      </c>
      <c r="E227" s="58">
        <v>16.940000000000001</v>
      </c>
      <c r="F227" s="58">
        <v>375</v>
      </c>
      <c r="G227" s="59">
        <v>255</v>
      </c>
      <c r="H227" s="58">
        <v>250</v>
      </c>
      <c r="I227" s="58">
        <v>220</v>
      </c>
      <c r="J227" s="59">
        <v>83.4</v>
      </c>
      <c r="K227" s="58">
        <v>431.24999999999994</v>
      </c>
      <c r="L227" s="58">
        <v>434</v>
      </c>
    </row>
    <row r="228" spans="1:12" x14ac:dyDescent="0.3">
      <c r="A228" s="54">
        <v>43952</v>
      </c>
      <c r="B228" s="58">
        <v>4.3</v>
      </c>
      <c r="C228" s="50">
        <v>7500</v>
      </c>
      <c r="D228" s="51">
        <v>18500</v>
      </c>
      <c r="E228" s="58">
        <v>19.78</v>
      </c>
      <c r="F228" s="58">
        <v>370</v>
      </c>
      <c r="G228" s="59">
        <v>240</v>
      </c>
      <c r="H228" s="58">
        <v>240</v>
      </c>
      <c r="I228" s="58">
        <v>217</v>
      </c>
      <c r="J228" s="59">
        <v>83.5</v>
      </c>
      <c r="K228" s="58">
        <v>425.49999999999994</v>
      </c>
      <c r="L228" s="58">
        <v>438</v>
      </c>
    </row>
    <row r="229" spans="1:12" s="1" customFormat="1" x14ac:dyDescent="0.3">
      <c r="A229" s="54">
        <f t="shared" ref="A229:A292" si="0">A228+7</f>
        <v>43959</v>
      </c>
      <c r="B229" s="58">
        <v>3.8</v>
      </c>
      <c r="C229" s="50">
        <v>7500</v>
      </c>
      <c r="D229" s="51">
        <v>19500</v>
      </c>
      <c r="E229" s="58">
        <v>24.74</v>
      </c>
      <c r="F229" s="58">
        <v>375</v>
      </c>
      <c r="G229" s="59">
        <v>252</v>
      </c>
      <c r="H229" s="58">
        <v>250</v>
      </c>
      <c r="I229" s="58">
        <v>217</v>
      </c>
      <c r="J229" s="59">
        <v>87.15</v>
      </c>
      <c r="K229" s="58">
        <v>431.24999999999994</v>
      </c>
      <c r="L229" s="58">
        <v>444</v>
      </c>
    </row>
    <row r="230" spans="1:12" s="1" customFormat="1" x14ac:dyDescent="0.3">
      <c r="A230" s="54">
        <f t="shared" si="0"/>
        <v>43966</v>
      </c>
      <c r="B230" s="58">
        <v>3.9</v>
      </c>
      <c r="C230" s="50">
        <v>7700</v>
      </c>
      <c r="D230" s="51">
        <v>20500</v>
      </c>
      <c r="E230" s="58">
        <v>29.47</v>
      </c>
      <c r="F230" s="58">
        <v>379</v>
      </c>
      <c r="G230" s="59">
        <v>250</v>
      </c>
      <c r="H230" s="58">
        <v>255</v>
      </c>
      <c r="I230" s="58">
        <v>235</v>
      </c>
      <c r="J230" s="59">
        <v>90.25</v>
      </c>
      <c r="K230" s="58">
        <v>435.84999999999997</v>
      </c>
      <c r="L230" s="58">
        <v>447</v>
      </c>
    </row>
    <row r="231" spans="1:12" s="1" customFormat="1" x14ac:dyDescent="0.3">
      <c r="A231" s="54">
        <f t="shared" si="0"/>
        <v>43973</v>
      </c>
      <c r="B231" s="58">
        <v>4.55</v>
      </c>
      <c r="C231" s="50">
        <v>8000</v>
      </c>
      <c r="D231" s="51">
        <v>21500</v>
      </c>
      <c r="E231" s="58">
        <v>33.25</v>
      </c>
      <c r="F231" s="58">
        <v>392</v>
      </c>
      <c r="G231" s="59">
        <v>252</v>
      </c>
      <c r="H231" s="58">
        <v>255</v>
      </c>
      <c r="I231" s="58">
        <v>235</v>
      </c>
      <c r="J231" s="59">
        <v>96</v>
      </c>
      <c r="K231" s="58">
        <v>450.79999999999995</v>
      </c>
      <c r="L231" s="58">
        <v>461</v>
      </c>
    </row>
    <row r="232" spans="1:12" s="1" customFormat="1" x14ac:dyDescent="0.3">
      <c r="A232" s="54">
        <f t="shared" si="0"/>
        <v>43980</v>
      </c>
      <c r="B232" s="58">
        <v>4.0999999999999996</v>
      </c>
      <c r="C232" s="50">
        <v>8400</v>
      </c>
      <c r="D232" s="51">
        <v>24000</v>
      </c>
      <c r="E232" s="58">
        <v>35.49</v>
      </c>
      <c r="F232" s="58">
        <v>392</v>
      </c>
      <c r="G232" s="59">
        <v>253</v>
      </c>
      <c r="H232" s="58">
        <v>255</v>
      </c>
      <c r="I232" s="58">
        <v>235</v>
      </c>
      <c r="J232" s="59">
        <v>101</v>
      </c>
      <c r="K232" s="58">
        <v>450.79999999999995</v>
      </c>
      <c r="L232" s="58">
        <v>460</v>
      </c>
    </row>
    <row r="233" spans="1:12" s="1" customFormat="1" x14ac:dyDescent="0.3">
      <c r="A233" s="54">
        <f t="shared" si="0"/>
        <v>43987</v>
      </c>
      <c r="B233" s="58">
        <v>5.4</v>
      </c>
      <c r="C233" s="50">
        <v>8600</v>
      </c>
      <c r="D233" s="51">
        <v>25500</v>
      </c>
      <c r="E233" s="58">
        <v>39.549999999999997</v>
      </c>
      <c r="F233" s="58">
        <v>395</v>
      </c>
      <c r="G233" s="59">
        <v>260</v>
      </c>
      <c r="H233" s="58">
        <v>255</v>
      </c>
      <c r="I233" s="58">
        <v>235</v>
      </c>
      <c r="J233" s="59">
        <v>100</v>
      </c>
      <c r="K233" s="58">
        <v>454.24999999999994</v>
      </c>
      <c r="L233" s="58">
        <v>468</v>
      </c>
    </row>
    <row r="234" spans="1:12" s="1" customFormat="1" x14ac:dyDescent="0.3">
      <c r="A234" s="54">
        <f t="shared" si="0"/>
        <v>43994</v>
      </c>
      <c r="B234" s="58">
        <v>6.5</v>
      </c>
      <c r="C234" s="50">
        <v>8600</v>
      </c>
      <c r="D234" s="51">
        <v>25000</v>
      </c>
      <c r="E234" s="58">
        <v>36.26</v>
      </c>
      <c r="F234" s="58">
        <v>408</v>
      </c>
      <c r="G234" s="59">
        <v>266</v>
      </c>
      <c r="H234" s="58">
        <v>275</v>
      </c>
      <c r="I234" s="58">
        <v>245</v>
      </c>
      <c r="J234" s="59">
        <v>105</v>
      </c>
      <c r="K234" s="58">
        <v>469.2</v>
      </c>
      <c r="L234" s="58">
        <v>468</v>
      </c>
    </row>
    <row r="235" spans="1:12" s="1" customFormat="1" x14ac:dyDescent="0.3">
      <c r="A235" s="54">
        <f t="shared" si="0"/>
        <v>44001</v>
      </c>
      <c r="B235" s="58">
        <v>8.6999999999999993</v>
      </c>
      <c r="C235" s="50">
        <v>9000</v>
      </c>
      <c r="D235" s="51">
        <v>24000</v>
      </c>
      <c r="E235" s="58">
        <v>38.92</v>
      </c>
      <c r="F235" s="58">
        <v>407</v>
      </c>
      <c r="G235" s="59">
        <v>265</v>
      </c>
      <c r="H235" s="58">
        <v>282</v>
      </c>
      <c r="I235" s="58">
        <v>252</v>
      </c>
      <c r="J235" s="59">
        <v>103</v>
      </c>
      <c r="K235" s="58">
        <v>468.04999999999995</v>
      </c>
      <c r="L235" s="58">
        <v>467</v>
      </c>
    </row>
    <row r="236" spans="1:12" s="1" customFormat="1" x14ac:dyDescent="0.3">
      <c r="A236" s="54">
        <f t="shared" si="0"/>
        <v>44008</v>
      </c>
      <c r="B236" s="58">
        <v>9.6999999999999993</v>
      </c>
      <c r="C236" s="50">
        <v>9000</v>
      </c>
      <c r="D236" s="51">
        <v>23500</v>
      </c>
      <c r="E236" s="58">
        <v>38.49</v>
      </c>
      <c r="F236" s="58">
        <v>407</v>
      </c>
      <c r="G236" s="59">
        <v>261</v>
      </c>
      <c r="H236" s="58">
        <v>282</v>
      </c>
      <c r="I236" s="58">
        <v>250</v>
      </c>
      <c r="J236" s="59">
        <v>101.5</v>
      </c>
      <c r="K236" s="58">
        <v>468.04999999999995</v>
      </c>
      <c r="L236" s="58">
        <v>471</v>
      </c>
    </row>
    <row r="237" spans="1:12" s="1" customFormat="1" x14ac:dyDescent="0.3">
      <c r="A237" s="54">
        <f t="shared" si="0"/>
        <v>44015</v>
      </c>
      <c r="B237" s="58">
        <v>10.85</v>
      </c>
      <c r="C237" s="50">
        <v>9000</v>
      </c>
      <c r="D237" s="51">
        <v>23500</v>
      </c>
      <c r="E237" s="58">
        <v>40.65</v>
      </c>
      <c r="F237" s="58">
        <v>403</v>
      </c>
      <c r="G237" s="59">
        <v>260</v>
      </c>
      <c r="H237" s="58">
        <v>282</v>
      </c>
      <c r="I237" s="58">
        <v>238</v>
      </c>
      <c r="J237" s="59">
        <v>99.5</v>
      </c>
      <c r="K237" s="58">
        <v>463.45</v>
      </c>
      <c r="L237" s="58">
        <v>469</v>
      </c>
    </row>
    <row r="238" spans="1:12" s="1" customFormat="1" x14ac:dyDescent="0.3">
      <c r="A238" s="54">
        <f t="shared" si="0"/>
        <v>44022</v>
      </c>
      <c r="B238" s="58">
        <v>8.9410000000000007</v>
      </c>
      <c r="C238" s="50">
        <v>9000</v>
      </c>
      <c r="D238" s="51">
        <v>23500</v>
      </c>
      <c r="E238" s="58">
        <v>40.549999999999997</v>
      </c>
      <c r="F238" s="58">
        <v>405</v>
      </c>
      <c r="G238" s="59">
        <v>260</v>
      </c>
      <c r="H238" s="58">
        <v>282</v>
      </c>
      <c r="I238" s="58">
        <v>230</v>
      </c>
      <c r="J238" s="59">
        <v>106</v>
      </c>
      <c r="K238" s="58">
        <v>465.74999999999994</v>
      </c>
      <c r="L238" s="58">
        <v>483</v>
      </c>
    </row>
    <row r="239" spans="1:12" s="1" customFormat="1" x14ac:dyDescent="0.3">
      <c r="A239" s="54">
        <f t="shared" si="0"/>
        <v>44029</v>
      </c>
      <c r="B239" s="58">
        <v>8.1319999999999997</v>
      </c>
      <c r="C239" s="50">
        <v>9000</v>
      </c>
      <c r="D239" s="51">
        <v>23500</v>
      </c>
      <c r="E239" s="58">
        <v>40.65</v>
      </c>
      <c r="F239" s="58">
        <v>415</v>
      </c>
      <c r="G239" s="59">
        <v>262</v>
      </c>
      <c r="H239" s="58">
        <v>282</v>
      </c>
      <c r="I239" s="58">
        <v>235</v>
      </c>
      <c r="J239" s="59">
        <v>110</v>
      </c>
      <c r="K239" s="58">
        <v>477.24999999999994</v>
      </c>
      <c r="L239" s="58">
        <v>487</v>
      </c>
    </row>
    <row r="240" spans="1:12" s="1" customFormat="1" x14ac:dyDescent="0.3">
      <c r="A240" s="54">
        <f t="shared" si="0"/>
        <v>44036</v>
      </c>
      <c r="B240" s="58">
        <v>6.0090000000000003</v>
      </c>
      <c r="C240" s="50">
        <v>8800</v>
      </c>
      <c r="D240" s="51">
        <v>23500</v>
      </c>
      <c r="E240" s="58">
        <v>41.36</v>
      </c>
      <c r="F240" s="58">
        <v>412</v>
      </c>
      <c r="G240" s="59">
        <v>271</v>
      </c>
      <c r="H240" s="58">
        <v>275</v>
      </c>
      <c r="I240" s="58">
        <v>245</v>
      </c>
      <c r="J240" s="59">
        <v>107</v>
      </c>
      <c r="K240" s="58">
        <v>473.79999999999995</v>
      </c>
      <c r="L240" s="58">
        <v>486</v>
      </c>
    </row>
    <row r="241" spans="1:12" s="1" customFormat="1" x14ac:dyDescent="0.3">
      <c r="A241" s="54">
        <f t="shared" si="0"/>
        <v>44043</v>
      </c>
      <c r="B241" s="58">
        <v>7.1550000000000002</v>
      </c>
      <c r="C241" s="50">
        <v>8800</v>
      </c>
      <c r="D241" s="51">
        <v>23500</v>
      </c>
      <c r="E241" s="58">
        <v>40.270000000000003</v>
      </c>
      <c r="F241" s="58">
        <v>413</v>
      </c>
      <c r="G241" s="59">
        <v>279</v>
      </c>
      <c r="H241" s="58">
        <v>270</v>
      </c>
      <c r="I241" s="58">
        <v>245</v>
      </c>
      <c r="J241" s="59">
        <v>110.5</v>
      </c>
      <c r="K241" s="58">
        <v>474.95</v>
      </c>
      <c r="L241" s="58">
        <v>485</v>
      </c>
    </row>
    <row r="242" spans="1:12" s="1" customFormat="1" x14ac:dyDescent="0.3">
      <c r="A242" s="54">
        <f t="shared" si="0"/>
        <v>44050</v>
      </c>
      <c r="B242" s="58">
        <v>8.5229999999999997</v>
      </c>
      <c r="C242" s="50">
        <v>9000</v>
      </c>
      <c r="D242" s="51">
        <v>25500</v>
      </c>
      <c r="E242" s="58">
        <v>41.22</v>
      </c>
      <c r="F242" s="58">
        <v>435</v>
      </c>
      <c r="G242" s="59">
        <v>287</v>
      </c>
      <c r="H242" s="58">
        <v>270</v>
      </c>
      <c r="I242" s="58">
        <v>248</v>
      </c>
      <c r="J242" s="59">
        <v>119</v>
      </c>
      <c r="K242" s="58">
        <v>500.24999999999994</v>
      </c>
      <c r="L242" s="58">
        <v>496</v>
      </c>
    </row>
    <row r="243" spans="1:12" s="1" customFormat="1" x14ac:dyDescent="0.3">
      <c r="A243" s="54">
        <f t="shared" si="0"/>
        <v>44057</v>
      </c>
      <c r="B243" s="58">
        <v>8.4320000000000004</v>
      </c>
      <c r="C243" s="50">
        <v>9200</v>
      </c>
      <c r="D243" s="51">
        <v>26000</v>
      </c>
      <c r="E243" s="58">
        <v>42.01</v>
      </c>
      <c r="F243" s="58">
        <v>430</v>
      </c>
      <c r="G243" s="59">
        <v>285</v>
      </c>
      <c r="H243" s="58">
        <v>275</v>
      </c>
      <c r="I243" s="58">
        <v>256</v>
      </c>
      <c r="J243" s="59">
        <v>120.6</v>
      </c>
      <c r="K243" s="58">
        <v>494.49999999999994</v>
      </c>
      <c r="L243" s="58">
        <v>493</v>
      </c>
    </row>
    <row r="244" spans="1:12" s="1" customFormat="1" x14ac:dyDescent="0.3">
      <c r="A244" s="54">
        <f t="shared" si="0"/>
        <v>44064</v>
      </c>
      <c r="B244" s="58">
        <v>7.2320000000000002</v>
      </c>
      <c r="C244" s="50">
        <v>9400</v>
      </c>
      <c r="D244" s="51">
        <v>26000</v>
      </c>
      <c r="E244" s="58">
        <v>42.34</v>
      </c>
      <c r="F244" s="58">
        <v>435</v>
      </c>
      <c r="G244" s="59">
        <v>282</v>
      </c>
      <c r="H244" s="58">
        <v>300</v>
      </c>
      <c r="I244" s="58">
        <v>263</v>
      </c>
      <c r="J244" s="59">
        <v>126.5</v>
      </c>
      <c r="K244" s="58">
        <v>500.24999999999994</v>
      </c>
      <c r="L244" s="58">
        <v>493</v>
      </c>
    </row>
    <row r="245" spans="1:12" s="1" customFormat="1" x14ac:dyDescent="0.3">
      <c r="A245" s="54">
        <f t="shared" si="0"/>
        <v>44071</v>
      </c>
      <c r="B245" s="58">
        <v>8.1050000000000004</v>
      </c>
      <c r="C245" s="50">
        <v>9600</v>
      </c>
      <c r="D245" s="51">
        <v>26000</v>
      </c>
      <c r="E245" s="58">
        <v>42.97</v>
      </c>
      <c r="F245" s="58">
        <v>435</v>
      </c>
      <c r="G245" s="59">
        <v>290</v>
      </c>
      <c r="H245" s="58">
        <v>300</v>
      </c>
      <c r="I245" s="58">
        <v>268</v>
      </c>
      <c r="J245" s="59">
        <v>123</v>
      </c>
      <c r="K245" s="58">
        <v>500.24999999999994</v>
      </c>
      <c r="L245" s="58">
        <v>492</v>
      </c>
    </row>
    <row r="246" spans="1:12" s="1" customFormat="1" x14ac:dyDescent="0.3">
      <c r="A246" s="54">
        <f t="shared" si="0"/>
        <v>44078</v>
      </c>
      <c r="B246" s="58">
        <v>7.1449999999999996</v>
      </c>
      <c r="C246" s="50">
        <v>9800</v>
      </c>
      <c r="D246" s="51">
        <v>26000</v>
      </c>
      <c r="E246" s="58">
        <v>39.770000000000003</v>
      </c>
      <c r="F246" s="58">
        <v>445</v>
      </c>
      <c r="G246" s="59">
        <v>300</v>
      </c>
      <c r="H246" s="58">
        <v>310</v>
      </c>
      <c r="I246" s="58">
        <v>270</v>
      </c>
      <c r="J246" s="59">
        <v>128.5</v>
      </c>
      <c r="K246" s="58">
        <v>511.74999999999994</v>
      </c>
      <c r="L246" s="58">
        <v>509</v>
      </c>
    </row>
    <row r="247" spans="1:12" s="1" customFormat="1" x14ac:dyDescent="0.3">
      <c r="A247" s="54">
        <f t="shared" si="0"/>
        <v>44085</v>
      </c>
      <c r="B247" s="58">
        <v>7</v>
      </c>
      <c r="C247" s="50">
        <v>10000</v>
      </c>
      <c r="D247" s="51">
        <v>26000</v>
      </c>
      <c r="E247" s="58">
        <v>37.33</v>
      </c>
      <c r="F247" s="58">
        <v>450</v>
      </c>
      <c r="G247" s="59">
        <v>302</v>
      </c>
      <c r="H247" s="58">
        <v>310</v>
      </c>
      <c r="I247" s="58">
        <v>278</v>
      </c>
      <c r="J247" s="59">
        <v>128.5</v>
      </c>
      <c r="K247" s="58">
        <v>517.5</v>
      </c>
      <c r="L247" s="58">
        <v>497</v>
      </c>
    </row>
    <row r="248" spans="1:12" s="1" customFormat="1" x14ac:dyDescent="0.3">
      <c r="A248" s="54">
        <f t="shared" si="0"/>
        <v>44092</v>
      </c>
      <c r="B248" s="58">
        <v>7.0819999999999999</v>
      </c>
      <c r="C248" s="50">
        <v>10000</v>
      </c>
      <c r="D248" s="51">
        <v>26000</v>
      </c>
      <c r="E248" s="58">
        <v>41.19</v>
      </c>
      <c r="F248" s="58">
        <v>455</v>
      </c>
      <c r="G248" s="59">
        <v>300</v>
      </c>
      <c r="H248" s="58">
        <v>310</v>
      </c>
      <c r="I248" s="58">
        <v>280</v>
      </c>
      <c r="J248" s="59">
        <v>124.5</v>
      </c>
      <c r="K248" s="58">
        <v>523.25</v>
      </c>
      <c r="L248" s="58">
        <v>499</v>
      </c>
    </row>
    <row r="249" spans="1:12" s="1" customFormat="1" x14ac:dyDescent="0.3">
      <c r="A249" s="54">
        <f t="shared" si="0"/>
        <v>44099</v>
      </c>
      <c r="B249" s="58">
        <v>8.7050000000000001</v>
      </c>
      <c r="C249" s="50">
        <v>9700</v>
      </c>
      <c r="D249" s="51">
        <v>26000</v>
      </c>
      <c r="E249" s="58">
        <v>40.25</v>
      </c>
      <c r="F249" s="58">
        <v>450</v>
      </c>
      <c r="G249" s="59">
        <v>295</v>
      </c>
      <c r="H249" s="58">
        <v>300</v>
      </c>
      <c r="I249" s="58">
        <v>280</v>
      </c>
      <c r="J249" s="59">
        <v>114</v>
      </c>
      <c r="K249" s="58">
        <v>517.5</v>
      </c>
      <c r="L249" s="58">
        <v>488</v>
      </c>
    </row>
    <row r="250" spans="1:12" s="1" customFormat="1" x14ac:dyDescent="0.3">
      <c r="A250" s="54">
        <f t="shared" si="0"/>
        <v>44106</v>
      </c>
      <c r="B250" s="58">
        <v>9.7729999999999997</v>
      </c>
      <c r="C250" s="50">
        <v>9500</v>
      </c>
      <c r="D250" s="51">
        <v>26000</v>
      </c>
      <c r="E250" s="58">
        <v>37.049999999999997</v>
      </c>
      <c r="F250" s="58">
        <v>445</v>
      </c>
      <c r="G250" s="59">
        <v>290</v>
      </c>
      <c r="H250" s="58">
        <v>306</v>
      </c>
      <c r="I250" s="58">
        <v>270</v>
      </c>
      <c r="J250" s="59">
        <v>122.5</v>
      </c>
      <c r="K250" s="58">
        <v>511.74999999999994</v>
      </c>
      <c r="L250" s="58">
        <v>493</v>
      </c>
    </row>
    <row r="251" spans="1:12" s="1" customFormat="1" x14ac:dyDescent="0.3">
      <c r="A251" s="54">
        <f t="shared" si="0"/>
        <v>44113</v>
      </c>
      <c r="B251" s="58">
        <v>9.7089999999999996</v>
      </c>
      <c r="C251" s="50">
        <v>9300</v>
      </c>
      <c r="D251" s="51">
        <v>27000</v>
      </c>
      <c r="E251" s="58">
        <v>40.6</v>
      </c>
      <c r="F251" s="58">
        <v>445</v>
      </c>
      <c r="G251" s="59">
        <v>283</v>
      </c>
      <c r="H251" s="58">
        <v>295</v>
      </c>
      <c r="I251" s="58">
        <v>270</v>
      </c>
      <c r="J251" s="59">
        <v>125.5</v>
      </c>
      <c r="K251" s="58">
        <v>511.74999999999994</v>
      </c>
      <c r="L251" s="58">
        <v>505</v>
      </c>
    </row>
    <row r="252" spans="1:12" s="1" customFormat="1" x14ac:dyDescent="0.3">
      <c r="A252" s="54">
        <f t="shared" si="0"/>
        <v>44120</v>
      </c>
      <c r="B252" s="58">
        <v>7.6680000000000001</v>
      </c>
      <c r="C252" s="50">
        <v>9300</v>
      </c>
      <c r="D252" s="51">
        <v>27000</v>
      </c>
      <c r="E252" s="58">
        <v>40.98</v>
      </c>
      <c r="F252" s="58">
        <v>445</v>
      </c>
      <c r="G252" s="59">
        <v>285</v>
      </c>
      <c r="H252" s="58">
        <v>290</v>
      </c>
      <c r="I252" s="58">
        <v>265</v>
      </c>
      <c r="J252" s="59">
        <v>118.4</v>
      </c>
      <c r="K252" s="58">
        <v>511.74999999999994</v>
      </c>
      <c r="L252" s="58">
        <v>508</v>
      </c>
    </row>
    <row r="253" spans="1:12" s="1" customFormat="1" x14ac:dyDescent="0.3">
      <c r="A253" s="54">
        <f t="shared" si="0"/>
        <v>44127</v>
      </c>
      <c r="B253" s="58">
        <v>7.8230000000000004</v>
      </c>
      <c r="C253" s="50">
        <v>9300</v>
      </c>
      <c r="D253" s="51">
        <v>27000</v>
      </c>
      <c r="E253" s="58">
        <v>39.85</v>
      </c>
      <c r="F253" s="58">
        <v>450</v>
      </c>
      <c r="G253" s="59">
        <v>292</v>
      </c>
      <c r="H253" s="58">
        <v>295</v>
      </c>
      <c r="I253" s="58">
        <v>275</v>
      </c>
      <c r="J253" s="59">
        <v>115.5</v>
      </c>
      <c r="K253" s="58">
        <v>517.5</v>
      </c>
      <c r="L253" s="58">
        <v>514</v>
      </c>
    </row>
    <row r="254" spans="1:12" s="1" customFormat="1" x14ac:dyDescent="0.3">
      <c r="A254" s="54">
        <f t="shared" si="0"/>
        <v>44134</v>
      </c>
      <c r="B254" s="58">
        <v>7.1</v>
      </c>
      <c r="C254" s="50">
        <v>9500</v>
      </c>
      <c r="D254" s="51">
        <v>29500</v>
      </c>
      <c r="E254" s="58">
        <v>35.79</v>
      </c>
      <c r="F254" s="58">
        <v>460</v>
      </c>
      <c r="G254" s="59">
        <v>293</v>
      </c>
      <c r="H254" s="58">
        <v>295</v>
      </c>
      <c r="I254" s="58">
        <v>280</v>
      </c>
      <c r="J254" s="59">
        <v>118</v>
      </c>
      <c r="K254" s="58">
        <v>529</v>
      </c>
      <c r="L254" s="58">
        <v>522</v>
      </c>
    </row>
    <row r="255" spans="1:12" s="1" customFormat="1" x14ac:dyDescent="0.3">
      <c r="A255" s="54">
        <f t="shared" si="0"/>
        <v>44141</v>
      </c>
      <c r="B255" s="58">
        <v>6.8230000000000004</v>
      </c>
      <c r="C255" s="50">
        <v>9800</v>
      </c>
      <c r="D255" s="51">
        <v>30000</v>
      </c>
      <c r="E255" s="58">
        <v>37.14</v>
      </c>
      <c r="F255" s="58">
        <v>457</v>
      </c>
      <c r="G255" s="59">
        <v>298</v>
      </c>
      <c r="H255" s="58">
        <v>295</v>
      </c>
      <c r="I255" s="58">
        <v>285</v>
      </c>
      <c r="J255" s="59">
        <v>117.5</v>
      </c>
      <c r="K255" s="58">
        <v>525.54999999999995</v>
      </c>
      <c r="L255" s="58">
        <v>531</v>
      </c>
    </row>
    <row r="256" spans="1:12" s="1" customFormat="1" x14ac:dyDescent="0.3">
      <c r="A256" s="54">
        <f t="shared" si="0"/>
        <v>44148</v>
      </c>
      <c r="B256" s="58">
        <v>6.55</v>
      </c>
      <c r="C256" s="50">
        <v>10000</v>
      </c>
      <c r="D256" s="51">
        <v>31500</v>
      </c>
      <c r="E256" s="58">
        <v>41.12</v>
      </c>
      <c r="F256" s="58">
        <v>470</v>
      </c>
      <c r="G256" s="59">
        <v>310</v>
      </c>
      <c r="H256" s="58">
        <v>315</v>
      </c>
      <c r="I256" s="58">
        <v>290</v>
      </c>
      <c r="J256" s="59">
        <v>122.75</v>
      </c>
      <c r="K256" s="58">
        <v>537.04999999999995</v>
      </c>
      <c r="L256" s="58">
        <v>545</v>
      </c>
    </row>
    <row r="257" spans="1:12" s="1" customFormat="1" x14ac:dyDescent="0.3">
      <c r="A257" s="54">
        <f t="shared" si="0"/>
        <v>44155</v>
      </c>
      <c r="B257" s="58">
        <v>6.9729999999999999</v>
      </c>
      <c r="C257" s="50">
        <v>10000</v>
      </c>
      <c r="D257" s="51">
        <v>33000</v>
      </c>
      <c r="E257" s="58">
        <v>42.37</v>
      </c>
      <c r="F257" s="58">
        <v>480</v>
      </c>
      <c r="G257" s="59">
        <v>338</v>
      </c>
      <c r="H257" s="58">
        <v>330</v>
      </c>
      <c r="I257" s="58">
        <v>300</v>
      </c>
      <c r="J257" s="59">
        <v>128.5</v>
      </c>
      <c r="K257" s="58">
        <v>552</v>
      </c>
      <c r="L257" s="58">
        <v>552</v>
      </c>
    </row>
    <row r="258" spans="1:12" s="1" customFormat="1" x14ac:dyDescent="0.3">
      <c r="A258" s="54">
        <f t="shared" si="0"/>
        <v>44162</v>
      </c>
      <c r="B258" s="58">
        <v>7.1180000000000003</v>
      </c>
      <c r="C258" s="50">
        <v>10200</v>
      </c>
      <c r="D258" s="51">
        <v>35000</v>
      </c>
      <c r="E258" s="58">
        <v>45.53</v>
      </c>
      <c r="F258" s="58">
        <v>500</v>
      </c>
      <c r="G258" s="59">
        <v>351</v>
      </c>
      <c r="H258" s="58">
        <v>335</v>
      </c>
      <c r="I258" s="58">
        <v>320</v>
      </c>
      <c r="J258" s="59">
        <v>129</v>
      </c>
      <c r="K258" s="58">
        <v>575</v>
      </c>
      <c r="L258" s="58">
        <v>550</v>
      </c>
    </row>
    <row r="259" spans="1:12" s="1" customFormat="1" x14ac:dyDescent="0.3">
      <c r="A259" s="54">
        <f t="shared" si="0"/>
        <v>44169</v>
      </c>
      <c r="B259" s="58">
        <v>7.7949999999999999</v>
      </c>
      <c r="C259" s="50">
        <v>10200</v>
      </c>
      <c r="D259" s="51">
        <v>38000</v>
      </c>
      <c r="E259" s="58">
        <v>46.26</v>
      </c>
      <c r="F259" s="58">
        <v>510</v>
      </c>
      <c r="G259" s="59">
        <v>363</v>
      </c>
      <c r="H259" s="58">
        <v>355</v>
      </c>
      <c r="I259" s="58">
        <v>320</v>
      </c>
      <c r="J259" s="59">
        <v>145</v>
      </c>
      <c r="K259" s="58">
        <v>586.5</v>
      </c>
      <c r="L259" s="58">
        <v>548</v>
      </c>
    </row>
    <row r="260" spans="1:12" s="1" customFormat="1" x14ac:dyDescent="0.3">
      <c r="A260" s="54">
        <f t="shared" si="0"/>
        <v>44176</v>
      </c>
      <c r="B260" s="58">
        <v>6.9909999999999997</v>
      </c>
      <c r="C260" s="50">
        <v>10200</v>
      </c>
      <c r="D260" s="51">
        <v>41000</v>
      </c>
      <c r="E260" s="58">
        <v>46.57</v>
      </c>
      <c r="F260" s="58">
        <v>555</v>
      </c>
      <c r="G260" s="59">
        <v>405</v>
      </c>
      <c r="H260" s="58">
        <v>430</v>
      </c>
      <c r="I260" s="58">
        <v>340</v>
      </c>
      <c r="J260" s="59">
        <v>159.75</v>
      </c>
      <c r="K260" s="58">
        <v>610</v>
      </c>
      <c r="L260" s="58">
        <v>563</v>
      </c>
    </row>
    <row r="261" spans="1:12" s="1" customFormat="1" x14ac:dyDescent="0.3">
      <c r="A261" s="54">
        <f t="shared" si="0"/>
        <v>44183</v>
      </c>
      <c r="B261" s="58">
        <v>7.2359999999999998</v>
      </c>
      <c r="C261" s="50">
        <v>10600</v>
      </c>
      <c r="D261" s="51">
        <v>41000</v>
      </c>
      <c r="E261" s="58">
        <v>49.18</v>
      </c>
      <c r="F261" s="58">
        <v>565</v>
      </c>
      <c r="G261" s="59">
        <v>450</v>
      </c>
      <c r="H261" s="58">
        <v>460</v>
      </c>
      <c r="I261" s="58">
        <v>385</v>
      </c>
      <c r="J261" s="59">
        <v>163.75</v>
      </c>
      <c r="K261" s="58">
        <v>673</v>
      </c>
      <c r="L261" s="58">
        <v>570</v>
      </c>
    </row>
    <row r="262" spans="1:12" s="1" customFormat="1" x14ac:dyDescent="0.3">
      <c r="A262" s="54">
        <f t="shared" si="0"/>
        <v>44190</v>
      </c>
      <c r="B262" s="58">
        <v>8.141</v>
      </c>
      <c r="C262" s="50">
        <v>10800</v>
      </c>
      <c r="D262" s="51">
        <v>41000</v>
      </c>
      <c r="E262" s="58">
        <v>48.23</v>
      </c>
      <c r="F262" s="58">
        <v>600</v>
      </c>
      <c r="G262" s="59">
        <v>475</v>
      </c>
      <c r="H262" s="58">
        <v>460</v>
      </c>
      <c r="I262" s="58">
        <v>440</v>
      </c>
      <c r="J262" s="59">
        <v>162</v>
      </c>
      <c r="K262" s="58">
        <v>678</v>
      </c>
      <c r="L262" s="58">
        <v>588</v>
      </c>
    </row>
    <row r="263" spans="1:12" s="1" customFormat="1" x14ac:dyDescent="0.3">
      <c r="A263" s="54">
        <f t="shared" si="0"/>
        <v>44197</v>
      </c>
      <c r="B263" s="58">
        <v>8.3089999999999993</v>
      </c>
      <c r="C263" s="50">
        <v>11300</v>
      </c>
      <c r="D263" s="51">
        <v>40000</v>
      </c>
      <c r="E263" s="58">
        <v>48.52</v>
      </c>
      <c r="F263" s="58">
        <v>600</v>
      </c>
      <c r="G263" s="59">
        <v>475</v>
      </c>
      <c r="H263" s="58">
        <v>470</v>
      </c>
      <c r="I263" s="58">
        <v>440</v>
      </c>
      <c r="J263" s="59">
        <v>159</v>
      </c>
      <c r="K263" s="58">
        <v>678</v>
      </c>
      <c r="L263" s="58">
        <v>585</v>
      </c>
    </row>
    <row r="264" spans="1:12" s="1" customFormat="1" x14ac:dyDescent="0.3">
      <c r="A264" s="54">
        <f t="shared" si="0"/>
        <v>44204</v>
      </c>
      <c r="B264" s="58">
        <v>9.3360000000000003</v>
      </c>
      <c r="C264" s="50">
        <v>11500</v>
      </c>
      <c r="D264" s="51">
        <v>39000</v>
      </c>
      <c r="E264" s="58">
        <v>52.24</v>
      </c>
      <c r="F264" s="58">
        <v>600</v>
      </c>
      <c r="G264" s="59">
        <v>478</v>
      </c>
      <c r="H264" s="58">
        <v>470</v>
      </c>
      <c r="I264" s="58">
        <v>445</v>
      </c>
      <c r="J264" s="59">
        <v>170.01</v>
      </c>
      <c r="K264" s="58">
        <v>678</v>
      </c>
      <c r="L264" s="58">
        <v>586</v>
      </c>
    </row>
    <row r="265" spans="1:12" s="1" customFormat="1" x14ac:dyDescent="0.3">
      <c r="A265" s="54">
        <f t="shared" si="0"/>
        <v>44211</v>
      </c>
      <c r="B265" s="58">
        <v>8.8140000000000001</v>
      </c>
      <c r="C265" s="50">
        <v>12200</v>
      </c>
      <c r="D265" s="51">
        <v>37000</v>
      </c>
      <c r="E265" s="58">
        <v>52.38</v>
      </c>
      <c r="F265" s="58">
        <v>610</v>
      </c>
      <c r="G265" s="59">
        <v>470</v>
      </c>
      <c r="H265" s="58">
        <v>470</v>
      </c>
      <c r="I265" s="58">
        <v>450</v>
      </c>
      <c r="J265" s="59">
        <v>172.5</v>
      </c>
      <c r="K265" s="58">
        <v>702</v>
      </c>
      <c r="L265" s="58">
        <v>588</v>
      </c>
    </row>
    <row r="266" spans="1:12" s="1" customFormat="1" x14ac:dyDescent="0.3">
      <c r="A266" s="54">
        <f t="shared" si="0"/>
        <v>44218</v>
      </c>
      <c r="B266" s="58">
        <v>7.8730000000000002</v>
      </c>
      <c r="C266" s="50">
        <v>12200</v>
      </c>
      <c r="D266" s="51">
        <v>37000</v>
      </c>
      <c r="E266" s="58">
        <v>52.27</v>
      </c>
      <c r="F266" s="58">
        <v>595</v>
      </c>
      <c r="G266" s="59">
        <v>435</v>
      </c>
      <c r="H266" s="58">
        <v>440</v>
      </c>
      <c r="I266" s="58">
        <v>425</v>
      </c>
      <c r="J266" s="59">
        <v>169.5</v>
      </c>
      <c r="K266" s="58">
        <v>684</v>
      </c>
      <c r="L266" s="58">
        <v>596</v>
      </c>
    </row>
    <row r="267" spans="1:12" s="1" customFormat="1" x14ac:dyDescent="0.3">
      <c r="A267" s="54">
        <f t="shared" si="0"/>
        <v>44225</v>
      </c>
      <c r="B267" s="58">
        <v>6.1449999999999996</v>
      </c>
      <c r="C267" s="50">
        <v>12200</v>
      </c>
      <c r="D267" s="51">
        <v>38500</v>
      </c>
      <c r="E267" s="58">
        <v>52.2</v>
      </c>
      <c r="F267" s="58">
        <v>580</v>
      </c>
      <c r="G267" s="59">
        <v>416</v>
      </c>
      <c r="H267" s="58">
        <v>425</v>
      </c>
      <c r="I267" s="58">
        <v>390</v>
      </c>
      <c r="J267" s="59">
        <v>157.5</v>
      </c>
      <c r="K267" s="58">
        <v>667</v>
      </c>
      <c r="L267" s="58">
        <v>597</v>
      </c>
    </row>
    <row r="268" spans="1:12" s="1" customFormat="1" x14ac:dyDescent="0.3">
      <c r="A268" s="54">
        <f t="shared" si="0"/>
        <v>44232</v>
      </c>
      <c r="B268" s="58">
        <v>6.0090000000000003</v>
      </c>
      <c r="C268" s="50">
        <v>12200</v>
      </c>
      <c r="D268" s="51">
        <v>38500</v>
      </c>
      <c r="E268" s="58">
        <v>56.85</v>
      </c>
      <c r="F268" s="58">
        <v>540</v>
      </c>
      <c r="G268" s="59">
        <v>395</v>
      </c>
      <c r="H268" s="58">
        <v>398</v>
      </c>
      <c r="I268" s="58">
        <v>360</v>
      </c>
      <c r="J268" s="59">
        <v>156</v>
      </c>
      <c r="K268" s="58">
        <v>621</v>
      </c>
      <c r="L268" s="58">
        <v>596</v>
      </c>
    </row>
    <row r="269" spans="1:12" s="1" customFormat="1" x14ac:dyDescent="0.3">
      <c r="A269" s="54">
        <f t="shared" si="0"/>
        <v>44239</v>
      </c>
      <c r="B269" s="58">
        <v>5.827</v>
      </c>
      <c r="C269" s="50">
        <v>12200</v>
      </c>
      <c r="D269" s="51">
        <v>40000</v>
      </c>
      <c r="E269" s="58">
        <v>59.47</v>
      </c>
      <c r="F269" s="58">
        <v>550</v>
      </c>
      <c r="G269" s="59">
        <v>410</v>
      </c>
      <c r="H269" s="58">
        <v>398</v>
      </c>
      <c r="I269" s="58">
        <v>365</v>
      </c>
      <c r="J269" s="59">
        <v>163.5</v>
      </c>
      <c r="K269" s="58">
        <v>632.5</v>
      </c>
      <c r="L269" s="58">
        <v>594</v>
      </c>
    </row>
    <row r="270" spans="1:12" s="1" customFormat="1" x14ac:dyDescent="0.3">
      <c r="A270" s="54">
        <f t="shared" si="0"/>
        <v>44246</v>
      </c>
      <c r="B270" s="58">
        <v>7.05</v>
      </c>
      <c r="C270" s="50">
        <v>12200</v>
      </c>
      <c r="D270" s="51">
        <v>40000</v>
      </c>
      <c r="E270" s="58">
        <v>60.52</v>
      </c>
      <c r="F270" s="58">
        <v>560</v>
      </c>
      <c r="G270" s="59">
        <v>418</v>
      </c>
      <c r="H270" s="58">
        <v>420</v>
      </c>
      <c r="I270" s="58">
        <v>380</v>
      </c>
      <c r="J270" s="59">
        <v>173.5</v>
      </c>
      <c r="K270" s="58">
        <v>644</v>
      </c>
      <c r="L270" s="58">
        <v>639</v>
      </c>
    </row>
    <row r="271" spans="1:12" s="1" customFormat="1" x14ac:dyDescent="0.3">
      <c r="A271" s="54">
        <f t="shared" si="0"/>
        <v>44253</v>
      </c>
      <c r="B271" s="58">
        <v>7.1680000000000001</v>
      </c>
      <c r="C271" s="50">
        <v>12200</v>
      </c>
      <c r="D271" s="51">
        <v>41000</v>
      </c>
      <c r="E271" s="58">
        <v>61.5</v>
      </c>
      <c r="F271" s="58">
        <v>605</v>
      </c>
      <c r="G271" s="59">
        <v>451</v>
      </c>
      <c r="H271" s="58">
        <v>443.5</v>
      </c>
      <c r="I271" s="58">
        <v>425</v>
      </c>
      <c r="J271" s="59">
        <v>176</v>
      </c>
      <c r="K271" s="58">
        <v>695.75</v>
      </c>
      <c r="L271" s="58">
        <v>660</v>
      </c>
    </row>
    <row r="272" spans="1:12" s="1" customFormat="1" x14ac:dyDescent="0.3">
      <c r="A272" s="54">
        <f t="shared" si="0"/>
        <v>44260</v>
      </c>
      <c r="B272" s="58">
        <v>8.9589999999999996</v>
      </c>
      <c r="C272" s="50">
        <v>12200</v>
      </c>
      <c r="D272" s="51">
        <v>41000</v>
      </c>
      <c r="E272" s="58">
        <v>66.09</v>
      </c>
      <c r="F272" s="58">
        <v>605</v>
      </c>
      <c r="G272" s="59">
        <v>465</v>
      </c>
      <c r="H272" s="58">
        <v>443.5</v>
      </c>
      <c r="I272" s="58">
        <v>430</v>
      </c>
      <c r="J272" s="59">
        <v>174.25</v>
      </c>
      <c r="K272" s="58">
        <v>695.75</v>
      </c>
      <c r="L272" s="58">
        <v>661</v>
      </c>
    </row>
    <row r="273" spans="1:12" s="1" customFormat="1" x14ac:dyDescent="0.3">
      <c r="A273" s="54">
        <f t="shared" si="0"/>
        <v>44267</v>
      </c>
      <c r="B273" s="58">
        <v>9.1549999999999994</v>
      </c>
      <c r="C273" s="50">
        <v>12500</v>
      </c>
      <c r="D273" s="51">
        <v>40000</v>
      </c>
      <c r="E273" s="58">
        <v>65.61</v>
      </c>
      <c r="F273" s="58">
        <v>605</v>
      </c>
      <c r="G273" s="59">
        <v>437</v>
      </c>
      <c r="H273" s="58">
        <v>443.5</v>
      </c>
      <c r="I273" s="58">
        <v>420</v>
      </c>
      <c r="J273" s="59">
        <v>165.5</v>
      </c>
      <c r="K273" s="58">
        <v>695.75</v>
      </c>
      <c r="L273" s="58">
        <v>681</v>
      </c>
    </row>
    <row r="274" spans="1:12" s="1" customFormat="1" x14ac:dyDescent="0.3">
      <c r="A274" s="54">
        <f t="shared" si="0"/>
        <v>44274</v>
      </c>
      <c r="B274" s="58">
        <v>9.327</v>
      </c>
      <c r="C274" s="50">
        <v>12500</v>
      </c>
      <c r="D274" s="51">
        <v>40000</v>
      </c>
      <c r="E274" s="58">
        <v>61.43</v>
      </c>
      <c r="F274" s="58">
        <v>605</v>
      </c>
      <c r="G274" s="59">
        <v>427</v>
      </c>
      <c r="H274" s="58">
        <v>431</v>
      </c>
      <c r="I274" s="58">
        <v>410</v>
      </c>
      <c r="J274" s="59">
        <v>160</v>
      </c>
      <c r="K274" s="58">
        <v>695.75</v>
      </c>
      <c r="L274" s="58">
        <v>683</v>
      </c>
    </row>
    <row r="275" spans="1:12" s="1" customFormat="1" x14ac:dyDescent="0.3">
      <c r="A275" s="54">
        <f t="shared" si="0"/>
        <v>44281</v>
      </c>
      <c r="B275" s="58">
        <v>9.2230000000000008</v>
      </c>
      <c r="C275" s="50">
        <v>13100</v>
      </c>
      <c r="D275" s="51">
        <v>41000</v>
      </c>
      <c r="E275" s="58">
        <v>60.97</v>
      </c>
      <c r="F275" s="58">
        <v>605</v>
      </c>
      <c r="G275" s="59">
        <v>415</v>
      </c>
      <c r="H275" s="58">
        <v>431</v>
      </c>
      <c r="I275" s="58">
        <v>390</v>
      </c>
      <c r="J275" s="59">
        <v>161.25</v>
      </c>
      <c r="K275" s="58">
        <v>695.75</v>
      </c>
      <c r="L275" s="58">
        <v>717</v>
      </c>
    </row>
    <row r="276" spans="1:12" s="1" customFormat="1" x14ac:dyDescent="0.3">
      <c r="A276" s="54">
        <f t="shared" si="0"/>
        <v>44288</v>
      </c>
      <c r="B276" s="58">
        <v>9.9149999999999991</v>
      </c>
      <c r="C276" s="50">
        <v>13600</v>
      </c>
      <c r="D276" s="51">
        <v>42500</v>
      </c>
      <c r="E276" s="58">
        <v>61.45</v>
      </c>
      <c r="F276" s="58">
        <v>625</v>
      </c>
      <c r="G276" s="59">
        <v>427</v>
      </c>
      <c r="H276" s="58">
        <v>431</v>
      </c>
      <c r="I276" s="58">
        <v>400</v>
      </c>
      <c r="J276" s="59">
        <v>165.65</v>
      </c>
      <c r="K276" s="58">
        <v>718.75</v>
      </c>
      <c r="L276" s="58">
        <v>757</v>
      </c>
    </row>
    <row r="277" spans="1:12" s="1" customFormat="1" x14ac:dyDescent="0.3">
      <c r="A277" s="54">
        <f t="shared" si="0"/>
        <v>44295</v>
      </c>
      <c r="B277" s="58">
        <v>10.340999999999999</v>
      </c>
      <c r="C277" s="50">
        <v>13600</v>
      </c>
      <c r="D277" s="51">
        <v>44000</v>
      </c>
      <c r="E277" s="58">
        <v>59.32</v>
      </c>
      <c r="F277" s="58">
        <v>640</v>
      </c>
      <c r="G277" s="59">
        <v>432</v>
      </c>
      <c r="H277" s="58">
        <v>431</v>
      </c>
      <c r="I277" s="58">
        <v>405</v>
      </c>
      <c r="J277" s="59">
        <v>172.5</v>
      </c>
      <c r="K277" s="58">
        <v>736</v>
      </c>
      <c r="L277" s="58">
        <v>776</v>
      </c>
    </row>
    <row r="278" spans="1:12" s="1" customFormat="1" x14ac:dyDescent="0.3">
      <c r="A278" s="54">
        <f t="shared" si="0"/>
        <v>44302</v>
      </c>
      <c r="B278" s="58">
        <v>11.595000000000001</v>
      </c>
      <c r="C278" s="50">
        <v>13600</v>
      </c>
      <c r="D278" s="51">
        <v>44000</v>
      </c>
      <c r="E278" s="58">
        <v>63.15</v>
      </c>
      <c r="F278" s="58">
        <v>650</v>
      </c>
      <c r="G278" s="59">
        <v>428</v>
      </c>
      <c r="H278" s="58">
        <v>450</v>
      </c>
      <c r="I278" s="58">
        <v>430</v>
      </c>
      <c r="J278" s="59">
        <v>177.1</v>
      </c>
      <c r="K278" s="58">
        <v>747.49999999999989</v>
      </c>
      <c r="L278" s="58">
        <v>767</v>
      </c>
    </row>
    <row r="279" spans="1:12" s="1" customFormat="1" x14ac:dyDescent="0.3">
      <c r="A279" s="54">
        <f t="shared" si="0"/>
        <v>44309</v>
      </c>
      <c r="B279" s="58">
        <v>11.55</v>
      </c>
      <c r="C279" s="50">
        <v>13900</v>
      </c>
      <c r="D279" s="51">
        <v>44000</v>
      </c>
      <c r="E279" s="58">
        <v>62.14</v>
      </c>
      <c r="F279" s="58">
        <v>665</v>
      </c>
      <c r="G279" s="59">
        <v>426</v>
      </c>
      <c r="H279" s="58">
        <v>450</v>
      </c>
      <c r="I279" s="58">
        <v>430</v>
      </c>
      <c r="J279" s="59">
        <v>184.5</v>
      </c>
      <c r="K279" s="58">
        <v>764.74999999999989</v>
      </c>
      <c r="L279" s="58">
        <v>765</v>
      </c>
    </row>
    <row r="280" spans="1:12" s="1" customFormat="1" x14ac:dyDescent="0.3">
      <c r="A280" s="54">
        <f t="shared" si="0"/>
        <v>44316</v>
      </c>
      <c r="B280" s="58">
        <v>13.241</v>
      </c>
      <c r="C280" s="50">
        <v>14200</v>
      </c>
      <c r="D280" s="51">
        <v>48000</v>
      </c>
      <c r="E280" s="58">
        <v>63.58</v>
      </c>
      <c r="F280" s="58">
        <v>670</v>
      </c>
      <c r="G280" s="59">
        <v>453</v>
      </c>
      <c r="H280" s="58">
        <v>450</v>
      </c>
      <c r="I280" s="58">
        <v>425</v>
      </c>
      <c r="J280" s="59">
        <v>186.5</v>
      </c>
      <c r="K280" s="58">
        <v>757.09999999999991</v>
      </c>
      <c r="L280" s="58">
        <v>776</v>
      </c>
    </row>
    <row r="281" spans="1:12" s="1" customFormat="1" x14ac:dyDescent="0.3">
      <c r="A281" s="54">
        <f t="shared" si="0"/>
        <v>44323</v>
      </c>
      <c r="B281" s="58">
        <v>14.427</v>
      </c>
      <c r="C281" s="50">
        <v>14500</v>
      </c>
      <c r="D281" s="51">
        <v>48000</v>
      </c>
      <c r="E281" s="58">
        <v>64.900000000000006</v>
      </c>
      <c r="F281" s="58">
        <v>715</v>
      </c>
      <c r="G281" s="59">
        <v>488</v>
      </c>
      <c r="H281" s="58">
        <v>465</v>
      </c>
      <c r="I281" s="58">
        <v>425</v>
      </c>
      <c r="J281" s="59">
        <v>209</v>
      </c>
      <c r="K281" s="58">
        <v>807.94999999999993</v>
      </c>
      <c r="L281" s="58">
        <v>820</v>
      </c>
    </row>
    <row r="282" spans="1:12" s="1" customFormat="1" x14ac:dyDescent="0.3">
      <c r="A282" s="54">
        <f t="shared" si="0"/>
        <v>44330</v>
      </c>
      <c r="B282" s="58">
        <v>12.173</v>
      </c>
      <c r="C282" s="50">
        <v>14800</v>
      </c>
      <c r="D282" s="51">
        <v>48000</v>
      </c>
      <c r="E282" s="58">
        <v>64.22</v>
      </c>
      <c r="F282" s="58">
        <v>795</v>
      </c>
      <c r="G282" s="59">
        <v>502</v>
      </c>
      <c r="H282" s="58">
        <v>515</v>
      </c>
      <c r="I282" s="58">
        <v>450</v>
      </c>
      <c r="J282" s="59">
        <v>209</v>
      </c>
      <c r="K282" s="58">
        <v>898.34999999999991</v>
      </c>
      <c r="L282" s="58">
        <v>881</v>
      </c>
    </row>
    <row r="283" spans="1:12" s="1" customFormat="1" x14ac:dyDescent="0.3">
      <c r="A283" s="54">
        <f t="shared" si="0"/>
        <v>44337</v>
      </c>
      <c r="B283" s="58">
        <v>12.595000000000001</v>
      </c>
      <c r="C283" s="50">
        <v>15100</v>
      </c>
      <c r="D283" s="51">
        <v>50000</v>
      </c>
      <c r="E283" s="58">
        <v>61.95</v>
      </c>
      <c r="F283" s="58">
        <v>730</v>
      </c>
      <c r="G283" s="59">
        <v>512</v>
      </c>
      <c r="H283" s="58">
        <v>515</v>
      </c>
      <c r="I283" s="58">
        <v>475</v>
      </c>
      <c r="J283" s="59">
        <v>198</v>
      </c>
      <c r="K283" s="58">
        <v>824.9</v>
      </c>
      <c r="L283" s="58">
        <v>796</v>
      </c>
    </row>
    <row r="284" spans="1:12" s="1" customFormat="1" x14ac:dyDescent="0.3">
      <c r="A284" s="54">
        <f t="shared" si="0"/>
        <v>44344</v>
      </c>
      <c r="B284" s="58">
        <v>12.127000000000001</v>
      </c>
      <c r="C284" s="50">
        <v>14800</v>
      </c>
      <c r="D284" s="51">
        <v>50000</v>
      </c>
      <c r="E284" s="58">
        <v>66.319999999999993</v>
      </c>
      <c r="F284" s="58">
        <v>720</v>
      </c>
      <c r="G284" s="59">
        <v>502</v>
      </c>
      <c r="H284" s="58">
        <v>515</v>
      </c>
      <c r="I284" s="58">
        <v>455</v>
      </c>
      <c r="J284" s="59">
        <v>190</v>
      </c>
      <c r="K284" s="58">
        <v>813.59999999999991</v>
      </c>
      <c r="L284" s="58">
        <v>751</v>
      </c>
    </row>
    <row r="285" spans="1:12" s="1" customFormat="1" x14ac:dyDescent="0.3">
      <c r="A285" s="54">
        <f t="shared" si="0"/>
        <v>44351</v>
      </c>
      <c r="B285" s="58">
        <v>10.1</v>
      </c>
      <c r="C285" s="50">
        <v>14500</v>
      </c>
      <c r="D285" s="51">
        <v>50000</v>
      </c>
      <c r="E285" s="58">
        <v>69.25</v>
      </c>
      <c r="F285" s="58">
        <v>700</v>
      </c>
      <c r="G285" s="59">
        <v>498</v>
      </c>
      <c r="H285" s="58">
        <v>515</v>
      </c>
      <c r="I285" s="58">
        <v>450</v>
      </c>
      <c r="J285" s="59">
        <v>208</v>
      </c>
      <c r="K285" s="58">
        <v>790.99999999999989</v>
      </c>
      <c r="L285" s="58">
        <v>781</v>
      </c>
    </row>
    <row r="286" spans="1:12" s="1" customFormat="1" x14ac:dyDescent="0.3">
      <c r="A286" s="54">
        <f t="shared" si="0"/>
        <v>44358</v>
      </c>
      <c r="B286" s="58">
        <v>10.4</v>
      </c>
      <c r="C286" s="50">
        <v>14000</v>
      </c>
      <c r="D286" s="51">
        <v>50000</v>
      </c>
      <c r="E286" s="58">
        <v>70.534000000000006</v>
      </c>
      <c r="F286" s="58">
        <v>700</v>
      </c>
      <c r="G286" s="59">
        <v>504</v>
      </c>
      <c r="H286" s="58">
        <v>515</v>
      </c>
      <c r="I286" s="58">
        <v>447</v>
      </c>
      <c r="J286" s="59">
        <v>219</v>
      </c>
      <c r="K286" s="58">
        <v>790.99999999999989</v>
      </c>
      <c r="L286" s="58">
        <v>776</v>
      </c>
    </row>
    <row r="287" spans="1:12" s="1" customFormat="1" x14ac:dyDescent="0.3">
      <c r="A287" s="54">
        <f t="shared" si="0"/>
        <v>44365</v>
      </c>
      <c r="B287" s="58">
        <v>12.577</v>
      </c>
      <c r="C287" s="50">
        <v>13000</v>
      </c>
      <c r="D287" s="51">
        <v>50000</v>
      </c>
      <c r="E287" s="58">
        <v>71.5</v>
      </c>
      <c r="F287" s="58">
        <v>690</v>
      </c>
      <c r="G287" s="59">
        <v>499</v>
      </c>
      <c r="H287" s="58">
        <v>515</v>
      </c>
      <c r="I287" s="58">
        <v>465</v>
      </c>
      <c r="J287" s="59">
        <v>215</v>
      </c>
      <c r="K287" s="58">
        <v>779.69999999999993</v>
      </c>
      <c r="L287" s="58">
        <v>768</v>
      </c>
    </row>
    <row r="288" spans="1:12" s="1" customFormat="1" x14ac:dyDescent="0.3">
      <c r="A288" s="54">
        <f t="shared" si="0"/>
        <v>44372</v>
      </c>
      <c r="B288" s="58">
        <v>11.127000000000001</v>
      </c>
      <c r="C288" s="50">
        <v>12700</v>
      </c>
      <c r="D288" s="51">
        <v>51000</v>
      </c>
      <c r="E288" s="58">
        <v>73.87</v>
      </c>
      <c r="F288" s="58">
        <v>675</v>
      </c>
      <c r="G288" s="59">
        <v>499</v>
      </c>
      <c r="H288" s="58">
        <v>515</v>
      </c>
      <c r="I288" s="58">
        <v>460</v>
      </c>
      <c r="J288" s="59">
        <v>218</v>
      </c>
      <c r="K288" s="58">
        <v>762.74999999999989</v>
      </c>
      <c r="L288" s="58">
        <v>747</v>
      </c>
    </row>
    <row r="289" spans="1:12" s="1" customFormat="1" x14ac:dyDescent="0.3">
      <c r="A289" s="54">
        <f t="shared" si="0"/>
        <v>44379</v>
      </c>
      <c r="B289" s="58">
        <v>11.432</v>
      </c>
      <c r="C289" s="50">
        <v>12100</v>
      </c>
      <c r="D289" s="51">
        <v>51000</v>
      </c>
      <c r="E289" s="58">
        <v>74.75</v>
      </c>
      <c r="F289" s="58">
        <v>675</v>
      </c>
      <c r="G289" s="59">
        <v>499</v>
      </c>
      <c r="H289" s="58">
        <v>512.5</v>
      </c>
      <c r="I289" s="58">
        <v>455</v>
      </c>
      <c r="J289" s="59">
        <v>216</v>
      </c>
      <c r="K289" s="58">
        <v>762.74999999999989</v>
      </c>
      <c r="L289" s="58">
        <v>752</v>
      </c>
    </row>
    <row r="290" spans="1:12" s="1" customFormat="1" x14ac:dyDescent="0.3">
      <c r="A290" s="54">
        <f t="shared" si="0"/>
        <v>44386</v>
      </c>
      <c r="B290" s="58">
        <v>11.677</v>
      </c>
      <c r="C290" s="50">
        <v>12100</v>
      </c>
      <c r="D290" s="51">
        <v>51000</v>
      </c>
      <c r="E290" s="58">
        <v>74.099999999999994</v>
      </c>
      <c r="F290" s="58">
        <v>690</v>
      </c>
      <c r="G290" s="59">
        <v>498</v>
      </c>
      <c r="H290" s="58">
        <v>513</v>
      </c>
      <c r="I290" s="58">
        <v>455</v>
      </c>
      <c r="J290" s="59">
        <v>214.25</v>
      </c>
      <c r="K290" s="58">
        <v>779.69999999999993</v>
      </c>
      <c r="L290" s="58">
        <v>775</v>
      </c>
    </row>
    <row r="291" spans="1:12" s="1" customFormat="1" x14ac:dyDescent="0.3">
      <c r="A291" s="54">
        <f t="shared" si="0"/>
        <v>44393</v>
      </c>
      <c r="B291" s="58">
        <v>10.590999999999999</v>
      </c>
      <c r="C291" s="50">
        <v>12500</v>
      </c>
      <c r="D291" s="51">
        <v>51000</v>
      </c>
      <c r="E291" s="58">
        <v>71.180000000000007</v>
      </c>
      <c r="F291" s="58">
        <v>705</v>
      </c>
      <c r="G291" s="59">
        <v>484.5</v>
      </c>
      <c r="H291" s="58">
        <v>513</v>
      </c>
      <c r="I291" s="58">
        <v>462</v>
      </c>
      <c r="J291" s="59">
        <v>220</v>
      </c>
      <c r="K291" s="58">
        <v>796.65</v>
      </c>
      <c r="L291" s="58">
        <v>796</v>
      </c>
    </row>
    <row r="292" spans="1:12" s="1" customFormat="1" x14ac:dyDescent="0.3">
      <c r="A292" s="54">
        <f t="shared" si="0"/>
        <v>44400</v>
      </c>
      <c r="B292" s="58">
        <v>12.305</v>
      </c>
      <c r="C292" s="50">
        <v>13300</v>
      </c>
      <c r="D292" s="51">
        <v>50500</v>
      </c>
      <c r="E292" s="58">
        <v>71.45</v>
      </c>
      <c r="F292" s="58">
        <v>710</v>
      </c>
      <c r="G292" s="59">
        <v>484.5</v>
      </c>
      <c r="H292" s="58">
        <v>513</v>
      </c>
      <c r="I292" s="58">
        <v>450</v>
      </c>
      <c r="J292" s="59">
        <v>201</v>
      </c>
      <c r="K292" s="58">
        <v>802.3</v>
      </c>
      <c r="L292" s="58">
        <v>802</v>
      </c>
    </row>
    <row r="293" spans="1:12" s="1" customFormat="1" x14ac:dyDescent="0.3">
      <c r="A293" s="54">
        <f t="shared" ref="A293:A300" si="1">A292+7</f>
        <v>44407</v>
      </c>
      <c r="B293" s="58">
        <v>15.118</v>
      </c>
      <c r="C293" s="50">
        <v>13500</v>
      </c>
      <c r="D293" s="51">
        <v>50500</v>
      </c>
      <c r="E293" s="58">
        <v>73.459999999999994</v>
      </c>
      <c r="F293" s="58">
        <v>725</v>
      </c>
      <c r="G293" s="59">
        <v>469</v>
      </c>
      <c r="H293" s="58">
        <v>500</v>
      </c>
      <c r="I293" s="58">
        <v>443</v>
      </c>
      <c r="J293" s="59">
        <v>182</v>
      </c>
      <c r="K293" s="58">
        <v>819.24999999999989</v>
      </c>
      <c r="L293" s="58">
        <v>813</v>
      </c>
    </row>
    <row r="294" spans="1:12" s="1" customFormat="1" x14ac:dyDescent="0.3">
      <c r="A294" s="54">
        <f t="shared" si="1"/>
        <v>44414</v>
      </c>
      <c r="B294" s="58">
        <v>14.558999999999999</v>
      </c>
      <c r="C294" s="50">
        <v>14200</v>
      </c>
      <c r="D294" s="51">
        <v>50000</v>
      </c>
      <c r="E294" s="58">
        <v>67.7</v>
      </c>
      <c r="F294" s="58">
        <v>720</v>
      </c>
      <c r="G294" s="59">
        <v>463.5</v>
      </c>
      <c r="H294" s="58">
        <v>500</v>
      </c>
      <c r="I294" s="58">
        <v>435</v>
      </c>
      <c r="J294" s="59">
        <v>170.75</v>
      </c>
      <c r="K294" s="58">
        <v>813.59999999999991</v>
      </c>
      <c r="L294" s="58">
        <v>784</v>
      </c>
    </row>
    <row r="295" spans="1:12" x14ac:dyDescent="0.3">
      <c r="A295" s="56">
        <f t="shared" si="1"/>
        <v>44421</v>
      </c>
      <c r="B295" s="58">
        <v>14.677</v>
      </c>
      <c r="C295" s="50">
        <v>14500</v>
      </c>
      <c r="D295" s="51">
        <v>50000</v>
      </c>
      <c r="E295" s="58">
        <v>68.430000000000007</v>
      </c>
      <c r="F295" s="58">
        <v>710</v>
      </c>
      <c r="G295" s="59">
        <v>459</v>
      </c>
      <c r="H295" s="58">
        <v>500</v>
      </c>
      <c r="I295" s="58">
        <v>435</v>
      </c>
      <c r="J295" s="59">
        <v>161</v>
      </c>
      <c r="K295" s="58">
        <v>802.3</v>
      </c>
      <c r="L295" s="58">
        <v>786</v>
      </c>
    </row>
    <row r="296" spans="1:12" x14ac:dyDescent="0.3">
      <c r="A296" s="56">
        <f t="shared" si="1"/>
        <v>44428</v>
      </c>
      <c r="B296" s="58">
        <v>15.823</v>
      </c>
      <c r="C296" s="50">
        <v>14800</v>
      </c>
      <c r="D296" s="51">
        <v>49500</v>
      </c>
      <c r="E296" s="58">
        <v>61.79</v>
      </c>
      <c r="F296" s="58">
        <v>680</v>
      </c>
      <c r="G296" s="59">
        <v>450</v>
      </c>
      <c r="H296" s="58">
        <v>500</v>
      </c>
      <c r="I296" s="58">
        <v>435</v>
      </c>
      <c r="J296" s="59">
        <v>145.25</v>
      </c>
      <c r="K296" s="58">
        <v>768.4</v>
      </c>
      <c r="L296" s="58">
        <v>753</v>
      </c>
    </row>
    <row r="297" spans="1:12" x14ac:dyDescent="0.3">
      <c r="A297" s="56">
        <f t="shared" si="1"/>
        <v>44435</v>
      </c>
      <c r="B297" s="58">
        <v>14.95</v>
      </c>
      <c r="C297" s="50">
        <v>14800</v>
      </c>
      <c r="D297" s="51">
        <v>49500</v>
      </c>
      <c r="E297" s="58">
        <v>68.58</v>
      </c>
      <c r="F297" s="58">
        <v>675</v>
      </c>
      <c r="G297" s="59">
        <v>450</v>
      </c>
      <c r="H297" s="58">
        <v>500</v>
      </c>
      <c r="I297" s="58">
        <v>440</v>
      </c>
      <c r="J297" s="59">
        <v>153</v>
      </c>
      <c r="K297" s="58">
        <v>762.74999999999989</v>
      </c>
      <c r="L297" s="58">
        <v>767</v>
      </c>
    </row>
    <row r="298" spans="1:12" x14ac:dyDescent="0.3">
      <c r="A298" s="56">
        <f t="shared" si="1"/>
        <v>44442</v>
      </c>
      <c r="B298" s="58">
        <v>13.667999999999999</v>
      </c>
      <c r="C298" s="50">
        <v>14500</v>
      </c>
      <c r="D298" s="51">
        <v>49500</v>
      </c>
      <c r="E298" s="58">
        <v>68.930000000000007</v>
      </c>
      <c r="F298" s="58">
        <v>675</v>
      </c>
      <c r="G298" s="59">
        <v>444.5</v>
      </c>
      <c r="H298" s="58">
        <v>495</v>
      </c>
      <c r="I298" s="58">
        <v>445</v>
      </c>
      <c r="J298" s="59">
        <v>142.25</v>
      </c>
      <c r="K298" s="58">
        <v>762.74999999999989</v>
      </c>
      <c r="L298" s="58">
        <v>783</v>
      </c>
    </row>
    <row r="299" spans="1:12" x14ac:dyDescent="0.3">
      <c r="A299" s="56">
        <f t="shared" si="1"/>
        <v>44449</v>
      </c>
      <c r="B299" s="6">
        <v>14.154999999999999</v>
      </c>
      <c r="C299" s="50">
        <v>14300</v>
      </c>
      <c r="D299" s="51">
        <v>49500</v>
      </c>
      <c r="E299" s="6">
        <v>69.03</v>
      </c>
      <c r="F299" s="6">
        <v>690</v>
      </c>
      <c r="G299" s="6">
        <v>443</v>
      </c>
      <c r="H299" s="52">
        <v>495</v>
      </c>
      <c r="I299" s="6">
        <v>450</v>
      </c>
      <c r="J299" s="49">
        <v>129.5</v>
      </c>
      <c r="K299" s="6">
        <v>790.99999999999989</v>
      </c>
      <c r="L299" s="6">
        <v>805</v>
      </c>
    </row>
    <row r="300" spans="1:12" x14ac:dyDescent="0.3">
      <c r="A300" s="56">
        <f t="shared" si="1"/>
        <v>44456</v>
      </c>
      <c r="B300" s="6">
        <v>16.385999999999999</v>
      </c>
      <c r="C300" s="50">
        <v>14600</v>
      </c>
      <c r="D300" s="51">
        <v>49500</v>
      </c>
      <c r="E300" s="6">
        <v>71.83</v>
      </c>
      <c r="F300" s="6">
        <v>700</v>
      </c>
      <c r="G300" s="6">
        <v>440</v>
      </c>
      <c r="H300" s="52">
        <v>495</v>
      </c>
      <c r="I300" s="6">
        <v>460</v>
      </c>
      <c r="J300" s="49">
        <v>101</v>
      </c>
      <c r="K300" s="6">
        <v>802.3</v>
      </c>
      <c r="L300" s="6">
        <v>807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3"/>
  <sheetViews>
    <sheetView zoomScale="115" zoomScaleNormal="115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A189" sqref="A189"/>
    </sheetView>
  </sheetViews>
  <sheetFormatPr defaultColWidth="9.109375" defaultRowHeight="13.8" x14ac:dyDescent="0.3"/>
  <cols>
    <col min="1" max="1" width="9.5546875" style="17" bestFit="1" customWidth="1"/>
    <col min="2" max="2" width="9.109375" style="17"/>
    <col min="3" max="4" width="9.109375" style="30"/>
    <col min="5" max="6" width="9.109375" style="17"/>
    <col min="7" max="8" width="9.109375" style="30"/>
    <col min="9" max="12" width="9.109375" style="30" customWidth="1"/>
    <col min="13" max="17" width="9.109375" style="30"/>
    <col min="18" max="16384" width="9.109375" style="17"/>
  </cols>
  <sheetData>
    <row r="1" spans="1:26" s="7" customFormat="1" ht="55.2" x14ac:dyDescent="0.3">
      <c r="A1" s="7" t="s">
        <v>12</v>
      </c>
      <c r="B1" s="8" t="s">
        <v>11</v>
      </c>
      <c r="C1" s="8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9</v>
      </c>
      <c r="J1" s="9" t="s">
        <v>19</v>
      </c>
      <c r="K1" s="9" t="s">
        <v>20</v>
      </c>
      <c r="L1" s="9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1" t="s">
        <v>2</v>
      </c>
      <c r="S1" s="12" t="s">
        <v>27</v>
      </c>
      <c r="T1" s="12" t="s">
        <v>28</v>
      </c>
      <c r="U1" s="11" t="s">
        <v>5</v>
      </c>
      <c r="V1" s="11" t="s">
        <v>3</v>
      </c>
      <c r="W1" s="11" t="s">
        <v>29</v>
      </c>
      <c r="X1" s="11" t="s">
        <v>30</v>
      </c>
      <c r="Y1" s="11" t="s">
        <v>31</v>
      </c>
      <c r="Z1" s="13" t="s">
        <v>32</v>
      </c>
    </row>
    <row r="2" spans="1:26" ht="14.4" x14ac:dyDescent="0.3">
      <c r="A2" s="5">
        <v>43107</v>
      </c>
      <c r="B2" s="14">
        <v>607.19999999999993</v>
      </c>
      <c r="C2" s="15"/>
      <c r="D2" s="16">
        <v>77.099999999999994</v>
      </c>
      <c r="G2" s="16"/>
      <c r="H2" s="16"/>
      <c r="I2" s="15">
        <v>546</v>
      </c>
      <c r="J2" s="15"/>
      <c r="K2" s="15"/>
      <c r="L2" s="16"/>
      <c r="M2" s="16"/>
      <c r="N2" s="15"/>
      <c r="O2" s="16"/>
      <c r="P2" s="16"/>
      <c r="Q2" s="16"/>
      <c r="R2" s="18">
        <v>61.73</v>
      </c>
      <c r="S2" s="17">
        <v>528</v>
      </c>
      <c r="U2" s="19">
        <v>374</v>
      </c>
      <c r="V2" s="20">
        <v>370</v>
      </c>
      <c r="W2" s="17">
        <v>345</v>
      </c>
      <c r="X2" s="21"/>
      <c r="Y2" s="20">
        <v>398</v>
      </c>
      <c r="Z2" s="17">
        <v>335</v>
      </c>
    </row>
    <row r="3" spans="1:26" x14ac:dyDescent="0.3">
      <c r="A3" s="5">
        <v>43114</v>
      </c>
      <c r="B3" s="14">
        <v>606.04999999999995</v>
      </c>
      <c r="C3" s="15"/>
      <c r="D3" s="16">
        <v>78.3</v>
      </c>
      <c r="G3" s="16"/>
      <c r="H3" s="16"/>
      <c r="I3" s="15">
        <v>542</v>
      </c>
      <c r="J3" s="15"/>
      <c r="K3" s="15"/>
      <c r="L3" s="16"/>
      <c r="M3" s="16"/>
      <c r="N3" s="15"/>
      <c r="O3" s="16"/>
      <c r="P3" s="16"/>
      <c r="Q3" s="16"/>
      <c r="R3" s="18">
        <v>63.73</v>
      </c>
      <c r="S3" s="17">
        <v>527</v>
      </c>
      <c r="U3" s="19">
        <v>372.5</v>
      </c>
      <c r="V3" s="20">
        <v>375</v>
      </c>
      <c r="W3" s="17">
        <v>345</v>
      </c>
      <c r="X3" s="21"/>
      <c r="Y3" s="20">
        <v>400</v>
      </c>
      <c r="Z3" s="17">
        <v>329</v>
      </c>
    </row>
    <row r="4" spans="1:26" x14ac:dyDescent="0.3">
      <c r="A4" s="5">
        <v>43121</v>
      </c>
      <c r="B4" s="14">
        <v>608.34999999999991</v>
      </c>
      <c r="C4" s="15"/>
      <c r="D4" s="16">
        <v>76.849999999999994</v>
      </c>
      <c r="G4" s="16"/>
      <c r="H4" s="16"/>
      <c r="I4" s="15">
        <v>559</v>
      </c>
      <c r="J4" s="15"/>
      <c r="K4" s="15"/>
      <c r="L4" s="16"/>
      <c r="M4" s="16"/>
      <c r="N4" s="15"/>
      <c r="O4" s="16"/>
      <c r="P4" s="16"/>
      <c r="Q4" s="16"/>
      <c r="R4" s="18">
        <v>63.554000000000002</v>
      </c>
      <c r="S4" s="17">
        <v>529</v>
      </c>
      <c r="U4" s="19">
        <v>359.5</v>
      </c>
      <c r="V4" s="20">
        <v>375</v>
      </c>
      <c r="W4" s="17">
        <v>324</v>
      </c>
      <c r="X4" s="21"/>
      <c r="Y4" s="20">
        <v>400</v>
      </c>
      <c r="Z4" s="17">
        <v>324</v>
      </c>
    </row>
    <row r="5" spans="1:26" x14ac:dyDescent="0.3">
      <c r="A5" s="5">
        <v>43128</v>
      </c>
      <c r="B5" s="14">
        <v>615.25</v>
      </c>
      <c r="C5" s="15"/>
      <c r="D5" s="16">
        <v>74.599999999999994</v>
      </c>
      <c r="G5" s="16"/>
      <c r="H5" s="16"/>
      <c r="I5" s="15">
        <v>567</v>
      </c>
      <c r="J5" s="15"/>
      <c r="K5" s="15"/>
      <c r="L5" s="16"/>
      <c r="M5" s="16"/>
      <c r="N5" s="15"/>
      <c r="O5" s="16"/>
      <c r="P5" s="16"/>
      <c r="Q5" s="16"/>
      <c r="R5" s="18">
        <v>65.56</v>
      </c>
      <c r="S5" s="17">
        <v>535</v>
      </c>
      <c r="U5" s="19">
        <v>352.5</v>
      </c>
      <c r="V5" s="20">
        <v>375</v>
      </c>
      <c r="W5" s="17">
        <v>324</v>
      </c>
      <c r="X5" s="21"/>
      <c r="Y5" s="20">
        <v>400</v>
      </c>
    </row>
    <row r="6" spans="1:26" x14ac:dyDescent="0.3">
      <c r="A6" s="5">
        <v>43135</v>
      </c>
      <c r="B6" s="14">
        <v>622.15</v>
      </c>
      <c r="C6" s="15"/>
      <c r="D6" s="16">
        <v>73.8</v>
      </c>
      <c r="G6" s="16"/>
      <c r="H6" s="16"/>
      <c r="I6" s="15">
        <v>579</v>
      </c>
      <c r="J6" s="15"/>
      <c r="K6" s="15"/>
      <c r="L6" s="16"/>
      <c r="M6" s="16"/>
      <c r="N6" s="15"/>
      <c r="O6" s="16"/>
      <c r="P6" s="16"/>
      <c r="Q6" s="16"/>
      <c r="R6" s="18">
        <v>64.150000000000006</v>
      </c>
      <c r="S6" s="17">
        <v>541</v>
      </c>
      <c r="U6" s="19">
        <v>345</v>
      </c>
      <c r="V6" s="20">
        <v>375</v>
      </c>
      <c r="W6" s="17">
        <v>345</v>
      </c>
      <c r="X6" s="21"/>
      <c r="Y6" s="20">
        <v>400</v>
      </c>
      <c r="Z6" s="17">
        <v>310</v>
      </c>
    </row>
    <row r="7" spans="1:26" x14ac:dyDescent="0.3">
      <c r="A7" s="5">
        <v>43142</v>
      </c>
      <c r="B7" s="14">
        <v>618.69999999999993</v>
      </c>
      <c r="C7" s="15"/>
      <c r="D7" s="16">
        <v>76.55</v>
      </c>
      <c r="G7" s="16"/>
      <c r="H7" s="16"/>
      <c r="I7" s="15">
        <v>570</v>
      </c>
      <c r="J7" s="15"/>
      <c r="K7" s="15"/>
      <c r="L7" s="16"/>
      <c r="M7" s="16"/>
      <c r="N7" s="15"/>
      <c r="O7" s="16"/>
      <c r="P7" s="16"/>
      <c r="Q7" s="16"/>
      <c r="R7" s="18">
        <v>59.29</v>
      </c>
      <c r="S7" s="17">
        <v>538</v>
      </c>
      <c r="U7" s="19">
        <v>350</v>
      </c>
      <c r="V7" s="20">
        <v>365</v>
      </c>
      <c r="W7" s="17">
        <v>335</v>
      </c>
      <c r="X7" s="21"/>
      <c r="Y7" s="20">
        <v>395</v>
      </c>
      <c r="Z7" s="17">
        <v>305</v>
      </c>
    </row>
    <row r="8" spans="1:26" x14ac:dyDescent="0.3">
      <c r="A8" s="5">
        <v>43149</v>
      </c>
      <c r="B8" s="14">
        <v>622.15</v>
      </c>
      <c r="C8" s="15"/>
      <c r="D8" s="16">
        <v>76.55</v>
      </c>
      <c r="G8" s="16"/>
      <c r="H8" s="16"/>
      <c r="I8" s="15">
        <v>569</v>
      </c>
      <c r="J8" s="15"/>
      <c r="K8" s="15"/>
      <c r="L8" s="16"/>
      <c r="M8" s="16"/>
      <c r="N8" s="15"/>
      <c r="O8" s="16"/>
      <c r="P8" s="16"/>
      <c r="Q8" s="16"/>
      <c r="R8" s="18">
        <v>61.811999999999998</v>
      </c>
      <c r="S8" s="17">
        <v>541</v>
      </c>
      <c r="U8" s="19">
        <v>353</v>
      </c>
      <c r="V8" s="20">
        <v>365</v>
      </c>
      <c r="W8" s="17">
        <v>335</v>
      </c>
      <c r="X8" s="21"/>
      <c r="Y8" s="20">
        <v>395</v>
      </c>
    </row>
    <row r="9" spans="1:26" x14ac:dyDescent="0.3">
      <c r="A9" s="5">
        <v>43156</v>
      </c>
      <c r="B9" s="14">
        <v>622.15</v>
      </c>
      <c r="C9" s="15"/>
      <c r="D9" s="16">
        <v>79.2</v>
      </c>
      <c r="G9" s="16"/>
      <c r="H9" s="16"/>
      <c r="I9" s="15">
        <v>593</v>
      </c>
      <c r="J9" s="15"/>
      <c r="K9" s="15"/>
      <c r="L9" s="16"/>
      <c r="M9" s="16"/>
      <c r="N9" s="15"/>
      <c r="O9" s="16"/>
      <c r="P9" s="16"/>
      <c r="Q9" s="16"/>
      <c r="R9" s="18">
        <v>63.91</v>
      </c>
      <c r="S9" s="17">
        <v>541</v>
      </c>
      <c r="U9" s="19">
        <v>360</v>
      </c>
      <c r="V9" s="20">
        <v>370</v>
      </c>
      <c r="W9" s="17">
        <v>325</v>
      </c>
      <c r="X9" s="21"/>
      <c r="Y9" s="20">
        <v>400</v>
      </c>
      <c r="Z9" s="17">
        <v>315</v>
      </c>
    </row>
    <row r="10" spans="1:26" x14ac:dyDescent="0.3">
      <c r="A10" s="5">
        <v>43163</v>
      </c>
      <c r="B10" s="14">
        <v>647.44999999999993</v>
      </c>
      <c r="C10" s="15"/>
      <c r="D10" s="16">
        <v>77.650000000000006</v>
      </c>
      <c r="G10" s="16"/>
      <c r="H10" s="16"/>
      <c r="I10" s="15">
        <v>584</v>
      </c>
      <c r="J10" s="15"/>
      <c r="K10" s="15"/>
      <c r="L10" s="16"/>
      <c r="M10" s="16"/>
      <c r="N10" s="15"/>
      <c r="O10" s="16"/>
      <c r="P10" s="16"/>
      <c r="Q10" s="16"/>
      <c r="R10" s="18">
        <v>62.57</v>
      </c>
      <c r="S10" s="17">
        <v>563</v>
      </c>
      <c r="U10" s="19">
        <v>367.5</v>
      </c>
      <c r="V10" s="20">
        <v>380</v>
      </c>
      <c r="W10" s="17">
        <v>336</v>
      </c>
      <c r="X10" s="21"/>
      <c r="Y10" s="20">
        <v>405</v>
      </c>
      <c r="Z10" s="17">
        <v>325</v>
      </c>
    </row>
    <row r="11" spans="1:26" x14ac:dyDescent="0.3">
      <c r="A11" s="5">
        <v>43170</v>
      </c>
      <c r="B11" s="14">
        <v>661.25</v>
      </c>
      <c r="C11" s="15"/>
      <c r="D11" s="16">
        <v>70.25</v>
      </c>
      <c r="G11" s="16"/>
      <c r="H11" s="16"/>
      <c r="I11" s="15">
        <v>564</v>
      </c>
      <c r="J11" s="15"/>
      <c r="K11" s="15"/>
      <c r="L11" s="16"/>
      <c r="M11" s="16"/>
      <c r="N11" s="15"/>
      <c r="O11" s="16"/>
      <c r="P11" s="16"/>
      <c r="Q11" s="16"/>
      <c r="R11" s="18">
        <v>61.36</v>
      </c>
      <c r="S11" s="17">
        <v>575</v>
      </c>
      <c r="U11" s="19">
        <v>375.25</v>
      </c>
      <c r="V11" s="20">
        <v>380</v>
      </c>
      <c r="W11" s="17">
        <v>350</v>
      </c>
      <c r="X11" s="21"/>
      <c r="Y11" s="20">
        <v>405</v>
      </c>
      <c r="Z11" s="17">
        <v>338</v>
      </c>
    </row>
    <row r="12" spans="1:26" x14ac:dyDescent="0.3">
      <c r="A12" s="5">
        <v>43177</v>
      </c>
      <c r="B12" s="14">
        <v>655.5</v>
      </c>
      <c r="C12" s="15"/>
      <c r="D12" s="16">
        <v>69.599999999999994</v>
      </c>
      <c r="G12" s="16"/>
      <c r="H12" s="16"/>
      <c r="I12" s="15">
        <v>562</v>
      </c>
      <c r="J12" s="15"/>
      <c r="K12" s="15"/>
      <c r="L12" s="16"/>
      <c r="M12" s="16"/>
      <c r="N12" s="15"/>
      <c r="O12" s="16"/>
      <c r="P12" s="16"/>
      <c r="Q12" s="16"/>
      <c r="R12" s="18">
        <v>62.101999999999997</v>
      </c>
      <c r="S12" s="17">
        <v>570</v>
      </c>
      <c r="U12" s="19">
        <v>373.5</v>
      </c>
      <c r="V12" s="20">
        <v>390</v>
      </c>
      <c r="W12" s="17">
        <v>350</v>
      </c>
      <c r="X12" s="21"/>
      <c r="Y12" s="20">
        <v>420</v>
      </c>
      <c r="Z12" s="17">
        <v>338</v>
      </c>
    </row>
    <row r="13" spans="1:26" x14ac:dyDescent="0.3">
      <c r="A13" s="5">
        <v>43184</v>
      </c>
      <c r="B13" s="14">
        <v>621</v>
      </c>
      <c r="C13" s="15"/>
      <c r="D13" s="16">
        <v>64.05</v>
      </c>
      <c r="G13" s="16"/>
      <c r="H13" s="16"/>
      <c r="I13" s="15">
        <v>525</v>
      </c>
      <c r="J13" s="15"/>
      <c r="K13" s="15"/>
      <c r="L13" s="16"/>
      <c r="M13" s="16"/>
      <c r="N13" s="15"/>
      <c r="O13" s="16"/>
      <c r="P13" s="16"/>
      <c r="Q13" s="16"/>
      <c r="R13" s="18">
        <v>65.55</v>
      </c>
      <c r="S13" s="17">
        <v>540</v>
      </c>
      <c r="U13" s="19">
        <v>369</v>
      </c>
      <c r="V13" s="20">
        <v>395</v>
      </c>
      <c r="W13" s="17">
        <v>365</v>
      </c>
      <c r="X13" s="21"/>
      <c r="Y13" s="20">
        <v>440</v>
      </c>
      <c r="Z13" s="17">
        <v>338</v>
      </c>
    </row>
    <row r="14" spans="1:26" x14ac:dyDescent="0.3">
      <c r="A14" s="5">
        <v>43191</v>
      </c>
      <c r="B14" s="14">
        <v>621</v>
      </c>
      <c r="C14" s="15"/>
      <c r="D14" s="16">
        <v>63</v>
      </c>
      <c r="G14" s="16"/>
      <c r="H14" s="16"/>
      <c r="I14" s="15">
        <v>550</v>
      </c>
      <c r="J14" s="15"/>
      <c r="K14" s="15"/>
      <c r="L14" s="16"/>
      <c r="M14" s="16"/>
      <c r="N14" s="15"/>
      <c r="O14" s="16"/>
      <c r="P14" s="16"/>
      <c r="Q14" s="16"/>
      <c r="R14" s="18">
        <v>63.01</v>
      </c>
      <c r="S14" s="17">
        <v>540</v>
      </c>
      <c r="U14" s="19">
        <v>365</v>
      </c>
      <c r="V14" s="20">
        <v>395</v>
      </c>
      <c r="W14" s="17">
        <v>365</v>
      </c>
      <c r="X14" s="21"/>
      <c r="Y14" s="20">
        <v>440</v>
      </c>
    </row>
    <row r="15" spans="1:26" x14ac:dyDescent="0.3">
      <c r="A15" s="5">
        <v>43198</v>
      </c>
      <c r="B15" s="14">
        <v>621</v>
      </c>
      <c r="C15" s="15"/>
      <c r="D15" s="16">
        <v>63</v>
      </c>
      <c r="G15" s="16"/>
      <c r="H15" s="16"/>
      <c r="I15" s="15">
        <v>540</v>
      </c>
      <c r="J15" s="15"/>
      <c r="K15" s="15"/>
      <c r="L15" s="16"/>
      <c r="M15" s="16"/>
      <c r="N15" s="15"/>
      <c r="O15" s="16"/>
      <c r="P15" s="16"/>
      <c r="Q15" s="16"/>
      <c r="R15" s="18">
        <v>63.42</v>
      </c>
      <c r="S15" s="17">
        <v>540</v>
      </c>
      <c r="U15" s="19">
        <v>355.75</v>
      </c>
      <c r="V15" s="20">
        <v>395</v>
      </c>
      <c r="W15" s="17">
        <v>370</v>
      </c>
      <c r="X15" s="21"/>
      <c r="Y15" s="20">
        <v>440</v>
      </c>
      <c r="Z15" s="17">
        <v>320</v>
      </c>
    </row>
    <row r="16" spans="1:26" x14ac:dyDescent="0.3">
      <c r="A16" s="5">
        <v>43205</v>
      </c>
      <c r="B16" s="14">
        <v>626.75</v>
      </c>
      <c r="C16" s="15"/>
      <c r="D16" s="16">
        <v>62.25</v>
      </c>
      <c r="G16" s="16"/>
      <c r="H16" s="16"/>
      <c r="I16" s="15">
        <v>551</v>
      </c>
      <c r="J16" s="15"/>
      <c r="K16" s="15"/>
      <c r="L16" s="16"/>
      <c r="M16" s="16"/>
      <c r="N16" s="15"/>
      <c r="O16" s="16"/>
      <c r="P16" s="16"/>
      <c r="Q16" s="16"/>
      <c r="R16" s="18">
        <v>66.22</v>
      </c>
      <c r="S16" s="17">
        <v>545</v>
      </c>
      <c r="U16" s="19">
        <v>353.5</v>
      </c>
      <c r="V16" s="20">
        <v>395</v>
      </c>
      <c r="W16" s="17">
        <v>370</v>
      </c>
      <c r="X16" s="21"/>
      <c r="Y16" s="20">
        <v>440</v>
      </c>
      <c r="Z16" s="17">
        <v>313</v>
      </c>
    </row>
    <row r="17" spans="1:26" x14ac:dyDescent="0.3">
      <c r="A17" s="5">
        <v>43212</v>
      </c>
      <c r="B17" s="14">
        <v>621</v>
      </c>
      <c r="C17" s="15"/>
      <c r="D17" s="16">
        <v>66.849999999999994</v>
      </c>
      <c r="G17" s="16"/>
      <c r="H17" s="16"/>
      <c r="I17" s="15">
        <v>567</v>
      </c>
      <c r="J17" s="15"/>
      <c r="K17" s="15"/>
      <c r="L17" s="16"/>
      <c r="M17" s="16"/>
      <c r="N17" s="15"/>
      <c r="O17" s="16"/>
      <c r="P17" s="16"/>
      <c r="Q17" s="16"/>
      <c r="R17" s="18">
        <v>68.64</v>
      </c>
      <c r="S17" s="17">
        <v>540</v>
      </c>
      <c r="U17" s="19">
        <v>345.5</v>
      </c>
      <c r="V17" s="20">
        <v>380</v>
      </c>
      <c r="W17" s="17">
        <v>330</v>
      </c>
      <c r="X17" s="22"/>
      <c r="Y17" s="20">
        <v>425</v>
      </c>
      <c r="Z17" s="17">
        <v>315</v>
      </c>
    </row>
    <row r="18" spans="1:26" x14ac:dyDescent="0.3">
      <c r="A18" s="5">
        <v>43219</v>
      </c>
      <c r="B18" s="14">
        <v>632.5</v>
      </c>
      <c r="C18" s="15"/>
      <c r="D18" s="16">
        <v>64.95</v>
      </c>
      <c r="G18" s="16"/>
      <c r="H18" s="16"/>
      <c r="I18" s="15">
        <v>563</v>
      </c>
      <c r="J18" s="15"/>
      <c r="K18" s="15"/>
      <c r="L18" s="16"/>
      <c r="M18" s="16"/>
      <c r="N18" s="15"/>
      <c r="O18" s="16"/>
      <c r="P18" s="16"/>
      <c r="Q18" s="16"/>
      <c r="R18" s="18">
        <v>68.569999999999993</v>
      </c>
      <c r="S18" s="17">
        <v>550</v>
      </c>
      <c r="U18" s="19">
        <v>351.5</v>
      </c>
      <c r="V18" s="20">
        <v>380</v>
      </c>
      <c r="W18" s="17">
        <v>330</v>
      </c>
      <c r="X18" s="21"/>
      <c r="Y18" s="20">
        <v>425</v>
      </c>
      <c r="Z18" s="17">
        <v>323</v>
      </c>
    </row>
    <row r="19" spans="1:26" x14ac:dyDescent="0.3">
      <c r="A19" s="5">
        <v>43226</v>
      </c>
      <c r="B19" s="14">
        <v>640.54999999999995</v>
      </c>
      <c r="C19" s="15"/>
      <c r="D19" s="16">
        <v>66.099999999999994</v>
      </c>
      <c r="G19" s="16"/>
      <c r="H19" s="16"/>
      <c r="I19" s="15">
        <v>567</v>
      </c>
      <c r="J19" s="15"/>
      <c r="K19" s="15"/>
      <c r="L19" s="16"/>
      <c r="M19" s="16"/>
      <c r="N19" s="15"/>
      <c r="O19" s="16"/>
      <c r="P19" s="16"/>
      <c r="Q19" s="16"/>
      <c r="R19" s="18">
        <v>70.73</v>
      </c>
      <c r="S19" s="17">
        <v>557</v>
      </c>
      <c r="U19" s="19">
        <v>354</v>
      </c>
      <c r="V19" s="20">
        <v>380</v>
      </c>
      <c r="W19" s="17">
        <v>338</v>
      </c>
      <c r="X19" s="22"/>
      <c r="Y19" s="20">
        <v>425</v>
      </c>
      <c r="Z19" s="17">
        <v>329</v>
      </c>
    </row>
    <row r="20" spans="1:26" x14ac:dyDescent="0.3">
      <c r="A20" s="5">
        <v>43233</v>
      </c>
      <c r="B20" s="14">
        <v>632.5</v>
      </c>
      <c r="C20" s="15"/>
      <c r="D20" s="16">
        <v>67.8</v>
      </c>
      <c r="G20" s="16"/>
      <c r="H20" s="16"/>
      <c r="I20" s="15">
        <v>563</v>
      </c>
      <c r="J20" s="15"/>
      <c r="K20" s="15"/>
      <c r="L20" s="16"/>
      <c r="M20" s="16"/>
      <c r="N20" s="15"/>
      <c r="O20" s="16"/>
      <c r="P20" s="16"/>
      <c r="Q20" s="16"/>
      <c r="R20" s="18">
        <v>70.959999999999994</v>
      </c>
      <c r="S20" s="17">
        <v>550</v>
      </c>
      <c r="U20" s="19">
        <v>357</v>
      </c>
      <c r="V20" s="20">
        <v>380</v>
      </c>
      <c r="W20" s="17">
        <v>339</v>
      </c>
      <c r="X20" s="21"/>
      <c r="Y20" s="20">
        <v>425</v>
      </c>
      <c r="Z20" s="17">
        <v>333</v>
      </c>
    </row>
    <row r="21" spans="1:26" x14ac:dyDescent="0.3">
      <c r="A21" s="5">
        <v>43240</v>
      </c>
      <c r="B21" s="14">
        <v>631.34999999999991</v>
      </c>
      <c r="C21" s="15"/>
      <c r="D21" s="16">
        <v>66.7</v>
      </c>
      <c r="G21" s="16"/>
      <c r="H21" s="16"/>
      <c r="I21" s="15">
        <v>570</v>
      </c>
      <c r="J21" s="15"/>
      <c r="K21" s="15"/>
      <c r="L21" s="16"/>
      <c r="M21" s="16"/>
      <c r="N21" s="15"/>
      <c r="O21" s="16"/>
      <c r="P21" s="16"/>
      <c r="Q21" s="16"/>
      <c r="R21" s="18">
        <v>72.305999999999997</v>
      </c>
      <c r="S21" s="17">
        <v>549</v>
      </c>
      <c r="U21" s="19">
        <v>347.5</v>
      </c>
      <c r="V21" s="20">
        <v>363</v>
      </c>
      <c r="W21" s="17">
        <v>340</v>
      </c>
      <c r="X21" s="22"/>
      <c r="Y21" s="20">
        <v>410</v>
      </c>
      <c r="Z21" s="17">
        <v>335</v>
      </c>
    </row>
    <row r="22" spans="1:26" x14ac:dyDescent="0.3">
      <c r="A22" s="5">
        <v>43247</v>
      </c>
      <c r="B22" s="14">
        <v>629.04999999999995</v>
      </c>
      <c r="C22" s="15"/>
      <c r="D22" s="16">
        <v>63.75</v>
      </c>
      <c r="G22" s="16"/>
      <c r="H22" s="16"/>
      <c r="I22" s="15">
        <v>567</v>
      </c>
      <c r="J22" s="15"/>
      <c r="K22" s="15"/>
      <c r="L22" s="16"/>
      <c r="M22" s="16"/>
      <c r="N22" s="15"/>
      <c r="O22" s="16"/>
      <c r="P22" s="16"/>
      <c r="Q22" s="16"/>
      <c r="R22" s="18">
        <v>66.73</v>
      </c>
      <c r="S22" s="17">
        <v>547</v>
      </c>
      <c r="U22" s="19">
        <v>347.5</v>
      </c>
      <c r="V22" s="20">
        <v>363</v>
      </c>
      <c r="W22" s="17">
        <v>340</v>
      </c>
      <c r="X22" s="21"/>
      <c r="Y22" s="20">
        <v>410</v>
      </c>
      <c r="Z22" s="17">
        <v>339</v>
      </c>
    </row>
    <row r="23" spans="1:26" x14ac:dyDescent="0.3">
      <c r="A23" s="5">
        <v>43254</v>
      </c>
      <c r="B23" s="14">
        <v>629.04999999999995</v>
      </c>
      <c r="C23" s="15"/>
      <c r="D23" s="16">
        <v>64.7</v>
      </c>
      <c r="G23" s="16"/>
      <c r="H23" s="16"/>
      <c r="I23" s="15">
        <v>550</v>
      </c>
      <c r="J23" s="15"/>
      <c r="K23" s="15"/>
      <c r="L23" s="16"/>
      <c r="M23" s="16"/>
      <c r="N23" s="15"/>
      <c r="O23" s="16"/>
      <c r="P23" s="16"/>
      <c r="Q23" s="16"/>
      <c r="R23" s="18">
        <v>64.75</v>
      </c>
      <c r="S23" s="17">
        <v>547</v>
      </c>
      <c r="U23" s="19">
        <v>340</v>
      </c>
      <c r="V23" s="20">
        <v>363</v>
      </c>
      <c r="W23" s="17">
        <v>340</v>
      </c>
      <c r="X23" s="21"/>
      <c r="Y23" s="20">
        <v>410</v>
      </c>
      <c r="Z23" s="17">
        <v>335</v>
      </c>
    </row>
    <row r="24" spans="1:26" x14ac:dyDescent="0.3">
      <c r="A24" s="5">
        <v>43261</v>
      </c>
      <c r="B24" s="14">
        <v>626.75</v>
      </c>
      <c r="C24" s="15"/>
      <c r="D24" s="16">
        <v>65.099999999999994</v>
      </c>
      <c r="G24" s="16"/>
      <c r="H24" s="16"/>
      <c r="I24" s="15">
        <v>549</v>
      </c>
      <c r="J24" s="15"/>
      <c r="K24" s="15"/>
      <c r="L24" s="16"/>
      <c r="M24" s="16"/>
      <c r="N24" s="15"/>
      <c r="O24" s="16"/>
      <c r="P24" s="16"/>
      <c r="Q24" s="16"/>
      <c r="R24" s="18">
        <v>66.099999999999994</v>
      </c>
      <c r="S24" s="17">
        <v>545</v>
      </c>
      <c r="U24" s="19">
        <v>347</v>
      </c>
      <c r="V24" s="20">
        <v>363</v>
      </c>
      <c r="W24" s="17">
        <v>340</v>
      </c>
      <c r="X24" s="21"/>
      <c r="Y24" s="20">
        <v>410</v>
      </c>
      <c r="Z24" s="17">
        <v>329</v>
      </c>
    </row>
    <row r="25" spans="1:26" x14ac:dyDescent="0.3">
      <c r="A25" s="5">
        <v>43268</v>
      </c>
      <c r="B25" s="14">
        <v>631.34999999999991</v>
      </c>
      <c r="C25" s="15"/>
      <c r="D25" s="16">
        <v>66</v>
      </c>
      <c r="G25" s="16"/>
      <c r="H25" s="16"/>
      <c r="I25" s="15">
        <v>549</v>
      </c>
      <c r="J25" s="15"/>
      <c r="K25" s="15"/>
      <c r="L25" s="16"/>
      <c r="M25" s="16"/>
      <c r="N25" s="15"/>
      <c r="O25" s="16"/>
      <c r="P25" s="16"/>
      <c r="Q25" s="16"/>
      <c r="R25" s="18">
        <v>65.786000000000001</v>
      </c>
      <c r="S25" s="17">
        <v>549</v>
      </c>
      <c r="U25" s="19">
        <v>352.5</v>
      </c>
      <c r="V25" s="20">
        <v>357</v>
      </c>
      <c r="W25" s="17">
        <v>340</v>
      </c>
      <c r="X25" s="21"/>
      <c r="Y25" s="20">
        <v>410</v>
      </c>
    </row>
    <row r="26" spans="1:26" x14ac:dyDescent="0.3">
      <c r="A26" s="5">
        <v>43275</v>
      </c>
      <c r="B26" s="14">
        <v>615.25</v>
      </c>
      <c r="C26" s="15"/>
      <c r="D26" s="16">
        <v>63.5</v>
      </c>
      <c r="G26" s="16"/>
      <c r="H26" s="16"/>
      <c r="I26" s="15">
        <v>531</v>
      </c>
      <c r="J26" s="15"/>
      <c r="K26" s="15"/>
      <c r="L26" s="16"/>
      <c r="M26" s="16"/>
      <c r="N26" s="15"/>
      <c r="O26" s="16"/>
      <c r="P26" s="16"/>
      <c r="Q26" s="16"/>
      <c r="R26" s="18">
        <v>68.08</v>
      </c>
      <c r="S26" s="17">
        <v>535</v>
      </c>
      <c r="U26" s="19">
        <v>355</v>
      </c>
      <c r="V26" s="20">
        <v>357</v>
      </c>
      <c r="W26" s="17">
        <v>340</v>
      </c>
      <c r="Y26" s="20">
        <v>410</v>
      </c>
    </row>
    <row r="27" spans="1:26" x14ac:dyDescent="0.3">
      <c r="A27" s="5">
        <v>43281</v>
      </c>
      <c r="B27" s="14">
        <v>624.44999999999993</v>
      </c>
      <c r="C27" s="15"/>
      <c r="D27" s="16">
        <v>64</v>
      </c>
      <c r="G27" s="16"/>
      <c r="H27" s="16"/>
      <c r="I27" s="15">
        <v>527</v>
      </c>
      <c r="J27" s="15"/>
      <c r="K27" s="15"/>
      <c r="L27" s="16"/>
      <c r="M27" s="16"/>
      <c r="N27" s="15"/>
      <c r="O27" s="16"/>
      <c r="P27" s="16"/>
      <c r="Q27" s="16"/>
      <c r="R27" s="18">
        <v>74.150000000000006</v>
      </c>
      <c r="S27" s="17">
        <v>543</v>
      </c>
      <c r="U27" s="19">
        <v>353</v>
      </c>
      <c r="V27" s="20">
        <v>357</v>
      </c>
      <c r="W27" s="17">
        <v>333</v>
      </c>
      <c r="Y27" s="20">
        <v>410</v>
      </c>
      <c r="Z27" s="17">
        <v>328</v>
      </c>
    </row>
    <row r="28" spans="1:26" x14ac:dyDescent="0.3">
      <c r="A28" s="5">
        <v>43289</v>
      </c>
      <c r="B28" s="14">
        <v>624.44999999999993</v>
      </c>
      <c r="C28" s="15"/>
      <c r="D28" s="16">
        <v>62.2</v>
      </c>
      <c r="G28" s="16"/>
      <c r="H28" s="16"/>
      <c r="I28" s="15">
        <v>549</v>
      </c>
      <c r="J28" s="15"/>
      <c r="K28" s="15"/>
      <c r="L28" s="16"/>
      <c r="M28" s="16"/>
      <c r="N28" s="15"/>
      <c r="O28" s="16"/>
      <c r="P28" s="16"/>
      <c r="Q28" s="16"/>
      <c r="R28" s="18">
        <v>73.849999999999994</v>
      </c>
      <c r="S28" s="17">
        <v>543</v>
      </c>
      <c r="U28" s="19">
        <v>353</v>
      </c>
      <c r="V28" s="20">
        <v>357</v>
      </c>
      <c r="W28" s="17">
        <v>339</v>
      </c>
      <c r="Y28" s="20">
        <v>410</v>
      </c>
      <c r="Z28" s="17">
        <v>330</v>
      </c>
    </row>
    <row r="29" spans="1:26" x14ac:dyDescent="0.3">
      <c r="A29" s="5">
        <v>43297</v>
      </c>
      <c r="B29" s="14">
        <v>624.44999999999993</v>
      </c>
      <c r="C29" s="15"/>
      <c r="D29" s="16">
        <v>62.7</v>
      </c>
      <c r="G29" s="16"/>
      <c r="H29" s="16"/>
      <c r="I29" s="15">
        <v>552</v>
      </c>
      <c r="J29" s="15"/>
      <c r="K29" s="15"/>
      <c r="L29" s="16"/>
      <c r="M29" s="16"/>
      <c r="N29" s="15"/>
      <c r="O29" s="16"/>
      <c r="P29" s="16"/>
      <c r="Q29" s="16"/>
      <c r="R29" s="18">
        <v>68.06</v>
      </c>
      <c r="S29" s="17">
        <v>543</v>
      </c>
      <c r="U29" s="19">
        <v>340.5</v>
      </c>
      <c r="V29" s="20">
        <v>357</v>
      </c>
      <c r="W29" s="17">
        <v>340</v>
      </c>
      <c r="X29" s="21"/>
      <c r="Y29" s="20">
        <v>410</v>
      </c>
      <c r="Z29" s="17">
        <v>332</v>
      </c>
    </row>
    <row r="30" spans="1:26" x14ac:dyDescent="0.3">
      <c r="A30" s="5">
        <v>43304</v>
      </c>
      <c r="B30" s="14">
        <v>609.5</v>
      </c>
      <c r="C30" s="15"/>
      <c r="D30" s="16">
        <v>62.5</v>
      </c>
      <c r="G30" s="16"/>
      <c r="H30" s="16"/>
      <c r="I30" s="15">
        <v>551</v>
      </c>
      <c r="J30" s="15"/>
      <c r="K30" s="15"/>
      <c r="L30" s="16"/>
      <c r="M30" s="16"/>
      <c r="N30" s="15"/>
      <c r="O30" s="16"/>
      <c r="P30" s="16"/>
      <c r="Q30" s="16"/>
      <c r="R30" s="18">
        <v>67.89</v>
      </c>
      <c r="S30" s="17">
        <v>530</v>
      </c>
      <c r="U30" s="19">
        <v>340</v>
      </c>
      <c r="V30" s="20">
        <v>357</v>
      </c>
      <c r="W30" s="17">
        <v>340</v>
      </c>
      <c r="X30" s="21"/>
      <c r="Y30" s="20">
        <v>410</v>
      </c>
      <c r="Z30" s="17">
        <v>332</v>
      </c>
    </row>
    <row r="31" spans="1:26" x14ac:dyDescent="0.3">
      <c r="A31" s="5">
        <v>43311</v>
      </c>
      <c r="B31" s="14">
        <v>621</v>
      </c>
      <c r="C31" s="15"/>
      <c r="D31" s="16">
        <v>65.349999999999994</v>
      </c>
      <c r="G31" s="16"/>
      <c r="H31" s="16"/>
      <c r="I31" s="15">
        <v>557</v>
      </c>
      <c r="J31" s="15"/>
      <c r="K31" s="15"/>
      <c r="L31" s="16"/>
      <c r="M31" s="16"/>
      <c r="N31" s="15"/>
      <c r="O31" s="16"/>
      <c r="P31" s="16"/>
      <c r="Q31" s="16"/>
      <c r="R31" s="18">
        <v>70.13</v>
      </c>
      <c r="S31" s="17">
        <v>540</v>
      </c>
      <c r="U31" s="19">
        <v>335</v>
      </c>
      <c r="V31" s="20">
        <v>357</v>
      </c>
      <c r="W31" s="17">
        <v>336</v>
      </c>
      <c r="X31" s="21"/>
      <c r="Y31" s="20">
        <v>410</v>
      </c>
      <c r="Z31" s="17">
        <v>326</v>
      </c>
    </row>
    <row r="32" spans="1:26" x14ac:dyDescent="0.3">
      <c r="A32" s="5">
        <v>43316</v>
      </c>
      <c r="B32" s="14">
        <v>618.69999999999993</v>
      </c>
      <c r="C32" s="15"/>
      <c r="D32" s="16">
        <v>67</v>
      </c>
      <c r="G32" s="16"/>
      <c r="H32" s="16"/>
      <c r="I32" s="15">
        <v>564</v>
      </c>
      <c r="J32" s="15"/>
      <c r="K32" s="15"/>
      <c r="L32" s="16"/>
      <c r="M32" s="16"/>
      <c r="N32" s="15"/>
      <c r="O32" s="16"/>
      <c r="P32" s="16"/>
      <c r="Q32" s="16"/>
      <c r="R32" s="18">
        <v>68.489999999999995</v>
      </c>
      <c r="S32" s="17">
        <v>538</v>
      </c>
      <c r="U32" s="19">
        <v>328</v>
      </c>
      <c r="V32" s="20">
        <v>349</v>
      </c>
      <c r="W32" s="17">
        <v>335</v>
      </c>
      <c r="Y32" s="20">
        <v>420</v>
      </c>
      <c r="Z32" s="17">
        <v>315</v>
      </c>
    </row>
    <row r="33" spans="1:26" x14ac:dyDescent="0.3">
      <c r="A33" s="5">
        <v>43323</v>
      </c>
      <c r="B33" s="14">
        <v>618.69999999999993</v>
      </c>
      <c r="C33" s="15"/>
      <c r="D33" s="16">
        <v>67.5</v>
      </c>
      <c r="G33" s="16"/>
      <c r="H33" s="16"/>
      <c r="I33" s="15">
        <v>571</v>
      </c>
      <c r="J33" s="15"/>
      <c r="K33" s="15"/>
      <c r="L33" s="16"/>
      <c r="M33" s="16"/>
      <c r="N33" s="15"/>
      <c r="O33" s="16"/>
      <c r="P33" s="16"/>
      <c r="Q33" s="16"/>
      <c r="R33" s="18">
        <v>67.63</v>
      </c>
      <c r="S33" s="17">
        <v>538</v>
      </c>
      <c r="U33" s="19">
        <v>322.5</v>
      </c>
      <c r="V33" s="20">
        <v>349</v>
      </c>
      <c r="W33" s="17">
        <v>329</v>
      </c>
      <c r="X33" s="21"/>
      <c r="Y33" s="20">
        <v>420</v>
      </c>
      <c r="Z33" s="17">
        <v>311</v>
      </c>
    </row>
    <row r="34" spans="1:26" x14ac:dyDescent="0.3">
      <c r="A34" s="5">
        <v>43330</v>
      </c>
      <c r="B34" s="14">
        <v>603.75</v>
      </c>
      <c r="C34" s="15"/>
      <c r="D34" s="16">
        <v>66</v>
      </c>
      <c r="G34" s="16"/>
      <c r="H34" s="16"/>
      <c r="I34" s="15">
        <v>587</v>
      </c>
      <c r="J34" s="15"/>
      <c r="K34" s="15"/>
      <c r="L34" s="16"/>
      <c r="M34" s="16"/>
      <c r="N34" s="15"/>
      <c r="O34" s="16"/>
      <c r="P34" s="16"/>
      <c r="Q34" s="16"/>
      <c r="R34" s="18">
        <v>65.63</v>
      </c>
      <c r="S34" s="17">
        <v>525</v>
      </c>
      <c r="U34" s="19">
        <v>305</v>
      </c>
      <c r="V34" s="20">
        <v>349</v>
      </c>
      <c r="W34" s="17">
        <v>325</v>
      </c>
      <c r="X34" s="21"/>
      <c r="Y34" s="20">
        <v>420</v>
      </c>
      <c r="Z34" s="17">
        <v>305</v>
      </c>
    </row>
    <row r="35" spans="1:26" x14ac:dyDescent="0.3">
      <c r="A35" s="5">
        <v>43337</v>
      </c>
      <c r="B35" s="14">
        <v>601.44999999999993</v>
      </c>
      <c r="C35" s="15"/>
      <c r="D35" s="16">
        <v>65.25</v>
      </c>
      <c r="G35" s="16"/>
      <c r="H35" s="16"/>
      <c r="I35" s="15">
        <v>594</v>
      </c>
      <c r="J35" s="15"/>
      <c r="K35" s="15"/>
      <c r="L35" s="16"/>
      <c r="M35" s="16"/>
      <c r="N35" s="15"/>
      <c r="O35" s="16"/>
      <c r="P35" s="16"/>
      <c r="Q35" s="16"/>
      <c r="R35" s="18">
        <v>68.72</v>
      </c>
      <c r="S35" s="17">
        <v>523</v>
      </c>
      <c r="U35" s="19">
        <v>307.5</v>
      </c>
      <c r="V35" s="20">
        <v>349</v>
      </c>
      <c r="W35" s="17">
        <v>320</v>
      </c>
      <c r="Y35" s="20">
        <v>420</v>
      </c>
      <c r="Z35" s="17">
        <v>299</v>
      </c>
    </row>
    <row r="36" spans="1:26" x14ac:dyDescent="0.3">
      <c r="A36" s="5">
        <v>43345</v>
      </c>
      <c r="B36" s="14">
        <v>589.94999999999993</v>
      </c>
      <c r="C36" s="15"/>
      <c r="D36" s="16">
        <v>65</v>
      </c>
      <c r="G36" s="16"/>
      <c r="H36" s="16"/>
      <c r="I36" s="15">
        <v>582</v>
      </c>
      <c r="J36" s="15"/>
      <c r="K36" s="15"/>
      <c r="L36" s="16"/>
      <c r="M36" s="16"/>
      <c r="N36" s="15"/>
      <c r="O36" s="16"/>
      <c r="P36" s="16"/>
      <c r="Q36" s="16"/>
      <c r="R36" s="18">
        <v>70.25</v>
      </c>
      <c r="S36" s="17">
        <v>513</v>
      </c>
      <c r="U36" s="19">
        <v>319</v>
      </c>
      <c r="V36" s="20">
        <v>349</v>
      </c>
      <c r="W36" s="17">
        <v>320</v>
      </c>
      <c r="Y36" s="20">
        <v>420</v>
      </c>
      <c r="Z36" s="17">
        <v>295</v>
      </c>
    </row>
    <row r="37" spans="1:26" x14ac:dyDescent="0.3">
      <c r="A37" s="5">
        <v>43352</v>
      </c>
      <c r="B37" s="14">
        <v>598</v>
      </c>
      <c r="C37" s="15"/>
      <c r="D37" s="16">
        <v>67.27</v>
      </c>
      <c r="G37" s="16"/>
      <c r="H37" s="16"/>
      <c r="I37" s="15">
        <v>599</v>
      </c>
      <c r="J37" s="15"/>
      <c r="K37" s="15"/>
      <c r="L37" s="16"/>
      <c r="M37" s="16"/>
      <c r="N37" s="15"/>
      <c r="O37" s="16"/>
      <c r="P37" s="16"/>
      <c r="Q37" s="16"/>
      <c r="R37" s="18">
        <v>67.540000000000006</v>
      </c>
      <c r="S37" s="17">
        <v>520</v>
      </c>
      <c r="U37" s="19">
        <v>320</v>
      </c>
      <c r="V37" s="20">
        <v>349</v>
      </c>
      <c r="W37" s="17">
        <v>320</v>
      </c>
      <c r="X37" s="20"/>
      <c r="Y37" s="20">
        <v>420</v>
      </c>
      <c r="Z37" s="17">
        <v>299</v>
      </c>
    </row>
    <row r="38" spans="1:26" x14ac:dyDescent="0.3">
      <c r="A38" s="5">
        <v>43359</v>
      </c>
      <c r="B38" s="14">
        <v>603.75</v>
      </c>
      <c r="C38" s="15"/>
      <c r="D38" s="16">
        <v>68.400000000000006</v>
      </c>
      <c r="G38" s="16"/>
      <c r="H38" s="16"/>
      <c r="I38" s="15">
        <v>584</v>
      </c>
      <c r="J38" s="15"/>
      <c r="K38" s="15"/>
      <c r="L38" s="16"/>
      <c r="M38" s="16"/>
      <c r="N38" s="15"/>
      <c r="O38" s="16"/>
      <c r="P38" s="16"/>
      <c r="Q38" s="16"/>
      <c r="R38" s="18">
        <v>68.864000000000004</v>
      </c>
      <c r="S38" s="17">
        <v>525</v>
      </c>
      <c r="U38" s="19">
        <v>319</v>
      </c>
      <c r="V38" s="20">
        <v>349</v>
      </c>
      <c r="W38" s="17">
        <v>323</v>
      </c>
      <c r="X38" s="20"/>
      <c r="Y38" s="20">
        <v>420</v>
      </c>
      <c r="Z38" s="17">
        <v>308</v>
      </c>
    </row>
    <row r="39" spans="1:26" x14ac:dyDescent="0.3">
      <c r="A39" s="5">
        <v>43366</v>
      </c>
      <c r="B39" s="14">
        <v>603.75</v>
      </c>
      <c r="C39" s="15"/>
      <c r="D39" s="16">
        <v>68.5</v>
      </c>
      <c r="G39" s="16"/>
      <c r="H39" s="16"/>
      <c r="I39" s="15">
        <v>579</v>
      </c>
      <c r="J39" s="15"/>
      <c r="K39" s="15"/>
      <c r="L39" s="16"/>
      <c r="M39" s="16"/>
      <c r="N39" s="15"/>
      <c r="O39" s="16"/>
      <c r="P39" s="16"/>
      <c r="Q39" s="16"/>
      <c r="R39" s="18">
        <v>72.08</v>
      </c>
      <c r="S39" s="17">
        <v>525</v>
      </c>
      <c r="U39" s="19">
        <v>321</v>
      </c>
      <c r="V39" s="20">
        <v>345</v>
      </c>
      <c r="W39" s="17">
        <v>325</v>
      </c>
      <c r="X39" s="20"/>
      <c r="Y39" s="20">
        <v>420</v>
      </c>
      <c r="Z39" s="17">
        <v>315</v>
      </c>
    </row>
    <row r="40" spans="1:26" x14ac:dyDescent="0.3">
      <c r="A40" s="5">
        <v>43373</v>
      </c>
      <c r="B40" s="14">
        <v>598</v>
      </c>
      <c r="C40" s="15"/>
      <c r="D40" s="16">
        <v>68.5</v>
      </c>
      <c r="G40" s="16"/>
      <c r="H40" s="16"/>
      <c r="I40" s="15">
        <v>556</v>
      </c>
      <c r="J40" s="15"/>
      <c r="K40" s="15"/>
      <c r="L40" s="16"/>
      <c r="M40" s="16"/>
      <c r="N40" s="15"/>
      <c r="O40" s="16"/>
      <c r="P40" s="16"/>
      <c r="Q40" s="16"/>
      <c r="R40" s="18">
        <v>75.3</v>
      </c>
      <c r="S40" s="17">
        <v>520</v>
      </c>
      <c r="U40" s="19">
        <v>322</v>
      </c>
      <c r="V40" s="20">
        <v>358</v>
      </c>
      <c r="W40" s="17">
        <v>335</v>
      </c>
      <c r="X40" s="20"/>
      <c r="Y40" s="20">
        <v>420</v>
      </c>
      <c r="Z40" s="17">
        <v>323</v>
      </c>
    </row>
    <row r="41" spans="1:26" x14ac:dyDescent="0.3">
      <c r="A41" s="5">
        <v>43380</v>
      </c>
      <c r="B41" s="14">
        <v>586.5</v>
      </c>
      <c r="C41" s="15"/>
      <c r="D41" s="16">
        <v>68.5</v>
      </c>
      <c r="G41" s="16"/>
      <c r="H41" s="16"/>
      <c r="I41" s="15">
        <v>559</v>
      </c>
      <c r="J41" s="15"/>
      <c r="K41" s="15"/>
      <c r="L41" s="16"/>
      <c r="M41" s="16"/>
      <c r="N41" s="15"/>
      <c r="O41" s="16"/>
      <c r="P41" s="16"/>
      <c r="Q41" s="16"/>
      <c r="R41" s="18">
        <v>74.290000000000006</v>
      </c>
      <c r="S41" s="17">
        <v>510</v>
      </c>
      <c r="U41" s="19">
        <v>327</v>
      </c>
      <c r="V41" s="20">
        <v>358</v>
      </c>
      <c r="W41" s="17">
        <v>335</v>
      </c>
      <c r="X41" s="20"/>
      <c r="Y41" s="20">
        <v>420</v>
      </c>
      <c r="Z41" s="17">
        <v>330</v>
      </c>
    </row>
    <row r="42" spans="1:26" x14ac:dyDescent="0.3">
      <c r="A42" s="5">
        <v>43387</v>
      </c>
      <c r="B42" s="14">
        <v>586.5</v>
      </c>
      <c r="C42" s="15"/>
      <c r="D42" s="16">
        <v>68.5</v>
      </c>
      <c r="G42" s="16"/>
      <c r="H42" s="16"/>
      <c r="I42" s="15">
        <v>570</v>
      </c>
      <c r="J42" s="15"/>
      <c r="K42" s="15"/>
      <c r="L42" s="16"/>
      <c r="M42" s="16"/>
      <c r="N42" s="15"/>
      <c r="O42" s="16"/>
      <c r="P42" s="16"/>
      <c r="Q42" s="16"/>
      <c r="R42" s="18">
        <v>71.78</v>
      </c>
      <c r="S42" s="17">
        <v>510</v>
      </c>
      <c r="U42" s="19">
        <v>327</v>
      </c>
      <c r="V42" s="20">
        <v>358</v>
      </c>
      <c r="W42" s="17">
        <v>337</v>
      </c>
      <c r="X42" s="20"/>
      <c r="Y42" s="20">
        <v>420</v>
      </c>
      <c r="Z42" s="17">
        <v>328</v>
      </c>
    </row>
    <row r="43" spans="1:26" x14ac:dyDescent="0.3">
      <c r="A43" s="5">
        <v>43394</v>
      </c>
      <c r="B43" s="14">
        <v>580.75</v>
      </c>
      <c r="C43" s="15"/>
      <c r="D43" s="16">
        <v>69.930000000000007</v>
      </c>
      <c r="G43" s="16"/>
      <c r="H43" s="16"/>
      <c r="I43" s="15">
        <v>573</v>
      </c>
      <c r="J43" s="15"/>
      <c r="K43" s="15"/>
      <c r="L43" s="16"/>
      <c r="M43" s="16"/>
      <c r="N43" s="15"/>
      <c r="O43" s="16"/>
      <c r="P43" s="16"/>
      <c r="Q43" s="16"/>
      <c r="R43" s="18">
        <v>69.322000000000003</v>
      </c>
      <c r="S43" s="17">
        <v>505</v>
      </c>
      <c r="U43" s="19">
        <v>330</v>
      </c>
      <c r="V43" s="20">
        <v>355</v>
      </c>
      <c r="W43" s="17">
        <v>333</v>
      </c>
      <c r="X43" s="20"/>
      <c r="Y43" s="20">
        <v>435</v>
      </c>
      <c r="Z43" s="17">
        <v>319</v>
      </c>
    </row>
    <row r="44" spans="1:26" x14ac:dyDescent="0.3">
      <c r="A44" s="5">
        <v>43401</v>
      </c>
      <c r="B44" s="14">
        <v>578.44999999999993</v>
      </c>
      <c r="C44" s="15"/>
      <c r="D44" s="16">
        <v>76</v>
      </c>
      <c r="G44" s="16"/>
      <c r="H44" s="16"/>
      <c r="I44" s="15">
        <v>572</v>
      </c>
      <c r="J44" s="15"/>
      <c r="K44" s="15"/>
      <c r="L44" s="16"/>
      <c r="M44" s="16"/>
      <c r="N44" s="15"/>
      <c r="O44" s="16"/>
      <c r="P44" s="16"/>
      <c r="Q44" s="16"/>
      <c r="R44" s="18">
        <v>67.040000000000006</v>
      </c>
      <c r="S44" s="17">
        <v>503</v>
      </c>
      <c r="U44" s="19">
        <v>341</v>
      </c>
      <c r="V44" s="20">
        <v>355</v>
      </c>
      <c r="W44" s="17">
        <v>333</v>
      </c>
      <c r="X44" s="20"/>
      <c r="Y44" s="20">
        <v>435</v>
      </c>
      <c r="Z44" s="17">
        <v>315</v>
      </c>
    </row>
    <row r="45" spans="1:26" x14ac:dyDescent="0.3">
      <c r="A45" s="5">
        <v>43406</v>
      </c>
      <c r="B45" s="14">
        <v>575</v>
      </c>
      <c r="C45" s="15"/>
      <c r="D45" s="16">
        <v>76</v>
      </c>
      <c r="G45" s="16"/>
      <c r="H45" s="16"/>
      <c r="I45" s="15">
        <v>548</v>
      </c>
      <c r="J45" s="15">
        <v>664</v>
      </c>
      <c r="K45" s="15">
        <v>418</v>
      </c>
      <c r="L45" s="16"/>
      <c r="M45" s="23"/>
      <c r="N45" s="24">
        <v>3800</v>
      </c>
      <c r="O45" s="16"/>
      <c r="P45" s="16"/>
      <c r="Q45" s="16"/>
      <c r="R45" s="18">
        <v>63.14</v>
      </c>
      <c r="S45" s="17">
        <v>500</v>
      </c>
      <c r="U45" s="19">
        <v>341</v>
      </c>
      <c r="V45" s="20">
        <v>355</v>
      </c>
      <c r="W45" s="17">
        <v>333</v>
      </c>
      <c r="Y45" s="20">
        <v>435</v>
      </c>
      <c r="Z45" s="17">
        <v>315</v>
      </c>
    </row>
    <row r="46" spans="1:26" x14ac:dyDescent="0.3">
      <c r="A46" s="5">
        <v>43413</v>
      </c>
      <c r="B46" s="14">
        <v>566.94999999999993</v>
      </c>
      <c r="C46" s="15"/>
      <c r="D46" s="16">
        <v>74.02</v>
      </c>
      <c r="G46" s="16"/>
      <c r="H46" s="16"/>
      <c r="I46" s="15">
        <v>525</v>
      </c>
      <c r="J46" s="15">
        <v>648</v>
      </c>
      <c r="K46" s="15">
        <v>411</v>
      </c>
      <c r="L46" s="16"/>
      <c r="M46" s="23"/>
      <c r="N46" s="24">
        <v>3640</v>
      </c>
      <c r="O46" s="16"/>
      <c r="P46" s="16"/>
      <c r="Q46" s="16"/>
      <c r="R46" s="18">
        <v>60.19</v>
      </c>
      <c r="S46" s="17">
        <v>493</v>
      </c>
      <c r="U46" s="19">
        <v>340</v>
      </c>
      <c r="V46" s="20">
        <v>350</v>
      </c>
      <c r="W46" s="17">
        <v>325</v>
      </c>
      <c r="Y46" s="20">
        <v>435</v>
      </c>
      <c r="Z46" s="17">
        <v>313</v>
      </c>
    </row>
    <row r="47" spans="1:26" x14ac:dyDescent="0.3">
      <c r="A47" s="5">
        <v>43420</v>
      </c>
      <c r="B47" s="14">
        <v>534.75</v>
      </c>
      <c r="C47" s="15"/>
      <c r="D47" s="16">
        <v>74.5</v>
      </c>
      <c r="G47" s="16"/>
      <c r="H47" s="16"/>
      <c r="I47" s="15">
        <v>480</v>
      </c>
      <c r="J47" s="15">
        <v>607</v>
      </c>
      <c r="K47" s="15">
        <v>395</v>
      </c>
      <c r="L47" s="16"/>
      <c r="M47" s="23"/>
      <c r="N47" s="24">
        <v>3330</v>
      </c>
      <c r="O47" s="16"/>
      <c r="P47" s="16"/>
      <c r="Q47" s="16"/>
      <c r="R47" s="18">
        <v>56.591999999999999</v>
      </c>
      <c r="S47" s="17">
        <v>465</v>
      </c>
      <c r="U47" s="19">
        <v>340</v>
      </c>
      <c r="V47" s="20">
        <v>350</v>
      </c>
      <c r="W47" s="17">
        <v>312</v>
      </c>
      <c r="Y47" s="20">
        <v>435</v>
      </c>
      <c r="Z47" s="17">
        <v>309</v>
      </c>
    </row>
    <row r="48" spans="1:26" x14ac:dyDescent="0.3">
      <c r="A48" s="5">
        <v>43427</v>
      </c>
      <c r="B48" s="14">
        <v>534.75</v>
      </c>
      <c r="C48" s="15"/>
      <c r="D48" s="16">
        <v>73.83</v>
      </c>
      <c r="G48" s="16"/>
      <c r="H48" s="16"/>
      <c r="I48" s="15">
        <v>444</v>
      </c>
      <c r="J48" s="15">
        <v>572</v>
      </c>
      <c r="K48" s="15">
        <v>366</v>
      </c>
      <c r="L48" s="16"/>
      <c r="M48" s="23"/>
      <c r="N48" s="24">
        <v>3080</v>
      </c>
      <c r="O48" s="16"/>
      <c r="P48" s="16"/>
      <c r="Q48" s="16"/>
      <c r="R48" s="18">
        <v>50.42</v>
      </c>
      <c r="S48" s="17">
        <v>465</v>
      </c>
      <c r="U48" s="19">
        <v>320</v>
      </c>
      <c r="V48" s="20">
        <v>340</v>
      </c>
      <c r="W48" s="17">
        <v>308</v>
      </c>
      <c r="Y48" s="20">
        <v>410</v>
      </c>
      <c r="Z48" s="17">
        <v>305</v>
      </c>
    </row>
    <row r="49" spans="1:26" x14ac:dyDescent="0.3">
      <c r="A49" s="5">
        <v>43434</v>
      </c>
      <c r="B49" s="14">
        <v>534.75</v>
      </c>
      <c r="C49" s="15"/>
      <c r="D49" s="16">
        <v>65</v>
      </c>
      <c r="G49" s="16"/>
      <c r="H49" s="16"/>
      <c r="I49" s="15">
        <v>482</v>
      </c>
      <c r="J49" s="15">
        <v>591</v>
      </c>
      <c r="K49" s="15">
        <v>370</v>
      </c>
      <c r="L49" s="16"/>
      <c r="M49" s="23"/>
      <c r="N49" s="24">
        <v>3310</v>
      </c>
      <c r="O49" s="16"/>
      <c r="P49" s="16"/>
      <c r="Q49" s="16"/>
      <c r="R49" s="18">
        <v>50.93</v>
      </c>
      <c r="S49" s="17">
        <v>465</v>
      </c>
      <c r="U49" s="19">
        <v>320</v>
      </c>
      <c r="V49" s="20">
        <v>335</v>
      </c>
      <c r="W49" s="17">
        <v>308</v>
      </c>
      <c r="Y49" s="20">
        <v>405</v>
      </c>
      <c r="Z49" s="17">
        <v>290</v>
      </c>
    </row>
    <row r="50" spans="1:26" x14ac:dyDescent="0.3">
      <c r="A50" s="5">
        <v>43441</v>
      </c>
      <c r="B50" s="14">
        <v>505.99999999999994</v>
      </c>
      <c r="C50" s="15"/>
      <c r="D50" s="16">
        <v>66.5</v>
      </c>
      <c r="G50" s="16"/>
      <c r="H50" s="16"/>
      <c r="I50" s="15">
        <v>487</v>
      </c>
      <c r="J50" s="15">
        <v>578</v>
      </c>
      <c r="K50" s="15">
        <v>384</v>
      </c>
      <c r="L50" s="16"/>
      <c r="M50" s="23"/>
      <c r="N50" s="24">
        <v>3350</v>
      </c>
      <c r="O50" s="16"/>
      <c r="P50" s="16"/>
      <c r="Q50" s="16"/>
      <c r="R50" s="18">
        <v>52.61</v>
      </c>
      <c r="S50" s="17">
        <v>440</v>
      </c>
      <c r="U50" s="19">
        <v>305</v>
      </c>
      <c r="V50" s="20">
        <v>335</v>
      </c>
      <c r="W50" s="17">
        <v>295</v>
      </c>
      <c r="Y50" s="20">
        <v>405</v>
      </c>
      <c r="Z50" s="17">
        <v>275</v>
      </c>
    </row>
    <row r="51" spans="1:26" x14ac:dyDescent="0.3">
      <c r="A51" s="5">
        <v>43448</v>
      </c>
      <c r="B51" s="14">
        <v>505.99999999999994</v>
      </c>
      <c r="C51" s="15"/>
      <c r="D51" s="16">
        <v>67.75</v>
      </c>
      <c r="G51" s="16"/>
      <c r="H51" s="16"/>
      <c r="I51" s="15">
        <v>500</v>
      </c>
      <c r="J51" s="15">
        <v>581</v>
      </c>
      <c r="K51" s="15">
        <v>395</v>
      </c>
      <c r="L51" s="16"/>
      <c r="M51" s="23"/>
      <c r="N51" s="24">
        <v>3440</v>
      </c>
      <c r="O51" s="16"/>
      <c r="P51" s="16"/>
      <c r="Q51" s="16"/>
      <c r="R51" s="18">
        <v>51.253999999999998</v>
      </c>
      <c r="S51" s="17">
        <v>440</v>
      </c>
      <c r="U51" s="19">
        <v>305</v>
      </c>
      <c r="V51" s="20">
        <v>325</v>
      </c>
      <c r="W51" s="17">
        <v>288</v>
      </c>
      <c r="Y51" s="20">
        <v>400</v>
      </c>
      <c r="Z51" s="17">
        <v>250</v>
      </c>
    </row>
    <row r="52" spans="1:26" x14ac:dyDescent="0.3">
      <c r="A52" s="5">
        <v>43455</v>
      </c>
      <c r="B52" s="14">
        <v>523.25</v>
      </c>
      <c r="C52" s="15"/>
      <c r="D52" s="16">
        <v>72</v>
      </c>
      <c r="G52" s="16"/>
      <c r="H52" s="16"/>
      <c r="I52" s="15">
        <v>481</v>
      </c>
      <c r="J52" s="15">
        <v>574</v>
      </c>
      <c r="K52" s="15">
        <v>392</v>
      </c>
      <c r="L52" s="16"/>
      <c r="M52" s="23"/>
      <c r="N52" s="24">
        <v>3300</v>
      </c>
      <c r="O52" s="16"/>
      <c r="P52" s="16"/>
      <c r="Q52" s="16"/>
      <c r="R52" s="18">
        <v>45.59</v>
      </c>
      <c r="S52" s="17">
        <v>455</v>
      </c>
      <c r="U52" s="19">
        <v>290</v>
      </c>
      <c r="V52" s="20">
        <v>325</v>
      </c>
      <c r="W52" s="17">
        <v>282</v>
      </c>
      <c r="Y52" s="20">
        <v>400</v>
      </c>
      <c r="Z52" s="17">
        <v>255</v>
      </c>
    </row>
    <row r="53" spans="1:26" x14ac:dyDescent="0.3">
      <c r="A53" s="5">
        <v>43461</v>
      </c>
      <c r="B53" s="14">
        <v>523.25</v>
      </c>
      <c r="C53" s="15"/>
      <c r="D53" s="16">
        <v>71.5</v>
      </c>
      <c r="G53" s="16"/>
      <c r="H53" s="16"/>
      <c r="I53" s="15">
        <v>481</v>
      </c>
      <c r="J53" s="15">
        <v>567</v>
      </c>
      <c r="K53" s="15">
        <v>392</v>
      </c>
      <c r="L53" s="16"/>
      <c r="M53" s="23"/>
      <c r="N53" s="24">
        <v>3300</v>
      </c>
      <c r="O53" s="16"/>
      <c r="P53" s="16"/>
      <c r="Q53" s="16"/>
      <c r="R53" s="18">
        <v>44.61</v>
      </c>
      <c r="S53" s="17">
        <v>455</v>
      </c>
      <c r="U53" s="19">
        <v>285</v>
      </c>
      <c r="V53" s="20">
        <v>316</v>
      </c>
      <c r="W53" s="17">
        <v>283</v>
      </c>
      <c r="Y53" s="20">
        <v>385</v>
      </c>
      <c r="Z53" s="17">
        <v>250</v>
      </c>
    </row>
    <row r="54" spans="1:26" x14ac:dyDescent="0.3">
      <c r="A54" s="5">
        <v>43469</v>
      </c>
      <c r="B54" s="14">
        <v>505.99999999999994</v>
      </c>
      <c r="C54" s="15"/>
      <c r="D54" s="16">
        <v>73</v>
      </c>
      <c r="G54" s="25">
        <v>315</v>
      </c>
      <c r="H54" s="25"/>
      <c r="I54" s="15">
        <v>504</v>
      </c>
      <c r="J54" s="15">
        <v>573</v>
      </c>
      <c r="K54" s="15">
        <v>396</v>
      </c>
      <c r="L54" s="16">
        <v>584</v>
      </c>
      <c r="M54" s="23"/>
      <c r="N54" s="24">
        <v>3420</v>
      </c>
      <c r="O54" s="16"/>
      <c r="P54" s="16"/>
      <c r="Q54" s="16"/>
      <c r="R54" s="18">
        <v>47.96</v>
      </c>
      <c r="S54" s="17">
        <v>440</v>
      </c>
      <c r="U54" s="19">
        <v>280</v>
      </c>
      <c r="V54" s="20">
        <v>313</v>
      </c>
      <c r="W54" s="17">
        <v>275</v>
      </c>
      <c r="Y54" s="20">
        <v>380</v>
      </c>
      <c r="Z54" s="17">
        <v>240</v>
      </c>
    </row>
    <row r="55" spans="1:26" x14ac:dyDescent="0.3">
      <c r="A55" s="5">
        <v>43476</v>
      </c>
      <c r="B55" s="14">
        <v>505.99999999999994</v>
      </c>
      <c r="C55" s="15"/>
      <c r="D55" s="16">
        <v>74</v>
      </c>
      <c r="G55" s="25">
        <v>315</v>
      </c>
      <c r="H55" s="25"/>
      <c r="I55" s="15">
        <v>500</v>
      </c>
      <c r="J55" s="15">
        <v>572</v>
      </c>
      <c r="K55" s="15">
        <v>409</v>
      </c>
      <c r="L55" s="16">
        <v>591</v>
      </c>
      <c r="M55" s="23"/>
      <c r="N55" s="24">
        <v>3380</v>
      </c>
      <c r="O55" s="16"/>
      <c r="P55" s="16"/>
      <c r="Q55" s="16"/>
      <c r="R55" s="18">
        <v>51.59</v>
      </c>
      <c r="S55" s="17">
        <v>440</v>
      </c>
      <c r="U55" s="19">
        <v>285</v>
      </c>
      <c r="V55" s="20">
        <v>308</v>
      </c>
      <c r="W55" s="17">
        <v>265</v>
      </c>
      <c r="Y55" s="20">
        <v>380</v>
      </c>
      <c r="Z55" s="17">
        <v>230</v>
      </c>
    </row>
    <row r="56" spans="1:26" x14ac:dyDescent="0.3">
      <c r="A56" s="5">
        <v>43483</v>
      </c>
      <c r="B56" s="14">
        <v>505.99999999999994</v>
      </c>
      <c r="C56" s="15"/>
      <c r="D56" s="16">
        <v>75.05</v>
      </c>
      <c r="G56" s="25">
        <v>315</v>
      </c>
      <c r="H56" s="25"/>
      <c r="I56" s="15">
        <v>505</v>
      </c>
      <c r="J56" s="15">
        <v>574</v>
      </c>
      <c r="K56" s="15">
        <v>408</v>
      </c>
      <c r="L56" s="16">
        <v>587</v>
      </c>
      <c r="M56" s="23"/>
      <c r="N56" s="24">
        <v>3430</v>
      </c>
      <c r="O56" s="16"/>
      <c r="P56" s="16"/>
      <c r="Q56" s="16"/>
      <c r="R56" s="18">
        <v>53.944000000000003</v>
      </c>
      <c r="S56" s="17">
        <v>440</v>
      </c>
      <c r="U56" s="19">
        <v>285</v>
      </c>
      <c r="V56" s="20">
        <v>302</v>
      </c>
      <c r="W56" s="17">
        <v>265</v>
      </c>
      <c r="Y56" s="20">
        <v>380</v>
      </c>
      <c r="Z56" s="17">
        <v>220</v>
      </c>
    </row>
    <row r="57" spans="1:26" x14ac:dyDescent="0.3">
      <c r="A57" s="5">
        <v>43490</v>
      </c>
      <c r="B57" s="26">
        <v>505.99999999999994</v>
      </c>
      <c r="C57" s="15"/>
      <c r="D57" s="16">
        <v>75</v>
      </c>
      <c r="G57" s="25">
        <v>315</v>
      </c>
      <c r="H57" s="25"/>
      <c r="I57" s="15">
        <v>511</v>
      </c>
      <c r="J57" s="15">
        <v>584</v>
      </c>
      <c r="K57" s="15">
        <v>413</v>
      </c>
      <c r="L57" s="16">
        <v>593</v>
      </c>
      <c r="M57" s="23"/>
      <c r="N57" s="24">
        <v>3430</v>
      </c>
      <c r="O57" s="16"/>
      <c r="P57" s="16"/>
      <c r="Q57" s="16"/>
      <c r="R57" s="18">
        <v>53.69</v>
      </c>
      <c r="S57" s="17">
        <v>440</v>
      </c>
      <c r="U57" s="19">
        <v>303</v>
      </c>
      <c r="V57" s="20">
        <v>302</v>
      </c>
      <c r="W57" s="17">
        <v>265</v>
      </c>
      <c r="Y57" s="20">
        <v>380</v>
      </c>
      <c r="Z57" s="17">
        <v>235</v>
      </c>
    </row>
    <row r="58" spans="1:26" x14ac:dyDescent="0.3">
      <c r="A58" s="5">
        <v>43497</v>
      </c>
      <c r="B58" s="26">
        <v>529</v>
      </c>
      <c r="C58" s="15"/>
      <c r="D58" s="16">
        <v>84.25</v>
      </c>
      <c r="G58" s="25">
        <v>315</v>
      </c>
      <c r="H58" s="25"/>
      <c r="I58" s="15">
        <v>522</v>
      </c>
      <c r="J58" s="15">
        <v>581</v>
      </c>
      <c r="K58" s="15">
        <v>410</v>
      </c>
      <c r="L58" s="16">
        <v>597</v>
      </c>
      <c r="M58" s="23"/>
      <c r="N58" s="24">
        <v>3520</v>
      </c>
      <c r="O58" s="16"/>
      <c r="P58" s="16"/>
      <c r="Q58" s="16"/>
      <c r="R58" s="18">
        <v>55.26</v>
      </c>
      <c r="S58" s="17">
        <v>460</v>
      </c>
      <c r="U58" s="19">
        <v>311</v>
      </c>
      <c r="V58" s="20">
        <v>302</v>
      </c>
      <c r="W58" s="17">
        <v>265</v>
      </c>
      <c r="Y58" s="20">
        <v>380</v>
      </c>
      <c r="Z58" s="17">
        <v>271</v>
      </c>
    </row>
    <row r="59" spans="1:26" x14ac:dyDescent="0.3">
      <c r="A59" s="5">
        <v>43504</v>
      </c>
      <c r="B59" s="26">
        <v>552</v>
      </c>
      <c r="C59" s="15"/>
      <c r="D59" s="16">
        <v>90.32</v>
      </c>
      <c r="G59" s="25">
        <v>315</v>
      </c>
      <c r="H59" s="25"/>
      <c r="I59" s="15">
        <v>501</v>
      </c>
      <c r="J59" s="15">
        <v>586</v>
      </c>
      <c r="K59" s="15">
        <v>410</v>
      </c>
      <c r="L59" s="16">
        <v>602</v>
      </c>
      <c r="M59" s="23"/>
      <c r="N59" s="24">
        <v>3390</v>
      </c>
      <c r="O59" s="16"/>
      <c r="P59" s="16"/>
      <c r="Q59" s="16"/>
      <c r="R59" s="18">
        <v>52.72</v>
      </c>
      <c r="S59" s="17">
        <v>480</v>
      </c>
      <c r="U59" s="19">
        <v>330</v>
      </c>
      <c r="V59" s="20">
        <v>302</v>
      </c>
      <c r="W59" s="17">
        <v>303</v>
      </c>
      <c r="Y59" s="20">
        <v>380</v>
      </c>
      <c r="Z59" s="17">
        <v>280</v>
      </c>
    </row>
    <row r="60" spans="1:26" x14ac:dyDescent="0.3">
      <c r="A60" s="5">
        <v>43511</v>
      </c>
      <c r="B60" s="26">
        <v>552</v>
      </c>
      <c r="C60" s="15"/>
      <c r="D60" s="16">
        <v>87.11</v>
      </c>
      <c r="G60" s="25">
        <v>315</v>
      </c>
      <c r="H60" s="25"/>
      <c r="I60" s="15">
        <v>511</v>
      </c>
      <c r="J60" s="15">
        <v>587</v>
      </c>
      <c r="K60" s="15">
        <v>413</v>
      </c>
      <c r="L60" s="16">
        <v>601</v>
      </c>
      <c r="M60" s="23"/>
      <c r="N60" s="24">
        <v>3430</v>
      </c>
      <c r="O60" s="16"/>
      <c r="P60" s="16"/>
      <c r="Q60" s="16"/>
      <c r="R60" s="18">
        <v>55.746000000000002</v>
      </c>
      <c r="S60" s="17">
        <v>480</v>
      </c>
      <c r="U60" s="19">
        <v>325</v>
      </c>
      <c r="V60" s="20">
        <v>320</v>
      </c>
      <c r="W60" s="17">
        <v>304</v>
      </c>
      <c r="Y60" s="20">
        <v>390</v>
      </c>
      <c r="Z60" s="17">
        <v>280</v>
      </c>
    </row>
    <row r="61" spans="1:26" x14ac:dyDescent="0.3">
      <c r="A61" s="5">
        <v>43518</v>
      </c>
      <c r="B61" s="26">
        <v>552</v>
      </c>
      <c r="C61" s="27">
        <v>500</v>
      </c>
      <c r="D61" s="16">
        <v>86.5</v>
      </c>
      <c r="G61" s="25">
        <v>315</v>
      </c>
      <c r="H61" s="25"/>
      <c r="I61" s="27">
        <v>521</v>
      </c>
      <c r="J61" s="15">
        <v>591</v>
      </c>
      <c r="K61" s="15">
        <v>414</v>
      </c>
      <c r="L61" s="16">
        <v>603</v>
      </c>
      <c r="M61" s="23"/>
      <c r="N61" s="24">
        <v>3490</v>
      </c>
      <c r="O61" s="16"/>
      <c r="P61" s="16"/>
      <c r="Q61" s="16"/>
      <c r="R61" s="18">
        <v>57.26</v>
      </c>
      <c r="S61" s="17">
        <v>480</v>
      </c>
      <c r="T61" s="17">
        <v>435</v>
      </c>
      <c r="U61" s="19">
        <v>310</v>
      </c>
      <c r="V61" s="20">
        <v>330</v>
      </c>
      <c r="W61" s="17">
        <v>310</v>
      </c>
      <c r="Y61" s="20">
        <v>405</v>
      </c>
      <c r="Z61" s="17">
        <v>283</v>
      </c>
    </row>
    <row r="62" spans="1:26" x14ac:dyDescent="0.3">
      <c r="A62" s="5">
        <v>43525</v>
      </c>
      <c r="B62" s="26">
        <v>540.5</v>
      </c>
      <c r="C62" s="27"/>
      <c r="D62" s="16">
        <v>85.68</v>
      </c>
      <c r="G62" s="25">
        <v>315</v>
      </c>
      <c r="H62" s="25"/>
      <c r="I62" s="27">
        <v>518</v>
      </c>
      <c r="J62" s="15">
        <v>593</v>
      </c>
      <c r="K62" s="15">
        <v>408</v>
      </c>
      <c r="L62" s="16">
        <v>608</v>
      </c>
      <c r="M62" s="23"/>
      <c r="N62" s="24">
        <v>3480</v>
      </c>
      <c r="O62" s="16"/>
      <c r="P62" s="16"/>
      <c r="Q62" s="16"/>
      <c r="R62" s="18">
        <v>55.8</v>
      </c>
      <c r="S62" s="17">
        <v>470</v>
      </c>
      <c r="U62" s="19">
        <v>313</v>
      </c>
      <c r="V62" s="20">
        <v>330</v>
      </c>
      <c r="W62" s="17">
        <v>298</v>
      </c>
      <c r="Y62" s="20">
        <v>405</v>
      </c>
      <c r="Z62" s="17">
        <v>289</v>
      </c>
    </row>
    <row r="63" spans="1:26" x14ac:dyDescent="0.3">
      <c r="A63" s="5">
        <v>43532</v>
      </c>
      <c r="B63" s="26">
        <v>557.75</v>
      </c>
      <c r="C63" s="27">
        <v>506</v>
      </c>
      <c r="D63" s="16">
        <v>87.61</v>
      </c>
      <c r="G63" s="25">
        <v>315</v>
      </c>
      <c r="H63" s="25"/>
      <c r="I63" s="27">
        <v>521</v>
      </c>
      <c r="J63" s="15">
        <v>596</v>
      </c>
      <c r="K63" s="15">
        <v>408</v>
      </c>
      <c r="L63" s="16">
        <v>611</v>
      </c>
      <c r="M63" s="23"/>
      <c r="N63" s="24">
        <v>3500</v>
      </c>
      <c r="O63" s="16"/>
      <c r="P63" s="16"/>
      <c r="Q63" s="16"/>
      <c r="R63" s="18">
        <v>56.07</v>
      </c>
      <c r="S63" s="17">
        <v>485</v>
      </c>
      <c r="T63" s="17">
        <v>440</v>
      </c>
      <c r="U63" s="19">
        <v>322</v>
      </c>
      <c r="V63" s="20">
        <v>338</v>
      </c>
      <c r="W63" s="17">
        <v>298</v>
      </c>
      <c r="Y63" s="20">
        <v>410</v>
      </c>
      <c r="Z63" s="17">
        <v>295</v>
      </c>
    </row>
    <row r="64" spans="1:26" x14ac:dyDescent="0.3">
      <c r="A64" s="5">
        <v>43539</v>
      </c>
      <c r="B64" s="26">
        <v>552</v>
      </c>
      <c r="C64" s="27"/>
      <c r="D64" s="16">
        <v>86.5</v>
      </c>
      <c r="G64" s="25">
        <v>315</v>
      </c>
      <c r="H64" s="25"/>
      <c r="I64" s="27">
        <v>515</v>
      </c>
      <c r="J64" s="15">
        <v>604</v>
      </c>
      <c r="K64" s="15">
        <v>409</v>
      </c>
      <c r="L64" s="16">
        <v>614</v>
      </c>
      <c r="M64" s="23"/>
      <c r="N64" s="24">
        <v>3450</v>
      </c>
      <c r="O64" s="16"/>
      <c r="P64" s="16"/>
      <c r="Q64" s="16"/>
      <c r="R64" s="18">
        <v>58.58</v>
      </c>
      <c r="S64" s="17">
        <v>480</v>
      </c>
      <c r="U64" s="19">
        <v>325</v>
      </c>
      <c r="V64" s="20">
        <v>338</v>
      </c>
      <c r="W64" s="17">
        <v>306</v>
      </c>
      <c r="Y64" s="20">
        <v>410</v>
      </c>
      <c r="Z64" s="17">
        <v>300</v>
      </c>
    </row>
    <row r="65" spans="1:26" x14ac:dyDescent="0.3">
      <c r="A65" s="5">
        <f t="shared" ref="A65:A128" si="0">A64+7</f>
        <v>43546</v>
      </c>
      <c r="B65" s="26">
        <v>557.75</v>
      </c>
      <c r="C65" s="27">
        <v>506</v>
      </c>
      <c r="D65" s="16">
        <v>84.25</v>
      </c>
      <c r="G65" s="25">
        <v>315</v>
      </c>
      <c r="H65" s="25"/>
      <c r="I65" s="27">
        <v>512</v>
      </c>
      <c r="J65" s="15">
        <v>593</v>
      </c>
      <c r="K65" s="15">
        <v>401</v>
      </c>
      <c r="L65" s="16">
        <v>620</v>
      </c>
      <c r="M65" s="23"/>
      <c r="N65" s="24">
        <v>3450</v>
      </c>
      <c r="O65" s="16"/>
      <c r="P65" s="16"/>
      <c r="Q65" s="16"/>
      <c r="R65" s="18">
        <v>59.04</v>
      </c>
      <c r="S65" s="17">
        <v>485</v>
      </c>
      <c r="T65" s="17">
        <v>440</v>
      </c>
      <c r="U65" s="19">
        <v>323</v>
      </c>
      <c r="V65" s="20">
        <v>350</v>
      </c>
      <c r="W65" s="17">
        <v>308</v>
      </c>
      <c r="Y65" s="20">
        <v>410</v>
      </c>
      <c r="Z65" s="17">
        <v>290</v>
      </c>
    </row>
    <row r="66" spans="1:26" x14ac:dyDescent="0.3">
      <c r="A66" s="5">
        <f t="shared" si="0"/>
        <v>43553</v>
      </c>
      <c r="B66" s="26">
        <v>546.25</v>
      </c>
      <c r="C66" s="27"/>
      <c r="D66" s="16">
        <v>85</v>
      </c>
      <c r="G66" s="25">
        <v>315</v>
      </c>
      <c r="H66" s="25"/>
      <c r="I66" s="27">
        <v>516</v>
      </c>
      <c r="J66" s="15">
        <v>605</v>
      </c>
      <c r="K66" s="15">
        <v>397</v>
      </c>
      <c r="L66" s="16">
        <v>613</v>
      </c>
      <c r="M66" s="23"/>
      <c r="N66" s="24">
        <v>3460</v>
      </c>
      <c r="O66" s="16"/>
      <c r="P66" s="16"/>
      <c r="Q66" s="16"/>
      <c r="R66" s="18">
        <v>60.14</v>
      </c>
      <c r="S66" s="17">
        <v>475</v>
      </c>
      <c r="U66" s="19">
        <v>320</v>
      </c>
      <c r="V66" s="20">
        <v>350</v>
      </c>
      <c r="W66" s="17">
        <v>299</v>
      </c>
      <c r="Y66" s="20">
        <v>415</v>
      </c>
      <c r="Z66" s="17">
        <v>280</v>
      </c>
    </row>
    <row r="67" spans="1:26" x14ac:dyDescent="0.3">
      <c r="A67" s="5">
        <f t="shared" si="0"/>
        <v>43560</v>
      </c>
      <c r="B67" s="26">
        <v>552</v>
      </c>
      <c r="C67" s="27"/>
      <c r="D67" s="16">
        <v>93</v>
      </c>
      <c r="G67" s="25">
        <v>315</v>
      </c>
      <c r="H67" s="25"/>
      <c r="I67" s="27">
        <v>528</v>
      </c>
      <c r="J67" s="15">
        <v>615</v>
      </c>
      <c r="K67" s="15">
        <v>408</v>
      </c>
      <c r="L67" s="16">
        <v>621</v>
      </c>
      <c r="M67" s="23"/>
      <c r="N67" s="24">
        <v>3550</v>
      </c>
      <c r="O67" s="16"/>
      <c r="P67" s="16"/>
      <c r="Q67" s="16"/>
      <c r="R67" s="18">
        <v>63.08</v>
      </c>
      <c r="S67" s="17">
        <v>480</v>
      </c>
      <c r="U67" s="19">
        <v>315</v>
      </c>
      <c r="V67" s="20">
        <v>333</v>
      </c>
      <c r="W67" s="17">
        <v>288</v>
      </c>
      <c r="Y67" s="20">
        <v>420</v>
      </c>
      <c r="Z67" s="17">
        <v>273</v>
      </c>
    </row>
    <row r="68" spans="1:26" x14ac:dyDescent="0.3">
      <c r="A68" s="5">
        <f t="shared" si="0"/>
        <v>43567</v>
      </c>
      <c r="B68" s="26">
        <v>546.25</v>
      </c>
      <c r="C68" s="27">
        <v>489</v>
      </c>
      <c r="D68" s="16">
        <v>95.25</v>
      </c>
      <c r="G68" s="25">
        <v>315</v>
      </c>
      <c r="H68" s="25"/>
      <c r="I68" s="27">
        <v>527</v>
      </c>
      <c r="J68" s="15">
        <v>621</v>
      </c>
      <c r="K68" s="15">
        <v>409</v>
      </c>
      <c r="L68" s="16">
        <v>636</v>
      </c>
      <c r="M68" s="23"/>
      <c r="N68" s="24">
        <v>3530</v>
      </c>
      <c r="O68" s="16"/>
      <c r="P68" s="16"/>
      <c r="Q68" s="16"/>
      <c r="R68" s="18">
        <v>63.89</v>
      </c>
      <c r="S68" s="17">
        <v>475</v>
      </c>
      <c r="T68" s="17">
        <v>425</v>
      </c>
      <c r="U68" s="19">
        <v>306</v>
      </c>
      <c r="V68" s="20">
        <v>333</v>
      </c>
      <c r="W68" s="17">
        <v>288</v>
      </c>
      <c r="Y68" s="20">
        <v>420</v>
      </c>
      <c r="Z68" s="17">
        <v>278</v>
      </c>
    </row>
    <row r="69" spans="1:26" x14ac:dyDescent="0.3">
      <c r="A69" s="5">
        <f t="shared" si="0"/>
        <v>43574</v>
      </c>
      <c r="B69" s="26">
        <v>546.25</v>
      </c>
      <c r="C69" s="27"/>
      <c r="D69" s="28">
        <v>91.37</v>
      </c>
      <c r="G69" s="25">
        <v>315</v>
      </c>
      <c r="H69" s="25"/>
      <c r="I69" s="27">
        <v>526</v>
      </c>
      <c r="J69" s="15">
        <v>622</v>
      </c>
      <c r="K69" s="15">
        <v>398</v>
      </c>
      <c r="L69" s="28">
        <v>640</v>
      </c>
      <c r="M69" s="23"/>
      <c r="N69" s="24">
        <v>3540</v>
      </c>
      <c r="O69" s="16"/>
      <c r="P69" s="16"/>
      <c r="Q69" s="16"/>
      <c r="R69" s="18">
        <v>64.042000000000002</v>
      </c>
      <c r="S69" s="17">
        <v>475</v>
      </c>
      <c r="U69" s="19">
        <v>312</v>
      </c>
      <c r="V69" s="20">
        <v>331</v>
      </c>
      <c r="W69" s="17">
        <v>287</v>
      </c>
      <c r="Y69" s="20">
        <v>420</v>
      </c>
      <c r="Z69" s="17">
        <v>274</v>
      </c>
    </row>
    <row r="70" spans="1:26" x14ac:dyDescent="0.3">
      <c r="A70" s="5">
        <f t="shared" si="0"/>
        <v>43581</v>
      </c>
      <c r="B70" s="26">
        <v>529</v>
      </c>
      <c r="C70" s="27"/>
      <c r="D70" s="28">
        <v>92.5</v>
      </c>
      <c r="G70" s="25">
        <v>315</v>
      </c>
      <c r="H70" s="25"/>
      <c r="I70" s="27">
        <v>532</v>
      </c>
      <c r="J70" s="15">
        <v>627</v>
      </c>
      <c r="K70" s="15">
        <v>407</v>
      </c>
      <c r="L70" s="28">
        <v>640</v>
      </c>
      <c r="M70" s="23"/>
      <c r="N70" s="24">
        <v>3580</v>
      </c>
      <c r="O70" s="16"/>
      <c r="P70" s="16"/>
      <c r="Q70" s="16"/>
      <c r="R70" s="18">
        <v>63.3</v>
      </c>
      <c r="S70" s="17">
        <v>460</v>
      </c>
      <c r="U70" s="19">
        <v>308</v>
      </c>
      <c r="V70" s="20">
        <v>329</v>
      </c>
      <c r="W70" s="17">
        <v>280</v>
      </c>
      <c r="Y70" s="20">
        <v>370</v>
      </c>
      <c r="Z70" s="17">
        <v>270</v>
      </c>
    </row>
    <row r="71" spans="1:26" x14ac:dyDescent="0.3">
      <c r="A71" s="5">
        <f t="shared" si="0"/>
        <v>43588</v>
      </c>
      <c r="B71" s="26">
        <v>529</v>
      </c>
      <c r="C71" s="27"/>
      <c r="D71" s="28">
        <v>94.46</v>
      </c>
      <c r="G71" s="25">
        <v>315</v>
      </c>
      <c r="H71" s="25"/>
      <c r="I71" s="27">
        <v>527</v>
      </c>
      <c r="J71" s="15">
        <v>616</v>
      </c>
      <c r="K71" s="15">
        <v>403</v>
      </c>
      <c r="L71" s="28">
        <v>645</v>
      </c>
      <c r="M71" s="23"/>
      <c r="N71" s="24">
        <v>3580</v>
      </c>
      <c r="O71" s="16"/>
      <c r="P71" s="16"/>
      <c r="Q71" s="16"/>
      <c r="R71" s="18">
        <v>61.94</v>
      </c>
      <c r="S71" s="17">
        <v>460</v>
      </c>
      <c r="U71" s="19">
        <v>304</v>
      </c>
      <c r="V71" s="20">
        <v>325</v>
      </c>
      <c r="W71" s="17">
        <v>280</v>
      </c>
      <c r="Y71" s="20">
        <v>370</v>
      </c>
      <c r="Z71" s="17">
        <v>270</v>
      </c>
    </row>
    <row r="72" spans="1:26" x14ac:dyDescent="0.3">
      <c r="A72" s="5">
        <f t="shared" si="0"/>
        <v>43595</v>
      </c>
      <c r="B72" s="26">
        <v>529</v>
      </c>
      <c r="C72" s="27">
        <v>489</v>
      </c>
      <c r="D72" s="28">
        <v>94.75</v>
      </c>
      <c r="G72" s="25">
        <v>310</v>
      </c>
      <c r="H72" s="25"/>
      <c r="I72" s="27">
        <v>517</v>
      </c>
      <c r="J72" s="15">
        <v>601</v>
      </c>
      <c r="K72" s="15">
        <v>392</v>
      </c>
      <c r="L72" s="28">
        <v>633</v>
      </c>
      <c r="M72" s="23"/>
      <c r="N72" s="24">
        <v>3560</v>
      </c>
      <c r="O72" s="16"/>
      <c r="P72" s="16"/>
      <c r="Q72" s="16"/>
      <c r="R72" s="18">
        <v>61.66</v>
      </c>
      <c r="S72" s="17">
        <v>460</v>
      </c>
      <c r="T72" s="17">
        <v>425</v>
      </c>
      <c r="U72" s="19">
        <v>290</v>
      </c>
      <c r="V72" s="20">
        <v>312</v>
      </c>
      <c r="W72" s="17">
        <v>275</v>
      </c>
      <c r="Y72" s="20">
        <v>370</v>
      </c>
      <c r="Z72" s="17">
        <v>280</v>
      </c>
    </row>
    <row r="73" spans="1:26" x14ac:dyDescent="0.3">
      <c r="A73" s="5">
        <f t="shared" si="0"/>
        <v>43602</v>
      </c>
      <c r="B73" s="26">
        <v>523.25</v>
      </c>
      <c r="C73" s="27">
        <v>483</v>
      </c>
      <c r="D73" s="16">
        <v>100.5</v>
      </c>
      <c r="G73" s="16">
        <v>310</v>
      </c>
      <c r="H73" s="16"/>
      <c r="I73" s="27">
        <v>523</v>
      </c>
      <c r="J73" s="15">
        <v>603</v>
      </c>
      <c r="K73" s="15">
        <v>391</v>
      </c>
      <c r="L73" s="16">
        <v>618</v>
      </c>
      <c r="M73" s="23"/>
      <c r="N73" s="24">
        <v>3610</v>
      </c>
      <c r="O73" s="16"/>
      <c r="P73" s="16"/>
      <c r="Q73" s="16"/>
      <c r="R73" s="18">
        <v>62.823999999999998</v>
      </c>
      <c r="S73" s="17">
        <v>455</v>
      </c>
      <c r="T73" s="17">
        <v>420</v>
      </c>
      <c r="U73" s="19">
        <v>294</v>
      </c>
      <c r="V73" s="20">
        <v>308</v>
      </c>
      <c r="W73" s="17">
        <v>275</v>
      </c>
      <c r="Y73" s="20">
        <v>370</v>
      </c>
      <c r="Z73" s="17">
        <v>282</v>
      </c>
    </row>
    <row r="74" spans="1:26" x14ac:dyDescent="0.3">
      <c r="A74" s="5">
        <f t="shared" si="0"/>
        <v>43609</v>
      </c>
      <c r="B74" s="26">
        <v>523.25</v>
      </c>
      <c r="C74" s="27">
        <v>483</v>
      </c>
      <c r="D74" s="16">
        <v>103</v>
      </c>
      <c r="G74" s="16">
        <v>310</v>
      </c>
      <c r="H74" s="16"/>
      <c r="I74" s="27">
        <v>516</v>
      </c>
      <c r="J74" s="15">
        <v>594</v>
      </c>
      <c r="K74" s="15">
        <v>391</v>
      </c>
      <c r="L74" s="16">
        <v>623</v>
      </c>
      <c r="M74" s="23"/>
      <c r="N74" s="24">
        <v>3560</v>
      </c>
      <c r="O74" s="16"/>
      <c r="P74" s="16"/>
      <c r="Q74" s="16"/>
      <c r="R74" s="18">
        <v>58.63</v>
      </c>
      <c r="S74" s="17">
        <v>455</v>
      </c>
      <c r="T74" s="17">
        <v>420</v>
      </c>
      <c r="U74" s="19">
        <v>313</v>
      </c>
      <c r="V74" s="20">
        <v>308</v>
      </c>
      <c r="W74" s="17">
        <v>280</v>
      </c>
      <c r="Y74" s="20">
        <v>360</v>
      </c>
      <c r="Z74" s="17">
        <v>280</v>
      </c>
    </row>
    <row r="75" spans="1:26" x14ac:dyDescent="0.3">
      <c r="A75" s="5">
        <f t="shared" si="0"/>
        <v>43616</v>
      </c>
      <c r="B75" s="26">
        <v>529</v>
      </c>
      <c r="C75" s="27">
        <v>489</v>
      </c>
      <c r="D75" s="16">
        <v>102.5</v>
      </c>
      <c r="G75" s="16">
        <v>310</v>
      </c>
      <c r="H75" s="16"/>
      <c r="I75" s="27">
        <v>509</v>
      </c>
      <c r="J75" s="15">
        <v>587</v>
      </c>
      <c r="K75" s="15">
        <v>392</v>
      </c>
      <c r="L75" s="16">
        <v>617</v>
      </c>
      <c r="M75" s="23"/>
      <c r="N75" s="24">
        <v>3510</v>
      </c>
      <c r="O75" s="16"/>
      <c r="P75" s="16"/>
      <c r="Q75" s="16"/>
      <c r="R75" s="18">
        <v>53.5</v>
      </c>
      <c r="S75" s="17">
        <v>460</v>
      </c>
      <c r="T75" s="17">
        <v>425</v>
      </c>
      <c r="U75" s="19">
        <v>305</v>
      </c>
      <c r="V75" s="20">
        <v>308</v>
      </c>
      <c r="W75" s="17">
        <v>288</v>
      </c>
      <c r="Y75" s="20">
        <v>360</v>
      </c>
      <c r="Z75" s="17">
        <v>265</v>
      </c>
    </row>
    <row r="76" spans="1:26" x14ac:dyDescent="0.3">
      <c r="A76" s="5">
        <f t="shared" si="0"/>
        <v>43623</v>
      </c>
      <c r="B76" s="26">
        <v>523.25</v>
      </c>
      <c r="C76" s="27">
        <v>500</v>
      </c>
      <c r="D76" s="16">
        <v>98</v>
      </c>
      <c r="G76" s="16">
        <v>310</v>
      </c>
      <c r="H76" s="16"/>
      <c r="I76" s="27">
        <v>509</v>
      </c>
      <c r="J76" s="15">
        <v>581</v>
      </c>
      <c r="K76" s="15">
        <v>392</v>
      </c>
      <c r="L76" s="16">
        <v>611</v>
      </c>
      <c r="M76" s="23"/>
      <c r="N76" s="24">
        <v>3510</v>
      </c>
      <c r="O76" s="16"/>
      <c r="P76" s="16"/>
      <c r="Q76" s="16"/>
      <c r="R76" s="18">
        <v>53.99</v>
      </c>
      <c r="S76" s="17">
        <v>455</v>
      </c>
      <c r="T76" s="17">
        <v>435</v>
      </c>
      <c r="U76" s="19">
        <v>296</v>
      </c>
      <c r="V76" s="20">
        <v>308</v>
      </c>
      <c r="W76" s="17">
        <v>287</v>
      </c>
      <c r="Y76" s="20">
        <v>365</v>
      </c>
      <c r="Z76" s="17">
        <v>265</v>
      </c>
    </row>
    <row r="77" spans="1:26" x14ac:dyDescent="0.3">
      <c r="A77" s="5">
        <f t="shared" si="0"/>
        <v>43630</v>
      </c>
      <c r="B77" s="26">
        <v>529</v>
      </c>
      <c r="C77" s="27"/>
      <c r="D77" s="16">
        <v>110.25</v>
      </c>
      <c r="G77" s="16">
        <v>310</v>
      </c>
      <c r="H77" s="16"/>
      <c r="I77" s="27">
        <v>505</v>
      </c>
      <c r="J77" s="15">
        <v>576</v>
      </c>
      <c r="K77" s="15">
        <v>402</v>
      </c>
      <c r="L77" s="16">
        <v>607</v>
      </c>
      <c r="M77" s="23"/>
      <c r="N77" s="24">
        <v>3460</v>
      </c>
      <c r="O77" s="16"/>
      <c r="P77" s="16"/>
      <c r="Q77" s="16"/>
      <c r="R77" s="18">
        <v>52.51</v>
      </c>
      <c r="S77" s="17">
        <v>460</v>
      </c>
      <c r="U77" s="19">
        <v>286</v>
      </c>
      <c r="V77" s="20">
        <v>305</v>
      </c>
      <c r="W77" s="17">
        <v>270</v>
      </c>
      <c r="Y77" s="20">
        <v>360</v>
      </c>
      <c r="Z77" s="17">
        <v>265</v>
      </c>
    </row>
    <row r="78" spans="1:26" x14ac:dyDescent="0.3">
      <c r="A78" s="5">
        <f t="shared" si="0"/>
        <v>43637</v>
      </c>
      <c r="B78" s="26">
        <v>523.25</v>
      </c>
      <c r="C78" s="27">
        <v>489</v>
      </c>
      <c r="D78" s="16">
        <v>117.5</v>
      </c>
      <c r="G78" s="16">
        <v>310</v>
      </c>
      <c r="H78" s="16">
        <v>495</v>
      </c>
      <c r="I78" s="27">
        <v>527</v>
      </c>
      <c r="J78" s="15">
        <v>588</v>
      </c>
      <c r="K78" s="15">
        <v>400</v>
      </c>
      <c r="L78" s="16">
        <v>606</v>
      </c>
      <c r="M78" s="23">
        <v>3400</v>
      </c>
      <c r="N78" s="24">
        <v>3620</v>
      </c>
      <c r="O78" s="16"/>
      <c r="P78" s="16"/>
      <c r="Q78" s="16"/>
      <c r="R78" s="18">
        <v>57.43</v>
      </c>
      <c r="S78" s="17">
        <v>455</v>
      </c>
      <c r="T78" s="17">
        <v>425</v>
      </c>
      <c r="U78" s="19">
        <v>280</v>
      </c>
      <c r="V78" s="20">
        <v>305</v>
      </c>
      <c r="W78" s="17">
        <v>265</v>
      </c>
      <c r="Y78" s="20">
        <v>360</v>
      </c>
      <c r="Z78" s="17">
        <v>272</v>
      </c>
    </row>
    <row r="79" spans="1:26" x14ac:dyDescent="0.3">
      <c r="A79" s="5">
        <f t="shared" si="0"/>
        <v>43644</v>
      </c>
      <c r="B79" s="26">
        <v>517.5</v>
      </c>
      <c r="C79" s="27"/>
      <c r="D79" s="16">
        <v>113.95</v>
      </c>
      <c r="G79" s="16">
        <v>310</v>
      </c>
      <c r="H79" s="16">
        <v>502</v>
      </c>
      <c r="I79" s="27">
        <v>527</v>
      </c>
      <c r="J79" s="15">
        <v>594</v>
      </c>
      <c r="K79" s="15">
        <v>410</v>
      </c>
      <c r="L79" s="16">
        <v>619</v>
      </c>
      <c r="M79" s="23">
        <v>3450</v>
      </c>
      <c r="N79" s="24">
        <v>3620</v>
      </c>
      <c r="O79" s="16"/>
      <c r="P79" s="16"/>
      <c r="Q79" s="16"/>
      <c r="R79" s="18">
        <v>58.47</v>
      </c>
      <c r="S79" s="17">
        <v>450</v>
      </c>
      <c r="U79" s="19">
        <v>280</v>
      </c>
      <c r="V79" s="20">
        <v>305</v>
      </c>
      <c r="W79" s="17">
        <v>265</v>
      </c>
      <c r="Y79" s="20">
        <v>360</v>
      </c>
      <c r="Z79" s="17">
        <v>275</v>
      </c>
    </row>
    <row r="80" spans="1:26" x14ac:dyDescent="0.3">
      <c r="A80" s="5">
        <f t="shared" si="0"/>
        <v>43651</v>
      </c>
      <c r="B80" s="14">
        <v>529</v>
      </c>
      <c r="C80" s="27"/>
      <c r="D80" s="16">
        <v>121.5</v>
      </c>
      <c r="G80" s="16">
        <v>310</v>
      </c>
      <c r="H80" s="16">
        <v>510</v>
      </c>
      <c r="I80" s="27">
        <v>532</v>
      </c>
      <c r="J80" s="15">
        <v>589</v>
      </c>
      <c r="K80" s="15">
        <v>411</v>
      </c>
      <c r="L80" s="16">
        <v>624</v>
      </c>
      <c r="M80" s="23">
        <v>3510</v>
      </c>
      <c r="N80" s="24">
        <v>3650</v>
      </c>
      <c r="O80" s="16"/>
      <c r="P80" s="16"/>
      <c r="Q80" s="16"/>
      <c r="R80" s="18">
        <v>57.51</v>
      </c>
      <c r="S80" s="17">
        <v>460</v>
      </c>
      <c r="U80" s="20">
        <v>299</v>
      </c>
      <c r="V80" s="20">
        <v>295</v>
      </c>
      <c r="W80" s="17">
        <v>275</v>
      </c>
      <c r="Y80" s="20">
        <v>355</v>
      </c>
      <c r="Z80" s="17">
        <v>278</v>
      </c>
    </row>
    <row r="81" spans="1:26" x14ac:dyDescent="0.3">
      <c r="A81" s="5">
        <f t="shared" si="0"/>
        <v>43658</v>
      </c>
      <c r="B81" s="14">
        <v>529</v>
      </c>
      <c r="C81" s="27">
        <v>489</v>
      </c>
      <c r="D81" s="16">
        <v>119</v>
      </c>
      <c r="G81" s="16">
        <v>310</v>
      </c>
      <c r="H81" s="16">
        <v>507</v>
      </c>
      <c r="I81" s="27">
        <v>527</v>
      </c>
      <c r="J81" s="15">
        <v>590</v>
      </c>
      <c r="K81" s="15">
        <v>420</v>
      </c>
      <c r="L81" s="16">
        <v>620</v>
      </c>
      <c r="M81" s="23">
        <v>3490</v>
      </c>
      <c r="N81" s="24">
        <v>3620</v>
      </c>
      <c r="O81" s="16"/>
      <c r="P81" s="16"/>
      <c r="Q81" s="16"/>
      <c r="R81" s="18">
        <v>60.21</v>
      </c>
      <c r="S81" s="17">
        <v>460</v>
      </c>
      <c r="T81" s="17">
        <v>425</v>
      </c>
      <c r="U81" s="29">
        <v>295</v>
      </c>
      <c r="V81" s="20">
        <v>295</v>
      </c>
      <c r="W81" s="17">
        <v>278</v>
      </c>
      <c r="Y81" s="20">
        <v>355</v>
      </c>
      <c r="Z81" s="17">
        <v>275</v>
      </c>
    </row>
    <row r="82" spans="1:26" x14ac:dyDescent="0.3">
      <c r="A82" s="5">
        <f t="shared" si="0"/>
        <v>43665</v>
      </c>
      <c r="B82" s="14">
        <v>529</v>
      </c>
      <c r="C82" s="27">
        <v>483</v>
      </c>
      <c r="D82" s="16">
        <v>120</v>
      </c>
      <c r="G82" s="16">
        <v>310</v>
      </c>
      <c r="H82" s="16">
        <v>510</v>
      </c>
      <c r="I82" s="27">
        <v>531</v>
      </c>
      <c r="J82" s="15">
        <v>586</v>
      </c>
      <c r="K82" s="15">
        <v>419</v>
      </c>
      <c r="L82" s="16">
        <v>620</v>
      </c>
      <c r="M82" s="23">
        <v>3510</v>
      </c>
      <c r="N82" s="24">
        <v>3650</v>
      </c>
      <c r="O82" s="16"/>
      <c r="P82" s="16"/>
      <c r="Q82" s="16"/>
      <c r="R82" s="18">
        <v>55.707999999999998</v>
      </c>
      <c r="S82" s="17">
        <v>460</v>
      </c>
      <c r="T82" s="17">
        <v>420</v>
      </c>
      <c r="U82" s="29">
        <v>294</v>
      </c>
      <c r="V82" s="20">
        <v>300</v>
      </c>
      <c r="W82" s="17">
        <v>285</v>
      </c>
      <c r="Y82" s="20">
        <v>355</v>
      </c>
      <c r="Z82" s="17">
        <v>270</v>
      </c>
    </row>
    <row r="83" spans="1:26" x14ac:dyDescent="0.3">
      <c r="A83" s="5">
        <f t="shared" si="0"/>
        <v>43672</v>
      </c>
      <c r="B83" s="14">
        <v>523.25</v>
      </c>
      <c r="C83" s="27">
        <v>489</v>
      </c>
      <c r="D83" s="16">
        <v>118.5</v>
      </c>
      <c r="G83" s="16">
        <v>300</v>
      </c>
      <c r="H83" s="16">
        <v>510</v>
      </c>
      <c r="I83" s="27">
        <v>517</v>
      </c>
      <c r="J83" s="15">
        <v>573</v>
      </c>
      <c r="K83" s="15">
        <v>419</v>
      </c>
      <c r="L83" s="16">
        <v>618</v>
      </c>
      <c r="M83" s="23">
        <v>3510</v>
      </c>
      <c r="N83" s="24">
        <v>3580</v>
      </c>
      <c r="O83" s="16"/>
      <c r="P83" s="16"/>
      <c r="Q83" s="16"/>
      <c r="R83" s="18">
        <v>56.2</v>
      </c>
      <c r="S83" s="17">
        <v>455</v>
      </c>
      <c r="T83" s="17">
        <v>425</v>
      </c>
      <c r="U83" s="29">
        <v>294</v>
      </c>
      <c r="V83" s="20">
        <v>300</v>
      </c>
      <c r="W83" s="17">
        <v>275</v>
      </c>
      <c r="Y83" s="20">
        <v>375</v>
      </c>
      <c r="Z83" s="17">
        <v>274</v>
      </c>
    </row>
    <row r="84" spans="1:26" x14ac:dyDescent="0.3">
      <c r="A84" s="5">
        <f t="shared" si="0"/>
        <v>43679</v>
      </c>
      <c r="B84" s="14">
        <v>523.25</v>
      </c>
      <c r="C84" s="27">
        <v>489</v>
      </c>
      <c r="D84" s="16">
        <v>113</v>
      </c>
      <c r="G84" s="16">
        <v>290</v>
      </c>
      <c r="H84" s="16">
        <v>490</v>
      </c>
      <c r="I84" s="27">
        <v>499</v>
      </c>
      <c r="J84" s="15">
        <v>549</v>
      </c>
      <c r="K84" s="15">
        <v>405</v>
      </c>
      <c r="L84" s="16">
        <v>604</v>
      </c>
      <c r="M84" s="23">
        <v>3510</v>
      </c>
      <c r="N84" s="24">
        <v>3500</v>
      </c>
      <c r="O84" s="16"/>
      <c r="P84" s="16"/>
      <c r="Q84" s="16"/>
      <c r="R84" s="18">
        <v>55.66</v>
      </c>
      <c r="S84" s="17">
        <v>455</v>
      </c>
      <c r="T84" s="17">
        <v>425</v>
      </c>
      <c r="U84" s="29">
        <v>294</v>
      </c>
      <c r="V84" s="20">
        <v>300</v>
      </c>
      <c r="W84" s="17">
        <v>278</v>
      </c>
      <c r="Y84" s="20">
        <v>375</v>
      </c>
      <c r="Z84" s="17">
        <v>270</v>
      </c>
    </row>
    <row r="85" spans="1:26" x14ac:dyDescent="0.3">
      <c r="A85" s="5">
        <f t="shared" si="0"/>
        <v>43686</v>
      </c>
      <c r="B85" s="14">
        <v>517.5</v>
      </c>
      <c r="C85" s="27">
        <v>495</v>
      </c>
      <c r="D85" s="16">
        <v>91</v>
      </c>
      <c r="G85" s="16">
        <v>290</v>
      </c>
      <c r="H85" s="16">
        <v>481</v>
      </c>
      <c r="I85" s="27">
        <v>489</v>
      </c>
      <c r="J85" s="15">
        <v>542</v>
      </c>
      <c r="K85" s="15">
        <v>390</v>
      </c>
      <c r="L85" s="16">
        <v>578</v>
      </c>
      <c r="M85" s="23">
        <v>3440</v>
      </c>
      <c r="N85" s="24">
        <v>3440</v>
      </c>
      <c r="O85" s="16"/>
      <c r="P85" s="16"/>
      <c r="Q85" s="16"/>
      <c r="R85" s="18">
        <v>54.5</v>
      </c>
      <c r="S85" s="17">
        <v>450</v>
      </c>
      <c r="T85" s="17">
        <v>430</v>
      </c>
      <c r="U85" s="29">
        <v>290</v>
      </c>
      <c r="V85" s="20">
        <v>300</v>
      </c>
      <c r="W85" s="17">
        <v>278</v>
      </c>
      <c r="Y85" s="20">
        <v>375</v>
      </c>
      <c r="Z85" s="17">
        <v>265</v>
      </c>
    </row>
    <row r="86" spans="1:26" x14ac:dyDescent="0.3">
      <c r="A86" s="5">
        <f t="shared" si="0"/>
        <v>43693</v>
      </c>
      <c r="B86" s="14">
        <v>517.5</v>
      </c>
      <c r="C86" s="27">
        <v>437</v>
      </c>
      <c r="D86" s="16">
        <v>88.5</v>
      </c>
      <c r="G86" s="16">
        <v>290</v>
      </c>
      <c r="H86" s="16">
        <v>476</v>
      </c>
      <c r="I86" s="27">
        <v>485</v>
      </c>
      <c r="J86" s="15">
        <v>535</v>
      </c>
      <c r="K86" s="15">
        <v>395</v>
      </c>
      <c r="L86" s="16">
        <v>577</v>
      </c>
      <c r="M86" s="23">
        <v>3410</v>
      </c>
      <c r="N86" s="24">
        <v>3420</v>
      </c>
      <c r="O86" s="16"/>
      <c r="P86" s="16"/>
      <c r="Q86" s="16"/>
      <c r="R86" s="18">
        <v>54.845999999999997</v>
      </c>
      <c r="S86" s="17">
        <v>450</v>
      </c>
      <c r="T86" s="17">
        <v>380</v>
      </c>
      <c r="U86" s="29">
        <v>285</v>
      </c>
      <c r="V86" s="20">
        <v>300</v>
      </c>
      <c r="W86" s="17">
        <v>275</v>
      </c>
      <c r="Y86" s="20">
        <v>375</v>
      </c>
      <c r="Z86" s="17">
        <v>257</v>
      </c>
    </row>
    <row r="87" spans="1:26" x14ac:dyDescent="0.3">
      <c r="A87" s="5">
        <f t="shared" si="0"/>
        <v>43700</v>
      </c>
      <c r="B87" s="14">
        <v>517.5</v>
      </c>
      <c r="C87" s="27"/>
      <c r="D87" s="16">
        <v>85</v>
      </c>
      <c r="G87" s="16">
        <v>290</v>
      </c>
      <c r="H87" s="16">
        <v>474</v>
      </c>
      <c r="I87" s="27">
        <v>466</v>
      </c>
      <c r="J87" s="15">
        <v>522</v>
      </c>
      <c r="K87" s="15">
        <v>378</v>
      </c>
      <c r="L87" s="16">
        <v>569</v>
      </c>
      <c r="M87" s="23">
        <v>3390</v>
      </c>
      <c r="N87" s="24">
        <v>3300</v>
      </c>
      <c r="O87" s="16"/>
      <c r="P87" s="16"/>
      <c r="Q87" s="16"/>
      <c r="R87" s="18">
        <v>54.17</v>
      </c>
      <c r="S87" s="17">
        <v>450</v>
      </c>
      <c r="U87" s="29">
        <v>280</v>
      </c>
      <c r="V87" s="20">
        <v>300</v>
      </c>
      <c r="W87" s="17">
        <v>270</v>
      </c>
      <c r="Y87" s="20">
        <v>380</v>
      </c>
      <c r="Z87" s="17">
        <v>245</v>
      </c>
    </row>
    <row r="88" spans="1:26" x14ac:dyDescent="0.3">
      <c r="A88" s="5">
        <f t="shared" si="0"/>
        <v>43707</v>
      </c>
      <c r="B88" s="14">
        <v>505.99999999999994</v>
      </c>
      <c r="C88" s="27">
        <v>431</v>
      </c>
      <c r="D88" s="16">
        <v>81</v>
      </c>
      <c r="G88" s="16">
        <v>290</v>
      </c>
      <c r="H88" s="16">
        <v>465</v>
      </c>
      <c r="I88" s="27">
        <v>474</v>
      </c>
      <c r="J88" s="15">
        <v>535</v>
      </c>
      <c r="K88" s="15">
        <v>387</v>
      </c>
      <c r="L88" s="16">
        <v>555</v>
      </c>
      <c r="M88" s="23">
        <v>3330</v>
      </c>
      <c r="N88" s="24">
        <v>3360</v>
      </c>
      <c r="O88" s="16"/>
      <c r="P88" s="16"/>
      <c r="Q88" s="16"/>
      <c r="R88" s="18">
        <v>55.1</v>
      </c>
      <c r="S88" s="17">
        <v>440</v>
      </c>
      <c r="T88" s="17">
        <v>375</v>
      </c>
      <c r="U88" s="29">
        <v>270</v>
      </c>
      <c r="V88" s="20">
        <v>300</v>
      </c>
      <c r="W88" s="17">
        <v>263</v>
      </c>
      <c r="Y88" s="20">
        <v>380</v>
      </c>
      <c r="Z88" s="17">
        <v>239</v>
      </c>
    </row>
    <row r="89" spans="1:26" x14ac:dyDescent="0.3">
      <c r="A89" s="5">
        <f t="shared" si="0"/>
        <v>43714</v>
      </c>
      <c r="B89" s="14">
        <v>488.74999999999994</v>
      </c>
      <c r="C89" s="27">
        <v>483</v>
      </c>
      <c r="D89" s="16">
        <v>89.5</v>
      </c>
      <c r="G89" s="16">
        <v>280</v>
      </c>
      <c r="H89" s="16">
        <v>469</v>
      </c>
      <c r="I89" s="27">
        <v>476</v>
      </c>
      <c r="J89" s="15">
        <v>540</v>
      </c>
      <c r="K89" s="15">
        <v>398</v>
      </c>
      <c r="L89" s="16">
        <v>571</v>
      </c>
      <c r="M89" s="23">
        <v>3350</v>
      </c>
      <c r="N89" s="24">
        <v>3370</v>
      </c>
      <c r="O89" s="16"/>
      <c r="P89" s="16"/>
      <c r="Q89" s="16"/>
      <c r="R89" s="18">
        <v>56.52</v>
      </c>
      <c r="S89" s="17">
        <v>425</v>
      </c>
      <c r="T89" s="17">
        <v>420</v>
      </c>
      <c r="U89" s="29">
        <v>250</v>
      </c>
      <c r="V89" s="20">
        <v>281</v>
      </c>
      <c r="W89" s="17">
        <v>255</v>
      </c>
      <c r="Y89" s="20">
        <v>355</v>
      </c>
      <c r="Z89" s="17">
        <v>243</v>
      </c>
    </row>
    <row r="90" spans="1:26" x14ac:dyDescent="0.3">
      <c r="A90" s="5">
        <f t="shared" si="0"/>
        <v>43721</v>
      </c>
      <c r="B90" s="14">
        <v>477.24999999999994</v>
      </c>
      <c r="C90" s="27">
        <v>460</v>
      </c>
      <c r="D90" s="16">
        <v>97.75</v>
      </c>
      <c r="G90" s="16">
        <v>280</v>
      </c>
      <c r="H90" s="16">
        <v>469</v>
      </c>
      <c r="I90" s="27">
        <v>468</v>
      </c>
      <c r="J90" s="15">
        <v>537</v>
      </c>
      <c r="K90" s="15">
        <v>393</v>
      </c>
      <c r="L90" s="16">
        <v>578</v>
      </c>
      <c r="M90" s="23">
        <v>3350</v>
      </c>
      <c r="N90" s="24">
        <v>3310</v>
      </c>
      <c r="O90" s="16"/>
      <c r="P90" s="16"/>
      <c r="Q90" s="16"/>
      <c r="R90" s="18">
        <v>54.85</v>
      </c>
      <c r="S90" s="17">
        <v>415</v>
      </c>
      <c r="T90" s="17">
        <v>400</v>
      </c>
      <c r="U90" s="29">
        <v>245</v>
      </c>
      <c r="V90" s="20">
        <v>279</v>
      </c>
      <c r="W90" s="17">
        <v>247</v>
      </c>
      <c r="Y90" s="20">
        <v>355</v>
      </c>
      <c r="Z90" s="17">
        <v>220</v>
      </c>
    </row>
    <row r="91" spans="1:26" x14ac:dyDescent="0.3">
      <c r="A91" s="5">
        <f t="shared" si="0"/>
        <v>43728</v>
      </c>
      <c r="B91" s="14">
        <v>471.49999999999994</v>
      </c>
      <c r="C91" s="27">
        <v>449</v>
      </c>
      <c r="D91" s="16">
        <v>92</v>
      </c>
      <c r="G91" s="16">
        <v>280</v>
      </c>
      <c r="H91" s="16">
        <v>469</v>
      </c>
      <c r="I91" s="27">
        <v>469</v>
      </c>
      <c r="J91" s="15">
        <v>541</v>
      </c>
      <c r="K91" s="15">
        <v>393</v>
      </c>
      <c r="L91" s="16">
        <v>572</v>
      </c>
      <c r="M91" s="23">
        <v>3350</v>
      </c>
      <c r="N91" s="24">
        <v>3320</v>
      </c>
      <c r="O91" s="16"/>
      <c r="P91" s="16"/>
      <c r="Q91" s="16"/>
      <c r="R91" s="18">
        <v>58.09</v>
      </c>
      <c r="S91" s="17">
        <v>410</v>
      </c>
      <c r="T91" s="17">
        <v>390</v>
      </c>
      <c r="U91" s="29">
        <v>235</v>
      </c>
      <c r="V91" s="20">
        <v>275</v>
      </c>
      <c r="W91" s="17">
        <v>235</v>
      </c>
      <c r="Y91" s="20">
        <v>350</v>
      </c>
      <c r="Z91" s="17">
        <v>217</v>
      </c>
    </row>
    <row r="92" spans="1:26" x14ac:dyDescent="0.3">
      <c r="A92" s="5">
        <f t="shared" si="0"/>
        <v>43735</v>
      </c>
      <c r="B92" s="14">
        <v>469.2</v>
      </c>
      <c r="C92" s="27">
        <v>443</v>
      </c>
      <c r="D92" s="16">
        <v>90.75</v>
      </c>
      <c r="G92" s="16">
        <v>250</v>
      </c>
      <c r="H92" s="16">
        <v>469</v>
      </c>
      <c r="I92" s="27">
        <v>481</v>
      </c>
      <c r="J92" s="15">
        <v>541</v>
      </c>
      <c r="K92" s="15">
        <v>393</v>
      </c>
      <c r="L92" s="16">
        <v>573</v>
      </c>
      <c r="M92" s="23">
        <v>3350</v>
      </c>
      <c r="N92" s="24">
        <v>3400</v>
      </c>
      <c r="O92" s="16"/>
      <c r="P92" s="16"/>
      <c r="Q92" s="16"/>
      <c r="R92" s="18">
        <v>55.91</v>
      </c>
      <c r="S92" s="17">
        <v>408</v>
      </c>
      <c r="T92" s="17">
        <v>385</v>
      </c>
      <c r="U92" s="29">
        <v>225</v>
      </c>
      <c r="V92" s="20">
        <v>275</v>
      </c>
      <c r="W92" s="17">
        <v>235</v>
      </c>
      <c r="Y92" s="20">
        <v>350</v>
      </c>
      <c r="Z92" s="17">
        <v>217</v>
      </c>
    </row>
    <row r="93" spans="1:26" x14ac:dyDescent="0.3">
      <c r="A93" s="5">
        <f t="shared" si="0"/>
        <v>43742</v>
      </c>
      <c r="B93" s="14">
        <v>459.99999999999994</v>
      </c>
      <c r="C93" s="27">
        <v>472</v>
      </c>
      <c r="D93" s="16">
        <v>92.83</v>
      </c>
      <c r="G93" s="16">
        <v>250</v>
      </c>
      <c r="H93" s="16">
        <v>476</v>
      </c>
      <c r="I93" s="27">
        <v>476</v>
      </c>
      <c r="J93" s="15">
        <v>544</v>
      </c>
      <c r="K93" s="15">
        <v>407</v>
      </c>
      <c r="L93" s="16">
        <v>577</v>
      </c>
      <c r="M93" s="23">
        <v>3350</v>
      </c>
      <c r="N93" s="24">
        <v>3370</v>
      </c>
      <c r="O93" s="16"/>
      <c r="P93" s="16"/>
      <c r="Q93" s="16"/>
      <c r="R93" s="18">
        <v>52.81</v>
      </c>
      <c r="S93" s="17">
        <v>400</v>
      </c>
      <c r="T93" s="17">
        <v>410</v>
      </c>
      <c r="U93" s="29">
        <v>226</v>
      </c>
      <c r="V93" s="20">
        <v>245</v>
      </c>
      <c r="W93" s="17">
        <v>222</v>
      </c>
      <c r="Y93" s="20">
        <v>300</v>
      </c>
      <c r="Z93" s="17">
        <v>220</v>
      </c>
    </row>
    <row r="94" spans="1:26" x14ac:dyDescent="0.3">
      <c r="A94" s="5">
        <f t="shared" si="0"/>
        <v>43749</v>
      </c>
      <c r="B94" s="14">
        <v>458.84999999999997</v>
      </c>
      <c r="C94" s="27">
        <v>403</v>
      </c>
      <c r="D94" s="16">
        <v>91.99</v>
      </c>
      <c r="G94" s="16">
        <v>240</v>
      </c>
      <c r="H94" s="16">
        <v>476</v>
      </c>
      <c r="I94" s="27">
        <v>474</v>
      </c>
      <c r="J94" s="15">
        <v>537</v>
      </c>
      <c r="K94" s="15">
        <v>395</v>
      </c>
      <c r="L94" s="16">
        <v>578</v>
      </c>
      <c r="M94" s="23">
        <v>3350</v>
      </c>
      <c r="N94" s="24">
        <v>3350</v>
      </c>
      <c r="O94" s="16"/>
      <c r="P94" s="16"/>
      <c r="Q94" s="16"/>
      <c r="R94" s="18">
        <v>54.7</v>
      </c>
      <c r="S94" s="17">
        <v>399</v>
      </c>
      <c r="T94" s="17">
        <v>350</v>
      </c>
      <c r="U94" s="29">
        <v>233</v>
      </c>
      <c r="V94" s="20">
        <v>244</v>
      </c>
      <c r="W94" s="17">
        <v>222</v>
      </c>
      <c r="Y94" s="20">
        <v>300</v>
      </c>
      <c r="Z94" s="17">
        <v>220</v>
      </c>
    </row>
    <row r="95" spans="1:26" x14ac:dyDescent="0.3">
      <c r="A95" s="5">
        <f t="shared" si="0"/>
        <v>43756</v>
      </c>
      <c r="B95" s="14">
        <v>465.74999999999994</v>
      </c>
      <c r="C95" s="27">
        <v>403</v>
      </c>
      <c r="D95" s="16">
        <v>86</v>
      </c>
      <c r="G95" s="16">
        <v>240</v>
      </c>
      <c r="H95" s="16">
        <v>476</v>
      </c>
      <c r="I95" s="27">
        <v>475</v>
      </c>
      <c r="J95" s="15">
        <v>534</v>
      </c>
      <c r="K95" s="15">
        <v>394</v>
      </c>
      <c r="L95" s="16">
        <v>570</v>
      </c>
      <c r="M95" s="23">
        <v>3350</v>
      </c>
      <c r="N95" s="24">
        <v>3360</v>
      </c>
      <c r="O95" s="16"/>
      <c r="P95" s="16"/>
      <c r="Q95" s="16"/>
      <c r="R95" s="18">
        <v>53.82</v>
      </c>
      <c r="S95" s="17">
        <v>405</v>
      </c>
      <c r="T95" s="17">
        <v>350</v>
      </c>
      <c r="U95" s="29">
        <v>244</v>
      </c>
      <c r="V95" s="20">
        <v>244</v>
      </c>
      <c r="W95" s="17">
        <v>222</v>
      </c>
      <c r="Y95" s="20">
        <v>295</v>
      </c>
      <c r="Z95" s="17">
        <v>228</v>
      </c>
    </row>
    <row r="96" spans="1:26" x14ac:dyDescent="0.3">
      <c r="A96" s="5">
        <f t="shared" si="0"/>
        <v>43763</v>
      </c>
      <c r="B96" s="14">
        <v>471.49999999999994</v>
      </c>
      <c r="C96" s="27">
        <v>446</v>
      </c>
      <c r="D96" s="16">
        <v>87</v>
      </c>
      <c r="G96" s="16">
        <v>240</v>
      </c>
      <c r="H96" s="16">
        <v>473</v>
      </c>
      <c r="I96" s="27">
        <v>475</v>
      </c>
      <c r="J96" s="15">
        <v>539</v>
      </c>
      <c r="K96" s="15">
        <v>396</v>
      </c>
      <c r="L96" s="16">
        <v>566</v>
      </c>
      <c r="M96" s="23">
        <v>3330</v>
      </c>
      <c r="N96" s="24">
        <v>3350</v>
      </c>
      <c r="O96" s="16"/>
      <c r="P96" s="16"/>
      <c r="Q96" s="16"/>
      <c r="R96" s="18">
        <v>56.66</v>
      </c>
      <c r="S96" s="17">
        <v>410</v>
      </c>
      <c r="T96" s="17">
        <v>388</v>
      </c>
      <c r="U96" s="29">
        <v>246</v>
      </c>
      <c r="V96" s="20">
        <v>244</v>
      </c>
      <c r="W96" s="17">
        <v>230</v>
      </c>
      <c r="Y96" s="20">
        <v>295</v>
      </c>
      <c r="Z96" s="17">
        <v>234</v>
      </c>
    </row>
    <row r="97" spans="1:26" x14ac:dyDescent="0.3">
      <c r="A97" s="5">
        <f t="shared" si="0"/>
        <v>43770</v>
      </c>
      <c r="B97" s="14">
        <v>465.74999999999994</v>
      </c>
      <c r="C97" s="27">
        <v>400</v>
      </c>
      <c r="D97" s="16">
        <v>84.5</v>
      </c>
      <c r="G97" s="16">
        <v>240</v>
      </c>
      <c r="H97" s="16">
        <v>474</v>
      </c>
      <c r="I97" s="27">
        <v>472</v>
      </c>
      <c r="J97" s="15">
        <v>539</v>
      </c>
      <c r="K97" s="15">
        <v>396</v>
      </c>
      <c r="L97" s="16">
        <v>570</v>
      </c>
      <c r="M97" s="23">
        <v>3330</v>
      </c>
      <c r="N97" s="24">
        <v>3330</v>
      </c>
      <c r="O97" s="16"/>
      <c r="P97" s="16"/>
      <c r="Q97" s="16"/>
      <c r="R97" s="18">
        <v>56.2</v>
      </c>
      <c r="S97" s="17">
        <v>405</v>
      </c>
      <c r="T97" s="17">
        <v>348</v>
      </c>
      <c r="U97" s="29">
        <v>253</v>
      </c>
      <c r="V97" s="20">
        <v>244</v>
      </c>
      <c r="W97" s="17">
        <v>227</v>
      </c>
      <c r="Y97" s="20">
        <v>295</v>
      </c>
      <c r="Z97" s="17">
        <v>240</v>
      </c>
    </row>
    <row r="98" spans="1:26" x14ac:dyDescent="0.3">
      <c r="A98" s="5">
        <f t="shared" si="0"/>
        <v>43777</v>
      </c>
      <c r="B98" s="14">
        <v>465.74999999999994</v>
      </c>
      <c r="C98" s="27">
        <v>458</v>
      </c>
      <c r="D98" s="16">
        <v>83.2</v>
      </c>
      <c r="G98" s="16">
        <v>240</v>
      </c>
      <c r="H98" s="16">
        <v>474</v>
      </c>
      <c r="I98" s="27">
        <v>476</v>
      </c>
      <c r="J98" s="15">
        <v>551</v>
      </c>
      <c r="K98" s="15">
        <v>410</v>
      </c>
      <c r="L98" s="16">
        <v>579</v>
      </c>
      <c r="M98" s="23">
        <v>3330</v>
      </c>
      <c r="N98" s="24">
        <v>3330</v>
      </c>
      <c r="O98" s="16"/>
      <c r="P98" s="16"/>
      <c r="Q98" s="16"/>
      <c r="R98" s="18">
        <v>57.24</v>
      </c>
      <c r="S98" s="17">
        <v>405</v>
      </c>
      <c r="T98" s="17">
        <v>398</v>
      </c>
      <c r="U98" s="29">
        <v>260</v>
      </c>
      <c r="V98" s="20">
        <v>244</v>
      </c>
      <c r="W98" s="17">
        <v>238</v>
      </c>
      <c r="Y98" s="20">
        <v>295</v>
      </c>
      <c r="Z98" s="17">
        <v>240</v>
      </c>
    </row>
    <row r="99" spans="1:26" x14ac:dyDescent="0.3">
      <c r="A99" s="5">
        <f t="shared" si="0"/>
        <v>43784</v>
      </c>
      <c r="B99" s="14">
        <v>469.2</v>
      </c>
      <c r="C99" s="27">
        <v>472</v>
      </c>
      <c r="D99" s="16">
        <v>83.5</v>
      </c>
      <c r="G99" s="16">
        <v>255</v>
      </c>
      <c r="H99" s="16">
        <v>471</v>
      </c>
      <c r="I99" s="27">
        <v>487</v>
      </c>
      <c r="J99" s="15">
        <v>558</v>
      </c>
      <c r="K99" s="15">
        <v>401</v>
      </c>
      <c r="L99" s="16">
        <v>586</v>
      </c>
      <c r="M99" s="23">
        <v>3310</v>
      </c>
      <c r="N99" s="24">
        <v>3410</v>
      </c>
      <c r="O99" s="16"/>
      <c r="P99" s="16"/>
      <c r="Q99" s="16"/>
      <c r="R99" s="18">
        <v>57.74</v>
      </c>
      <c r="S99" s="17">
        <v>408</v>
      </c>
      <c r="T99" s="17">
        <v>410</v>
      </c>
      <c r="U99" s="29">
        <v>260</v>
      </c>
      <c r="V99" s="20">
        <v>244</v>
      </c>
      <c r="W99" s="17">
        <v>245</v>
      </c>
      <c r="Y99" s="20">
        <v>295</v>
      </c>
      <c r="Z99" s="17">
        <v>245</v>
      </c>
    </row>
    <row r="100" spans="1:26" x14ac:dyDescent="0.3">
      <c r="A100" s="5">
        <f t="shared" si="0"/>
        <v>43791</v>
      </c>
      <c r="B100" s="14">
        <v>482.99999999999994</v>
      </c>
      <c r="C100" s="27">
        <v>466</v>
      </c>
      <c r="D100" s="16">
        <v>87</v>
      </c>
      <c r="G100" s="16">
        <v>255</v>
      </c>
      <c r="H100" s="16">
        <v>474</v>
      </c>
      <c r="I100" s="27">
        <v>491</v>
      </c>
      <c r="J100" s="15">
        <v>584</v>
      </c>
      <c r="K100" s="15">
        <v>411</v>
      </c>
      <c r="L100" s="16">
        <v>607</v>
      </c>
      <c r="M100" s="23">
        <v>3330</v>
      </c>
      <c r="N100" s="24">
        <v>3450</v>
      </c>
      <c r="O100" s="16"/>
      <c r="P100" s="16"/>
      <c r="Q100" s="16"/>
      <c r="R100" s="18">
        <v>57.77</v>
      </c>
      <c r="S100" s="17">
        <v>420</v>
      </c>
      <c r="T100" s="17">
        <v>405</v>
      </c>
      <c r="U100" s="29">
        <v>260</v>
      </c>
      <c r="V100" s="20">
        <v>244</v>
      </c>
      <c r="W100" s="17">
        <v>243</v>
      </c>
      <c r="Y100" s="20">
        <v>295</v>
      </c>
      <c r="Z100" s="17">
        <v>245</v>
      </c>
    </row>
    <row r="101" spans="1:26" x14ac:dyDescent="0.3">
      <c r="A101" s="5">
        <f t="shared" si="0"/>
        <v>43798</v>
      </c>
      <c r="B101" s="14">
        <v>479.54999999999995</v>
      </c>
      <c r="C101" s="27">
        <v>472</v>
      </c>
      <c r="D101" s="16">
        <v>87</v>
      </c>
      <c r="G101" s="16">
        <v>260</v>
      </c>
      <c r="H101" s="16">
        <v>474</v>
      </c>
      <c r="I101" s="27">
        <v>492</v>
      </c>
      <c r="J101" s="15">
        <v>585</v>
      </c>
      <c r="K101" s="15">
        <v>403</v>
      </c>
      <c r="L101" s="16">
        <v>606</v>
      </c>
      <c r="M101" s="23">
        <v>3330</v>
      </c>
      <c r="N101" s="24">
        <v>3460</v>
      </c>
      <c r="O101" s="16"/>
      <c r="P101" s="16"/>
      <c r="Q101" s="16"/>
      <c r="R101" s="18">
        <v>55.17</v>
      </c>
      <c r="S101" s="17">
        <v>417</v>
      </c>
      <c r="T101" s="17">
        <v>410</v>
      </c>
      <c r="U101" s="29">
        <v>262</v>
      </c>
      <c r="V101" s="20">
        <v>244</v>
      </c>
      <c r="W101" s="17">
        <v>247</v>
      </c>
      <c r="Y101" s="20">
        <v>295</v>
      </c>
      <c r="Z101" s="17">
        <v>248</v>
      </c>
    </row>
    <row r="102" spans="1:26" x14ac:dyDescent="0.3">
      <c r="A102" s="5">
        <f t="shared" si="0"/>
        <v>43805</v>
      </c>
      <c r="B102" s="14">
        <v>500.24999999999994</v>
      </c>
      <c r="C102" s="27">
        <v>489</v>
      </c>
      <c r="D102" s="16">
        <v>88.5</v>
      </c>
      <c r="G102" s="16">
        <v>265</v>
      </c>
      <c r="H102" s="16">
        <v>478</v>
      </c>
      <c r="I102" s="27">
        <v>490</v>
      </c>
      <c r="J102" s="15">
        <v>568</v>
      </c>
      <c r="K102" s="15">
        <v>402</v>
      </c>
      <c r="L102" s="16">
        <v>585</v>
      </c>
      <c r="M102" s="23">
        <v>3330</v>
      </c>
      <c r="N102" s="24">
        <v>3450</v>
      </c>
      <c r="O102" s="16"/>
      <c r="P102" s="16"/>
      <c r="Q102" s="16"/>
      <c r="R102" s="18">
        <v>59.2</v>
      </c>
      <c r="S102" s="17">
        <v>435</v>
      </c>
      <c r="T102" s="17">
        <v>425</v>
      </c>
      <c r="U102" s="29">
        <v>283</v>
      </c>
      <c r="V102" s="20">
        <v>244</v>
      </c>
      <c r="W102" s="17">
        <v>250</v>
      </c>
      <c r="Y102" s="20">
        <v>330</v>
      </c>
      <c r="Z102" s="17">
        <v>258</v>
      </c>
    </row>
    <row r="103" spans="1:26" x14ac:dyDescent="0.3">
      <c r="A103" s="5">
        <f t="shared" si="0"/>
        <v>43812</v>
      </c>
      <c r="B103" s="14">
        <v>500.24999999999994</v>
      </c>
      <c r="C103" s="27">
        <v>489</v>
      </c>
      <c r="D103" s="16">
        <v>93.5</v>
      </c>
      <c r="G103" s="16">
        <v>265</v>
      </c>
      <c r="H103" s="30">
        <v>481</v>
      </c>
      <c r="I103" s="27">
        <v>480</v>
      </c>
      <c r="J103" s="15">
        <v>564</v>
      </c>
      <c r="K103" s="15">
        <v>399</v>
      </c>
      <c r="L103" s="16">
        <v>585</v>
      </c>
      <c r="M103" s="23">
        <v>3350</v>
      </c>
      <c r="N103" s="24">
        <v>3370</v>
      </c>
      <c r="O103" s="16"/>
      <c r="P103" s="16"/>
      <c r="Q103" s="16"/>
      <c r="R103" s="18">
        <v>60.07</v>
      </c>
      <c r="S103" s="17">
        <v>435</v>
      </c>
      <c r="T103" s="17">
        <v>425</v>
      </c>
      <c r="U103" s="29">
        <v>297</v>
      </c>
      <c r="V103" s="20">
        <v>244</v>
      </c>
      <c r="W103" s="17">
        <v>253</v>
      </c>
      <c r="Y103" s="20">
        <v>330</v>
      </c>
      <c r="Z103" s="17">
        <v>258.5</v>
      </c>
    </row>
    <row r="104" spans="1:26" x14ac:dyDescent="0.3">
      <c r="A104" s="5">
        <f t="shared" si="0"/>
        <v>43819</v>
      </c>
      <c r="B104" s="14">
        <v>512.9</v>
      </c>
      <c r="C104" s="27">
        <v>449</v>
      </c>
      <c r="D104" s="16">
        <v>93.5</v>
      </c>
      <c r="G104" s="16">
        <v>270</v>
      </c>
      <c r="H104" s="30">
        <v>481</v>
      </c>
      <c r="I104" s="27">
        <v>477</v>
      </c>
      <c r="J104" s="15">
        <v>553</v>
      </c>
      <c r="K104" s="15">
        <v>400</v>
      </c>
      <c r="L104" s="16">
        <v>566</v>
      </c>
      <c r="M104" s="23">
        <v>3350</v>
      </c>
      <c r="N104" s="24">
        <v>3340</v>
      </c>
      <c r="O104" s="16"/>
      <c r="P104" s="16"/>
      <c r="Q104" s="16"/>
      <c r="R104" s="18">
        <v>60.44</v>
      </c>
      <c r="S104" s="17">
        <v>446</v>
      </c>
      <c r="T104" s="17">
        <v>390</v>
      </c>
      <c r="U104" s="29">
        <v>300</v>
      </c>
      <c r="V104" s="20">
        <v>244</v>
      </c>
      <c r="W104" s="17">
        <v>260</v>
      </c>
      <c r="Y104" s="20">
        <v>330</v>
      </c>
      <c r="Z104" s="17">
        <v>260</v>
      </c>
    </row>
    <row r="105" spans="1:26" x14ac:dyDescent="0.3">
      <c r="A105" s="5">
        <f t="shared" si="0"/>
        <v>43826</v>
      </c>
      <c r="B105" s="14">
        <v>511.74999999999994</v>
      </c>
      <c r="C105" s="27"/>
      <c r="D105" s="16">
        <v>89.5</v>
      </c>
      <c r="G105" s="16">
        <v>275</v>
      </c>
      <c r="H105" s="30">
        <v>484</v>
      </c>
      <c r="I105" s="27">
        <v>474</v>
      </c>
      <c r="J105" s="31">
        <v>541</v>
      </c>
      <c r="K105" s="31">
        <v>400</v>
      </c>
      <c r="L105" s="16">
        <v>558</v>
      </c>
      <c r="M105" s="23">
        <v>3370</v>
      </c>
      <c r="N105" s="24">
        <v>3320</v>
      </c>
      <c r="O105" s="16"/>
      <c r="P105" s="16"/>
      <c r="Q105" s="16"/>
      <c r="R105" s="18">
        <v>61.72</v>
      </c>
      <c r="S105" s="17">
        <v>445</v>
      </c>
      <c r="U105" s="29">
        <v>303</v>
      </c>
      <c r="V105" s="20">
        <v>275</v>
      </c>
      <c r="W105" s="17">
        <v>265</v>
      </c>
      <c r="Y105" s="20">
        <v>330</v>
      </c>
      <c r="Z105" s="17">
        <v>265</v>
      </c>
    </row>
    <row r="106" spans="1:26" x14ac:dyDescent="0.3">
      <c r="A106" s="32">
        <f t="shared" si="0"/>
        <v>43833</v>
      </c>
      <c r="B106" s="14">
        <v>511.74999999999994</v>
      </c>
      <c r="C106" s="27"/>
      <c r="D106" s="16">
        <v>92.1</v>
      </c>
      <c r="G106" s="16">
        <v>285</v>
      </c>
      <c r="H106" s="30">
        <v>486</v>
      </c>
      <c r="I106" s="33">
        <v>474</v>
      </c>
      <c r="J106" s="31">
        <v>546</v>
      </c>
      <c r="K106" s="31">
        <v>402</v>
      </c>
      <c r="L106" s="16">
        <v>565</v>
      </c>
      <c r="M106" s="23">
        <v>3370</v>
      </c>
      <c r="N106" s="24">
        <v>3300</v>
      </c>
      <c r="O106" s="16"/>
      <c r="P106" s="16"/>
      <c r="Q106" s="16"/>
      <c r="R106" s="34">
        <v>63.05</v>
      </c>
      <c r="S106" s="17">
        <v>445</v>
      </c>
      <c r="U106" s="35">
        <v>303</v>
      </c>
      <c r="V106" s="36">
        <v>275</v>
      </c>
      <c r="W106" s="17">
        <v>270</v>
      </c>
      <c r="X106" s="21">
        <v>290</v>
      </c>
      <c r="Y106" s="36">
        <v>330</v>
      </c>
      <c r="Z106" s="17">
        <v>265</v>
      </c>
    </row>
    <row r="107" spans="1:26" x14ac:dyDescent="0.3">
      <c r="A107" s="5">
        <f t="shared" si="0"/>
        <v>43840</v>
      </c>
      <c r="B107" s="14">
        <v>517.5</v>
      </c>
      <c r="C107" s="27">
        <v>443</v>
      </c>
      <c r="D107" s="16">
        <v>93</v>
      </c>
      <c r="G107" s="16">
        <v>290</v>
      </c>
      <c r="H107" s="30">
        <v>486</v>
      </c>
      <c r="I107" s="33">
        <v>480</v>
      </c>
      <c r="J107" s="31">
        <v>549</v>
      </c>
      <c r="K107" s="31">
        <v>404</v>
      </c>
      <c r="L107" s="16">
        <v>568</v>
      </c>
      <c r="M107" s="23">
        <v>3370</v>
      </c>
      <c r="N107" s="24">
        <v>3330</v>
      </c>
      <c r="O107" s="16"/>
      <c r="P107" s="16"/>
      <c r="Q107" s="16"/>
      <c r="R107" s="18">
        <v>59.04</v>
      </c>
      <c r="S107" s="17">
        <v>450</v>
      </c>
      <c r="T107" s="17">
        <v>385</v>
      </c>
      <c r="U107" s="29">
        <v>299</v>
      </c>
      <c r="V107" s="20">
        <v>275</v>
      </c>
      <c r="W107" s="17">
        <v>270</v>
      </c>
      <c r="X107" s="21">
        <v>293</v>
      </c>
      <c r="Y107" s="20">
        <v>355</v>
      </c>
      <c r="Z107" s="17">
        <v>265</v>
      </c>
    </row>
    <row r="108" spans="1:26" x14ac:dyDescent="0.3">
      <c r="A108" s="5">
        <f t="shared" si="0"/>
        <v>43847</v>
      </c>
      <c r="B108" s="14">
        <v>511.74999999999994</v>
      </c>
      <c r="C108" s="27">
        <v>500</v>
      </c>
      <c r="D108" s="15">
        <v>95.25</v>
      </c>
      <c r="G108" s="15">
        <v>295</v>
      </c>
      <c r="H108" s="30">
        <v>486</v>
      </c>
      <c r="I108" s="33">
        <v>476</v>
      </c>
      <c r="J108" s="31">
        <v>548</v>
      </c>
      <c r="K108" s="31">
        <v>404</v>
      </c>
      <c r="L108" s="15">
        <v>573</v>
      </c>
      <c r="M108" s="23">
        <v>3370</v>
      </c>
      <c r="N108" s="24">
        <v>3300</v>
      </c>
      <c r="O108" s="16"/>
      <c r="P108" s="16"/>
      <c r="Q108" s="16"/>
      <c r="R108" s="18">
        <v>58.56</v>
      </c>
      <c r="S108" s="17">
        <v>445</v>
      </c>
      <c r="T108" s="17">
        <v>435</v>
      </c>
      <c r="U108" s="29">
        <v>288</v>
      </c>
      <c r="V108" s="20">
        <v>275</v>
      </c>
      <c r="W108" s="17">
        <v>268</v>
      </c>
      <c r="X108" s="21">
        <v>283</v>
      </c>
      <c r="Y108" s="20">
        <v>355</v>
      </c>
      <c r="Z108" s="17">
        <v>260</v>
      </c>
    </row>
    <row r="109" spans="1:26" x14ac:dyDescent="0.3">
      <c r="A109" s="5">
        <f t="shared" si="0"/>
        <v>43854</v>
      </c>
      <c r="B109" s="14">
        <v>511.74999999999994</v>
      </c>
      <c r="C109" s="27">
        <v>495</v>
      </c>
      <c r="D109" s="15">
        <v>95.55</v>
      </c>
      <c r="G109" s="15">
        <v>295</v>
      </c>
      <c r="H109" s="30">
        <v>486</v>
      </c>
      <c r="I109" s="33">
        <v>476</v>
      </c>
      <c r="J109" s="31">
        <v>548</v>
      </c>
      <c r="K109" s="31">
        <v>404</v>
      </c>
      <c r="L109" s="15">
        <v>567</v>
      </c>
      <c r="M109" s="23">
        <v>3370</v>
      </c>
      <c r="N109" s="24">
        <v>3300</v>
      </c>
      <c r="O109" s="16"/>
      <c r="P109" s="16"/>
      <c r="Q109" s="16"/>
      <c r="R109" s="18">
        <v>54.19</v>
      </c>
      <c r="S109" s="17">
        <v>445</v>
      </c>
      <c r="T109" s="17">
        <v>430</v>
      </c>
      <c r="U109" s="29">
        <v>280</v>
      </c>
      <c r="V109" s="20">
        <v>275</v>
      </c>
      <c r="W109" s="17">
        <v>255</v>
      </c>
      <c r="X109" s="21">
        <v>280</v>
      </c>
      <c r="Y109" s="20">
        <v>340</v>
      </c>
      <c r="Z109" s="17">
        <v>258</v>
      </c>
    </row>
    <row r="110" spans="1:26" x14ac:dyDescent="0.3">
      <c r="A110" s="5">
        <f t="shared" si="0"/>
        <v>43861</v>
      </c>
      <c r="B110" s="14">
        <v>505.99999999999994</v>
      </c>
      <c r="C110" s="27"/>
      <c r="D110" s="15">
        <v>88.26</v>
      </c>
      <c r="G110" s="15">
        <v>295</v>
      </c>
      <c r="H110" s="30">
        <v>486</v>
      </c>
      <c r="I110" s="33">
        <v>476</v>
      </c>
      <c r="J110" s="31">
        <v>538</v>
      </c>
      <c r="K110" s="31">
        <v>404</v>
      </c>
      <c r="L110" s="15">
        <v>555</v>
      </c>
      <c r="M110" s="23">
        <v>3370</v>
      </c>
      <c r="N110" s="24">
        <v>3300</v>
      </c>
      <c r="O110" s="16"/>
      <c r="P110" s="16"/>
      <c r="Q110" s="16"/>
      <c r="R110" s="18">
        <v>51.56</v>
      </c>
      <c r="S110" s="17">
        <v>440</v>
      </c>
      <c r="U110" s="29">
        <v>270</v>
      </c>
      <c r="V110" s="37">
        <v>287.5</v>
      </c>
      <c r="W110" s="17">
        <v>252</v>
      </c>
      <c r="X110" s="21">
        <v>277</v>
      </c>
      <c r="Y110" s="20">
        <v>340</v>
      </c>
      <c r="Z110" s="17">
        <v>246</v>
      </c>
    </row>
    <row r="111" spans="1:26" x14ac:dyDescent="0.3">
      <c r="A111" s="5">
        <f t="shared" si="0"/>
        <v>43868</v>
      </c>
      <c r="B111" s="14">
        <v>488.74999999999994</v>
      </c>
      <c r="C111" s="27">
        <v>483</v>
      </c>
      <c r="D111" s="15">
        <v>82.75</v>
      </c>
      <c r="G111" s="15">
        <v>295</v>
      </c>
      <c r="H111" s="30">
        <v>482</v>
      </c>
      <c r="I111" s="33">
        <v>472</v>
      </c>
      <c r="J111" s="31">
        <v>538</v>
      </c>
      <c r="K111" s="31">
        <v>400</v>
      </c>
      <c r="L111" s="15">
        <v>557</v>
      </c>
      <c r="M111" s="23">
        <v>3370</v>
      </c>
      <c r="N111" s="24">
        <v>3300</v>
      </c>
      <c r="O111" s="16"/>
      <c r="P111" s="16"/>
      <c r="Q111" s="16"/>
      <c r="R111" s="18">
        <v>50.32</v>
      </c>
      <c r="S111" s="17">
        <v>425</v>
      </c>
      <c r="T111" s="17">
        <v>420</v>
      </c>
      <c r="U111" s="29">
        <v>260</v>
      </c>
      <c r="V111" s="20">
        <v>261</v>
      </c>
      <c r="W111" s="17">
        <v>243</v>
      </c>
      <c r="X111" s="21">
        <v>277</v>
      </c>
      <c r="Y111" s="20">
        <v>340</v>
      </c>
      <c r="Z111" s="17">
        <v>246</v>
      </c>
    </row>
    <row r="112" spans="1:26" x14ac:dyDescent="0.3">
      <c r="A112" s="5">
        <f t="shared" si="0"/>
        <v>43875</v>
      </c>
      <c r="B112" s="14">
        <v>480.7</v>
      </c>
      <c r="C112" s="27">
        <v>481</v>
      </c>
      <c r="D112" s="15">
        <v>88.25</v>
      </c>
      <c r="G112" s="15">
        <v>295</v>
      </c>
      <c r="H112" s="30">
        <v>478</v>
      </c>
      <c r="I112" s="33">
        <v>472</v>
      </c>
      <c r="J112" s="31">
        <v>529</v>
      </c>
      <c r="K112" s="31">
        <v>401</v>
      </c>
      <c r="L112" s="15">
        <v>549</v>
      </c>
      <c r="M112" s="23">
        <v>3340</v>
      </c>
      <c r="N112" s="24">
        <v>3300</v>
      </c>
      <c r="O112" s="16"/>
      <c r="P112" s="16"/>
      <c r="Q112" s="16"/>
      <c r="R112" s="18">
        <v>52.1</v>
      </c>
      <c r="S112" s="17">
        <v>418</v>
      </c>
      <c r="T112" s="17">
        <v>418</v>
      </c>
      <c r="U112" s="29">
        <v>275</v>
      </c>
      <c r="V112" s="20">
        <v>261</v>
      </c>
      <c r="W112" s="17">
        <v>217</v>
      </c>
      <c r="X112" s="21">
        <v>240</v>
      </c>
      <c r="Y112" s="20">
        <v>330</v>
      </c>
      <c r="Z112" s="17">
        <v>230</v>
      </c>
    </row>
    <row r="113" spans="1:26" x14ac:dyDescent="0.3">
      <c r="A113" s="5">
        <f t="shared" si="0"/>
        <v>43882</v>
      </c>
      <c r="B113" s="14">
        <v>480.7</v>
      </c>
      <c r="C113" s="27"/>
      <c r="D113" s="15">
        <v>91.5</v>
      </c>
      <c r="G113" s="15">
        <v>295</v>
      </c>
      <c r="H113" s="30">
        <v>456</v>
      </c>
      <c r="I113" s="33">
        <v>433</v>
      </c>
      <c r="J113" s="31">
        <v>518</v>
      </c>
      <c r="K113" s="31">
        <v>399</v>
      </c>
      <c r="L113" s="15">
        <v>539</v>
      </c>
      <c r="M113" s="23">
        <v>3190</v>
      </c>
      <c r="N113" s="24">
        <v>3040</v>
      </c>
      <c r="O113" s="16"/>
      <c r="P113" s="16"/>
      <c r="Q113" s="16"/>
      <c r="R113" s="18">
        <v>53.38</v>
      </c>
      <c r="S113" s="17">
        <v>418</v>
      </c>
      <c r="U113" s="29">
        <v>280</v>
      </c>
      <c r="V113" s="20">
        <v>261</v>
      </c>
      <c r="W113" s="17">
        <v>230</v>
      </c>
      <c r="X113" s="21">
        <v>256</v>
      </c>
      <c r="Y113" s="20">
        <v>330</v>
      </c>
      <c r="Z113" s="17">
        <v>230</v>
      </c>
    </row>
    <row r="114" spans="1:26" x14ac:dyDescent="0.3">
      <c r="A114" s="5">
        <f t="shared" si="0"/>
        <v>43889</v>
      </c>
      <c r="B114" s="14">
        <v>482.99999999999994</v>
      </c>
      <c r="C114" s="27">
        <v>485</v>
      </c>
      <c r="D114" s="15">
        <v>83.5</v>
      </c>
      <c r="G114" s="15">
        <v>295</v>
      </c>
      <c r="H114" s="30">
        <v>456</v>
      </c>
      <c r="I114" s="33">
        <v>432</v>
      </c>
      <c r="J114" s="31">
        <v>516</v>
      </c>
      <c r="K114" s="31">
        <v>395</v>
      </c>
      <c r="L114" s="15">
        <v>538</v>
      </c>
      <c r="M114" s="23">
        <v>3190</v>
      </c>
      <c r="N114" s="24">
        <v>3030</v>
      </c>
      <c r="O114" s="16"/>
      <c r="P114" s="16"/>
      <c r="Q114" s="16"/>
      <c r="R114" s="18">
        <v>44.76</v>
      </c>
      <c r="S114" s="17">
        <v>420</v>
      </c>
      <c r="T114" s="17">
        <v>422</v>
      </c>
      <c r="U114" s="29">
        <v>278</v>
      </c>
      <c r="V114" s="20">
        <v>261</v>
      </c>
      <c r="W114" s="17">
        <v>240</v>
      </c>
      <c r="X114" s="21">
        <v>262</v>
      </c>
      <c r="Y114" s="20">
        <v>335</v>
      </c>
      <c r="Z114" s="17">
        <v>235</v>
      </c>
    </row>
    <row r="115" spans="1:26" x14ac:dyDescent="0.3">
      <c r="A115" s="5">
        <f t="shared" si="0"/>
        <v>43896</v>
      </c>
      <c r="B115" s="14">
        <v>482.99999999999994</v>
      </c>
      <c r="C115" s="27"/>
      <c r="D115" s="15">
        <v>89.5</v>
      </c>
      <c r="G115" s="15">
        <v>295</v>
      </c>
      <c r="H115" s="30">
        <v>450</v>
      </c>
      <c r="I115" s="33">
        <v>444</v>
      </c>
      <c r="J115" s="31">
        <v>515</v>
      </c>
      <c r="K115" s="31">
        <v>392</v>
      </c>
      <c r="L115" s="15">
        <v>537</v>
      </c>
      <c r="M115" s="23">
        <v>3190</v>
      </c>
      <c r="N115" s="24">
        <v>3080</v>
      </c>
      <c r="O115" s="16"/>
      <c r="P115" s="16"/>
      <c r="Q115" s="16"/>
      <c r="R115" s="18">
        <v>41.28</v>
      </c>
      <c r="S115" s="17">
        <v>420</v>
      </c>
      <c r="U115" s="29">
        <v>278</v>
      </c>
      <c r="V115" s="20">
        <v>261</v>
      </c>
      <c r="W115" s="17">
        <v>235</v>
      </c>
      <c r="X115" s="21">
        <v>260</v>
      </c>
      <c r="Y115" s="20">
        <v>335</v>
      </c>
      <c r="Z115" s="17">
        <v>235</v>
      </c>
    </row>
    <row r="116" spans="1:26" x14ac:dyDescent="0.3">
      <c r="A116" s="5">
        <f t="shared" si="0"/>
        <v>43903</v>
      </c>
      <c r="B116" s="14">
        <v>471.49999999999994</v>
      </c>
      <c r="C116" s="27"/>
      <c r="D116" s="15">
        <v>90.5</v>
      </c>
      <c r="G116" s="15">
        <v>295</v>
      </c>
      <c r="H116" s="30">
        <v>450</v>
      </c>
      <c r="I116" s="33">
        <v>447</v>
      </c>
      <c r="J116" s="31">
        <v>508</v>
      </c>
      <c r="K116" s="31">
        <v>388</v>
      </c>
      <c r="L116" s="15">
        <v>531</v>
      </c>
      <c r="M116" s="23">
        <v>3190</v>
      </c>
      <c r="N116" s="24">
        <v>3130</v>
      </c>
      <c r="O116" s="16"/>
      <c r="P116" s="16"/>
      <c r="Q116" s="16"/>
      <c r="R116" s="18">
        <v>31.73</v>
      </c>
      <c r="S116" s="17">
        <v>410</v>
      </c>
      <c r="U116" s="29">
        <v>275</v>
      </c>
      <c r="V116" s="20">
        <v>261</v>
      </c>
      <c r="W116" s="17">
        <v>225</v>
      </c>
      <c r="X116" s="21">
        <v>255</v>
      </c>
      <c r="Y116" s="20">
        <v>335</v>
      </c>
      <c r="Z116" s="17">
        <v>230</v>
      </c>
    </row>
    <row r="117" spans="1:26" x14ac:dyDescent="0.3">
      <c r="A117" s="5">
        <f t="shared" si="0"/>
        <v>43910</v>
      </c>
      <c r="B117" s="14">
        <v>471.49999999999994</v>
      </c>
      <c r="C117" s="27"/>
      <c r="D117" s="15">
        <v>86.5</v>
      </c>
      <c r="G117" s="15">
        <v>295</v>
      </c>
      <c r="H117" s="30">
        <v>455</v>
      </c>
      <c r="I117" s="33">
        <v>445</v>
      </c>
      <c r="J117" s="31">
        <v>511</v>
      </c>
      <c r="K117" s="31">
        <v>383</v>
      </c>
      <c r="L117" s="15">
        <v>531</v>
      </c>
      <c r="M117" s="23">
        <v>3220</v>
      </c>
      <c r="N117" s="24">
        <v>3160</v>
      </c>
      <c r="O117" s="16"/>
      <c r="P117" s="16"/>
      <c r="Q117" s="16"/>
      <c r="R117" s="18">
        <v>22.59</v>
      </c>
      <c r="S117" s="17">
        <v>410</v>
      </c>
      <c r="U117" s="29">
        <v>245</v>
      </c>
      <c r="V117" s="20">
        <v>261</v>
      </c>
      <c r="W117" s="17">
        <v>225</v>
      </c>
      <c r="X117" s="21">
        <v>245</v>
      </c>
      <c r="Y117" s="20">
        <v>325</v>
      </c>
      <c r="Z117" s="17">
        <v>215</v>
      </c>
    </row>
    <row r="118" spans="1:26" x14ac:dyDescent="0.3">
      <c r="A118" s="5">
        <f t="shared" si="0"/>
        <v>43917</v>
      </c>
      <c r="B118" s="14">
        <v>471.49999999999994</v>
      </c>
      <c r="C118" s="27"/>
      <c r="D118" s="15">
        <v>86</v>
      </c>
      <c r="G118" s="15">
        <v>295</v>
      </c>
      <c r="H118" s="30">
        <v>455</v>
      </c>
      <c r="I118" s="33">
        <v>442</v>
      </c>
      <c r="J118" s="31">
        <v>512</v>
      </c>
      <c r="K118" s="31">
        <v>373</v>
      </c>
      <c r="L118" s="15">
        <v>528</v>
      </c>
      <c r="M118" s="23">
        <v>3220</v>
      </c>
      <c r="N118" s="24">
        <v>3110</v>
      </c>
      <c r="O118" s="16"/>
      <c r="P118" s="16"/>
      <c r="Q118" s="16"/>
      <c r="R118" s="18">
        <v>21.51</v>
      </c>
      <c r="S118" s="17">
        <v>410</v>
      </c>
      <c r="U118" s="29">
        <v>230</v>
      </c>
      <c r="V118" s="20">
        <v>261</v>
      </c>
      <c r="W118" s="17">
        <v>220</v>
      </c>
      <c r="X118" s="21">
        <v>233</v>
      </c>
      <c r="Y118" s="20">
        <v>325</v>
      </c>
      <c r="Z118" s="17">
        <v>205</v>
      </c>
    </row>
    <row r="119" spans="1:26" x14ac:dyDescent="0.3">
      <c r="A119" s="5">
        <f t="shared" si="0"/>
        <v>43924</v>
      </c>
      <c r="B119" s="14">
        <v>442.74999999999994</v>
      </c>
      <c r="C119" s="27"/>
      <c r="D119" s="15">
        <v>82.75</v>
      </c>
      <c r="G119" s="15">
        <v>290</v>
      </c>
      <c r="H119" s="30">
        <v>449</v>
      </c>
      <c r="I119" s="33">
        <v>426</v>
      </c>
      <c r="J119" s="31">
        <v>499</v>
      </c>
      <c r="K119" s="31">
        <v>349</v>
      </c>
      <c r="L119" s="15">
        <v>521</v>
      </c>
      <c r="M119" s="23">
        <v>3170</v>
      </c>
      <c r="N119" s="24">
        <v>3030</v>
      </c>
      <c r="O119" s="16"/>
      <c r="P119" s="16"/>
      <c r="Q119" s="16"/>
      <c r="R119" s="18">
        <v>28.34</v>
      </c>
      <c r="S119" s="17">
        <v>385</v>
      </c>
      <c r="U119" s="29">
        <v>225</v>
      </c>
      <c r="V119" s="20">
        <v>261</v>
      </c>
      <c r="W119" s="17">
        <v>215</v>
      </c>
      <c r="X119" s="21">
        <v>215</v>
      </c>
      <c r="Y119" s="20">
        <v>325</v>
      </c>
      <c r="Z119" s="17">
        <v>200</v>
      </c>
    </row>
    <row r="120" spans="1:26" x14ac:dyDescent="0.3">
      <c r="A120" s="5">
        <f t="shared" si="0"/>
        <v>43931</v>
      </c>
      <c r="B120" s="14">
        <v>413.99999999999994</v>
      </c>
      <c r="C120" s="27"/>
      <c r="D120" s="15">
        <v>84.25</v>
      </c>
      <c r="G120" s="15">
        <v>275</v>
      </c>
      <c r="H120" s="30">
        <v>449</v>
      </c>
      <c r="I120" s="33">
        <v>431</v>
      </c>
      <c r="J120" s="31">
        <v>507</v>
      </c>
      <c r="K120" s="31">
        <v>327</v>
      </c>
      <c r="L120" s="15">
        <v>526</v>
      </c>
      <c r="M120" s="23">
        <v>3170</v>
      </c>
      <c r="N120" s="24">
        <v>3030</v>
      </c>
      <c r="O120" s="16"/>
      <c r="P120" s="16"/>
      <c r="Q120" s="16"/>
      <c r="R120" s="18">
        <v>22.76</v>
      </c>
      <c r="S120" s="17">
        <v>360</v>
      </c>
      <c r="U120" s="29">
        <v>253</v>
      </c>
      <c r="V120" s="20">
        <v>261</v>
      </c>
      <c r="W120" s="17">
        <v>205</v>
      </c>
      <c r="X120" s="21">
        <v>210</v>
      </c>
      <c r="Y120" s="20">
        <v>325</v>
      </c>
      <c r="Z120" s="17">
        <v>185</v>
      </c>
    </row>
    <row r="121" spans="1:26" x14ac:dyDescent="0.3">
      <c r="A121" s="5">
        <f t="shared" si="0"/>
        <v>43938</v>
      </c>
      <c r="B121" s="14">
        <v>431.24999999999994</v>
      </c>
      <c r="C121" s="27">
        <v>408</v>
      </c>
      <c r="D121" s="15">
        <v>84.5</v>
      </c>
      <c r="G121" s="15">
        <v>275</v>
      </c>
      <c r="H121" s="30">
        <v>445</v>
      </c>
      <c r="I121" s="38">
        <v>436</v>
      </c>
      <c r="J121" s="31">
        <v>507</v>
      </c>
      <c r="K121" s="31">
        <v>325</v>
      </c>
      <c r="L121" s="15">
        <v>526</v>
      </c>
      <c r="M121" s="23">
        <v>3140</v>
      </c>
      <c r="N121" s="24">
        <v>3080</v>
      </c>
      <c r="O121" s="16"/>
      <c r="P121" s="16"/>
      <c r="Q121" s="16"/>
      <c r="R121" s="18">
        <v>20.97</v>
      </c>
      <c r="S121" s="17">
        <v>375</v>
      </c>
      <c r="T121" s="17">
        <v>355</v>
      </c>
      <c r="U121" s="29">
        <v>255</v>
      </c>
      <c r="V121" s="20">
        <v>214</v>
      </c>
      <c r="W121" s="17">
        <v>210</v>
      </c>
      <c r="X121" s="22"/>
      <c r="Y121" s="20">
        <v>325</v>
      </c>
      <c r="Z121" s="17">
        <v>200</v>
      </c>
    </row>
    <row r="122" spans="1:26" x14ac:dyDescent="0.3">
      <c r="A122" s="5">
        <f t="shared" si="0"/>
        <v>43945</v>
      </c>
      <c r="B122" s="14">
        <v>431.24999999999994</v>
      </c>
      <c r="C122" s="27">
        <v>426</v>
      </c>
      <c r="D122" s="15">
        <v>83.4</v>
      </c>
      <c r="G122" s="15">
        <v>275</v>
      </c>
      <c r="H122" s="30">
        <v>445</v>
      </c>
      <c r="I122" s="33">
        <v>434</v>
      </c>
      <c r="J122" s="31">
        <v>505</v>
      </c>
      <c r="K122" s="31">
        <v>336</v>
      </c>
      <c r="L122" s="15">
        <v>524</v>
      </c>
      <c r="M122" s="23">
        <v>3140</v>
      </c>
      <c r="N122" s="24">
        <v>3070</v>
      </c>
      <c r="O122" s="16"/>
      <c r="P122" s="16"/>
      <c r="Q122" s="16"/>
      <c r="R122" s="18">
        <v>16.940000000000001</v>
      </c>
      <c r="S122" s="17">
        <v>375</v>
      </c>
      <c r="T122" s="17">
        <v>370</v>
      </c>
      <c r="U122" s="29">
        <v>255</v>
      </c>
      <c r="V122" s="20">
        <v>250</v>
      </c>
      <c r="W122" s="17">
        <v>220</v>
      </c>
      <c r="X122" s="21">
        <v>235</v>
      </c>
      <c r="Y122" s="20">
        <v>325</v>
      </c>
      <c r="Z122" s="17">
        <v>200</v>
      </c>
    </row>
    <row r="123" spans="1:26" x14ac:dyDescent="0.3">
      <c r="A123" s="5">
        <f t="shared" si="0"/>
        <v>43952</v>
      </c>
      <c r="B123" s="14">
        <v>425.49999999999994</v>
      </c>
      <c r="C123" s="27">
        <v>426</v>
      </c>
      <c r="D123" s="15">
        <v>83.5</v>
      </c>
      <c r="G123" s="15">
        <v>275</v>
      </c>
      <c r="H123" s="30">
        <v>441</v>
      </c>
      <c r="I123" s="38">
        <v>438</v>
      </c>
      <c r="J123" s="31">
        <v>505</v>
      </c>
      <c r="K123" s="31">
        <v>337</v>
      </c>
      <c r="L123" s="15">
        <v>525</v>
      </c>
      <c r="M123" s="23">
        <v>3150</v>
      </c>
      <c r="N123" s="24">
        <v>3090</v>
      </c>
      <c r="O123" s="16"/>
      <c r="P123" s="16"/>
      <c r="Q123" s="16"/>
      <c r="R123" s="18">
        <v>19.78</v>
      </c>
      <c r="S123" s="17">
        <v>370</v>
      </c>
      <c r="T123" s="17">
        <v>370</v>
      </c>
      <c r="U123" s="29">
        <v>240</v>
      </c>
      <c r="V123" s="20">
        <v>240</v>
      </c>
      <c r="W123" s="17">
        <v>217</v>
      </c>
      <c r="X123" s="22"/>
      <c r="Y123" s="20">
        <v>325</v>
      </c>
      <c r="Z123" s="17">
        <v>205</v>
      </c>
    </row>
    <row r="124" spans="1:26" x14ac:dyDescent="0.3">
      <c r="A124" s="5">
        <f t="shared" si="0"/>
        <v>43959</v>
      </c>
      <c r="B124" s="14">
        <v>431.24999999999994</v>
      </c>
      <c r="C124" s="27">
        <v>426</v>
      </c>
      <c r="D124" s="15">
        <v>87.15</v>
      </c>
      <c r="G124" s="15">
        <v>275</v>
      </c>
      <c r="H124" s="30">
        <v>444</v>
      </c>
      <c r="I124" s="33">
        <v>444</v>
      </c>
      <c r="J124" s="31">
        <v>513</v>
      </c>
      <c r="K124" s="31">
        <v>364</v>
      </c>
      <c r="L124" s="15">
        <v>530</v>
      </c>
      <c r="M124" s="23">
        <v>3170</v>
      </c>
      <c r="N124" s="24">
        <v>3140</v>
      </c>
      <c r="O124" s="16"/>
      <c r="P124" s="16"/>
      <c r="Q124" s="16"/>
      <c r="R124" s="18">
        <v>24.74</v>
      </c>
      <c r="S124" s="17">
        <v>375</v>
      </c>
      <c r="T124" s="17">
        <v>370</v>
      </c>
      <c r="U124" s="29">
        <v>252</v>
      </c>
      <c r="V124" s="20">
        <v>250</v>
      </c>
      <c r="W124" s="17">
        <v>217</v>
      </c>
      <c r="X124" s="21">
        <v>235</v>
      </c>
      <c r="Y124" s="20">
        <v>325</v>
      </c>
      <c r="Z124" s="17">
        <v>205</v>
      </c>
    </row>
    <row r="125" spans="1:26" x14ac:dyDescent="0.3">
      <c r="A125" s="5">
        <f t="shared" si="0"/>
        <v>43966</v>
      </c>
      <c r="B125" s="14">
        <v>435.84999999999997</v>
      </c>
      <c r="C125" s="15">
        <v>437</v>
      </c>
      <c r="D125" s="15">
        <v>90.25</v>
      </c>
      <c r="G125" s="15">
        <v>275</v>
      </c>
      <c r="H125" s="30">
        <v>446</v>
      </c>
      <c r="I125" s="38">
        <v>447</v>
      </c>
      <c r="J125" s="31">
        <v>513</v>
      </c>
      <c r="K125" s="31">
        <v>375</v>
      </c>
      <c r="L125" s="15">
        <v>529</v>
      </c>
      <c r="M125" s="23">
        <v>3180</v>
      </c>
      <c r="N125" s="24">
        <v>3170</v>
      </c>
      <c r="O125" s="16"/>
      <c r="P125" s="16"/>
      <c r="Q125" s="16"/>
      <c r="R125" s="18">
        <v>29.47</v>
      </c>
      <c r="S125" s="17">
        <v>379</v>
      </c>
      <c r="T125" s="17">
        <v>380</v>
      </c>
      <c r="U125" s="29">
        <v>250</v>
      </c>
      <c r="V125" s="20">
        <v>255</v>
      </c>
      <c r="W125" s="17">
        <v>235</v>
      </c>
      <c r="X125" s="22"/>
      <c r="Y125" s="20">
        <v>325</v>
      </c>
      <c r="Z125" s="17">
        <v>205</v>
      </c>
    </row>
    <row r="126" spans="1:26" x14ac:dyDescent="0.3">
      <c r="A126" s="5">
        <f t="shared" si="0"/>
        <v>43973</v>
      </c>
      <c r="B126" s="14">
        <v>450.79999999999995</v>
      </c>
      <c r="C126" s="15">
        <v>431</v>
      </c>
      <c r="D126" s="15">
        <v>96</v>
      </c>
      <c r="G126" s="15">
        <v>285</v>
      </c>
      <c r="H126" s="30">
        <v>453</v>
      </c>
      <c r="I126" s="33">
        <v>461</v>
      </c>
      <c r="J126" s="31">
        <v>528</v>
      </c>
      <c r="K126" s="31">
        <v>375</v>
      </c>
      <c r="L126" s="15">
        <v>539</v>
      </c>
      <c r="M126" s="23">
        <v>3230</v>
      </c>
      <c r="N126" s="24">
        <v>3270</v>
      </c>
      <c r="O126" s="16"/>
      <c r="P126" s="16"/>
      <c r="Q126" s="16">
        <v>3844</v>
      </c>
      <c r="R126" s="18">
        <v>33.25</v>
      </c>
      <c r="S126" s="17">
        <v>392</v>
      </c>
      <c r="T126" s="17">
        <v>375</v>
      </c>
      <c r="U126" s="29">
        <v>252</v>
      </c>
      <c r="V126" s="20">
        <v>255</v>
      </c>
      <c r="W126" s="17">
        <v>235</v>
      </c>
      <c r="X126" s="21">
        <v>253</v>
      </c>
      <c r="Y126" s="20">
        <v>325</v>
      </c>
      <c r="Z126" s="17">
        <v>210</v>
      </c>
    </row>
    <row r="127" spans="1:26" x14ac:dyDescent="0.3">
      <c r="A127" s="5">
        <f t="shared" si="0"/>
        <v>43980</v>
      </c>
      <c r="B127" s="14">
        <v>450.79999999999995</v>
      </c>
      <c r="C127" s="15">
        <v>435</v>
      </c>
      <c r="D127" s="15">
        <v>101</v>
      </c>
      <c r="G127" s="15">
        <v>285</v>
      </c>
      <c r="H127" s="30">
        <v>453</v>
      </c>
      <c r="I127" s="33">
        <v>460</v>
      </c>
      <c r="J127" s="31">
        <v>532</v>
      </c>
      <c r="K127" s="31">
        <v>369</v>
      </c>
      <c r="L127" s="15">
        <v>537</v>
      </c>
      <c r="M127" s="23">
        <v>3230</v>
      </c>
      <c r="N127" s="24">
        <v>3280</v>
      </c>
      <c r="O127" s="16"/>
      <c r="P127" s="16"/>
      <c r="Q127" s="16">
        <v>3831</v>
      </c>
      <c r="R127" s="18">
        <v>35.49</v>
      </c>
      <c r="S127" s="17">
        <v>392</v>
      </c>
      <c r="T127" s="17">
        <v>378</v>
      </c>
      <c r="U127" s="29">
        <v>253</v>
      </c>
      <c r="V127" s="20">
        <v>255</v>
      </c>
      <c r="W127" s="17">
        <v>235</v>
      </c>
      <c r="X127" s="21">
        <v>255</v>
      </c>
      <c r="Y127" s="20">
        <v>315</v>
      </c>
      <c r="Z127" s="17">
        <v>220</v>
      </c>
    </row>
    <row r="128" spans="1:26" x14ac:dyDescent="0.3">
      <c r="A128" s="5">
        <f t="shared" si="0"/>
        <v>43987</v>
      </c>
      <c r="B128" s="14">
        <v>454.24999999999994</v>
      </c>
      <c r="C128" s="15">
        <v>440</v>
      </c>
      <c r="D128" s="15">
        <v>100</v>
      </c>
      <c r="G128" s="15">
        <v>285</v>
      </c>
      <c r="H128" s="30">
        <v>461</v>
      </c>
      <c r="I128" s="33">
        <v>468</v>
      </c>
      <c r="J128" s="31">
        <v>535</v>
      </c>
      <c r="K128" s="31">
        <v>382</v>
      </c>
      <c r="L128" s="15">
        <v>547</v>
      </c>
      <c r="M128" s="23">
        <v>3260</v>
      </c>
      <c r="N128" s="24">
        <v>3320</v>
      </c>
      <c r="O128" s="16"/>
      <c r="P128" s="16"/>
      <c r="Q128" s="16">
        <v>3882</v>
      </c>
      <c r="R128" s="18">
        <v>39.549999999999997</v>
      </c>
      <c r="S128" s="17">
        <v>395</v>
      </c>
      <c r="T128" s="17">
        <v>383</v>
      </c>
      <c r="U128" s="29">
        <v>260</v>
      </c>
      <c r="V128" s="20">
        <v>255</v>
      </c>
      <c r="W128" s="17">
        <v>235</v>
      </c>
      <c r="X128" s="21">
        <v>261</v>
      </c>
      <c r="Y128" s="20">
        <v>320</v>
      </c>
      <c r="Z128" s="17">
        <v>230</v>
      </c>
    </row>
    <row r="129" spans="1:26" x14ac:dyDescent="0.3">
      <c r="A129" s="5">
        <f t="shared" ref="A129:A192" si="1">A128+7</f>
        <v>43994</v>
      </c>
      <c r="B129" s="14">
        <v>469.2</v>
      </c>
      <c r="C129" s="15">
        <v>454</v>
      </c>
      <c r="D129" s="15">
        <v>105</v>
      </c>
      <c r="G129" s="15">
        <v>285</v>
      </c>
      <c r="H129" s="30">
        <v>461</v>
      </c>
      <c r="I129" s="33">
        <v>468</v>
      </c>
      <c r="J129" s="15">
        <v>533</v>
      </c>
      <c r="K129" s="15">
        <v>382</v>
      </c>
      <c r="L129" s="15">
        <v>546</v>
      </c>
      <c r="M129" s="23">
        <v>3260</v>
      </c>
      <c r="N129" s="24">
        <v>3320</v>
      </c>
      <c r="O129" s="16"/>
      <c r="P129" s="16"/>
      <c r="Q129" s="16">
        <v>3863</v>
      </c>
      <c r="R129" s="18">
        <v>36.26</v>
      </c>
      <c r="S129" s="17">
        <v>408</v>
      </c>
      <c r="T129" s="17">
        <v>395</v>
      </c>
      <c r="U129" s="29">
        <v>266</v>
      </c>
      <c r="V129" s="20">
        <v>275</v>
      </c>
      <c r="W129" s="17">
        <v>245</v>
      </c>
      <c r="X129" s="21">
        <v>265</v>
      </c>
      <c r="Y129" s="20">
        <v>320</v>
      </c>
      <c r="Z129" s="17">
        <v>230</v>
      </c>
    </row>
    <row r="130" spans="1:26" x14ac:dyDescent="0.3">
      <c r="A130" s="5">
        <f t="shared" si="1"/>
        <v>44001</v>
      </c>
      <c r="B130" s="14">
        <v>468.04999999999995</v>
      </c>
      <c r="C130" s="15">
        <v>454</v>
      </c>
      <c r="D130" s="15">
        <v>103</v>
      </c>
      <c r="G130" s="15">
        <v>285</v>
      </c>
      <c r="H130" s="30">
        <v>461</v>
      </c>
      <c r="I130" s="33">
        <v>467</v>
      </c>
      <c r="J130" s="15">
        <v>530</v>
      </c>
      <c r="K130" s="15">
        <v>378</v>
      </c>
      <c r="L130" s="15">
        <v>543</v>
      </c>
      <c r="M130" s="23">
        <v>3260</v>
      </c>
      <c r="N130" s="24">
        <v>3310</v>
      </c>
      <c r="O130" s="16"/>
      <c r="P130" s="16"/>
      <c r="Q130" s="16">
        <v>3844</v>
      </c>
      <c r="R130" s="18">
        <v>38.92</v>
      </c>
      <c r="S130" s="17">
        <v>407</v>
      </c>
      <c r="T130" s="17">
        <v>395</v>
      </c>
      <c r="U130" s="29">
        <v>265</v>
      </c>
      <c r="V130" s="20">
        <v>282</v>
      </c>
      <c r="W130" s="17">
        <v>252</v>
      </c>
      <c r="Y130" s="20">
        <v>320</v>
      </c>
      <c r="Z130" s="17">
        <v>240</v>
      </c>
    </row>
    <row r="131" spans="1:26" x14ac:dyDescent="0.3">
      <c r="A131" s="5">
        <f t="shared" si="1"/>
        <v>44008</v>
      </c>
      <c r="B131" s="14">
        <v>468.04999999999995</v>
      </c>
      <c r="C131" s="15">
        <v>466</v>
      </c>
      <c r="D131" s="15">
        <v>101.5</v>
      </c>
      <c r="G131" s="15">
        <v>285</v>
      </c>
      <c r="H131" s="30">
        <v>474</v>
      </c>
      <c r="I131" s="33">
        <v>471</v>
      </c>
      <c r="J131" s="15">
        <v>532</v>
      </c>
      <c r="K131" s="15">
        <v>387</v>
      </c>
      <c r="L131" s="15">
        <v>543</v>
      </c>
      <c r="M131" s="23">
        <v>3350</v>
      </c>
      <c r="N131" s="24">
        <v>3320</v>
      </c>
      <c r="O131" s="16"/>
      <c r="P131" s="16"/>
      <c r="Q131" s="16">
        <v>3840</v>
      </c>
      <c r="R131" s="18">
        <v>38.49</v>
      </c>
      <c r="S131" s="17">
        <v>407</v>
      </c>
      <c r="T131" s="17">
        <v>405</v>
      </c>
      <c r="U131" s="29">
        <v>261</v>
      </c>
      <c r="V131" s="20">
        <v>282</v>
      </c>
      <c r="W131" s="17">
        <v>250</v>
      </c>
      <c r="Y131" s="20">
        <v>325</v>
      </c>
      <c r="Z131" s="17">
        <v>235</v>
      </c>
    </row>
    <row r="132" spans="1:26" x14ac:dyDescent="0.3">
      <c r="A132" s="5">
        <f t="shared" si="1"/>
        <v>44015</v>
      </c>
      <c r="B132" s="14">
        <v>463.45</v>
      </c>
      <c r="C132" s="15">
        <v>460</v>
      </c>
      <c r="D132" s="15">
        <v>99.5</v>
      </c>
      <c r="G132" s="15">
        <v>285</v>
      </c>
      <c r="H132" s="30">
        <v>485</v>
      </c>
      <c r="I132" s="33">
        <v>469</v>
      </c>
      <c r="J132" s="31">
        <v>525</v>
      </c>
      <c r="K132" s="31">
        <v>386</v>
      </c>
      <c r="L132" s="15">
        <v>537</v>
      </c>
      <c r="M132" s="23">
        <v>3380</v>
      </c>
      <c r="N132" s="24">
        <v>3310</v>
      </c>
      <c r="O132" s="16"/>
      <c r="P132" s="16"/>
      <c r="Q132" s="16">
        <v>3794</v>
      </c>
      <c r="R132" s="18">
        <v>40.65</v>
      </c>
      <c r="S132" s="17">
        <v>403</v>
      </c>
      <c r="T132" s="17">
        <v>400</v>
      </c>
      <c r="U132" s="29">
        <v>260</v>
      </c>
      <c r="V132" s="20">
        <v>282</v>
      </c>
      <c r="W132" s="17">
        <v>238</v>
      </c>
      <c r="Y132" s="20">
        <v>320</v>
      </c>
      <c r="Z132" s="17">
        <v>244</v>
      </c>
    </row>
    <row r="133" spans="1:26" x14ac:dyDescent="0.3">
      <c r="A133" s="5">
        <f t="shared" si="1"/>
        <v>44022</v>
      </c>
      <c r="B133" s="14">
        <v>465.74999999999994</v>
      </c>
      <c r="C133" s="15">
        <v>460</v>
      </c>
      <c r="D133" s="15">
        <v>106</v>
      </c>
      <c r="G133" s="15">
        <v>335</v>
      </c>
      <c r="H133" s="30">
        <v>485</v>
      </c>
      <c r="I133" s="33">
        <v>483</v>
      </c>
      <c r="J133" s="31">
        <v>537</v>
      </c>
      <c r="K133" s="31">
        <v>390</v>
      </c>
      <c r="L133" s="15">
        <v>550</v>
      </c>
      <c r="M133" s="23">
        <v>3380</v>
      </c>
      <c r="N133" s="24">
        <v>3380</v>
      </c>
      <c r="O133" s="16"/>
      <c r="P133" s="16"/>
      <c r="Q133" s="16">
        <v>3851</v>
      </c>
      <c r="R133" s="18">
        <v>40.549999999999997</v>
      </c>
      <c r="S133" s="17">
        <v>405</v>
      </c>
      <c r="T133" s="17">
        <v>400</v>
      </c>
      <c r="U133" s="29">
        <v>260</v>
      </c>
      <c r="V133" s="20">
        <v>282</v>
      </c>
      <c r="W133" s="17">
        <v>230</v>
      </c>
      <c r="X133" s="21">
        <v>245</v>
      </c>
      <c r="Y133" s="20">
        <v>320</v>
      </c>
      <c r="Z133" s="17">
        <v>240</v>
      </c>
    </row>
    <row r="134" spans="1:26" x14ac:dyDescent="0.3">
      <c r="A134" s="5">
        <f t="shared" si="1"/>
        <v>44029</v>
      </c>
      <c r="B134" s="14">
        <v>477.24999999999994</v>
      </c>
      <c r="C134" s="15">
        <v>466</v>
      </c>
      <c r="D134" s="15">
        <v>110</v>
      </c>
      <c r="G134" s="15">
        <v>335</v>
      </c>
      <c r="H134" s="30">
        <v>488</v>
      </c>
      <c r="I134" s="33">
        <v>487</v>
      </c>
      <c r="J134" s="31">
        <v>536</v>
      </c>
      <c r="K134" s="31">
        <v>397</v>
      </c>
      <c r="L134" s="15">
        <v>550</v>
      </c>
      <c r="M134" s="23">
        <v>3400</v>
      </c>
      <c r="N134" s="24">
        <v>3410</v>
      </c>
      <c r="O134" s="16"/>
      <c r="P134" s="16"/>
      <c r="Q134" s="16">
        <v>3850</v>
      </c>
      <c r="R134" s="18">
        <v>40.65</v>
      </c>
      <c r="S134" s="17">
        <v>415</v>
      </c>
      <c r="T134" s="17">
        <v>405</v>
      </c>
      <c r="U134" s="29">
        <v>262</v>
      </c>
      <c r="V134" s="20">
        <v>282</v>
      </c>
      <c r="W134" s="17">
        <v>235</v>
      </c>
      <c r="X134" s="21">
        <v>255</v>
      </c>
      <c r="Y134" s="20">
        <v>320</v>
      </c>
      <c r="Z134" s="17">
        <v>230</v>
      </c>
    </row>
    <row r="135" spans="1:26" x14ac:dyDescent="0.3">
      <c r="A135" s="5">
        <f t="shared" si="1"/>
        <v>44036</v>
      </c>
      <c r="B135" s="14">
        <v>473.79999999999995</v>
      </c>
      <c r="C135" s="15">
        <v>468</v>
      </c>
      <c r="D135" s="15">
        <v>107</v>
      </c>
      <c r="G135" s="15">
        <v>335</v>
      </c>
      <c r="H135" s="30">
        <v>490</v>
      </c>
      <c r="I135" s="33">
        <v>486</v>
      </c>
      <c r="J135" s="15">
        <v>538</v>
      </c>
      <c r="K135" s="15">
        <v>397</v>
      </c>
      <c r="L135" s="15">
        <v>552</v>
      </c>
      <c r="M135" s="23">
        <v>3420</v>
      </c>
      <c r="N135" s="24">
        <v>3400</v>
      </c>
      <c r="O135" s="16"/>
      <c r="P135" s="16"/>
      <c r="Q135" s="16">
        <v>3873</v>
      </c>
      <c r="R135" s="18">
        <v>41.36</v>
      </c>
      <c r="S135" s="17">
        <v>412</v>
      </c>
      <c r="T135" s="17">
        <v>407</v>
      </c>
      <c r="U135" s="29">
        <v>271</v>
      </c>
      <c r="V135" s="20">
        <v>275</v>
      </c>
      <c r="W135" s="17">
        <v>245</v>
      </c>
      <c r="X135" s="21">
        <v>260</v>
      </c>
      <c r="Y135" s="20">
        <v>340</v>
      </c>
      <c r="Z135" s="17">
        <v>230</v>
      </c>
    </row>
    <row r="136" spans="1:26" x14ac:dyDescent="0.3">
      <c r="A136" s="5">
        <f t="shared" si="1"/>
        <v>44043</v>
      </c>
      <c r="B136" s="14">
        <v>474.95</v>
      </c>
      <c r="C136" s="15">
        <v>468</v>
      </c>
      <c r="D136" s="15">
        <v>110.5</v>
      </c>
      <c r="G136" s="15">
        <v>335</v>
      </c>
      <c r="H136" s="30">
        <v>490</v>
      </c>
      <c r="I136" s="33">
        <v>485</v>
      </c>
      <c r="J136" s="31">
        <v>537</v>
      </c>
      <c r="K136" s="31">
        <v>398</v>
      </c>
      <c r="L136" s="15">
        <v>555</v>
      </c>
      <c r="M136" s="23">
        <v>3420</v>
      </c>
      <c r="N136" s="24">
        <v>3390</v>
      </c>
      <c r="O136" s="16"/>
      <c r="P136" s="16"/>
      <c r="Q136" s="16">
        <v>3869</v>
      </c>
      <c r="R136" s="18">
        <v>40.270000000000003</v>
      </c>
      <c r="S136" s="17">
        <v>413</v>
      </c>
      <c r="T136" s="17">
        <v>407</v>
      </c>
      <c r="U136" s="29">
        <v>279</v>
      </c>
      <c r="V136" s="20">
        <v>270</v>
      </c>
      <c r="W136" s="17">
        <v>245</v>
      </c>
      <c r="Y136" s="20">
        <v>340</v>
      </c>
      <c r="Z136" s="17">
        <v>240</v>
      </c>
    </row>
    <row r="137" spans="1:26" x14ac:dyDescent="0.3">
      <c r="A137" s="5">
        <f t="shared" si="1"/>
        <v>44050</v>
      </c>
      <c r="B137" s="14">
        <v>500.24999999999994</v>
      </c>
      <c r="C137" s="15">
        <v>477</v>
      </c>
      <c r="D137" s="15">
        <v>119</v>
      </c>
      <c r="G137" s="15">
        <v>305</v>
      </c>
      <c r="H137" s="30">
        <v>504</v>
      </c>
      <c r="I137" s="33">
        <v>496</v>
      </c>
      <c r="J137" s="31">
        <v>549</v>
      </c>
      <c r="K137" s="31">
        <v>401</v>
      </c>
      <c r="L137" s="15">
        <v>565</v>
      </c>
      <c r="M137" s="23">
        <v>3450</v>
      </c>
      <c r="N137" s="24">
        <v>3440</v>
      </c>
      <c r="O137" s="16"/>
      <c r="P137" s="16"/>
      <c r="Q137" s="16">
        <v>3929</v>
      </c>
      <c r="R137" s="18">
        <v>41.22</v>
      </c>
      <c r="S137" s="17">
        <v>435</v>
      </c>
      <c r="T137" s="17">
        <v>415</v>
      </c>
      <c r="U137" s="29">
        <v>287</v>
      </c>
      <c r="V137" s="20">
        <v>270</v>
      </c>
      <c r="W137" s="17">
        <v>248</v>
      </c>
      <c r="X137" s="21">
        <v>277</v>
      </c>
      <c r="Y137" s="20">
        <v>350</v>
      </c>
      <c r="Z137" s="17">
        <v>244</v>
      </c>
    </row>
    <row r="138" spans="1:26" x14ac:dyDescent="0.3">
      <c r="A138" s="5">
        <f t="shared" si="1"/>
        <v>44057</v>
      </c>
      <c r="B138" s="14">
        <v>494.49999999999994</v>
      </c>
      <c r="C138" s="15">
        <v>495</v>
      </c>
      <c r="D138" s="15">
        <v>120.6</v>
      </c>
      <c r="G138" s="15">
        <v>325</v>
      </c>
      <c r="H138" s="30">
        <v>504</v>
      </c>
      <c r="I138" s="33">
        <v>493</v>
      </c>
      <c r="J138" s="15">
        <v>545</v>
      </c>
      <c r="K138" s="15">
        <v>401</v>
      </c>
      <c r="L138" s="15">
        <v>562</v>
      </c>
      <c r="M138" s="23">
        <v>3450</v>
      </c>
      <c r="N138" s="24">
        <v>3420</v>
      </c>
      <c r="O138" s="16"/>
      <c r="P138" s="16"/>
      <c r="Q138" s="16">
        <v>3909</v>
      </c>
      <c r="R138" s="18">
        <v>42.01</v>
      </c>
      <c r="S138" s="17">
        <v>430</v>
      </c>
      <c r="T138" s="17">
        <v>430</v>
      </c>
      <c r="U138" s="29">
        <v>285</v>
      </c>
      <c r="V138" s="20">
        <v>275</v>
      </c>
      <c r="W138" s="17">
        <v>256</v>
      </c>
      <c r="X138" s="21">
        <v>275</v>
      </c>
      <c r="Y138" s="20">
        <v>350</v>
      </c>
      <c r="Z138" s="17">
        <v>250</v>
      </c>
    </row>
    <row r="139" spans="1:26" x14ac:dyDescent="0.3">
      <c r="A139" s="5">
        <f t="shared" si="1"/>
        <v>44064</v>
      </c>
      <c r="B139" s="14">
        <v>500.24999999999994</v>
      </c>
      <c r="C139" s="27">
        <v>489</v>
      </c>
      <c r="D139" s="15">
        <v>126.5</v>
      </c>
      <c r="G139" s="15">
        <v>325</v>
      </c>
      <c r="H139" s="30">
        <v>507</v>
      </c>
      <c r="I139" s="33">
        <v>493</v>
      </c>
      <c r="J139" s="15">
        <v>548</v>
      </c>
      <c r="K139" s="15">
        <v>402</v>
      </c>
      <c r="L139" s="15">
        <v>567</v>
      </c>
      <c r="M139" s="23">
        <v>3470</v>
      </c>
      <c r="N139" s="24">
        <v>3410</v>
      </c>
      <c r="O139" s="16"/>
      <c r="P139" s="16"/>
      <c r="Q139" s="16">
        <v>3925</v>
      </c>
      <c r="R139" s="18">
        <v>42.34</v>
      </c>
      <c r="S139" s="17">
        <v>435</v>
      </c>
      <c r="T139" s="17">
        <v>425</v>
      </c>
      <c r="U139" s="29">
        <v>282</v>
      </c>
      <c r="V139" s="20">
        <v>300</v>
      </c>
      <c r="W139" s="17">
        <v>263</v>
      </c>
      <c r="X139" s="17">
        <v>280</v>
      </c>
      <c r="Y139" s="20">
        <v>370</v>
      </c>
      <c r="Z139" s="17">
        <v>255</v>
      </c>
    </row>
    <row r="140" spans="1:26" x14ac:dyDescent="0.3">
      <c r="A140" s="5">
        <f t="shared" si="1"/>
        <v>44071</v>
      </c>
      <c r="B140" s="14">
        <v>500.24999999999994</v>
      </c>
      <c r="C140" s="15">
        <v>495</v>
      </c>
      <c r="D140" s="15">
        <v>123</v>
      </c>
      <c r="G140" s="15">
        <v>365</v>
      </c>
      <c r="H140" s="30">
        <v>505</v>
      </c>
      <c r="I140" s="33">
        <v>492</v>
      </c>
      <c r="J140" s="15">
        <v>544</v>
      </c>
      <c r="K140" s="15">
        <v>401</v>
      </c>
      <c r="L140" s="15">
        <v>572</v>
      </c>
      <c r="M140" s="23">
        <v>3460</v>
      </c>
      <c r="N140" s="24">
        <v>3410</v>
      </c>
      <c r="O140" s="16"/>
      <c r="P140" s="16"/>
      <c r="Q140" s="16">
        <v>3925</v>
      </c>
      <c r="R140" s="18">
        <v>42.97</v>
      </c>
      <c r="S140" s="17">
        <v>435</v>
      </c>
      <c r="T140" s="17">
        <v>430</v>
      </c>
      <c r="U140" s="29">
        <v>290</v>
      </c>
      <c r="V140" s="20">
        <v>300</v>
      </c>
      <c r="W140" s="17">
        <v>268</v>
      </c>
      <c r="X140" s="17">
        <v>280</v>
      </c>
      <c r="Y140" s="20">
        <v>370</v>
      </c>
      <c r="Z140" s="17">
        <v>260</v>
      </c>
    </row>
    <row r="141" spans="1:26" x14ac:dyDescent="0.3">
      <c r="A141" s="5">
        <f t="shared" si="1"/>
        <v>44078</v>
      </c>
      <c r="B141" s="14">
        <v>511.74999999999994</v>
      </c>
      <c r="C141" s="15">
        <v>506</v>
      </c>
      <c r="D141" s="15">
        <v>128.5</v>
      </c>
      <c r="G141" s="15">
        <v>425</v>
      </c>
      <c r="H141" s="30">
        <v>518</v>
      </c>
      <c r="I141" s="39">
        <v>509</v>
      </c>
      <c r="J141" s="15">
        <v>557</v>
      </c>
      <c r="K141" s="15">
        <v>407</v>
      </c>
      <c r="L141" s="15">
        <v>581</v>
      </c>
      <c r="M141" s="23">
        <v>3520</v>
      </c>
      <c r="N141" s="24">
        <v>3480</v>
      </c>
      <c r="O141" s="16"/>
      <c r="P141" s="16"/>
      <c r="Q141" s="16">
        <v>3975</v>
      </c>
      <c r="R141" s="18">
        <v>39.770000000000003</v>
      </c>
      <c r="S141" s="17">
        <v>445</v>
      </c>
      <c r="T141" s="17">
        <v>440</v>
      </c>
      <c r="U141" s="29">
        <v>300</v>
      </c>
      <c r="V141" s="20">
        <v>310</v>
      </c>
      <c r="W141" s="17">
        <v>270</v>
      </c>
      <c r="X141" s="20">
        <v>300</v>
      </c>
      <c r="Y141" s="20">
        <v>370</v>
      </c>
      <c r="Z141" s="17">
        <v>265</v>
      </c>
    </row>
    <row r="142" spans="1:26" x14ac:dyDescent="0.3">
      <c r="A142" s="5">
        <f t="shared" si="1"/>
        <v>44085</v>
      </c>
      <c r="B142" s="14">
        <v>517.5</v>
      </c>
      <c r="C142" s="15">
        <v>512</v>
      </c>
      <c r="D142" s="15">
        <v>128.5</v>
      </c>
      <c r="G142" s="15">
        <v>475</v>
      </c>
      <c r="H142" s="30">
        <v>518</v>
      </c>
      <c r="I142" s="39">
        <v>497</v>
      </c>
      <c r="J142" s="15">
        <v>551</v>
      </c>
      <c r="K142" s="15">
        <v>406</v>
      </c>
      <c r="L142" s="15">
        <v>579</v>
      </c>
      <c r="M142" s="23">
        <v>3520</v>
      </c>
      <c r="N142" s="24">
        <v>3400</v>
      </c>
      <c r="O142" s="16"/>
      <c r="P142" s="16"/>
      <c r="Q142" s="16">
        <v>3958</v>
      </c>
      <c r="R142" s="18">
        <v>37.33</v>
      </c>
      <c r="S142" s="17">
        <v>450</v>
      </c>
      <c r="T142" s="17">
        <v>445</v>
      </c>
      <c r="U142" s="29">
        <v>302</v>
      </c>
      <c r="V142" s="20">
        <v>310</v>
      </c>
      <c r="W142" s="17">
        <v>278</v>
      </c>
      <c r="X142" s="20">
        <v>295</v>
      </c>
      <c r="Y142" s="20">
        <v>370</v>
      </c>
      <c r="Z142" s="17">
        <v>270</v>
      </c>
    </row>
    <row r="143" spans="1:26" x14ac:dyDescent="0.3">
      <c r="A143" s="5">
        <f t="shared" si="1"/>
        <v>44092</v>
      </c>
      <c r="B143" s="14">
        <v>523.25</v>
      </c>
      <c r="C143" s="15">
        <v>512</v>
      </c>
      <c r="D143" s="15">
        <v>124.5</v>
      </c>
      <c r="G143" s="15">
        <v>475</v>
      </c>
      <c r="H143" s="30">
        <v>515</v>
      </c>
      <c r="I143" s="39">
        <v>499</v>
      </c>
      <c r="J143" s="15">
        <v>546</v>
      </c>
      <c r="K143" s="15">
        <v>406</v>
      </c>
      <c r="L143" s="15">
        <v>582</v>
      </c>
      <c r="M143" s="23">
        <v>3500</v>
      </c>
      <c r="N143" s="24">
        <v>3380</v>
      </c>
      <c r="O143" s="16"/>
      <c r="P143" s="16"/>
      <c r="Q143" s="16">
        <v>3941</v>
      </c>
      <c r="R143" s="18">
        <v>41.19</v>
      </c>
      <c r="S143" s="17">
        <v>455</v>
      </c>
      <c r="T143" s="17">
        <v>445</v>
      </c>
      <c r="U143" s="29">
        <v>300</v>
      </c>
      <c r="V143" s="20">
        <v>310</v>
      </c>
      <c r="W143" s="17">
        <v>280</v>
      </c>
      <c r="X143" s="20">
        <v>308</v>
      </c>
      <c r="Y143" s="20">
        <v>370</v>
      </c>
      <c r="Z143" s="17">
        <v>275</v>
      </c>
    </row>
    <row r="144" spans="1:26" x14ac:dyDescent="0.3">
      <c r="A144" s="5">
        <f t="shared" si="1"/>
        <v>44099</v>
      </c>
      <c r="B144" s="14">
        <v>517.5</v>
      </c>
      <c r="C144" s="15">
        <v>512</v>
      </c>
      <c r="D144" s="15">
        <v>114</v>
      </c>
      <c r="G144" s="15">
        <v>475</v>
      </c>
      <c r="H144" s="30">
        <v>511</v>
      </c>
      <c r="I144" s="39">
        <v>488</v>
      </c>
      <c r="J144" s="15">
        <v>544</v>
      </c>
      <c r="K144" s="15">
        <v>387</v>
      </c>
      <c r="L144" s="15">
        <v>574</v>
      </c>
      <c r="M144" s="23">
        <v>3470</v>
      </c>
      <c r="N144" s="39">
        <v>3330</v>
      </c>
      <c r="O144" s="16"/>
      <c r="P144" s="16"/>
      <c r="Q144" s="16">
        <v>3919</v>
      </c>
      <c r="R144" s="18">
        <v>40.25</v>
      </c>
      <c r="S144" s="17">
        <v>450</v>
      </c>
      <c r="T144" s="17">
        <v>445</v>
      </c>
      <c r="U144" s="29">
        <v>295</v>
      </c>
      <c r="V144" s="20">
        <v>300</v>
      </c>
      <c r="W144" s="17">
        <v>280</v>
      </c>
      <c r="X144" s="20">
        <v>302</v>
      </c>
      <c r="Y144" s="20">
        <v>375</v>
      </c>
      <c r="Z144" s="17">
        <v>279</v>
      </c>
    </row>
    <row r="145" spans="1:26" x14ac:dyDescent="0.3">
      <c r="A145" s="5">
        <f t="shared" si="1"/>
        <v>44106</v>
      </c>
      <c r="B145" s="14">
        <v>511.74999999999994</v>
      </c>
      <c r="C145" s="15">
        <v>504</v>
      </c>
      <c r="D145" s="15">
        <v>122.5</v>
      </c>
      <c r="G145" s="15">
        <v>475</v>
      </c>
      <c r="H145" s="30">
        <v>512</v>
      </c>
      <c r="I145" s="39">
        <v>493</v>
      </c>
      <c r="J145" s="15">
        <v>553</v>
      </c>
      <c r="K145" s="15">
        <v>398</v>
      </c>
      <c r="L145" s="15">
        <v>575</v>
      </c>
      <c r="M145" s="23">
        <v>3430</v>
      </c>
      <c r="N145" s="39">
        <v>3300</v>
      </c>
      <c r="O145" s="16">
        <v>3701</v>
      </c>
      <c r="P145" s="16">
        <v>2662</v>
      </c>
      <c r="Q145" s="16">
        <v>3916</v>
      </c>
      <c r="R145" s="17">
        <v>37.049999999999997</v>
      </c>
      <c r="S145" s="17">
        <v>445</v>
      </c>
      <c r="T145" s="17">
        <v>438</v>
      </c>
      <c r="U145" s="17">
        <v>290</v>
      </c>
      <c r="V145" s="17">
        <v>306</v>
      </c>
      <c r="W145" s="17">
        <v>270</v>
      </c>
      <c r="X145" s="20">
        <v>298</v>
      </c>
      <c r="Y145" s="20">
        <v>370</v>
      </c>
      <c r="Z145" s="17">
        <v>268</v>
      </c>
    </row>
    <row r="146" spans="1:26" x14ac:dyDescent="0.3">
      <c r="A146" s="5">
        <f t="shared" si="1"/>
        <v>44113</v>
      </c>
      <c r="B146" s="14">
        <v>511.74999999999994</v>
      </c>
      <c r="C146" s="15">
        <v>504</v>
      </c>
      <c r="D146" s="15">
        <v>125.5</v>
      </c>
      <c r="G146" s="15">
        <v>475</v>
      </c>
      <c r="H146" s="30">
        <v>521</v>
      </c>
      <c r="I146" s="39">
        <v>505</v>
      </c>
      <c r="J146" s="15">
        <v>559.75</v>
      </c>
      <c r="K146" s="15">
        <v>406</v>
      </c>
      <c r="L146" s="15">
        <v>590</v>
      </c>
      <c r="M146" s="23">
        <v>3490</v>
      </c>
      <c r="N146" s="16">
        <v>3380</v>
      </c>
      <c r="O146" s="16">
        <v>3749</v>
      </c>
      <c r="P146" s="16">
        <v>2720</v>
      </c>
      <c r="Q146" s="16">
        <v>3952</v>
      </c>
      <c r="R146" s="17">
        <v>40.6</v>
      </c>
      <c r="S146" s="17">
        <v>445</v>
      </c>
      <c r="T146" s="17">
        <v>438</v>
      </c>
      <c r="U146" s="17">
        <v>283</v>
      </c>
      <c r="V146" s="17">
        <v>295</v>
      </c>
      <c r="W146" s="17">
        <v>270</v>
      </c>
      <c r="X146" s="20">
        <v>298</v>
      </c>
      <c r="Y146" s="20">
        <v>370</v>
      </c>
      <c r="Z146" s="17">
        <v>265</v>
      </c>
    </row>
    <row r="147" spans="1:26" x14ac:dyDescent="0.3">
      <c r="A147" s="5">
        <f t="shared" si="1"/>
        <v>44120</v>
      </c>
      <c r="B147" s="14">
        <v>511.74999999999994</v>
      </c>
      <c r="C147" s="15">
        <v>506</v>
      </c>
      <c r="D147" s="15">
        <v>118.4</v>
      </c>
      <c r="G147" s="15">
        <v>495</v>
      </c>
      <c r="H147" s="30">
        <v>521</v>
      </c>
      <c r="I147" s="39">
        <v>508</v>
      </c>
      <c r="J147" s="15">
        <v>560.36</v>
      </c>
      <c r="K147" s="15">
        <v>407</v>
      </c>
      <c r="L147" s="15">
        <v>594</v>
      </c>
      <c r="M147" s="23">
        <v>3490</v>
      </c>
      <c r="N147" s="16">
        <v>3400</v>
      </c>
      <c r="O147" s="16">
        <v>3747</v>
      </c>
      <c r="P147" s="16">
        <v>2720</v>
      </c>
      <c r="Q147" s="16">
        <v>3969</v>
      </c>
      <c r="R147" s="17">
        <v>40.98</v>
      </c>
      <c r="S147" s="17">
        <v>445</v>
      </c>
      <c r="T147" s="17">
        <v>440</v>
      </c>
      <c r="U147" s="17">
        <v>285</v>
      </c>
      <c r="V147" s="17">
        <v>290</v>
      </c>
      <c r="W147" s="17">
        <v>265</v>
      </c>
      <c r="X147" s="20">
        <v>298</v>
      </c>
      <c r="Y147" s="20">
        <v>380</v>
      </c>
      <c r="Z147" s="17">
        <v>265</v>
      </c>
    </row>
    <row r="148" spans="1:26" x14ac:dyDescent="0.3">
      <c r="A148" s="5">
        <f t="shared" si="1"/>
        <v>44127</v>
      </c>
      <c r="B148" s="14">
        <v>517.5</v>
      </c>
      <c r="C148" s="15">
        <v>512</v>
      </c>
      <c r="D148" s="15">
        <v>115.5</v>
      </c>
      <c r="G148" s="15">
        <v>495</v>
      </c>
      <c r="H148" s="30">
        <v>523</v>
      </c>
      <c r="I148" s="39">
        <v>514</v>
      </c>
      <c r="J148" s="15">
        <v>562</v>
      </c>
      <c r="K148" s="15">
        <v>402</v>
      </c>
      <c r="L148" s="15">
        <v>596</v>
      </c>
      <c r="M148" s="23">
        <v>3500</v>
      </c>
      <c r="N148" s="16">
        <v>3440</v>
      </c>
      <c r="O148" s="16">
        <v>3763</v>
      </c>
      <c r="P148" s="16">
        <v>2690</v>
      </c>
      <c r="Q148" s="16">
        <v>3990</v>
      </c>
      <c r="R148" s="17">
        <v>39.85</v>
      </c>
      <c r="S148" s="17">
        <v>450</v>
      </c>
      <c r="T148" s="17">
        <v>445</v>
      </c>
      <c r="U148" s="17">
        <v>292</v>
      </c>
      <c r="V148" s="17">
        <v>295</v>
      </c>
      <c r="W148" s="17">
        <v>275</v>
      </c>
      <c r="X148" s="20">
        <v>300</v>
      </c>
      <c r="Y148" s="20">
        <v>380</v>
      </c>
      <c r="Z148" s="17">
        <v>265</v>
      </c>
    </row>
    <row r="149" spans="1:26" x14ac:dyDescent="0.3">
      <c r="A149" s="5">
        <f t="shared" si="1"/>
        <v>44134</v>
      </c>
      <c r="B149" s="14">
        <v>529</v>
      </c>
      <c r="C149" s="15">
        <v>512</v>
      </c>
      <c r="D149" s="15">
        <v>118</v>
      </c>
      <c r="G149" s="15">
        <v>465</v>
      </c>
      <c r="H149" s="30">
        <v>524</v>
      </c>
      <c r="I149" s="39">
        <v>522</v>
      </c>
      <c r="J149" s="15">
        <v>571</v>
      </c>
      <c r="K149" s="15">
        <v>414</v>
      </c>
      <c r="L149" s="15">
        <v>606</v>
      </c>
      <c r="M149" s="23">
        <v>3510</v>
      </c>
      <c r="N149" s="16">
        <v>3450</v>
      </c>
      <c r="O149" s="16">
        <v>3774</v>
      </c>
      <c r="P149" s="16">
        <v>2740</v>
      </c>
      <c r="Q149" s="16">
        <v>4004</v>
      </c>
      <c r="R149" s="17">
        <v>35.79</v>
      </c>
      <c r="S149" s="17">
        <v>460</v>
      </c>
      <c r="T149" s="17">
        <v>445</v>
      </c>
      <c r="U149" s="17">
        <v>293</v>
      </c>
      <c r="V149" s="17">
        <v>295</v>
      </c>
      <c r="W149" s="17">
        <v>280</v>
      </c>
      <c r="X149" s="20">
        <v>300</v>
      </c>
      <c r="Y149" s="20">
        <v>380</v>
      </c>
      <c r="Z149" s="17">
        <v>270</v>
      </c>
    </row>
    <row r="150" spans="1:26" x14ac:dyDescent="0.3">
      <c r="A150" s="5">
        <f t="shared" si="1"/>
        <v>44141</v>
      </c>
      <c r="B150" s="14">
        <v>525.54999999999995</v>
      </c>
      <c r="C150" s="15">
        <v>512</v>
      </c>
      <c r="D150" s="40">
        <v>117.5</v>
      </c>
      <c r="G150" s="15">
        <v>465</v>
      </c>
      <c r="H150" s="30">
        <v>541</v>
      </c>
      <c r="I150" s="39">
        <v>531</v>
      </c>
      <c r="J150" s="15">
        <v>589</v>
      </c>
      <c r="K150" s="15">
        <v>437</v>
      </c>
      <c r="L150" s="15">
        <v>625</v>
      </c>
      <c r="M150" s="23">
        <v>3560</v>
      </c>
      <c r="N150" s="16">
        <v>3510</v>
      </c>
      <c r="O150" s="16">
        <v>3888</v>
      </c>
      <c r="P150" s="16">
        <v>2890</v>
      </c>
      <c r="Q150" s="16">
        <v>4128</v>
      </c>
      <c r="R150" s="17">
        <v>37.14</v>
      </c>
      <c r="S150" s="17">
        <v>457</v>
      </c>
      <c r="T150" s="17">
        <v>445</v>
      </c>
      <c r="U150" s="17">
        <v>298</v>
      </c>
      <c r="V150" s="17">
        <v>295</v>
      </c>
      <c r="W150" s="17">
        <v>285</v>
      </c>
      <c r="X150" s="20">
        <v>310</v>
      </c>
      <c r="Y150" s="20">
        <v>380</v>
      </c>
      <c r="Z150" s="17">
        <v>283</v>
      </c>
    </row>
    <row r="151" spans="1:26" x14ac:dyDescent="0.3">
      <c r="A151" s="5">
        <f t="shared" si="1"/>
        <v>44148</v>
      </c>
      <c r="B151" s="14">
        <v>537.04999999999995</v>
      </c>
      <c r="C151" s="15">
        <v>523</v>
      </c>
      <c r="D151" s="41">
        <v>122.75</v>
      </c>
      <c r="G151" s="15">
        <v>465</v>
      </c>
      <c r="H151" s="30">
        <v>556</v>
      </c>
      <c r="I151" s="39">
        <v>545</v>
      </c>
      <c r="J151" s="15">
        <v>616</v>
      </c>
      <c r="K151" s="15">
        <v>440</v>
      </c>
      <c r="L151" s="15">
        <v>654</v>
      </c>
      <c r="M151" s="23">
        <v>3660</v>
      </c>
      <c r="N151" s="16">
        <v>3580</v>
      </c>
      <c r="O151" s="16">
        <v>4046</v>
      </c>
      <c r="P151" s="16">
        <v>2890</v>
      </c>
      <c r="Q151" s="16">
        <v>4295</v>
      </c>
      <c r="R151" s="17">
        <v>41.12</v>
      </c>
      <c r="S151" s="17">
        <v>470</v>
      </c>
      <c r="T151" s="17">
        <v>450</v>
      </c>
      <c r="U151" s="17">
        <v>310</v>
      </c>
      <c r="V151" s="17">
        <v>315</v>
      </c>
      <c r="W151" s="17">
        <v>290</v>
      </c>
      <c r="X151" s="20">
        <v>310</v>
      </c>
      <c r="Y151" s="20">
        <v>380</v>
      </c>
      <c r="Z151" s="17">
        <v>290</v>
      </c>
    </row>
    <row r="152" spans="1:26" x14ac:dyDescent="0.3">
      <c r="A152" s="5">
        <f t="shared" si="1"/>
        <v>44155</v>
      </c>
      <c r="B152" s="14">
        <v>552</v>
      </c>
      <c r="C152" s="15">
        <v>523</v>
      </c>
      <c r="D152" s="41">
        <v>128.5</v>
      </c>
      <c r="G152" s="15">
        <v>515</v>
      </c>
      <c r="H152" s="30">
        <v>562</v>
      </c>
      <c r="I152" s="39">
        <v>552</v>
      </c>
      <c r="J152" s="15">
        <v>624</v>
      </c>
      <c r="K152" s="15">
        <v>440</v>
      </c>
      <c r="L152" s="15">
        <v>662</v>
      </c>
      <c r="M152" s="23">
        <v>3700</v>
      </c>
      <c r="N152" s="16">
        <v>3630</v>
      </c>
      <c r="O152" s="16">
        <v>4106</v>
      </c>
      <c r="P152" s="16">
        <v>2890</v>
      </c>
      <c r="Q152" s="16">
        <v>4357</v>
      </c>
      <c r="R152" s="17">
        <v>42.37</v>
      </c>
      <c r="S152" s="17">
        <v>480</v>
      </c>
      <c r="T152" s="17">
        <v>460</v>
      </c>
      <c r="U152" s="17">
        <v>338</v>
      </c>
      <c r="V152" s="17">
        <v>330</v>
      </c>
      <c r="W152" s="17">
        <v>300</v>
      </c>
      <c r="X152" s="20">
        <v>330</v>
      </c>
      <c r="Y152" s="20">
        <v>400</v>
      </c>
      <c r="Z152" s="17">
        <v>296</v>
      </c>
    </row>
    <row r="153" spans="1:26" x14ac:dyDescent="0.3">
      <c r="A153" s="5">
        <f t="shared" si="1"/>
        <v>44162</v>
      </c>
      <c r="B153" s="14">
        <v>575</v>
      </c>
      <c r="C153" s="15">
        <v>541</v>
      </c>
      <c r="D153" s="15">
        <v>129</v>
      </c>
      <c r="G153" s="15">
        <v>515</v>
      </c>
      <c r="H153" s="30">
        <v>562</v>
      </c>
      <c r="I153" s="39">
        <v>550</v>
      </c>
      <c r="J153" s="15">
        <v>621</v>
      </c>
      <c r="K153" s="15">
        <v>450</v>
      </c>
      <c r="L153" s="15">
        <v>660</v>
      </c>
      <c r="M153" s="23">
        <v>3700</v>
      </c>
      <c r="N153" s="16">
        <v>3590</v>
      </c>
      <c r="O153" s="16">
        <v>4056</v>
      </c>
      <c r="P153" s="16">
        <v>2940</v>
      </c>
      <c r="Q153" s="16">
        <v>4311</v>
      </c>
      <c r="R153" s="17">
        <v>45.53</v>
      </c>
      <c r="S153" s="17">
        <v>500</v>
      </c>
      <c r="T153" s="17">
        <v>475</v>
      </c>
      <c r="U153" s="17">
        <v>351</v>
      </c>
      <c r="V153" s="17">
        <v>335</v>
      </c>
      <c r="W153" s="17">
        <v>320</v>
      </c>
      <c r="X153" s="20">
        <v>352</v>
      </c>
      <c r="Y153" s="20">
        <v>400</v>
      </c>
      <c r="Z153" s="17">
        <v>307</v>
      </c>
    </row>
    <row r="154" spans="1:26" x14ac:dyDescent="0.3">
      <c r="A154" s="5">
        <f t="shared" si="1"/>
        <v>44169</v>
      </c>
      <c r="B154" s="14">
        <v>586.5</v>
      </c>
      <c r="C154" s="15">
        <v>541</v>
      </c>
      <c r="D154" s="15">
        <v>145</v>
      </c>
      <c r="G154" s="15">
        <v>495</v>
      </c>
      <c r="H154" s="30">
        <v>573</v>
      </c>
      <c r="I154" s="39">
        <v>548</v>
      </c>
      <c r="J154" s="15">
        <v>610</v>
      </c>
      <c r="K154" s="15">
        <v>449</v>
      </c>
      <c r="L154" s="15">
        <v>646</v>
      </c>
      <c r="M154" s="23">
        <v>3740</v>
      </c>
      <c r="N154" s="16">
        <v>3590</v>
      </c>
      <c r="O154" s="16">
        <v>3994</v>
      </c>
      <c r="P154" s="16">
        <v>2940</v>
      </c>
      <c r="Q154" s="16">
        <v>4232</v>
      </c>
      <c r="R154" s="17">
        <v>46.26</v>
      </c>
      <c r="S154" s="17">
        <v>510</v>
      </c>
      <c r="T154" s="17">
        <v>500</v>
      </c>
      <c r="U154" s="17">
        <v>363</v>
      </c>
      <c r="V154" s="17">
        <v>355</v>
      </c>
      <c r="W154" s="17">
        <v>320</v>
      </c>
      <c r="X154" s="20">
        <v>365</v>
      </c>
      <c r="Y154" s="20">
        <v>430</v>
      </c>
      <c r="Z154" s="17">
        <v>314</v>
      </c>
    </row>
    <row r="155" spans="1:26" x14ac:dyDescent="0.3">
      <c r="A155" s="5">
        <f t="shared" si="1"/>
        <v>44176</v>
      </c>
      <c r="B155" s="14">
        <v>610</v>
      </c>
      <c r="C155" s="15">
        <v>541</v>
      </c>
      <c r="D155" s="41">
        <v>159.75</v>
      </c>
      <c r="G155" s="15">
        <v>495</v>
      </c>
      <c r="H155" s="30">
        <v>602</v>
      </c>
      <c r="I155" s="39">
        <v>563</v>
      </c>
      <c r="J155" s="15">
        <v>624</v>
      </c>
      <c r="K155" s="15">
        <v>450</v>
      </c>
      <c r="L155" s="15">
        <v>658</v>
      </c>
      <c r="M155" s="23">
        <v>3930</v>
      </c>
      <c r="N155" s="16">
        <v>3680</v>
      </c>
      <c r="O155" s="16">
        <v>4078</v>
      </c>
      <c r="P155" s="16">
        <v>2940</v>
      </c>
      <c r="Q155" s="16">
        <v>4303</v>
      </c>
      <c r="R155" s="17">
        <v>46.57</v>
      </c>
      <c r="S155" s="17">
        <v>555</v>
      </c>
      <c r="T155" s="17">
        <v>500</v>
      </c>
      <c r="U155" s="17">
        <v>405</v>
      </c>
      <c r="V155" s="17">
        <v>430</v>
      </c>
      <c r="W155" s="17">
        <v>340</v>
      </c>
      <c r="X155" s="20">
        <v>378</v>
      </c>
      <c r="Y155" s="42">
        <v>430</v>
      </c>
      <c r="Z155" s="17">
        <v>328</v>
      </c>
    </row>
    <row r="156" spans="1:26" x14ac:dyDescent="0.3">
      <c r="A156" s="5">
        <f t="shared" si="1"/>
        <v>44183</v>
      </c>
      <c r="B156" s="14">
        <v>673</v>
      </c>
      <c r="C156" s="15">
        <v>541</v>
      </c>
      <c r="D156" s="41">
        <v>163.75</v>
      </c>
      <c r="G156" s="15">
        <v>495</v>
      </c>
      <c r="H156" s="30">
        <v>616</v>
      </c>
      <c r="I156" s="39">
        <v>570</v>
      </c>
      <c r="J156" s="15">
        <v>636</v>
      </c>
      <c r="K156" s="15">
        <v>449</v>
      </c>
      <c r="L156" s="15">
        <v>669</v>
      </c>
      <c r="M156" s="23">
        <v>4020</v>
      </c>
      <c r="N156" s="16">
        <v>3730</v>
      </c>
      <c r="O156" s="16">
        <v>4163</v>
      </c>
      <c r="P156" s="16">
        <v>2940</v>
      </c>
      <c r="Q156" s="16">
        <v>4375</v>
      </c>
      <c r="R156" s="17">
        <v>49.18</v>
      </c>
      <c r="S156" s="17">
        <v>565</v>
      </c>
      <c r="T156" s="17">
        <v>500</v>
      </c>
      <c r="U156" s="17">
        <v>450</v>
      </c>
      <c r="V156" s="17">
        <v>460</v>
      </c>
      <c r="W156" s="17">
        <v>385</v>
      </c>
      <c r="X156" s="20">
        <v>425</v>
      </c>
      <c r="Y156" s="20">
        <v>430</v>
      </c>
      <c r="Z156" s="17">
        <v>335</v>
      </c>
    </row>
    <row r="157" spans="1:26" x14ac:dyDescent="0.3">
      <c r="A157" s="5">
        <f t="shared" si="1"/>
        <v>44190</v>
      </c>
      <c r="B157" s="14">
        <v>678</v>
      </c>
      <c r="C157" s="15">
        <v>633</v>
      </c>
      <c r="D157" s="41">
        <v>162</v>
      </c>
      <c r="G157" s="15">
        <v>465</v>
      </c>
      <c r="H157" s="30">
        <v>654</v>
      </c>
      <c r="I157" s="39">
        <v>588</v>
      </c>
      <c r="J157" s="15">
        <v>668</v>
      </c>
      <c r="K157" s="15">
        <v>462</v>
      </c>
      <c r="L157" s="15">
        <v>694</v>
      </c>
      <c r="M157" s="23">
        <v>4270</v>
      </c>
      <c r="N157" s="16">
        <v>3840</v>
      </c>
      <c r="O157" s="16">
        <v>4361</v>
      </c>
      <c r="P157" s="16">
        <v>3020</v>
      </c>
      <c r="Q157" s="16">
        <v>4537</v>
      </c>
      <c r="R157" s="17">
        <v>48.23</v>
      </c>
      <c r="S157" s="17">
        <v>600</v>
      </c>
      <c r="T157" s="17">
        <v>550</v>
      </c>
      <c r="U157" s="17">
        <v>475</v>
      </c>
      <c r="V157" s="17">
        <v>460</v>
      </c>
      <c r="W157" s="17">
        <v>440</v>
      </c>
      <c r="X157" s="20">
        <v>425</v>
      </c>
      <c r="Y157" s="20">
        <v>430</v>
      </c>
      <c r="Z157" s="17">
        <v>393</v>
      </c>
    </row>
    <row r="158" spans="1:26" x14ac:dyDescent="0.3">
      <c r="A158" s="5">
        <f t="shared" si="1"/>
        <v>44197</v>
      </c>
      <c r="B158" s="14">
        <v>678</v>
      </c>
      <c r="C158" s="15">
        <v>661</v>
      </c>
      <c r="D158" s="41">
        <v>159</v>
      </c>
      <c r="G158" s="15">
        <v>465</v>
      </c>
      <c r="H158" s="30">
        <v>650</v>
      </c>
      <c r="I158" s="39">
        <v>585</v>
      </c>
      <c r="J158" s="15">
        <v>667</v>
      </c>
      <c r="K158" s="15">
        <v>466</v>
      </c>
      <c r="L158" s="15">
        <v>693</v>
      </c>
      <c r="M158" s="23">
        <v>4180</v>
      </c>
      <c r="N158" s="16">
        <v>3790</v>
      </c>
      <c r="O158" s="16">
        <v>4318</v>
      </c>
      <c r="P158" s="16">
        <v>3020</v>
      </c>
      <c r="Q158" s="16">
        <v>4490</v>
      </c>
      <c r="R158" s="17">
        <v>48.52</v>
      </c>
      <c r="S158" s="17">
        <v>600</v>
      </c>
      <c r="T158" s="17">
        <v>575</v>
      </c>
      <c r="U158" s="17">
        <v>475</v>
      </c>
      <c r="V158" s="17">
        <v>470</v>
      </c>
      <c r="W158" s="17">
        <v>440</v>
      </c>
      <c r="X158" s="17">
        <v>455</v>
      </c>
      <c r="Y158" s="20">
        <v>530</v>
      </c>
      <c r="Z158" s="17">
        <v>400</v>
      </c>
    </row>
    <row r="159" spans="1:26" x14ac:dyDescent="0.3">
      <c r="A159" s="5">
        <f t="shared" si="1"/>
        <v>44204</v>
      </c>
      <c r="B159" s="23">
        <v>678</v>
      </c>
      <c r="C159" s="16">
        <v>673</v>
      </c>
      <c r="D159" s="15">
        <v>170.01</v>
      </c>
      <c r="E159" s="17">
        <f>ROUNDUP(495*1.13,0)</f>
        <v>560</v>
      </c>
      <c r="F159" s="17">
        <f>ROUNDUP(485*1.13,0)</f>
        <v>549</v>
      </c>
      <c r="G159" s="15">
        <v>515</v>
      </c>
      <c r="H159" s="30">
        <v>647</v>
      </c>
      <c r="I159" s="16">
        <v>586</v>
      </c>
      <c r="J159" s="27">
        <v>676</v>
      </c>
      <c r="K159" s="16">
        <v>478</v>
      </c>
      <c r="L159" s="15">
        <v>704</v>
      </c>
      <c r="M159" s="23">
        <v>4160</v>
      </c>
      <c r="N159" s="16">
        <v>3800</v>
      </c>
      <c r="O159" s="16">
        <v>4382</v>
      </c>
      <c r="P159" s="16">
        <v>3100</v>
      </c>
      <c r="Q159" s="16">
        <v>4561</v>
      </c>
      <c r="R159" s="17">
        <v>52.24</v>
      </c>
      <c r="S159" s="17">
        <v>600</v>
      </c>
      <c r="T159" s="17">
        <v>585</v>
      </c>
      <c r="U159" s="17">
        <v>478</v>
      </c>
      <c r="V159" s="17">
        <v>470</v>
      </c>
      <c r="W159" s="17">
        <v>445</v>
      </c>
      <c r="X159" s="17">
        <v>455</v>
      </c>
      <c r="Y159" s="20">
        <v>530</v>
      </c>
      <c r="Z159" s="17">
        <v>409</v>
      </c>
    </row>
    <row r="160" spans="1:26" x14ac:dyDescent="0.3">
      <c r="A160" s="5">
        <f t="shared" si="1"/>
        <v>44211</v>
      </c>
      <c r="B160" s="14">
        <v>702</v>
      </c>
      <c r="C160" s="15">
        <v>696</v>
      </c>
      <c r="D160" s="16">
        <v>172.5</v>
      </c>
      <c r="E160" s="17">
        <f>ROUNDUP(490*1.13,0)</f>
        <v>554</v>
      </c>
      <c r="F160" s="17">
        <f>ROUNDUP(480*1.13,0)</f>
        <v>543</v>
      </c>
      <c r="G160" s="15">
        <v>565</v>
      </c>
      <c r="H160" s="30">
        <v>642</v>
      </c>
      <c r="I160" s="39">
        <v>588</v>
      </c>
      <c r="J160" s="15">
        <v>665</v>
      </c>
      <c r="K160" s="15">
        <v>501</v>
      </c>
      <c r="L160" s="16">
        <v>690</v>
      </c>
      <c r="M160" s="16">
        <v>4130</v>
      </c>
      <c r="N160" s="16">
        <v>3810</v>
      </c>
      <c r="O160" s="16">
        <v>4312</v>
      </c>
      <c r="P160" s="16">
        <v>3250</v>
      </c>
      <c r="Q160" s="16">
        <v>4474</v>
      </c>
      <c r="R160" s="17">
        <v>52.38</v>
      </c>
      <c r="S160" s="17">
        <v>610</v>
      </c>
      <c r="T160" s="17">
        <v>605</v>
      </c>
      <c r="U160" s="17">
        <v>470</v>
      </c>
      <c r="V160" s="17">
        <v>470</v>
      </c>
      <c r="W160" s="17">
        <v>450</v>
      </c>
      <c r="X160" s="17">
        <v>469</v>
      </c>
      <c r="Y160" s="20">
        <v>530</v>
      </c>
      <c r="Z160" s="17">
        <v>410</v>
      </c>
    </row>
    <row r="161" spans="1:26" x14ac:dyDescent="0.3">
      <c r="A161" s="5">
        <f t="shared" si="1"/>
        <v>44218</v>
      </c>
      <c r="B161" s="17">
        <f>ROUND(595*1.15,0)</f>
        <v>684</v>
      </c>
      <c r="C161" s="30">
        <f>580*1.15</f>
        <v>667</v>
      </c>
      <c r="D161" s="30">
        <v>169.5</v>
      </c>
      <c r="E161" s="17">
        <f>ROUNDUP(465*1.13,0)</f>
        <v>526</v>
      </c>
      <c r="F161" s="17">
        <f>ROUNDUP(445*1.13,0)</f>
        <v>503</v>
      </c>
      <c r="G161" s="30">
        <v>565</v>
      </c>
      <c r="H161" s="30">
        <v>642</v>
      </c>
      <c r="I161" s="30">
        <v>596</v>
      </c>
      <c r="J161" s="30">
        <v>669</v>
      </c>
      <c r="K161" s="15">
        <v>506</v>
      </c>
      <c r="L161" s="30">
        <v>692</v>
      </c>
      <c r="M161" s="30">
        <v>4130</v>
      </c>
      <c r="N161" s="30">
        <v>3830</v>
      </c>
      <c r="O161" s="30">
        <v>4298</v>
      </c>
      <c r="P161" s="30">
        <v>3250</v>
      </c>
      <c r="Q161" s="30">
        <v>4451</v>
      </c>
      <c r="R161" s="17">
        <v>52.27</v>
      </c>
      <c r="S161" s="17">
        <v>595</v>
      </c>
      <c r="T161" s="17">
        <v>580</v>
      </c>
      <c r="U161" s="17">
        <v>435</v>
      </c>
      <c r="V161" s="17">
        <v>440</v>
      </c>
      <c r="W161" s="17">
        <v>425</v>
      </c>
      <c r="X161" s="17">
        <v>460</v>
      </c>
      <c r="Y161" s="17">
        <v>530</v>
      </c>
      <c r="Z161" s="17">
        <v>405</v>
      </c>
    </row>
    <row r="162" spans="1:26" x14ac:dyDescent="0.3">
      <c r="A162" s="5">
        <f t="shared" si="1"/>
        <v>44225</v>
      </c>
      <c r="B162" s="17">
        <v>667</v>
      </c>
      <c r="C162" s="30">
        <v>644</v>
      </c>
      <c r="D162" s="30">
        <v>157.5</v>
      </c>
      <c r="E162" s="17">
        <f>ROUND(435*1.13,0)</f>
        <v>492</v>
      </c>
      <c r="F162" s="17">
        <f>ROUNDUP(415*1.13,0)</f>
        <v>469</v>
      </c>
      <c r="G162" s="30">
        <v>530</v>
      </c>
      <c r="H162" s="30">
        <v>645</v>
      </c>
      <c r="I162" s="30">
        <v>597</v>
      </c>
      <c r="J162" s="30">
        <v>667</v>
      </c>
      <c r="K162" s="30">
        <v>493</v>
      </c>
      <c r="L162" s="30">
        <v>691</v>
      </c>
      <c r="M162" s="30">
        <v>4150</v>
      </c>
      <c r="N162" s="30">
        <v>3860</v>
      </c>
      <c r="O162" s="30">
        <v>4313</v>
      </c>
      <c r="P162" s="30">
        <v>3190</v>
      </c>
      <c r="Q162" s="30">
        <v>4468</v>
      </c>
      <c r="R162" s="17">
        <v>52.2</v>
      </c>
      <c r="S162" s="17">
        <v>580</v>
      </c>
      <c r="T162" s="17">
        <v>560</v>
      </c>
      <c r="U162" s="17">
        <v>416</v>
      </c>
      <c r="V162" s="17">
        <v>425</v>
      </c>
      <c r="W162" s="17">
        <v>390</v>
      </c>
      <c r="X162" s="43">
        <v>410</v>
      </c>
      <c r="Y162" s="17">
        <v>530</v>
      </c>
      <c r="Z162" s="17">
        <v>370</v>
      </c>
    </row>
    <row r="163" spans="1:26" x14ac:dyDescent="0.3">
      <c r="A163" s="5">
        <f t="shared" si="1"/>
        <v>44232</v>
      </c>
      <c r="B163" s="17">
        <f t="shared" ref="B163:C174" si="2">S163*1.15</f>
        <v>621</v>
      </c>
      <c r="C163" s="17">
        <f t="shared" si="2"/>
        <v>632.5</v>
      </c>
      <c r="D163" s="30">
        <v>156</v>
      </c>
      <c r="E163" s="17">
        <f>ROUND(410*1.13,0)</f>
        <v>463</v>
      </c>
      <c r="F163" s="17">
        <f>ROUNDUP(380*1.13,0)</f>
        <v>430</v>
      </c>
      <c r="G163" s="30">
        <v>480</v>
      </c>
      <c r="H163" s="30">
        <v>641</v>
      </c>
      <c r="I163" s="30">
        <v>596</v>
      </c>
      <c r="J163" s="30">
        <v>668</v>
      </c>
      <c r="K163" s="30">
        <v>494</v>
      </c>
      <c r="L163" s="30">
        <v>692</v>
      </c>
      <c r="M163" s="30">
        <v>4150</v>
      </c>
      <c r="N163" s="30">
        <v>3850</v>
      </c>
      <c r="O163" s="30">
        <v>4313</v>
      </c>
      <c r="P163" s="30">
        <v>3190</v>
      </c>
      <c r="Q163" s="30">
        <v>4469</v>
      </c>
      <c r="R163" s="17">
        <v>56.85</v>
      </c>
      <c r="S163" s="17">
        <v>540</v>
      </c>
      <c r="T163" s="17">
        <v>550</v>
      </c>
      <c r="U163" s="17">
        <v>395</v>
      </c>
      <c r="V163" s="17">
        <v>398</v>
      </c>
      <c r="W163" s="17">
        <v>360</v>
      </c>
      <c r="X163" s="17">
        <v>370</v>
      </c>
      <c r="Y163" s="17">
        <v>510</v>
      </c>
      <c r="Z163" s="17">
        <v>350</v>
      </c>
    </row>
    <row r="164" spans="1:26" x14ac:dyDescent="0.3">
      <c r="A164" s="5">
        <f t="shared" si="1"/>
        <v>44239</v>
      </c>
      <c r="B164" s="17">
        <f t="shared" si="2"/>
        <v>632.5</v>
      </c>
      <c r="C164" s="17">
        <f t="shared" si="2"/>
        <v>632.5</v>
      </c>
      <c r="D164" s="30">
        <v>163.5</v>
      </c>
      <c r="E164" s="17">
        <f>ROUNDUP(410*1.13,0)</f>
        <v>464</v>
      </c>
      <c r="F164" s="17">
        <f>ROUNDUP(380*1.13,0)</f>
        <v>430</v>
      </c>
      <c r="G164" s="30">
        <v>480</v>
      </c>
      <c r="H164" s="30">
        <v>641</v>
      </c>
      <c r="I164" s="30">
        <v>594</v>
      </c>
      <c r="J164" s="30">
        <v>665</v>
      </c>
      <c r="K164" s="30">
        <v>492</v>
      </c>
      <c r="L164" s="30">
        <v>689</v>
      </c>
      <c r="M164" s="30">
        <v>4150</v>
      </c>
      <c r="N164" s="30">
        <v>3850</v>
      </c>
      <c r="O164" s="30">
        <v>4313</v>
      </c>
      <c r="P164" s="30">
        <v>3190</v>
      </c>
      <c r="Q164" s="30">
        <v>4469</v>
      </c>
      <c r="R164" s="17">
        <v>59.47</v>
      </c>
      <c r="S164" s="17">
        <v>550</v>
      </c>
      <c r="T164" s="17">
        <v>550</v>
      </c>
      <c r="U164" s="17">
        <v>410</v>
      </c>
      <c r="V164" s="17">
        <v>398</v>
      </c>
      <c r="W164" s="17">
        <v>365</v>
      </c>
      <c r="Y164" s="17">
        <v>510</v>
      </c>
      <c r="Z164" s="17">
        <v>353</v>
      </c>
    </row>
    <row r="165" spans="1:26" x14ac:dyDescent="0.3">
      <c r="A165" s="5">
        <f t="shared" si="1"/>
        <v>44246</v>
      </c>
      <c r="B165" s="17">
        <f t="shared" si="2"/>
        <v>644</v>
      </c>
      <c r="C165" s="17">
        <f t="shared" si="2"/>
        <v>638.25</v>
      </c>
      <c r="D165" s="30">
        <v>173.5</v>
      </c>
      <c r="E165" s="17">
        <f>ROUND(440*1.13,0)</f>
        <v>497</v>
      </c>
      <c r="F165" s="17">
        <f>ROUNDUP(410*1.13,0)</f>
        <v>464</v>
      </c>
      <c r="G165" s="30">
        <v>480</v>
      </c>
      <c r="H165" s="30">
        <v>679</v>
      </c>
      <c r="I165" s="30">
        <v>639</v>
      </c>
      <c r="J165" s="30">
        <v>695</v>
      </c>
      <c r="K165" s="30">
        <v>492</v>
      </c>
      <c r="L165" s="30">
        <v>719</v>
      </c>
      <c r="M165" s="30">
        <v>4400</v>
      </c>
      <c r="N165" s="30">
        <v>4140</v>
      </c>
      <c r="O165" s="30">
        <v>4504</v>
      </c>
      <c r="P165" s="30">
        <v>3190</v>
      </c>
      <c r="Q165" s="30">
        <v>4659</v>
      </c>
      <c r="R165" s="17">
        <v>60.52</v>
      </c>
      <c r="S165" s="17">
        <v>560</v>
      </c>
      <c r="T165" s="17">
        <v>555</v>
      </c>
      <c r="U165" s="17">
        <v>418</v>
      </c>
      <c r="V165" s="17">
        <v>420</v>
      </c>
      <c r="W165" s="17">
        <v>380</v>
      </c>
      <c r="X165" s="17">
        <v>410</v>
      </c>
      <c r="Y165" s="17">
        <v>510</v>
      </c>
      <c r="Z165" s="17">
        <v>368</v>
      </c>
    </row>
    <row r="166" spans="1:26" x14ac:dyDescent="0.3">
      <c r="A166" s="5">
        <f t="shared" si="1"/>
        <v>44253</v>
      </c>
      <c r="B166" s="17">
        <f t="shared" si="2"/>
        <v>695.75</v>
      </c>
      <c r="C166" s="17">
        <f t="shared" si="2"/>
        <v>658.94999999999993</v>
      </c>
      <c r="D166" s="30">
        <v>176</v>
      </c>
      <c r="E166" s="17">
        <f>ROUNDUP(450*1.13,0)</f>
        <v>509</v>
      </c>
      <c r="F166" s="17">
        <f>ROUNDUP(460*1.13,0)</f>
        <v>520</v>
      </c>
      <c r="G166" s="30">
        <v>500</v>
      </c>
      <c r="H166" s="30">
        <v>692</v>
      </c>
      <c r="I166" s="30">
        <v>660</v>
      </c>
      <c r="J166" s="30">
        <v>713</v>
      </c>
      <c r="K166" s="30">
        <v>506</v>
      </c>
      <c r="L166" s="30">
        <v>738</v>
      </c>
      <c r="M166" s="30">
        <v>4480</v>
      </c>
      <c r="N166" s="30">
        <v>4290</v>
      </c>
      <c r="O166" s="30">
        <v>4635</v>
      </c>
      <c r="P166" s="30">
        <v>3290</v>
      </c>
      <c r="Q166" s="30">
        <v>4792</v>
      </c>
      <c r="R166" s="17">
        <v>61.5</v>
      </c>
      <c r="S166" s="17">
        <v>605</v>
      </c>
      <c r="T166" s="17">
        <v>573</v>
      </c>
      <c r="U166" s="17">
        <v>451</v>
      </c>
      <c r="V166" s="17">
        <v>443.5</v>
      </c>
      <c r="W166" s="17">
        <v>425</v>
      </c>
      <c r="X166" s="17">
        <v>435</v>
      </c>
      <c r="Y166" s="17">
        <v>515</v>
      </c>
      <c r="Z166" s="17">
        <v>410</v>
      </c>
    </row>
    <row r="167" spans="1:26" x14ac:dyDescent="0.3">
      <c r="A167" s="5">
        <f t="shared" si="1"/>
        <v>44260</v>
      </c>
      <c r="B167" s="17">
        <f t="shared" si="2"/>
        <v>695.75</v>
      </c>
      <c r="C167" s="30">
        <f t="shared" si="2"/>
        <v>667</v>
      </c>
      <c r="D167" s="30">
        <v>174.25</v>
      </c>
      <c r="E167" s="17">
        <f>ROUNDUP(460*1.13,0)</f>
        <v>520</v>
      </c>
      <c r="F167" s="17">
        <f>ROUNDUP(470*1.13,0)</f>
        <v>532</v>
      </c>
      <c r="G167" s="30">
        <v>520</v>
      </c>
      <c r="H167" s="30">
        <v>699</v>
      </c>
      <c r="I167" s="30">
        <v>661</v>
      </c>
      <c r="J167" s="30">
        <v>720</v>
      </c>
      <c r="K167" s="30">
        <v>521</v>
      </c>
      <c r="L167" s="30">
        <v>745</v>
      </c>
      <c r="M167" s="30">
        <v>4580</v>
      </c>
      <c r="N167" s="30">
        <v>4300</v>
      </c>
      <c r="O167" s="30">
        <v>4684</v>
      </c>
      <c r="P167" s="30">
        <v>3390</v>
      </c>
      <c r="Q167" s="30">
        <v>4851</v>
      </c>
      <c r="R167" s="17">
        <v>66.09</v>
      </c>
      <c r="S167" s="17">
        <v>605</v>
      </c>
      <c r="T167" s="17">
        <v>580</v>
      </c>
      <c r="U167" s="17">
        <v>465</v>
      </c>
      <c r="V167" s="17">
        <v>443.5</v>
      </c>
      <c r="W167" s="17">
        <v>430</v>
      </c>
      <c r="Y167" s="17">
        <v>515</v>
      </c>
      <c r="Z167" s="17">
        <v>412</v>
      </c>
    </row>
    <row r="168" spans="1:26" x14ac:dyDescent="0.3">
      <c r="A168" s="5">
        <f t="shared" si="1"/>
        <v>44267</v>
      </c>
      <c r="B168" s="17">
        <f t="shared" si="2"/>
        <v>695.75</v>
      </c>
      <c r="C168" s="30">
        <f t="shared" si="2"/>
        <v>667</v>
      </c>
      <c r="D168" s="30">
        <v>165.5</v>
      </c>
      <c r="E168" s="17">
        <f>ROUNDUP(470*1.13,0)</f>
        <v>532</v>
      </c>
      <c r="F168" s="17">
        <f>ROUNDUP(475*1.13,0)</f>
        <v>537</v>
      </c>
      <c r="G168" s="30">
        <v>550</v>
      </c>
      <c r="H168" s="30">
        <v>691</v>
      </c>
      <c r="I168" s="30">
        <v>681</v>
      </c>
      <c r="J168" s="30">
        <v>723</v>
      </c>
      <c r="K168" s="30">
        <v>521</v>
      </c>
      <c r="L168" s="30">
        <v>748</v>
      </c>
      <c r="M168" s="30">
        <v>4530</v>
      </c>
      <c r="N168" s="30">
        <v>4430</v>
      </c>
      <c r="O168" s="30">
        <v>4703</v>
      </c>
      <c r="P168" s="30">
        <v>3390</v>
      </c>
      <c r="Q168" s="30">
        <v>4869</v>
      </c>
      <c r="R168" s="17">
        <v>65.61</v>
      </c>
      <c r="S168" s="17">
        <v>605</v>
      </c>
      <c r="T168" s="17">
        <v>580</v>
      </c>
      <c r="U168" s="17">
        <v>437</v>
      </c>
      <c r="V168" s="17">
        <v>443.5</v>
      </c>
      <c r="W168" s="17">
        <v>420</v>
      </c>
      <c r="Y168" s="17">
        <v>515</v>
      </c>
      <c r="Z168" s="17">
        <v>410</v>
      </c>
    </row>
    <row r="169" spans="1:26" x14ac:dyDescent="0.3">
      <c r="A169" s="5">
        <f t="shared" si="1"/>
        <v>44274</v>
      </c>
      <c r="B169" s="17">
        <f t="shared" si="2"/>
        <v>695.75</v>
      </c>
      <c r="C169" s="30">
        <f t="shared" si="2"/>
        <v>684.25</v>
      </c>
      <c r="D169" s="30">
        <v>160</v>
      </c>
      <c r="E169" s="17">
        <f>ROUNDUP(460*1.13,0)</f>
        <v>520</v>
      </c>
      <c r="F169" s="17">
        <f>ROUNDUP(465*1.13,0)</f>
        <v>526</v>
      </c>
      <c r="G169" s="30">
        <v>550</v>
      </c>
      <c r="H169" s="30">
        <v>714</v>
      </c>
      <c r="I169" s="30">
        <v>683</v>
      </c>
      <c r="J169" s="30">
        <v>717</v>
      </c>
      <c r="K169" s="30">
        <v>518</v>
      </c>
      <c r="L169" s="30">
        <v>744</v>
      </c>
      <c r="M169" s="30">
        <v>4680</v>
      </c>
      <c r="N169" s="30">
        <v>4470</v>
      </c>
      <c r="O169" s="30">
        <v>4690</v>
      </c>
      <c r="P169" s="30">
        <v>3390</v>
      </c>
      <c r="Q169" s="30">
        <v>4866</v>
      </c>
      <c r="R169" s="17">
        <v>61.43</v>
      </c>
      <c r="S169" s="17">
        <v>605</v>
      </c>
      <c r="T169" s="17">
        <v>595</v>
      </c>
      <c r="U169" s="17">
        <v>427</v>
      </c>
      <c r="V169" s="17">
        <v>431</v>
      </c>
      <c r="W169" s="17">
        <v>410</v>
      </c>
      <c r="Y169" s="17">
        <v>545</v>
      </c>
      <c r="Z169" s="17">
        <v>395</v>
      </c>
    </row>
    <row r="170" spans="1:26" x14ac:dyDescent="0.3">
      <c r="A170" s="5">
        <f t="shared" si="1"/>
        <v>44281</v>
      </c>
      <c r="B170" s="17">
        <f t="shared" si="2"/>
        <v>695.75</v>
      </c>
      <c r="C170" s="30">
        <f t="shared" si="2"/>
        <v>684.25</v>
      </c>
      <c r="D170" s="30">
        <v>161.25</v>
      </c>
      <c r="E170" s="17">
        <f>ROUNDUP(445*1.13,0)</f>
        <v>503</v>
      </c>
      <c r="F170" s="17">
        <f>ROUNDUP(450*1.13,0)</f>
        <v>509</v>
      </c>
      <c r="G170" s="30">
        <v>520</v>
      </c>
      <c r="H170" s="30">
        <v>729</v>
      </c>
      <c r="I170" s="30">
        <v>717</v>
      </c>
      <c r="J170" s="30">
        <v>725</v>
      </c>
      <c r="K170" s="30">
        <v>516</v>
      </c>
      <c r="L170" s="30">
        <v>752</v>
      </c>
      <c r="M170" s="30">
        <v>4780</v>
      </c>
      <c r="N170" s="30">
        <v>4710</v>
      </c>
      <c r="O170" s="30">
        <v>4764</v>
      </c>
      <c r="P170" s="30">
        <v>3390</v>
      </c>
      <c r="Q170" s="30">
        <v>4938</v>
      </c>
      <c r="R170" s="17">
        <v>60.97</v>
      </c>
      <c r="S170" s="17">
        <v>605</v>
      </c>
      <c r="T170" s="17">
        <v>595</v>
      </c>
      <c r="U170" s="17">
        <v>415</v>
      </c>
      <c r="V170" s="17">
        <v>431</v>
      </c>
      <c r="W170" s="17">
        <v>390</v>
      </c>
      <c r="X170" s="17">
        <v>432</v>
      </c>
      <c r="Y170" s="17">
        <v>545</v>
      </c>
      <c r="Z170" s="17">
        <v>385</v>
      </c>
    </row>
    <row r="171" spans="1:26" x14ac:dyDescent="0.3">
      <c r="A171" s="5">
        <f t="shared" si="1"/>
        <v>44288</v>
      </c>
      <c r="B171" s="17">
        <f t="shared" si="2"/>
        <v>718.75</v>
      </c>
      <c r="C171" s="30">
        <f t="shared" si="2"/>
        <v>695.75</v>
      </c>
      <c r="D171" s="30">
        <v>165.65</v>
      </c>
      <c r="E171" s="17">
        <f>ROUNDUP(445*1.13,0)</f>
        <v>503</v>
      </c>
      <c r="F171" s="17">
        <f>ROUNDUP(450*1.13,0)</f>
        <v>509</v>
      </c>
      <c r="G171" s="30">
        <v>520</v>
      </c>
      <c r="H171" s="30">
        <v>785</v>
      </c>
      <c r="I171" s="30">
        <v>757</v>
      </c>
      <c r="J171" s="30">
        <v>755</v>
      </c>
      <c r="K171" s="30">
        <v>517</v>
      </c>
      <c r="L171" s="30">
        <v>783</v>
      </c>
      <c r="M171" s="30">
        <v>5080</v>
      </c>
      <c r="N171" s="30">
        <v>4960</v>
      </c>
      <c r="O171" s="30">
        <v>4948</v>
      </c>
      <c r="P171" s="30">
        <v>3390</v>
      </c>
      <c r="Q171" s="30">
        <v>5132</v>
      </c>
      <c r="R171" s="17">
        <v>61.45</v>
      </c>
      <c r="S171" s="17">
        <v>625</v>
      </c>
      <c r="T171" s="17">
        <v>605</v>
      </c>
      <c r="U171" s="17">
        <v>427</v>
      </c>
      <c r="V171" s="17">
        <v>431</v>
      </c>
      <c r="W171" s="17">
        <v>400</v>
      </c>
      <c r="Y171" s="17">
        <v>545</v>
      </c>
      <c r="Z171" s="17">
        <v>400</v>
      </c>
    </row>
    <row r="172" spans="1:26" x14ac:dyDescent="0.3">
      <c r="A172" s="5">
        <f t="shared" si="1"/>
        <v>44295</v>
      </c>
      <c r="B172" s="17">
        <f t="shared" si="2"/>
        <v>736</v>
      </c>
      <c r="C172" s="30">
        <f t="shared" si="2"/>
        <v>707.25</v>
      </c>
      <c r="D172" s="30">
        <v>172.5</v>
      </c>
      <c r="E172" s="17">
        <f>ROUNDUP(460*1.13,0)</f>
        <v>520</v>
      </c>
      <c r="F172" s="17">
        <f>ROUNDUP(465*1.13,0)</f>
        <v>526</v>
      </c>
      <c r="G172" s="30">
        <v>520</v>
      </c>
      <c r="H172" s="30">
        <v>823</v>
      </c>
      <c r="I172" s="30">
        <v>776</v>
      </c>
      <c r="J172" s="30">
        <v>777</v>
      </c>
      <c r="K172" s="30">
        <v>524</v>
      </c>
      <c r="L172" s="30">
        <v>807</v>
      </c>
      <c r="M172" s="30">
        <v>5330</v>
      </c>
      <c r="N172" s="30">
        <v>5060</v>
      </c>
      <c r="O172" s="30">
        <v>5070</v>
      </c>
      <c r="P172" s="30">
        <v>3420</v>
      </c>
      <c r="Q172" s="30">
        <v>5265</v>
      </c>
      <c r="R172" s="17">
        <v>59.32</v>
      </c>
      <c r="S172" s="17">
        <v>640</v>
      </c>
      <c r="T172" s="17">
        <v>615</v>
      </c>
      <c r="U172" s="17">
        <v>432</v>
      </c>
      <c r="V172" s="17">
        <v>431</v>
      </c>
      <c r="W172" s="17">
        <v>405</v>
      </c>
      <c r="Y172" s="17">
        <v>545</v>
      </c>
      <c r="Z172" s="17">
        <v>410</v>
      </c>
    </row>
    <row r="173" spans="1:26" x14ac:dyDescent="0.3">
      <c r="A173" s="5">
        <f t="shared" si="1"/>
        <v>44302</v>
      </c>
      <c r="B173" s="17">
        <f t="shared" si="2"/>
        <v>747.49999999999989</v>
      </c>
      <c r="C173" s="30">
        <f t="shared" si="2"/>
        <v>716.44999999999993</v>
      </c>
      <c r="D173" s="30">
        <v>177.1</v>
      </c>
      <c r="E173" s="17">
        <f>ROUNDUP(470*1.13,0)</f>
        <v>532</v>
      </c>
      <c r="F173" s="17">
        <f>ROUNDUP(475*1.13,0)</f>
        <v>537</v>
      </c>
      <c r="G173" s="30">
        <v>520</v>
      </c>
      <c r="H173" s="30">
        <v>808</v>
      </c>
      <c r="I173" s="30">
        <v>767</v>
      </c>
      <c r="J173" s="30">
        <v>777</v>
      </c>
      <c r="K173" s="30">
        <v>537</v>
      </c>
      <c r="L173" s="30">
        <v>811</v>
      </c>
      <c r="M173" s="30">
        <v>5230</v>
      </c>
      <c r="N173" s="30">
        <v>4980</v>
      </c>
      <c r="O173" s="30">
        <v>5049</v>
      </c>
      <c r="P173" s="30">
        <v>3490</v>
      </c>
      <c r="Q173" s="30">
        <v>5268</v>
      </c>
      <c r="R173" s="17">
        <v>63.15</v>
      </c>
      <c r="S173" s="17">
        <v>650</v>
      </c>
      <c r="T173" s="17">
        <v>623</v>
      </c>
      <c r="U173" s="17">
        <v>428</v>
      </c>
      <c r="V173" s="17">
        <v>450</v>
      </c>
      <c r="W173" s="17">
        <v>430</v>
      </c>
      <c r="Y173" s="17">
        <v>545</v>
      </c>
      <c r="Z173" s="17">
        <v>418</v>
      </c>
    </row>
    <row r="174" spans="1:26" x14ac:dyDescent="0.3">
      <c r="A174" s="5">
        <f t="shared" si="1"/>
        <v>44309</v>
      </c>
      <c r="B174" s="17">
        <f t="shared" si="2"/>
        <v>764.74999999999989</v>
      </c>
      <c r="C174" s="30">
        <f t="shared" si="2"/>
        <v>718.75</v>
      </c>
      <c r="D174" s="30">
        <v>184.5</v>
      </c>
      <c r="E174" s="17">
        <f>ROUNDUP(500*1.13,0)</f>
        <v>565</v>
      </c>
      <c r="F174" s="17">
        <f>ROUNDUP(485*1.13,0)</f>
        <v>549</v>
      </c>
      <c r="G174" s="30">
        <v>520</v>
      </c>
      <c r="H174" s="30">
        <v>811</v>
      </c>
      <c r="I174" s="30">
        <v>765</v>
      </c>
      <c r="J174" s="30">
        <v>785</v>
      </c>
      <c r="K174" s="30">
        <v>539</v>
      </c>
      <c r="L174" s="30">
        <v>821</v>
      </c>
      <c r="M174" s="30">
        <v>5250</v>
      </c>
      <c r="N174" s="30">
        <v>4950</v>
      </c>
      <c r="O174" s="30">
        <v>5080</v>
      </c>
      <c r="P174" s="30">
        <v>3490</v>
      </c>
      <c r="Q174" s="30">
        <v>5315</v>
      </c>
      <c r="R174" s="17">
        <v>62.14</v>
      </c>
      <c r="S174" s="17">
        <v>665</v>
      </c>
      <c r="T174" s="17">
        <v>625</v>
      </c>
      <c r="U174" s="17">
        <v>426</v>
      </c>
      <c r="V174" s="17">
        <v>450</v>
      </c>
      <c r="W174" s="17">
        <v>430</v>
      </c>
      <c r="Y174" s="17">
        <v>545</v>
      </c>
      <c r="Z174" s="17">
        <v>410</v>
      </c>
    </row>
    <row r="175" spans="1:26" x14ac:dyDescent="0.3">
      <c r="A175" s="5">
        <f t="shared" si="1"/>
        <v>44316</v>
      </c>
      <c r="B175" s="17">
        <f t="shared" ref="B175:C190" si="3">S175*1.13</f>
        <v>757.09999999999991</v>
      </c>
      <c r="C175" s="30">
        <f t="shared" si="3"/>
        <v>723.19999999999993</v>
      </c>
      <c r="D175" s="30">
        <v>186.5</v>
      </c>
      <c r="E175" s="17">
        <f>ROUNDUP(515*1.13,0)</f>
        <v>582</v>
      </c>
      <c r="F175" s="17">
        <f>ROUNDUP(500*1.13,0)</f>
        <v>565</v>
      </c>
      <c r="G175" s="30">
        <v>530</v>
      </c>
      <c r="H175" s="30">
        <v>827</v>
      </c>
      <c r="I175" s="30">
        <v>776</v>
      </c>
      <c r="J175" s="30">
        <v>808</v>
      </c>
      <c r="K175" s="30">
        <v>550</v>
      </c>
      <c r="L175" s="30">
        <v>851</v>
      </c>
      <c r="M175" s="30">
        <v>5350</v>
      </c>
      <c r="N175" s="30">
        <v>4990</v>
      </c>
      <c r="O175" s="30">
        <v>5197</v>
      </c>
      <c r="P175" s="30">
        <v>3540</v>
      </c>
      <c r="Q175" s="30">
        <v>5477</v>
      </c>
      <c r="R175" s="17">
        <v>63.58</v>
      </c>
      <c r="S175" s="17">
        <v>670</v>
      </c>
      <c r="T175" s="17">
        <v>640</v>
      </c>
      <c r="U175" s="17">
        <v>453</v>
      </c>
      <c r="V175" s="17">
        <v>450</v>
      </c>
      <c r="W175" s="17">
        <v>425</v>
      </c>
      <c r="Y175" s="17">
        <v>545</v>
      </c>
      <c r="Z175" s="17">
        <v>412</v>
      </c>
    </row>
    <row r="176" spans="1:26" x14ac:dyDescent="0.3">
      <c r="A176" s="5">
        <f t="shared" si="1"/>
        <v>44323</v>
      </c>
      <c r="B176" s="17">
        <f t="shared" si="3"/>
        <v>807.94999999999993</v>
      </c>
      <c r="C176" s="30">
        <f t="shared" si="3"/>
        <v>757.09999999999991</v>
      </c>
      <c r="D176" s="30">
        <v>209</v>
      </c>
      <c r="E176" s="17">
        <f>ROUNDUP(530*1.13,0)</f>
        <v>599</v>
      </c>
      <c r="F176" s="17">
        <f>ROUNDUP(515*1.13,0)</f>
        <v>582</v>
      </c>
      <c r="G176" s="30">
        <v>560</v>
      </c>
      <c r="H176" s="30">
        <v>870</v>
      </c>
      <c r="I176" s="30">
        <v>820</v>
      </c>
      <c r="J176" s="30">
        <v>882</v>
      </c>
      <c r="K176" s="30">
        <v>578</v>
      </c>
      <c r="L176" s="30">
        <v>922</v>
      </c>
      <c r="M176" s="30">
        <v>5600</v>
      </c>
      <c r="N176" s="30">
        <v>5280</v>
      </c>
      <c r="O176" s="30">
        <v>5680</v>
      </c>
      <c r="P176" s="30">
        <v>3720</v>
      </c>
      <c r="Q176" s="30">
        <v>5935</v>
      </c>
      <c r="R176" s="17">
        <v>64.900000000000006</v>
      </c>
      <c r="S176" s="17">
        <v>715</v>
      </c>
      <c r="T176" s="17">
        <v>670</v>
      </c>
      <c r="U176" s="17">
        <v>488</v>
      </c>
      <c r="V176" s="17">
        <v>465</v>
      </c>
      <c r="W176" s="17">
        <v>425</v>
      </c>
      <c r="Y176" s="17">
        <v>570</v>
      </c>
      <c r="Z176" s="17">
        <v>420</v>
      </c>
    </row>
    <row r="177" spans="1:26" x14ac:dyDescent="0.3">
      <c r="A177" s="5">
        <f t="shared" si="1"/>
        <v>44330</v>
      </c>
      <c r="B177" s="17">
        <f t="shared" si="3"/>
        <v>898.34999999999991</v>
      </c>
      <c r="C177" s="30">
        <f t="shared" si="3"/>
        <v>847.49999999999989</v>
      </c>
      <c r="D177" s="30">
        <v>209</v>
      </c>
      <c r="E177" s="17">
        <f>ROUNDUP(535*1.13,0)</f>
        <v>605</v>
      </c>
      <c r="F177" s="17">
        <f>ROUNDUP(520*1.13,0)</f>
        <v>588</v>
      </c>
      <c r="G177" s="30">
        <v>610</v>
      </c>
      <c r="H177" s="30">
        <v>964</v>
      </c>
      <c r="I177" s="30">
        <v>881</v>
      </c>
      <c r="J177" s="30">
        <v>937</v>
      </c>
      <c r="K177" s="30">
        <v>651</v>
      </c>
      <c r="L177" s="30">
        <v>987</v>
      </c>
      <c r="M177" s="30">
        <v>6200</v>
      </c>
      <c r="N177" s="30">
        <v>5670</v>
      </c>
      <c r="O177" s="30">
        <v>6031</v>
      </c>
      <c r="P177" s="30">
        <v>4190</v>
      </c>
      <c r="Q177" s="30">
        <v>6348</v>
      </c>
      <c r="R177" s="17">
        <v>64.22</v>
      </c>
      <c r="S177" s="17">
        <v>795</v>
      </c>
      <c r="T177" s="17">
        <v>750</v>
      </c>
      <c r="U177" s="17">
        <v>502</v>
      </c>
      <c r="V177" s="17">
        <v>515</v>
      </c>
      <c r="W177" s="17">
        <v>450</v>
      </c>
      <c r="Y177" s="17">
        <v>570</v>
      </c>
      <c r="Z177" s="17">
        <v>452</v>
      </c>
    </row>
    <row r="178" spans="1:26" x14ac:dyDescent="0.3">
      <c r="A178" s="5">
        <f t="shared" si="1"/>
        <v>44337</v>
      </c>
      <c r="B178" s="17">
        <f t="shared" si="3"/>
        <v>824.9</v>
      </c>
      <c r="C178" s="30">
        <f t="shared" si="3"/>
        <v>790.99999999999989</v>
      </c>
      <c r="D178" s="30">
        <v>198</v>
      </c>
      <c r="E178" s="17">
        <f>ROUNDUP(515*1.13,0)</f>
        <v>582</v>
      </c>
      <c r="F178" s="17">
        <f>ROUNDUP(505*1.13,0)</f>
        <v>571</v>
      </c>
      <c r="G178" s="30">
        <v>610</v>
      </c>
      <c r="H178" s="30">
        <v>887</v>
      </c>
      <c r="I178" s="30">
        <v>796</v>
      </c>
      <c r="J178" s="30">
        <v>840</v>
      </c>
      <c r="K178" s="30">
        <v>606</v>
      </c>
      <c r="L178" s="30">
        <v>893</v>
      </c>
      <c r="M178" s="30">
        <v>5650</v>
      </c>
      <c r="N178" s="30">
        <v>5070</v>
      </c>
      <c r="O178" s="30">
        <v>5351</v>
      </c>
      <c r="P178" s="30">
        <v>3860</v>
      </c>
      <c r="Q178" s="30">
        <v>5684</v>
      </c>
      <c r="R178" s="17">
        <v>61.95</v>
      </c>
      <c r="S178" s="17">
        <v>730</v>
      </c>
      <c r="T178" s="17">
        <v>700</v>
      </c>
      <c r="U178" s="17">
        <v>512</v>
      </c>
      <c r="V178" s="17">
        <v>515</v>
      </c>
      <c r="W178" s="17">
        <v>475</v>
      </c>
      <c r="Y178" s="17">
        <v>640</v>
      </c>
      <c r="Z178" s="17">
        <v>457</v>
      </c>
    </row>
    <row r="179" spans="1:26" x14ac:dyDescent="0.3">
      <c r="A179" s="5">
        <f t="shared" si="1"/>
        <v>44344</v>
      </c>
      <c r="B179" s="30">
        <f t="shared" si="3"/>
        <v>813.59999999999991</v>
      </c>
      <c r="C179" s="30">
        <f t="shared" si="3"/>
        <v>745.8</v>
      </c>
      <c r="D179" s="30">
        <v>190</v>
      </c>
      <c r="E179" s="17">
        <f>ROUNDUP(510*1.13,0)</f>
        <v>577</v>
      </c>
      <c r="F179" s="17">
        <f>ROUNDUP(500*1.13,0)</f>
        <v>565</v>
      </c>
      <c r="G179" s="30">
        <v>605</v>
      </c>
      <c r="H179" s="30">
        <v>805</v>
      </c>
      <c r="I179" s="30">
        <v>751</v>
      </c>
      <c r="J179" s="30">
        <v>782</v>
      </c>
      <c r="K179" s="30">
        <v>561</v>
      </c>
      <c r="L179" s="30">
        <v>835</v>
      </c>
      <c r="M179" s="30">
        <v>5150</v>
      </c>
      <c r="N179" s="30">
        <v>4800</v>
      </c>
      <c r="O179" s="30">
        <v>5003</v>
      </c>
      <c r="P179" s="30">
        <v>3590</v>
      </c>
      <c r="Q179" s="30">
        <v>5337</v>
      </c>
      <c r="R179" s="17">
        <v>66.319999999999993</v>
      </c>
      <c r="S179" s="30">
        <v>720</v>
      </c>
      <c r="T179" s="30">
        <v>660</v>
      </c>
      <c r="U179" s="30">
        <v>502</v>
      </c>
      <c r="V179" s="30">
        <v>515</v>
      </c>
      <c r="W179" s="30">
        <v>455</v>
      </c>
      <c r="X179" s="30"/>
      <c r="Y179" s="30">
        <v>640</v>
      </c>
      <c r="Z179" s="30">
        <v>430</v>
      </c>
    </row>
    <row r="180" spans="1:26" x14ac:dyDescent="0.3">
      <c r="A180" s="5">
        <f t="shared" si="1"/>
        <v>44351</v>
      </c>
      <c r="B180" s="17">
        <f t="shared" si="3"/>
        <v>790.99999999999989</v>
      </c>
      <c r="C180" s="30">
        <f t="shared" si="3"/>
        <v>757.09999999999991</v>
      </c>
      <c r="D180" s="30">
        <v>208</v>
      </c>
      <c r="E180" s="17">
        <f>ROUNDUP(510*1.13,0)</f>
        <v>577</v>
      </c>
      <c r="F180" s="17">
        <f>ROUNDUP(500*1.13,0)</f>
        <v>565</v>
      </c>
      <c r="G180" s="30">
        <v>605</v>
      </c>
      <c r="H180" s="30">
        <v>820</v>
      </c>
      <c r="I180" s="30">
        <v>781</v>
      </c>
      <c r="J180" s="30">
        <v>808</v>
      </c>
      <c r="K180" s="30">
        <v>561</v>
      </c>
      <c r="L180" s="30">
        <v>863</v>
      </c>
      <c r="M180" s="30">
        <v>5250</v>
      </c>
      <c r="N180" s="30">
        <v>5000</v>
      </c>
      <c r="O180" s="30">
        <v>5170</v>
      </c>
      <c r="P180" s="30">
        <v>3590</v>
      </c>
      <c r="Q180" s="30">
        <v>5519</v>
      </c>
      <c r="R180" s="17">
        <v>69.25</v>
      </c>
      <c r="S180" s="17">
        <v>700</v>
      </c>
      <c r="T180" s="17">
        <v>670</v>
      </c>
      <c r="U180" s="17">
        <v>498</v>
      </c>
      <c r="V180" s="17">
        <v>515</v>
      </c>
      <c r="W180" s="17">
        <v>450</v>
      </c>
      <c r="Y180" s="30">
        <v>640</v>
      </c>
      <c r="Z180" s="17">
        <v>432</v>
      </c>
    </row>
    <row r="181" spans="1:26" x14ac:dyDescent="0.3">
      <c r="A181" s="5">
        <f t="shared" si="1"/>
        <v>44358</v>
      </c>
      <c r="B181" s="17">
        <f t="shared" si="3"/>
        <v>790.99999999999989</v>
      </c>
      <c r="C181" s="30">
        <f t="shared" si="3"/>
        <v>757.09999999999991</v>
      </c>
      <c r="D181" s="30">
        <v>219</v>
      </c>
      <c r="E181" s="17">
        <f>ROUNDUP(525*1.13,0)</f>
        <v>594</v>
      </c>
      <c r="F181" s="17">
        <f>ROUNDUP(515*1.13,0)</f>
        <v>582</v>
      </c>
      <c r="G181" s="30">
        <v>605</v>
      </c>
      <c r="H181" s="30">
        <v>809</v>
      </c>
      <c r="I181" s="30">
        <v>776</v>
      </c>
      <c r="J181" s="30">
        <v>796</v>
      </c>
      <c r="K181" s="30">
        <v>572</v>
      </c>
      <c r="L181" s="30">
        <v>854</v>
      </c>
      <c r="M181" s="30">
        <v>5220</v>
      </c>
      <c r="N181" s="30">
        <v>5010</v>
      </c>
      <c r="O181" s="30">
        <v>5138</v>
      </c>
      <c r="P181" s="30">
        <v>3690</v>
      </c>
      <c r="Q181" s="30">
        <v>5509</v>
      </c>
      <c r="R181" s="17">
        <v>70.534000000000006</v>
      </c>
      <c r="S181" s="17">
        <v>700</v>
      </c>
      <c r="T181" s="17">
        <v>670</v>
      </c>
      <c r="U181" s="17">
        <v>504</v>
      </c>
      <c r="V181" s="17">
        <v>515</v>
      </c>
      <c r="W181" s="17">
        <v>447</v>
      </c>
      <c r="Y181" s="17">
        <v>650</v>
      </c>
      <c r="Z181" s="17">
        <v>422</v>
      </c>
    </row>
    <row r="182" spans="1:26" x14ac:dyDescent="0.3">
      <c r="A182" s="5">
        <f t="shared" si="1"/>
        <v>44365</v>
      </c>
      <c r="B182" s="17">
        <f t="shared" si="3"/>
        <v>779.69999999999993</v>
      </c>
      <c r="C182" s="30">
        <f t="shared" si="3"/>
        <v>757.09999999999991</v>
      </c>
      <c r="D182" s="30">
        <v>215</v>
      </c>
      <c r="E182" s="17">
        <f>ROUNDUP(530*1.13,0)</f>
        <v>599</v>
      </c>
      <c r="F182" s="17">
        <f>ROUNDUP(525*1.13,0)</f>
        <v>594</v>
      </c>
      <c r="G182" s="30">
        <v>605</v>
      </c>
      <c r="H182" s="30">
        <v>809</v>
      </c>
      <c r="I182" s="30">
        <v>768</v>
      </c>
      <c r="J182" s="30">
        <v>784</v>
      </c>
      <c r="K182" s="30">
        <v>584</v>
      </c>
      <c r="L182" s="30">
        <v>842</v>
      </c>
      <c r="M182" s="30">
        <v>5220</v>
      </c>
      <c r="N182" s="30">
        <v>4960</v>
      </c>
      <c r="O182" s="30">
        <v>5062</v>
      </c>
      <c r="P182" s="30">
        <v>3770</v>
      </c>
      <c r="Q182" s="30">
        <v>5439</v>
      </c>
      <c r="R182" s="17">
        <v>71.5</v>
      </c>
      <c r="S182" s="17">
        <v>690</v>
      </c>
      <c r="T182" s="17">
        <v>670</v>
      </c>
      <c r="U182" s="17">
        <v>499</v>
      </c>
      <c r="V182" s="17">
        <v>515</v>
      </c>
      <c r="W182" s="17">
        <v>465</v>
      </c>
      <c r="Y182" s="17">
        <v>650</v>
      </c>
      <c r="Z182" s="17">
        <v>420</v>
      </c>
    </row>
    <row r="183" spans="1:26" x14ac:dyDescent="0.3">
      <c r="A183" s="5">
        <f t="shared" si="1"/>
        <v>44372</v>
      </c>
      <c r="B183" s="17">
        <f t="shared" si="3"/>
        <v>762.74999999999989</v>
      </c>
      <c r="C183" s="30">
        <f t="shared" si="3"/>
        <v>768.4</v>
      </c>
      <c r="D183" s="30">
        <v>218</v>
      </c>
      <c r="E183" s="17">
        <f>ROUNDUP(535*1.13,0)</f>
        <v>605</v>
      </c>
      <c r="F183" s="17">
        <f>ROUNDUP(535*1.13,0)</f>
        <v>605</v>
      </c>
      <c r="G183" s="30">
        <v>605</v>
      </c>
      <c r="H183" s="30">
        <v>784</v>
      </c>
      <c r="I183" s="30">
        <v>747</v>
      </c>
      <c r="J183" s="30">
        <v>757</v>
      </c>
      <c r="K183" s="30">
        <v>582</v>
      </c>
      <c r="L183" s="30">
        <v>817</v>
      </c>
      <c r="M183" s="30">
        <v>5080</v>
      </c>
      <c r="N183" s="30">
        <v>4840</v>
      </c>
      <c r="O183" s="30">
        <v>4903</v>
      </c>
      <c r="P183" s="30">
        <v>3770</v>
      </c>
      <c r="Q183" s="30">
        <v>5294</v>
      </c>
      <c r="R183" s="17">
        <v>73.87</v>
      </c>
      <c r="S183" s="17">
        <v>675</v>
      </c>
      <c r="T183" s="17">
        <v>680</v>
      </c>
      <c r="U183" s="17">
        <v>499</v>
      </c>
      <c r="V183" s="17">
        <v>515</v>
      </c>
      <c r="W183" s="17">
        <v>460</v>
      </c>
      <c r="Y183" s="17">
        <v>650</v>
      </c>
      <c r="Z183" s="17">
        <v>425</v>
      </c>
    </row>
    <row r="184" spans="1:26" x14ac:dyDescent="0.3">
      <c r="A184" s="5">
        <f t="shared" si="1"/>
        <v>44379</v>
      </c>
      <c r="B184" s="17">
        <f t="shared" si="3"/>
        <v>762.74999999999989</v>
      </c>
      <c r="C184" s="30">
        <f t="shared" si="3"/>
        <v>751.44999999999993</v>
      </c>
      <c r="D184" s="30">
        <v>216</v>
      </c>
      <c r="E184" s="17">
        <f>ROUNDUP(530*1.13,0)</f>
        <v>599</v>
      </c>
      <c r="F184" s="17">
        <f>ROUNDUP(540*1.13,0)</f>
        <v>611</v>
      </c>
      <c r="G184" s="30">
        <v>605</v>
      </c>
      <c r="H184" s="30">
        <v>776</v>
      </c>
      <c r="I184" s="30">
        <v>752</v>
      </c>
      <c r="J184" s="30">
        <v>754</v>
      </c>
      <c r="K184" s="30">
        <v>582</v>
      </c>
      <c r="L184" s="30">
        <v>813</v>
      </c>
      <c r="M184" s="30">
        <v>5030</v>
      </c>
      <c r="N184" s="30">
        <v>4870</v>
      </c>
      <c r="O184" s="30">
        <v>4886</v>
      </c>
      <c r="P184" s="30">
        <v>3770</v>
      </c>
      <c r="Q184" s="30">
        <v>5269</v>
      </c>
      <c r="R184" s="17">
        <v>74.75</v>
      </c>
      <c r="S184" s="17">
        <v>675</v>
      </c>
      <c r="T184" s="17">
        <v>665</v>
      </c>
      <c r="U184" s="17">
        <v>499</v>
      </c>
      <c r="V184" s="17">
        <v>512.5</v>
      </c>
      <c r="W184" s="17">
        <v>455</v>
      </c>
      <c r="Y184" s="17">
        <v>645</v>
      </c>
      <c r="Z184" s="17">
        <v>425</v>
      </c>
    </row>
    <row r="185" spans="1:26" x14ac:dyDescent="0.3">
      <c r="A185" s="5">
        <f t="shared" si="1"/>
        <v>44386</v>
      </c>
      <c r="B185" s="17">
        <f t="shared" si="3"/>
        <v>779.69999999999993</v>
      </c>
      <c r="C185" s="30">
        <f t="shared" si="3"/>
        <v>768.4</v>
      </c>
      <c r="D185" s="30">
        <v>214.25</v>
      </c>
      <c r="E185" s="17">
        <f>ROUNDUP(530*1.13,0)</f>
        <v>599</v>
      </c>
      <c r="F185" s="17">
        <f>ROUNDUP(540*1.13,0)</f>
        <v>611</v>
      </c>
      <c r="G185" s="30">
        <v>605</v>
      </c>
      <c r="H185" s="30">
        <v>792</v>
      </c>
      <c r="I185" s="30">
        <v>775</v>
      </c>
      <c r="J185" s="30">
        <v>775</v>
      </c>
      <c r="K185" s="30">
        <v>582</v>
      </c>
      <c r="L185" s="30">
        <v>830</v>
      </c>
      <c r="M185" s="30">
        <v>5130</v>
      </c>
      <c r="N185" s="30">
        <v>5020</v>
      </c>
      <c r="O185" s="30">
        <v>5023</v>
      </c>
      <c r="P185" s="30">
        <v>3770</v>
      </c>
      <c r="Q185" s="30">
        <v>5379</v>
      </c>
      <c r="R185" s="17">
        <v>74.099999999999994</v>
      </c>
      <c r="S185" s="17">
        <v>690</v>
      </c>
      <c r="T185" s="17">
        <v>680</v>
      </c>
      <c r="U185" s="17">
        <v>498</v>
      </c>
      <c r="V185" s="17">
        <v>513</v>
      </c>
      <c r="W185" s="17">
        <v>455</v>
      </c>
      <c r="Y185" s="17">
        <v>640</v>
      </c>
      <c r="Z185" s="17">
        <v>425</v>
      </c>
    </row>
    <row r="186" spans="1:26" ht="14.4" x14ac:dyDescent="0.3">
      <c r="A186" s="5">
        <f t="shared" si="1"/>
        <v>44393</v>
      </c>
      <c r="B186" s="17">
        <f t="shared" si="3"/>
        <v>796.65</v>
      </c>
      <c r="C186" s="30">
        <f t="shared" si="3"/>
        <v>779.69999999999993</v>
      </c>
      <c r="D186" s="30">
        <v>220</v>
      </c>
      <c r="E186" s="17">
        <f>ROUNDUP(525*1.13,0)</f>
        <v>594</v>
      </c>
      <c r="F186" s="17">
        <f>ROUNDUP(535*1.13,0)</f>
        <v>605</v>
      </c>
      <c r="G186" s="30">
        <v>605</v>
      </c>
      <c r="H186" s="30">
        <v>822</v>
      </c>
      <c r="I186" s="30">
        <v>796</v>
      </c>
      <c r="J186" s="30">
        <v>802</v>
      </c>
      <c r="K186" s="30">
        <v>581</v>
      </c>
      <c r="L186" s="30">
        <v>856</v>
      </c>
      <c r="M186" s="30">
        <v>5330</v>
      </c>
      <c r="N186" s="30">
        <v>5160</v>
      </c>
      <c r="O186" s="30">
        <v>5199</v>
      </c>
      <c r="P186" s="30">
        <v>3770</v>
      </c>
      <c r="Q186" s="30">
        <v>5550</v>
      </c>
      <c r="R186" s="17">
        <v>71.180000000000007</v>
      </c>
      <c r="S186" s="17">
        <v>705</v>
      </c>
      <c r="T186" s="17">
        <v>690</v>
      </c>
      <c r="U186" s="17">
        <v>484.5</v>
      </c>
      <c r="V186" s="17">
        <v>513</v>
      </c>
      <c r="W186" s="17">
        <v>462</v>
      </c>
      <c r="Y186" s="17">
        <v>640</v>
      </c>
      <c r="Z186" s="17">
        <v>430</v>
      </c>
    </row>
    <row r="187" spans="1:26" ht="14.4" x14ac:dyDescent="0.3">
      <c r="A187" s="5">
        <f t="shared" si="1"/>
        <v>44400</v>
      </c>
      <c r="B187" s="17">
        <f t="shared" si="3"/>
        <v>802.3</v>
      </c>
      <c r="C187" s="30">
        <f t="shared" si="3"/>
        <v>790.99999999999989</v>
      </c>
      <c r="D187" s="30">
        <v>201</v>
      </c>
      <c r="E187" s="17">
        <f>ROUNDUP(520*1.13,0)</f>
        <v>588</v>
      </c>
      <c r="F187" s="17">
        <f>ROUNDUP(555*1.13,0)</f>
        <v>628</v>
      </c>
      <c r="G187" s="30">
        <v>605</v>
      </c>
      <c r="H187" s="30">
        <v>842</v>
      </c>
      <c r="I187" s="30">
        <v>802</v>
      </c>
      <c r="J187" s="30">
        <v>821</v>
      </c>
      <c r="K187" s="30">
        <v>596</v>
      </c>
      <c r="L187" s="30">
        <v>874</v>
      </c>
      <c r="M187" s="30">
        <v>5440</v>
      </c>
      <c r="N187" s="30">
        <v>5180</v>
      </c>
      <c r="O187" s="30">
        <v>5306</v>
      </c>
      <c r="P187" s="30">
        <v>3850</v>
      </c>
      <c r="Q187" s="30">
        <v>5649</v>
      </c>
      <c r="R187" s="17">
        <v>71.45</v>
      </c>
      <c r="S187" s="17">
        <v>710</v>
      </c>
      <c r="T187" s="17">
        <v>700</v>
      </c>
      <c r="U187" s="17">
        <v>484.5</v>
      </c>
      <c r="V187" s="17">
        <v>513</v>
      </c>
      <c r="W187" s="17">
        <v>450</v>
      </c>
      <c r="Y187" s="17">
        <v>640</v>
      </c>
      <c r="Z187" s="17">
        <v>425</v>
      </c>
    </row>
    <row r="188" spans="1:26" ht="14.4" x14ac:dyDescent="0.3">
      <c r="A188" s="5">
        <f t="shared" si="1"/>
        <v>44407</v>
      </c>
      <c r="B188" s="17">
        <f t="shared" si="3"/>
        <v>819.24999999999989</v>
      </c>
      <c r="C188" s="30">
        <f t="shared" si="3"/>
        <v>768.4</v>
      </c>
      <c r="D188" s="30">
        <v>182</v>
      </c>
      <c r="E188" s="17">
        <f>ROUNDUP(520*1.13,0)</f>
        <v>588</v>
      </c>
      <c r="F188" s="17">
        <f>ROUNDUP(555*1.13,0)</f>
        <v>628</v>
      </c>
      <c r="G188" s="30">
        <v>605</v>
      </c>
      <c r="H188" s="30">
        <v>848</v>
      </c>
      <c r="I188" s="30">
        <v>813</v>
      </c>
      <c r="J188" s="30">
        <v>834</v>
      </c>
      <c r="K188" s="30">
        <v>594</v>
      </c>
      <c r="L188" s="30">
        <v>887</v>
      </c>
      <c r="M188" s="30">
        <v>5500</v>
      </c>
      <c r="N188" s="30">
        <v>5270</v>
      </c>
      <c r="O188" s="30">
        <v>5406</v>
      </c>
      <c r="P188" s="30">
        <v>3850</v>
      </c>
      <c r="Q188" s="30">
        <v>5750</v>
      </c>
      <c r="R188" s="17">
        <v>73.459999999999994</v>
      </c>
      <c r="S188" s="17">
        <v>725</v>
      </c>
      <c r="T188" s="17">
        <v>680</v>
      </c>
      <c r="U188" s="17">
        <v>469</v>
      </c>
      <c r="V188" s="17">
        <v>500</v>
      </c>
      <c r="W188" s="17">
        <v>443</v>
      </c>
      <c r="Y188" s="17">
        <v>595</v>
      </c>
      <c r="Z188" s="17">
        <v>424</v>
      </c>
    </row>
    <row r="189" spans="1:26" ht="14.4" x14ac:dyDescent="0.3">
      <c r="A189" s="5">
        <f t="shared" si="1"/>
        <v>44414</v>
      </c>
      <c r="B189" s="17">
        <f t="shared" si="3"/>
        <v>813.59999999999991</v>
      </c>
      <c r="C189" s="30">
        <f t="shared" si="3"/>
        <v>768.4</v>
      </c>
      <c r="D189" s="30">
        <v>170.75</v>
      </c>
      <c r="E189" s="17">
        <f>ROUNDUP(520*1.13,0)</f>
        <v>588</v>
      </c>
      <c r="F189" s="17">
        <f>ROUNDUP(555*1.13,0)</f>
        <v>628</v>
      </c>
      <c r="G189" s="30">
        <v>605</v>
      </c>
      <c r="H189" s="30">
        <v>833</v>
      </c>
      <c r="I189" s="30">
        <v>784</v>
      </c>
      <c r="J189" s="30">
        <v>814</v>
      </c>
      <c r="K189" s="30">
        <v>591</v>
      </c>
      <c r="L189" s="30">
        <v>868</v>
      </c>
      <c r="M189" s="30">
        <v>5400</v>
      </c>
      <c r="N189" s="30">
        <v>5080</v>
      </c>
      <c r="O189" s="30">
        <v>5275</v>
      </c>
      <c r="P189" s="30">
        <v>3830</v>
      </c>
      <c r="Q189" s="30">
        <v>5628</v>
      </c>
      <c r="R189" s="17">
        <v>67.7</v>
      </c>
      <c r="S189" s="17">
        <v>720</v>
      </c>
      <c r="T189" s="17">
        <v>680</v>
      </c>
      <c r="U189" s="17">
        <v>463.5</v>
      </c>
      <c r="V189" s="17">
        <v>500</v>
      </c>
      <c r="W189" s="17">
        <v>435</v>
      </c>
      <c r="Y189" s="17">
        <v>595</v>
      </c>
      <c r="Z189" s="17">
        <v>420</v>
      </c>
    </row>
    <row r="190" spans="1:26" ht="14.4" x14ac:dyDescent="0.3">
      <c r="A190" s="5">
        <f t="shared" si="1"/>
        <v>44421</v>
      </c>
      <c r="B190" s="17">
        <f t="shared" si="3"/>
        <v>802.3</v>
      </c>
      <c r="D190" s="30">
        <v>161</v>
      </c>
      <c r="E190" s="17">
        <f>ROUNDUP(495*1.13,0)</f>
        <v>560</v>
      </c>
      <c r="F190" s="17">
        <f>ROUNDUP(550*1.13,0)</f>
        <v>622</v>
      </c>
      <c r="G190" s="30">
        <v>595</v>
      </c>
      <c r="H190" s="30">
        <v>839</v>
      </c>
      <c r="I190" s="30">
        <v>786</v>
      </c>
      <c r="J190" s="30">
        <v>813</v>
      </c>
      <c r="K190" s="30">
        <v>586</v>
      </c>
      <c r="L190" s="30">
        <v>867</v>
      </c>
      <c r="M190" s="30">
        <v>5450</v>
      </c>
      <c r="N190" s="30">
        <v>5110</v>
      </c>
      <c r="O190" s="30">
        <v>5284</v>
      </c>
      <c r="P190" s="30">
        <v>3810</v>
      </c>
      <c r="Q190" s="30">
        <v>5633</v>
      </c>
      <c r="R190" s="17">
        <v>68.430000000000007</v>
      </c>
      <c r="S190" s="17">
        <v>710</v>
      </c>
      <c r="U190" s="17">
        <v>459</v>
      </c>
      <c r="V190" s="17">
        <v>500</v>
      </c>
      <c r="W190" s="17">
        <v>435</v>
      </c>
      <c r="Y190" s="17">
        <v>595</v>
      </c>
      <c r="Z190" s="17">
        <v>418</v>
      </c>
    </row>
    <row r="191" spans="1:26" ht="14.4" x14ac:dyDescent="0.3">
      <c r="A191" s="5">
        <f t="shared" si="1"/>
        <v>44428</v>
      </c>
      <c r="B191" s="17">
        <f t="shared" ref="B191:B193" si="4">S191*1.13</f>
        <v>768.4</v>
      </c>
      <c r="D191" s="30">
        <v>145.25</v>
      </c>
      <c r="E191" s="17">
        <f>ROUNDUP(495*1.13,0)</f>
        <v>560</v>
      </c>
      <c r="F191" s="17">
        <f>ROUNDUP(525*1.13,0)</f>
        <v>594</v>
      </c>
      <c r="G191" s="30">
        <v>575</v>
      </c>
      <c r="H191" s="30">
        <v>818</v>
      </c>
      <c r="I191" s="30">
        <v>753</v>
      </c>
      <c r="J191" s="30">
        <v>798</v>
      </c>
      <c r="K191" s="30">
        <v>576</v>
      </c>
      <c r="L191" s="30">
        <v>854</v>
      </c>
      <c r="M191" s="30">
        <v>5300</v>
      </c>
      <c r="N191" s="30">
        <v>4880</v>
      </c>
      <c r="O191" s="30">
        <v>5170</v>
      </c>
      <c r="P191" s="30">
        <v>3730</v>
      </c>
      <c r="Q191" s="30">
        <v>5535</v>
      </c>
      <c r="R191" s="17">
        <v>61.79</v>
      </c>
      <c r="S191" s="17">
        <v>680</v>
      </c>
      <c r="U191" s="17">
        <v>450</v>
      </c>
      <c r="V191" s="17">
        <v>500</v>
      </c>
      <c r="W191" s="17">
        <v>435</v>
      </c>
      <c r="Y191" s="17">
        <v>595</v>
      </c>
      <c r="Z191" s="17">
        <v>422</v>
      </c>
    </row>
    <row r="192" spans="1:26" ht="14.4" x14ac:dyDescent="0.3">
      <c r="A192" s="5">
        <f t="shared" si="1"/>
        <v>44435</v>
      </c>
      <c r="B192" s="17">
        <f t="shared" si="4"/>
        <v>762.74999999999989</v>
      </c>
      <c r="C192" s="30">
        <f>(T192-5)*1.13</f>
        <v>762.74999999999989</v>
      </c>
      <c r="D192" s="30">
        <v>153</v>
      </c>
      <c r="E192" s="17">
        <f>ROUNDUP(490*1.13,0)</f>
        <v>554</v>
      </c>
      <c r="F192" s="17">
        <f>ROUNDUP(550*1.13,0)</f>
        <v>622</v>
      </c>
      <c r="G192" s="30">
        <v>575</v>
      </c>
      <c r="H192" s="30">
        <v>826</v>
      </c>
      <c r="I192" s="30">
        <v>767</v>
      </c>
      <c r="J192" s="30">
        <v>807</v>
      </c>
      <c r="K192" s="30">
        <v>578</v>
      </c>
      <c r="L192" s="30">
        <v>863</v>
      </c>
      <c r="M192" s="30">
        <v>5330</v>
      </c>
      <c r="N192" s="30">
        <v>4950</v>
      </c>
      <c r="O192" s="30">
        <v>5204</v>
      </c>
      <c r="P192" s="30">
        <v>3730</v>
      </c>
      <c r="Q192" s="30">
        <v>5565</v>
      </c>
      <c r="R192" s="17">
        <v>68.58</v>
      </c>
      <c r="S192" s="17">
        <v>675</v>
      </c>
      <c r="T192" s="17">
        <v>680</v>
      </c>
      <c r="U192" s="17">
        <v>450</v>
      </c>
      <c r="V192" s="17">
        <v>500</v>
      </c>
      <c r="W192" s="17">
        <v>440</v>
      </c>
      <c r="Y192" s="17">
        <v>575</v>
      </c>
      <c r="Z192" s="17">
        <v>425</v>
      </c>
    </row>
    <row r="193" spans="1:26" ht="14.4" x14ac:dyDescent="0.3">
      <c r="A193" s="5">
        <f t="shared" ref="A193" si="5">A192+7</f>
        <v>44442</v>
      </c>
      <c r="B193" s="17">
        <f t="shared" si="4"/>
        <v>762.74999999999989</v>
      </c>
      <c r="C193" s="30">
        <f>(T193-5)*1.13</f>
        <v>751.44999999999993</v>
      </c>
      <c r="D193" s="30">
        <v>142.25</v>
      </c>
      <c r="E193" s="17">
        <f>ROUNDUP(485*1.13,0)</f>
        <v>549</v>
      </c>
      <c r="F193" s="17">
        <f>ROUNDUP(545*1.13,0)</f>
        <v>616</v>
      </c>
      <c r="G193" s="30">
        <v>570</v>
      </c>
      <c r="H193" s="30">
        <v>839</v>
      </c>
      <c r="I193" s="30">
        <v>781</v>
      </c>
      <c r="J193" s="30">
        <v>818</v>
      </c>
      <c r="K193" s="30">
        <v>591</v>
      </c>
      <c r="L193" s="30">
        <v>874</v>
      </c>
      <c r="M193" s="30">
        <v>5410</v>
      </c>
      <c r="N193" s="30">
        <v>5040</v>
      </c>
      <c r="O193" s="30">
        <v>5274</v>
      </c>
      <c r="P193" s="30">
        <v>3810</v>
      </c>
      <c r="Q193" s="30">
        <v>5635</v>
      </c>
      <c r="R193" s="17">
        <v>68.930000000000007</v>
      </c>
      <c r="S193" s="17">
        <v>675</v>
      </c>
      <c r="T193" s="17">
        <v>670</v>
      </c>
      <c r="U193" s="17">
        <v>444.5</v>
      </c>
      <c r="V193" s="17">
        <v>495</v>
      </c>
      <c r="W193" s="17">
        <v>445</v>
      </c>
      <c r="Y193" s="17">
        <v>575</v>
      </c>
      <c r="Z193" s="17">
        <v>425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Jirawat Liwphrueksaphan</dc:creator>
  <cp:lastModifiedBy>Tanakorn Wachirachugiate</cp:lastModifiedBy>
  <dcterms:created xsi:type="dcterms:W3CDTF">2020-05-07T06:39:33Z</dcterms:created>
  <dcterms:modified xsi:type="dcterms:W3CDTF">2021-09-23T07:16:54Z</dcterms:modified>
</cp:coreProperties>
</file>