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ost September 2015\Reporting\Statutory Reporting\Consolidated Reporting\2023-24\11 Feb 24\"/>
    </mc:Choice>
  </mc:AlternateContent>
  <xr:revisionPtr revIDLastSave="0" documentId="13_ncr:1_{42CCC9B5-807B-4C7B-81A4-55EB6456EA24}" xr6:coauthVersionLast="47" xr6:coauthVersionMax="47" xr10:uidLastSave="{00000000-0000-0000-0000-000000000000}"/>
  <bookViews>
    <workbookView xWindow="-28920" yWindow="-120" windowWidth="29040" windowHeight="15840" xr2:uid="{42669032-8B1B-44CC-B25E-AF1D22F19569}"/>
  </bookViews>
  <sheets>
    <sheet name="FX Rates" sheetId="2" r:id="rId1"/>
    <sheet name="Inverse &amp; non-retrievers" sheetId="3" state="hidden" r:id="rId2"/>
  </sheets>
  <definedNames>
    <definedName name="Assetman_AM_DLC_665639A1_EBBA_46AD_9B54_6CD182C10404_1" localSheetId="0">'FX Rates'!$B$3:$Q$29</definedName>
    <definedName name="Assetman_AM_DLC_665639A1_EBBA_46AD_9B54_6CD182C10404_1" localSheetId="1">'Inverse &amp; non-retrievers'!$B$3:$Q$8</definedName>
    <definedName name="Assetman_FX_RATES_01DA4C8C_BA67_412A_AEAE_B06A48968E14_1" localSheetId="1">'Inverse &amp; non-retrievers'!$B$3:$Q$8</definedName>
    <definedName name="Assetman_FX_RATES_25FE74BD_889E_441D_9A98_CACD7FE7F39D_1" localSheetId="1">'Inverse &amp; non-retrievers'!$A$13:$Q$18</definedName>
    <definedName name="Assetman_FX_RATES_389C024C_CE53_40C7_A834_7A59AFF904D7_1" localSheetId="0">'FX Rates'!$B$3:$N$29</definedName>
    <definedName name="Assetman_FX_RATES_3CCBE896_B104_4832_830F_9CC39ECD431F_1" localSheetId="0">'FX Rates'!$B$34:$N$60</definedName>
    <definedName name="Assetman_FX_RATES_40F380E8_35FE_4304_8C02_9C850756CDC8_1" localSheetId="1">'Inverse &amp; non-retrievers'!$B$13:$Q$18</definedName>
    <definedName name="Assetman_FX_RATES_4D0541A4_1E37_4A31_981F_668464EC226A_1" localSheetId="1">'Inverse &amp; non-retrievers'!$B$13:$O$18</definedName>
    <definedName name="Assetman_FX_RATES_D0A71302_DED2_4711_94CA_9116873B71FE_1" localSheetId="1">'Inverse &amp; non-retrievers'!$A$3:$Q$8</definedName>
    <definedName name="Assetman_FX_RATES_D9D57046_6B53_40A3_B59D_C3FADD06AF8E_1" localSheetId="1">'Inverse &amp; non-retrievers'!$B$3:$O$8</definedName>
    <definedName name="Assetman_FX_RATES_E0163B9B_B0EA_408D_AB18_2732287C3526_1" localSheetId="0">'FX Rates'!#REF!</definedName>
    <definedName name="Assetman_FX_RATES_E074C3F4_CCD1_4374_B4FB_6FACCDD83B2A_1" localSheetId="0">'FX Rates'!$B$34:$P$60</definedName>
    <definedName name="Assetman_FX_RATES_E074C3F4_CCD1_4374_B4FB_6FACCDD83B2A_2" localSheetId="0">'FX Rates'!#REF!</definedName>
    <definedName name="_xlnm.Print_Area" localSheetId="0">'FX Rates'!$A$1:$Q$60</definedName>
    <definedName name="_xlnm.Print_Area" localSheetId="1">'Inverse &amp; non-retrievers'!$A$1:$Q$18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0" i="2" l="1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39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8" i="2"/>
  <c r="C54" i="2"/>
  <c r="D54" i="2"/>
  <c r="E54" i="2"/>
  <c r="F54" i="2"/>
  <c r="G54" i="2"/>
  <c r="H54" i="2"/>
  <c r="I54" i="2"/>
  <c r="J54" i="2"/>
  <c r="K54" i="2"/>
  <c r="L54" i="2"/>
  <c r="M54" i="2"/>
  <c r="N54" i="2"/>
  <c r="C59" i="2"/>
  <c r="D59" i="2"/>
  <c r="E59" i="2"/>
  <c r="F59" i="2"/>
  <c r="G59" i="2"/>
  <c r="H59" i="2"/>
  <c r="I59" i="2"/>
  <c r="J59" i="2"/>
  <c r="K59" i="2"/>
  <c r="L59" i="2"/>
  <c r="M59" i="2"/>
  <c r="N59" i="2"/>
  <c r="C23" i="2" l="1"/>
  <c r="D23" i="2"/>
  <c r="E23" i="2"/>
  <c r="F23" i="2"/>
  <c r="G23" i="2"/>
  <c r="H23" i="2"/>
  <c r="I23" i="2"/>
  <c r="J23" i="2"/>
  <c r="K23" i="2"/>
  <c r="L23" i="2"/>
  <c r="M23" i="2"/>
  <c r="N23" i="2"/>
  <c r="C28" i="2"/>
  <c r="D28" i="2"/>
  <c r="E28" i="2"/>
  <c r="F28" i="2"/>
  <c r="G28" i="2"/>
  <c r="H28" i="2"/>
  <c r="I28" i="2"/>
  <c r="J28" i="2"/>
  <c r="K28" i="2"/>
  <c r="L28" i="2"/>
  <c r="M28" i="2"/>
  <c r="N28" i="2"/>
  <c r="E13" i="3"/>
  <c r="G13" i="3"/>
  <c r="H13" i="3"/>
  <c r="I13" i="3"/>
  <c r="J13" i="3"/>
  <c r="K13" i="3"/>
  <c r="L13" i="3"/>
  <c r="M13" i="3"/>
  <c r="N13" i="3"/>
  <c r="O13" i="3"/>
  <c r="D14" i="3"/>
  <c r="E14" i="3"/>
  <c r="F14" i="3"/>
  <c r="G14" i="3"/>
  <c r="H14" i="3"/>
  <c r="I14" i="3"/>
  <c r="J14" i="3"/>
  <c r="K14" i="3"/>
  <c r="L14" i="3"/>
  <c r="M14" i="3"/>
  <c r="N14" i="3"/>
  <c r="O14" i="3"/>
  <c r="D4" i="3"/>
  <c r="E4" i="3"/>
  <c r="F4" i="3"/>
  <c r="G4" i="3"/>
  <c r="H4" i="3"/>
  <c r="I4" i="3"/>
  <c r="J4" i="3"/>
  <c r="K4" i="3"/>
  <c r="L4" i="3"/>
  <c r="N4" i="3"/>
  <c r="O4" i="3"/>
  <c r="T40" i="2" l="1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5" i="2"/>
  <c r="T56" i="2"/>
  <c r="T57" i="2"/>
  <c r="T58" i="2"/>
  <c r="T60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4" i="2"/>
  <c r="T25" i="2"/>
  <c r="T26" i="2"/>
  <c r="T27" i="2"/>
  <c r="T29" i="2"/>
  <c r="T54" i="2" l="1"/>
  <c r="T28" i="2"/>
  <c r="T23" i="2"/>
  <c r="T59" i="2"/>
  <c r="T39" i="2"/>
  <c r="T8" i="2"/>
  <c r="Q60" i="2"/>
  <c r="Q58" i="2"/>
  <c r="Q57" i="2"/>
  <c r="Q56" i="2"/>
  <c r="Q55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29" i="2"/>
  <c r="Q27" i="2"/>
  <c r="Q26" i="2"/>
  <c r="Q25" i="2"/>
  <c r="Q24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28" i="2" l="1"/>
  <c r="Q23" i="2"/>
  <c r="Q54" i="2"/>
  <c r="Q59" i="2"/>
  <c r="V29" i="2" l="1"/>
  <c r="V60" i="2"/>
  <c r="Q35" i="2"/>
  <c r="Q4" i="2" l="1"/>
  <c r="U60" i="2" l="1"/>
  <c r="U58" i="2"/>
  <c r="U57" i="2"/>
  <c r="U56" i="2"/>
  <c r="U55" i="2"/>
  <c r="U53" i="2"/>
  <c r="U52" i="2"/>
  <c r="U51" i="2"/>
  <c r="U50" i="2"/>
  <c r="U49" i="2"/>
  <c r="U47" i="2"/>
  <c r="U46" i="2"/>
  <c r="U44" i="2"/>
  <c r="U43" i="2"/>
  <c r="U42" i="2"/>
  <c r="U40" i="2"/>
  <c r="U39" i="2"/>
  <c r="U29" i="2"/>
  <c r="U27" i="2"/>
  <c r="U26" i="2"/>
  <c r="U25" i="2"/>
  <c r="U24" i="2"/>
  <c r="U22" i="2"/>
  <c r="U21" i="2"/>
  <c r="U20" i="2"/>
  <c r="U19" i="2"/>
  <c r="U18" i="2"/>
  <c r="U16" i="2"/>
  <c r="U15" i="2"/>
  <c r="U13" i="2"/>
  <c r="U12" i="2"/>
  <c r="U11" i="2"/>
  <c r="U9" i="2"/>
  <c r="U8" i="2"/>
  <c r="U23" i="2" l="1"/>
  <c r="U14" i="2"/>
  <c r="U28" i="2"/>
  <c r="U48" i="2"/>
  <c r="U41" i="2"/>
  <c r="U17" i="2"/>
  <c r="U45" i="2"/>
  <c r="U54" i="2"/>
  <c r="U10" i="2"/>
  <c r="U59" i="2"/>
</calcChain>
</file>

<file path=xl/sharedStrings.xml><?xml version="1.0" encoding="utf-8"?>
<sst xmlns="http://schemas.openxmlformats.org/spreadsheetml/2006/main" count="291" uniqueCount="61">
  <si>
    <t>AUD_To_GBP</t>
  </si>
  <si>
    <t>BWP_To_GBP</t>
  </si>
  <si>
    <t>CHF_To_GBP</t>
  </si>
  <si>
    <t>EUR_To_GBP</t>
  </si>
  <si>
    <t>HKD_To_GBP</t>
  </si>
  <si>
    <t>SEK_To_GBP</t>
  </si>
  <si>
    <t>SGD_To_GBP</t>
  </si>
  <si>
    <t>USD_To_GBP</t>
  </si>
  <si>
    <t>USD_To_EUR</t>
  </si>
  <si>
    <t>ZAR_To_BWP</t>
  </si>
  <si>
    <t>ZAR_To_GBP</t>
  </si>
  <si>
    <t>ZAR_To_EUR</t>
  </si>
  <si>
    <t>ZAR_To_USD</t>
  </si>
  <si>
    <t>FX Inverse Rate</t>
  </si>
  <si>
    <t>D31</t>
  </si>
  <si>
    <t>Average Rate</t>
  </si>
  <si>
    <t>Daily Rate</t>
  </si>
  <si>
    <t>CAD_To_GBP</t>
  </si>
  <si>
    <t>JPY_To_GBP</t>
  </si>
  <si>
    <t>TWD_To_GBP</t>
  </si>
  <si>
    <t>TWD_To_ZAR</t>
  </si>
  <si>
    <t>D30</t>
  </si>
  <si>
    <t>March</t>
  </si>
  <si>
    <t>Average Month Rate</t>
  </si>
  <si>
    <t>Australian Dollar</t>
  </si>
  <si>
    <t>Botswana Pula</t>
  </si>
  <si>
    <t>Canadian Dollar</t>
  </si>
  <si>
    <t>Swiss Franc</t>
  </si>
  <si>
    <t>Euro</t>
  </si>
  <si>
    <t>Hong Kong Dollar</t>
  </si>
  <si>
    <t>Japanese Yen</t>
  </si>
  <si>
    <t>Swedish Kroner</t>
  </si>
  <si>
    <t>Singapore Dollar</t>
  </si>
  <si>
    <t>Taiwan Dollar</t>
  </si>
  <si>
    <t>US Dollar</t>
  </si>
  <si>
    <t>S Afrn Unitary Rand</t>
  </si>
  <si>
    <t>JPY to USD</t>
  </si>
  <si>
    <t xml:space="preserve">Month End Rate </t>
  </si>
  <si>
    <t>ZAR_To_HKD</t>
  </si>
  <si>
    <t>USD_To_BWP</t>
  </si>
  <si>
    <t>HKD_To_USD</t>
  </si>
  <si>
    <t>USD_To_SGD</t>
  </si>
  <si>
    <t>Dif to clear</t>
  </si>
  <si>
    <t>ZAR_To_TWD</t>
  </si>
  <si>
    <t>USD_To_JPY</t>
  </si>
  <si>
    <t>USED FOR WORKINGS ONLY</t>
  </si>
  <si>
    <t>s/be nil</t>
  </si>
  <si>
    <t>May</t>
  </si>
  <si>
    <t>December</t>
  </si>
  <si>
    <t>Financial year ending March 2024</t>
  </si>
  <si>
    <t>April</t>
  </si>
  <si>
    <t>June</t>
  </si>
  <si>
    <t>July</t>
  </si>
  <si>
    <t>August</t>
  </si>
  <si>
    <t>September</t>
  </si>
  <si>
    <t>October</t>
  </si>
  <si>
    <t>November</t>
  </si>
  <si>
    <t>January</t>
  </si>
  <si>
    <t>Financial year ending March 2023</t>
  </si>
  <si>
    <t>D29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</si>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</sst>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%"/>
    <numFmt numFmtId="166" formatCode="0.000%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 tint="-0.499984740745262"/>
      </left>
      <right/>
      <top style="medium">
        <color indexed="64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indexed="64"/>
      </top>
      <bottom/>
      <diagonal/>
    </border>
    <border>
      <left style="medium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/>
      <top/>
      <bottom/>
      <diagonal/>
    </border>
    <border>
      <left style="medium">
        <color theme="0" tint="-0.499984740745262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0" tint="-0.499984740745262"/>
      </left>
      <right/>
      <top/>
      <bottom style="medium">
        <color indexed="64"/>
      </bottom>
      <diagonal/>
    </border>
    <border>
      <left style="medium">
        <color theme="0" tint="-0.499984740745262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4" xfId="0" applyFill="1" applyBorder="1"/>
    <xf numFmtId="0" fontId="0" fillId="0" borderId="4" xfId="0" applyBorder="1"/>
    <xf numFmtId="0" fontId="3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2" fillId="0" borderId="0" xfId="0" applyFont="1"/>
    <xf numFmtId="164" fontId="0" fillId="0" borderId="0" xfId="1" applyNumberFormat="1" applyFont="1"/>
    <xf numFmtId="164" fontId="0" fillId="0" borderId="5" xfId="1" quotePrefix="1" applyNumberFormat="1" applyFont="1" applyBorder="1"/>
    <xf numFmtId="164" fontId="0" fillId="0" borderId="7" xfId="1" quotePrefix="1" applyNumberFormat="1" applyFont="1" applyBorder="1" applyAlignment="1">
      <alignment wrapText="1"/>
    </xf>
    <xf numFmtId="164" fontId="0" fillId="0" borderId="6" xfId="1" applyNumberFormat="1" applyFont="1" applyBorder="1"/>
    <xf numFmtId="164" fontId="0" fillId="0" borderId="3" xfId="1" applyNumberFormat="1" applyFont="1" applyBorder="1"/>
    <xf numFmtId="164" fontId="0" fillId="0" borderId="6" xfId="1" quotePrefix="1" applyNumberFormat="1" applyFont="1" applyBorder="1"/>
    <xf numFmtId="164" fontId="0" fillId="0" borderId="7" xfId="1" applyNumberFormat="1" applyFont="1" applyBorder="1"/>
    <xf numFmtId="164" fontId="0" fillId="2" borderId="6" xfId="1" applyNumberFormat="1" applyFont="1" applyFill="1" applyBorder="1"/>
    <xf numFmtId="164" fontId="0" fillId="2" borderId="7" xfId="1" applyNumberFormat="1" applyFont="1" applyFill="1" applyBorder="1"/>
    <xf numFmtId="164" fontId="0" fillId="0" borderId="5" xfId="1" quotePrefix="1" applyNumberFormat="1" applyFont="1" applyBorder="1" applyAlignment="1">
      <alignment wrapText="1"/>
    </xf>
    <xf numFmtId="164" fontId="0" fillId="0" borderId="0" xfId="0" applyNumberFormat="1"/>
    <xf numFmtId="164" fontId="0" fillId="0" borderId="0" xfId="1" applyNumberFormat="1" applyFont="1" applyFill="1" applyBorder="1"/>
    <xf numFmtId="0" fontId="4" fillId="0" borderId="0" xfId="0" applyFont="1"/>
    <xf numFmtId="164" fontId="0" fillId="0" borderId="5" xfId="1" applyNumberFormat="1" applyFont="1" applyBorder="1"/>
    <xf numFmtId="0" fontId="0" fillId="0" borderId="4" xfId="0" quotePrefix="1" applyBorder="1" applyAlignment="1">
      <alignment wrapText="1"/>
    </xf>
    <xf numFmtId="0" fontId="0" fillId="0" borderId="2" xfId="0" quotePrefix="1" applyBorder="1"/>
    <xf numFmtId="164" fontId="0" fillId="0" borderId="6" xfId="1" applyNumberFormat="1" applyFont="1" applyFill="1" applyBorder="1"/>
    <xf numFmtId="165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quotePrefix="1" applyNumberFormat="1"/>
    <xf numFmtId="166" fontId="0" fillId="0" borderId="0" xfId="2" applyNumberFormat="1" applyFont="1"/>
    <xf numFmtId="0" fontId="0" fillId="0" borderId="8" xfId="0" applyBorder="1"/>
    <xf numFmtId="0" fontId="0" fillId="0" borderId="9" xfId="0" applyBorder="1"/>
    <xf numFmtId="164" fontId="0" fillId="0" borderId="10" xfId="1" quotePrefix="1" applyNumberFormat="1" applyFont="1" applyBorder="1"/>
    <xf numFmtId="164" fontId="0" fillId="0" borderId="11" xfId="1" quotePrefix="1" applyNumberFormat="1" applyFont="1" applyBorder="1"/>
    <xf numFmtId="0" fontId="0" fillId="0" borderId="12" xfId="0" applyBorder="1" applyAlignment="1">
      <alignment wrapText="1"/>
    </xf>
    <xf numFmtId="0" fontId="0" fillId="0" borderId="13" xfId="0" quotePrefix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5" xfId="0" quotePrefix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7.bin"/><Relationship Id="rId3" Type="http://schemas.openxmlformats.org/officeDocument/2006/relationships/customProperty" Target="../customProperty12.bin"/><Relationship Id="rId7" Type="http://schemas.openxmlformats.org/officeDocument/2006/relationships/customProperty" Target="../customProperty16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5.bin"/><Relationship Id="rId11" Type="http://schemas.openxmlformats.org/officeDocument/2006/relationships/customProperty" Target="../customProperty20.bin"/><Relationship Id="rId5" Type="http://schemas.openxmlformats.org/officeDocument/2006/relationships/customProperty" Target="../customProperty14.bin"/><Relationship Id="rId10" Type="http://schemas.openxmlformats.org/officeDocument/2006/relationships/customProperty" Target="../customProperty19.bin"/><Relationship Id="rId4" Type="http://schemas.openxmlformats.org/officeDocument/2006/relationships/customProperty" Target="../customProperty13.bin"/><Relationship Id="rId9" Type="http://schemas.openxmlformats.org/officeDocument/2006/relationships/customProperty" Target="../customProperty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2F5-9E5C-4D4C-BC49-651FB117D3F2}">
  <sheetPr>
    <pageSetUpPr fitToPage="1"/>
  </sheetPr>
  <dimension ref="A1:AS62"/>
  <sheetViews>
    <sheetView showGridLines="0" tabSelected="1" topLeftCell="A20" workbookViewId="0">
      <pane xSplit="2" topLeftCell="H1" activePane="topRight" state="frozen"/>
      <selection pane="topRight" activeCell="A38" sqref="A38"/>
    </sheetView>
  </sheetViews>
  <sheetFormatPr defaultRowHeight="12.75" outlineLevelRow="1" outlineLevelCol="1" x14ac:dyDescent="0.2"/>
  <cols>
    <col min="1" max="1" width="19.7109375" bestFit="1" customWidth="1"/>
    <col min="2" max="2" width="13.5703125" bestFit="1" customWidth="1"/>
    <col min="3" max="7" width="14" style="12" bestFit="1" customWidth="1"/>
    <col min="8" max="14" width="14" style="12" customWidth="1"/>
    <col min="15" max="16" width="14" style="12" hidden="1" customWidth="1" outlineLevel="1"/>
    <col min="17" max="17" width="16.28515625" style="12" customWidth="1" collapsed="1"/>
    <col min="18" max="18" width="11.7109375" bestFit="1" customWidth="1"/>
    <col min="19" max="19" width="7.85546875" style="29" hidden="1" customWidth="1" outlineLevel="1"/>
    <col min="20" max="20" width="9.5703125" hidden="1" customWidth="1" outlineLevel="1"/>
    <col min="21" max="21" width="9.85546875" hidden="1" customWidth="1" outlineLevel="1"/>
    <col min="22" max="22" width="7.5703125" hidden="1" customWidth="1" outlineLevel="1"/>
    <col min="23" max="23" width="7" hidden="1" customWidth="1" outlineLevel="1"/>
    <col min="24" max="24" width="19.28515625" bestFit="1" customWidth="1" collapsed="1"/>
    <col min="25" max="27" width="19.28515625" bestFit="1" customWidth="1"/>
    <col min="28" max="33" width="17.42578125" bestFit="1" customWidth="1"/>
    <col min="34" max="39" width="21.7109375" bestFit="1" customWidth="1"/>
    <col min="40" max="45" width="16.5703125" bestFit="1" customWidth="1"/>
  </cols>
  <sheetData>
    <row r="1" spans="1:45" x14ac:dyDescent="0.2">
      <c r="A1" s="11" t="s">
        <v>23</v>
      </c>
    </row>
    <row r="2" spans="1:45" ht="13.5" thickBot="1" x14ac:dyDescent="0.25"/>
    <row r="3" spans="1:45" x14ac:dyDescent="0.2">
      <c r="A3" s="2"/>
      <c r="B3" s="2"/>
      <c r="C3" s="13" t="s">
        <v>22</v>
      </c>
      <c r="D3" s="13" t="s">
        <v>50</v>
      </c>
      <c r="E3" s="13" t="s">
        <v>47</v>
      </c>
      <c r="F3" s="13" t="s">
        <v>51</v>
      </c>
      <c r="G3" s="13" t="s">
        <v>52</v>
      </c>
      <c r="H3" s="13" t="s">
        <v>53</v>
      </c>
      <c r="I3" s="13" t="s">
        <v>54</v>
      </c>
      <c r="J3" s="13" t="s">
        <v>55</v>
      </c>
      <c r="K3" s="13" t="s">
        <v>56</v>
      </c>
      <c r="L3" s="13" t="s">
        <v>48</v>
      </c>
      <c r="M3" s="13" t="s">
        <v>57</v>
      </c>
      <c r="N3" s="13" t="s">
        <v>60</v>
      </c>
      <c r="O3" s="13"/>
      <c r="P3" s="13"/>
      <c r="Q3" s="13"/>
    </row>
    <row r="4" spans="1:45" s="9" customFormat="1" ht="39" thickBot="1" x14ac:dyDescent="0.25">
      <c r="A4" s="10"/>
      <c r="B4" s="10"/>
      <c r="C4" s="14" t="s">
        <v>58</v>
      </c>
      <c r="D4" s="14" t="s">
        <v>49</v>
      </c>
      <c r="E4" s="14" t="s">
        <v>49</v>
      </c>
      <c r="F4" s="14" t="s">
        <v>49</v>
      </c>
      <c r="G4" s="14" t="s">
        <v>49</v>
      </c>
      <c r="H4" s="14" t="s">
        <v>49</v>
      </c>
      <c r="I4" s="14" t="s">
        <v>49</v>
      </c>
      <c r="J4" s="14" t="s">
        <v>49</v>
      </c>
      <c r="K4" s="14" t="s">
        <v>49</v>
      </c>
      <c r="L4" s="14" t="s">
        <v>49</v>
      </c>
      <c r="M4" s="14" t="s">
        <v>49</v>
      </c>
      <c r="N4" s="14" t="s">
        <v>49</v>
      </c>
      <c r="O4" s="14"/>
      <c r="P4" s="14"/>
      <c r="Q4" s="14" t="str">
        <f>"YTD Average"</f>
        <v>YTD Average</v>
      </c>
      <c r="S4" s="30"/>
    </row>
    <row r="5" spans="1:45" hidden="1" outlineLevel="1" x14ac:dyDescent="0.2">
      <c r="A5" s="3"/>
      <c r="B5" s="3"/>
      <c r="C5" s="15" t="s">
        <v>15</v>
      </c>
      <c r="D5" s="15" t="s">
        <v>15</v>
      </c>
      <c r="E5" s="15" t="s">
        <v>15</v>
      </c>
      <c r="F5" s="15" t="s">
        <v>15</v>
      </c>
      <c r="G5" s="15" t="s">
        <v>15</v>
      </c>
      <c r="H5" s="15" t="s">
        <v>15</v>
      </c>
      <c r="I5" s="15" t="s">
        <v>15</v>
      </c>
      <c r="J5" s="15" t="s">
        <v>15</v>
      </c>
      <c r="K5" s="15" t="s">
        <v>15</v>
      </c>
      <c r="L5" s="15" t="s">
        <v>15</v>
      </c>
      <c r="M5" s="15" t="s">
        <v>15</v>
      </c>
      <c r="N5" s="15" t="s">
        <v>15</v>
      </c>
      <c r="O5" s="15"/>
      <c r="P5" s="15"/>
      <c r="Q5" s="16"/>
      <c r="T5" s="22"/>
      <c r="U5" s="23" t="s">
        <v>42</v>
      </c>
    </row>
    <row r="6" spans="1:45" hidden="1" outlineLevel="1" x14ac:dyDescent="0.2">
      <c r="A6" s="3"/>
      <c r="B6" s="3"/>
      <c r="C6" s="17" t="s">
        <v>14</v>
      </c>
      <c r="D6" s="17" t="s">
        <v>21</v>
      </c>
      <c r="E6" s="17" t="s">
        <v>14</v>
      </c>
      <c r="F6" s="17" t="s">
        <v>21</v>
      </c>
      <c r="G6" s="17" t="s">
        <v>14</v>
      </c>
      <c r="H6" s="17" t="s">
        <v>14</v>
      </c>
      <c r="I6" s="17" t="s">
        <v>21</v>
      </c>
      <c r="J6" s="17" t="s">
        <v>14</v>
      </c>
      <c r="K6" s="17" t="s">
        <v>21</v>
      </c>
      <c r="L6" s="17" t="s">
        <v>14</v>
      </c>
      <c r="M6" s="17" t="s">
        <v>14</v>
      </c>
      <c r="N6" s="17" t="s">
        <v>59</v>
      </c>
      <c r="O6" s="17"/>
      <c r="P6" s="17"/>
      <c r="Q6" s="17"/>
      <c r="R6" s="1"/>
      <c r="S6" s="31"/>
      <c r="T6" s="1"/>
      <c r="U6" s="1"/>
      <c r="X6" s="1"/>
      <c r="Y6" s="1"/>
      <c r="Z6" s="1"/>
      <c r="AA6" s="1"/>
      <c r="AD6" s="1"/>
      <c r="AE6" s="1"/>
      <c r="AF6" s="1"/>
      <c r="AG6" s="1"/>
      <c r="AJ6" s="1"/>
      <c r="AK6" s="1"/>
      <c r="AL6" s="1"/>
      <c r="AM6" s="1"/>
      <c r="AP6" s="1"/>
      <c r="AQ6" s="1"/>
      <c r="AR6" s="1"/>
      <c r="AS6" s="1"/>
    </row>
    <row r="7" spans="1:45" ht="13.5" hidden="1" outlineLevel="1" thickBot="1" x14ac:dyDescent="0.25">
      <c r="A7" s="6"/>
      <c r="B7" s="6"/>
      <c r="C7" s="18" t="s">
        <v>13</v>
      </c>
      <c r="D7" s="18" t="s">
        <v>13</v>
      </c>
      <c r="E7" s="18" t="s">
        <v>13</v>
      </c>
      <c r="F7" s="18" t="s">
        <v>13</v>
      </c>
      <c r="G7" s="18" t="s">
        <v>13</v>
      </c>
      <c r="H7" s="18" t="s">
        <v>13</v>
      </c>
      <c r="I7" s="18" t="s">
        <v>13</v>
      </c>
      <c r="J7" s="18" t="s">
        <v>13</v>
      </c>
      <c r="K7" s="18" t="s">
        <v>13</v>
      </c>
      <c r="L7" s="18" t="s">
        <v>13</v>
      </c>
      <c r="M7" s="18" t="s">
        <v>13</v>
      </c>
      <c r="N7" s="18" t="s">
        <v>13</v>
      </c>
      <c r="O7" s="18"/>
      <c r="P7" s="18"/>
      <c r="Q7" s="18"/>
    </row>
    <row r="8" spans="1:45" collapsed="1" x14ac:dyDescent="0.2">
      <c r="A8" s="3" t="s">
        <v>24</v>
      </c>
      <c r="B8" s="3" t="s">
        <v>0</v>
      </c>
      <c r="C8" s="28">
        <v>1.8181799999999999</v>
      </c>
      <c r="D8" s="28">
        <v>1.86134</v>
      </c>
      <c r="E8" s="28">
        <v>1.87866</v>
      </c>
      <c r="F8" s="28">
        <v>1.8811100000000001</v>
      </c>
      <c r="G8" s="28">
        <v>1.9138299999999999</v>
      </c>
      <c r="H8" s="28">
        <v>1.96035</v>
      </c>
      <c r="I8" s="28">
        <v>1.92876</v>
      </c>
      <c r="J8" s="28">
        <v>1.9168699999999999</v>
      </c>
      <c r="K8" s="28">
        <v>1.9115199999999999</v>
      </c>
      <c r="L8" s="28">
        <v>1.88876</v>
      </c>
      <c r="M8" s="28">
        <v>1.9122300000000001</v>
      </c>
      <c r="N8" s="28">
        <v>1.9348700000000001</v>
      </c>
      <c r="O8" s="28"/>
      <c r="P8" s="28"/>
      <c r="Q8" s="25">
        <f t="shared" ref="Q8:Q29" si="0">AVERAGE(D8:P8)</f>
        <v>1.9080272727272729</v>
      </c>
      <c r="S8" s="32">
        <f>+N8/M8-1</f>
        <v>1.1839579966844926E-2</v>
      </c>
      <c r="T8" s="22">
        <f t="shared" ref="T8:T29" si="1">AVERAGE(D8:P8)</f>
        <v>1.9080272727272729</v>
      </c>
      <c r="U8" s="22">
        <f t="shared" ref="U8:U29" si="2">T8-Q8</f>
        <v>0</v>
      </c>
      <c r="X8" s="22"/>
      <c r="Y8" s="22"/>
      <c r="Z8" s="22"/>
      <c r="AA8" s="22"/>
      <c r="AB8" s="22"/>
    </row>
    <row r="9" spans="1:45" x14ac:dyDescent="0.2">
      <c r="A9" s="3" t="s">
        <v>25</v>
      </c>
      <c r="B9" s="3" t="s">
        <v>1</v>
      </c>
      <c r="C9" s="28">
        <v>16.044709999999998</v>
      </c>
      <c r="D9" s="28">
        <v>16.359020000000001</v>
      </c>
      <c r="E9" s="28">
        <v>16.838760000000001</v>
      </c>
      <c r="F9" s="28">
        <v>16.983899999999998</v>
      </c>
      <c r="G9" s="28">
        <v>17.052720000000001</v>
      </c>
      <c r="H9" s="28">
        <v>17.148420000000002</v>
      </c>
      <c r="I9" s="28">
        <v>16.930489999999999</v>
      </c>
      <c r="J9" s="28">
        <v>16.7254</v>
      </c>
      <c r="K9" s="28">
        <v>16.77814</v>
      </c>
      <c r="L9" s="28">
        <v>17.095849999999999</v>
      </c>
      <c r="M9" s="28">
        <v>17.26728</v>
      </c>
      <c r="N9" s="28">
        <v>17.32403</v>
      </c>
      <c r="O9" s="28"/>
      <c r="P9" s="28"/>
      <c r="Q9" s="15">
        <f t="shared" si="0"/>
        <v>16.954910000000002</v>
      </c>
      <c r="S9" s="32">
        <f t="shared" ref="S9:S29" si="3">+N9/M9-1</f>
        <v>3.2865627939084874E-3</v>
      </c>
      <c r="T9" s="22">
        <f t="shared" si="1"/>
        <v>16.954910000000002</v>
      </c>
      <c r="U9" s="22">
        <f t="shared" si="2"/>
        <v>0</v>
      </c>
      <c r="X9" s="22"/>
      <c r="Y9" s="22"/>
      <c r="Z9" s="22"/>
      <c r="AA9" s="22"/>
      <c r="AB9" s="22"/>
    </row>
    <row r="10" spans="1:45" x14ac:dyDescent="0.2">
      <c r="A10" s="3" t="s">
        <v>26</v>
      </c>
      <c r="B10" s="3" t="s">
        <v>17</v>
      </c>
      <c r="C10" s="28">
        <v>1.6619199999999998</v>
      </c>
      <c r="D10" s="28">
        <v>1.67981</v>
      </c>
      <c r="E10" s="28">
        <v>1.68452</v>
      </c>
      <c r="F10" s="28">
        <v>1.6792199999999999</v>
      </c>
      <c r="G10" s="28">
        <v>1.70357</v>
      </c>
      <c r="H10" s="28">
        <v>1.71245</v>
      </c>
      <c r="I10" s="28">
        <v>1.67852</v>
      </c>
      <c r="J10" s="28">
        <v>1.6684999999999999</v>
      </c>
      <c r="K10" s="28">
        <v>1.7033399999999999</v>
      </c>
      <c r="L10" s="28">
        <v>1.6978900000000001</v>
      </c>
      <c r="M10" s="28">
        <v>1.7045400000000002</v>
      </c>
      <c r="N10" s="28">
        <v>1.7040899999999999</v>
      </c>
      <c r="O10" s="28"/>
      <c r="P10" s="28"/>
      <c r="Q10" s="15">
        <f t="shared" si="0"/>
        <v>1.6924045454545458</v>
      </c>
      <c r="S10" s="32">
        <f t="shared" si="3"/>
        <v>-2.6400084480282526E-4</v>
      </c>
      <c r="T10" s="22">
        <f t="shared" si="1"/>
        <v>1.6924045454545458</v>
      </c>
      <c r="U10" s="22">
        <f t="shared" si="2"/>
        <v>0</v>
      </c>
      <c r="X10" s="22"/>
      <c r="Y10" s="22"/>
      <c r="Z10" s="22"/>
      <c r="AA10" s="22"/>
      <c r="AB10" s="22"/>
    </row>
    <row r="11" spans="1:45" x14ac:dyDescent="0.2">
      <c r="A11" s="3" t="s">
        <v>27</v>
      </c>
      <c r="B11" s="3" t="s">
        <v>2</v>
      </c>
      <c r="C11" s="28">
        <v>1.12347</v>
      </c>
      <c r="D11" s="28">
        <v>1.1186199999999999</v>
      </c>
      <c r="E11" s="28">
        <v>1.12019</v>
      </c>
      <c r="F11" s="28">
        <v>1.1376200000000001</v>
      </c>
      <c r="G11" s="28">
        <v>1.12616</v>
      </c>
      <c r="H11" s="28">
        <v>1.11598</v>
      </c>
      <c r="I11" s="28">
        <v>1.1135699999999999</v>
      </c>
      <c r="J11" s="28">
        <v>1.09958</v>
      </c>
      <c r="K11" s="28">
        <v>1.10717</v>
      </c>
      <c r="L11" s="28">
        <v>1.09405</v>
      </c>
      <c r="M11" s="28">
        <v>1.09057</v>
      </c>
      <c r="N11" s="28">
        <v>1.1077600000000001</v>
      </c>
      <c r="O11" s="28"/>
      <c r="P11" s="28"/>
      <c r="Q11" s="15">
        <f t="shared" si="0"/>
        <v>1.1119336363636363</v>
      </c>
      <c r="S11" s="32">
        <f t="shared" si="3"/>
        <v>1.5762399479171574E-2</v>
      </c>
      <c r="T11" s="22">
        <f t="shared" si="1"/>
        <v>1.1119336363636363</v>
      </c>
      <c r="U11" s="22">
        <f t="shared" si="2"/>
        <v>0</v>
      </c>
      <c r="X11" s="22"/>
      <c r="Y11" s="22"/>
      <c r="Z11" s="22"/>
      <c r="AA11" s="22"/>
      <c r="AB11" s="22"/>
    </row>
    <row r="12" spans="1:45" x14ac:dyDescent="0.2">
      <c r="A12" s="3" t="s">
        <v>28</v>
      </c>
      <c r="B12" s="3" t="s">
        <v>3</v>
      </c>
      <c r="C12" s="28">
        <v>1.1328199999999999</v>
      </c>
      <c r="D12" s="28">
        <v>1.1325499999999999</v>
      </c>
      <c r="E12" s="28">
        <v>1.1474199999999999</v>
      </c>
      <c r="F12" s="28">
        <v>1.1650499999999999</v>
      </c>
      <c r="G12" s="28">
        <v>1.16462</v>
      </c>
      <c r="H12" s="28">
        <v>1.16415</v>
      </c>
      <c r="I12" s="28">
        <v>1.15988</v>
      </c>
      <c r="J12" s="28">
        <v>1.15174</v>
      </c>
      <c r="K12" s="28">
        <v>1.1482999999999999</v>
      </c>
      <c r="L12" s="28">
        <v>1.15968</v>
      </c>
      <c r="M12" s="28">
        <v>1.1647099999999999</v>
      </c>
      <c r="N12" s="28">
        <v>1.17011</v>
      </c>
      <c r="O12" s="28"/>
      <c r="P12" s="28"/>
      <c r="Q12" s="15">
        <f t="shared" si="0"/>
        <v>1.1571099999999996</v>
      </c>
      <c r="S12" s="32">
        <f t="shared" si="3"/>
        <v>4.6363472452370935E-3</v>
      </c>
      <c r="T12" s="22">
        <f t="shared" si="1"/>
        <v>1.1571099999999996</v>
      </c>
      <c r="U12" s="22">
        <f t="shared" si="2"/>
        <v>0</v>
      </c>
      <c r="X12" s="22"/>
      <c r="Y12" s="22"/>
      <c r="Z12" s="22"/>
      <c r="AA12" s="22"/>
      <c r="AB12" s="22"/>
    </row>
    <row r="13" spans="1:45" x14ac:dyDescent="0.2">
      <c r="A13" s="3" t="s">
        <v>29</v>
      </c>
      <c r="B13" s="3" t="s">
        <v>4</v>
      </c>
      <c r="C13" s="28">
        <v>9.5276600000000009</v>
      </c>
      <c r="D13" s="28">
        <v>9.7688000000000006</v>
      </c>
      <c r="E13" s="28">
        <v>9.7804099999999998</v>
      </c>
      <c r="F13" s="28">
        <v>9.8966200000000004</v>
      </c>
      <c r="G13" s="28">
        <v>10.06945</v>
      </c>
      <c r="H13" s="28">
        <v>9.9405099999999997</v>
      </c>
      <c r="I13" s="28">
        <v>9.6998200000000008</v>
      </c>
      <c r="J13" s="28">
        <v>9.5223800000000001</v>
      </c>
      <c r="K13" s="28">
        <v>9.7012499999999999</v>
      </c>
      <c r="L13" s="28">
        <v>9.8928799999999999</v>
      </c>
      <c r="M13" s="28">
        <v>9.9347100000000008</v>
      </c>
      <c r="N13" s="28">
        <v>9.8798099999999991</v>
      </c>
      <c r="O13" s="28"/>
      <c r="P13" s="28"/>
      <c r="Q13" s="15">
        <f t="shared" si="0"/>
        <v>9.8260581818181834</v>
      </c>
      <c r="S13" s="32">
        <f t="shared" si="3"/>
        <v>-5.5260797748502011E-3</v>
      </c>
      <c r="T13" s="22">
        <f t="shared" si="1"/>
        <v>9.8260581818181834</v>
      </c>
      <c r="U13" s="22">
        <f t="shared" si="2"/>
        <v>0</v>
      </c>
      <c r="X13" s="22"/>
      <c r="Y13" s="22"/>
      <c r="Z13" s="22"/>
      <c r="AA13" s="22"/>
      <c r="AB13" s="22"/>
    </row>
    <row r="14" spans="1:45" x14ac:dyDescent="0.2">
      <c r="A14" s="3" t="s">
        <v>30</v>
      </c>
      <c r="B14" s="3" t="s">
        <v>18</v>
      </c>
      <c r="C14" s="28">
        <v>162.06201999999999</v>
      </c>
      <c r="D14" s="28">
        <v>166.28161</v>
      </c>
      <c r="E14" s="28">
        <v>171.16934000000001</v>
      </c>
      <c r="F14" s="28">
        <v>178.60637</v>
      </c>
      <c r="G14" s="28">
        <v>181.76907</v>
      </c>
      <c r="H14" s="28">
        <v>183.92404999999999</v>
      </c>
      <c r="I14" s="28">
        <v>183.05602999999999</v>
      </c>
      <c r="J14" s="28">
        <v>181.97812999999999</v>
      </c>
      <c r="K14" s="28">
        <v>186.04042999999999</v>
      </c>
      <c r="L14" s="28">
        <v>181.89326</v>
      </c>
      <c r="M14" s="28">
        <v>185.69584</v>
      </c>
      <c r="N14" s="28">
        <v>188.92744999999999</v>
      </c>
      <c r="O14" s="28"/>
      <c r="P14" s="28"/>
      <c r="Q14" s="15">
        <f t="shared" si="0"/>
        <v>180.84923454545455</v>
      </c>
      <c r="S14" s="32">
        <f t="shared" si="3"/>
        <v>1.7402705413325226E-2</v>
      </c>
      <c r="T14" s="22">
        <f t="shared" si="1"/>
        <v>180.84923454545455</v>
      </c>
      <c r="U14" s="22">
        <f t="shared" si="2"/>
        <v>0</v>
      </c>
      <c r="X14" s="22"/>
      <c r="Y14" s="22"/>
      <c r="Z14" s="22"/>
      <c r="AA14" s="22"/>
      <c r="AB14" s="22"/>
    </row>
    <row r="15" spans="1:45" x14ac:dyDescent="0.2">
      <c r="A15" s="3" t="s">
        <v>31</v>
      </c>
      <c r="B15" s="3" t="s">
        <v>5</v>
      </c>
      <c r="C15" s="28">
        <v>12.73607</v>
      </c>
      <c r="D15" s="28">
        <v>12.87884</v>
      </c>
      <c r="E15" s="28">
        <v>13.06709</v>
      </c>
      <c r="F15" s="28">
        <v>13.602</v>
      </c>
      <c r="G15" s="28">
        <v>13.558759999999999</v>
      </c>
      <c r="H15" s="28">
        <v>13.75989</v>
      </c>
      <c r="I15" s="28">
        <v>13.740790000000001</v>
      </c>
      <c r="J15" s="28">
        <v>13.41961</v>
      </c>
      <c r="K15" s="28">
        <v>13.26272</v>
      </c>
      <c r="L15" s="28">
        <v>12.96921</v>
      </c>
      <c r="M15" s="28">
        <v>13.15142</v>
      </c>
      <c r="N15" s="28">
        <v>13.16652</v>
      </c>
      <c r="O15" s="28"/>
      <c r="P15" s="28"/>
      <c r="Q15" s="15">
        <f t="shared" si="0"/>
        <v>13.325168181818183</v>
      </c>
      <c r="S15" s="32">
        <f t="shared" si="3"/>
        <v>1.1481649890279222E-3</v>
      </c>
      <c r="T15" s="22">
        <f t="shared" si="1"/>
        <v>13.325168181818183</v>
      </c>
      <c r="U15" s="22">
        <f t="shared" si="2"/>
        <v>0</v>
      </c>
      <c r="X15" s="22"/>
      <c r="Y15" s="22"/>
      <c r="Z15" s="22"/>
      <c r="AA15" s="22"/>
      <c r="AB15" s="22"/>
    </row>
    <row r="16" spans="1:45" x14ac:dyDescent="0.2">
      <c r="A16" s="3" t="s">
        <v>32</v>
      </c>
      <c r="B16" s="3" t="s">
        <v>6</v>
      </c>
      <c r="C16" s="28">
        <v>1.6276299999999999</v>
      </c>
      <c r="D16" s="28">
        <v>1.6575199999999999</v>
      </c>
      <c r="E16" s="28">
        <v>1.6719599999999999</v>
      </c>
      <c r="F16" s="28">
        <v>1.7012100000000001</v>
      </c>
      <c r="G16" s="28">
        <v>1.71923</v>
      </c>
      <c r="H16" s="28">
        <v>1.7158199999999999</v>
      </c>
      <c r="I16" s="28">
        <v>1.6890700000000001</v>
      </c>
      <c r="J16" s="28">
        <v>1.66611</v>
      </c>
      <c r="K16" s="28">
        <v>1.67547</v>
      </c>
      <c r="L16" s="28">
        <v>1.6857799999999998</v>
      </c>
      <c r="M16" s="28">
        <v>1.69719</v>
      </c>
      <c r="N16" s="28">
        <v>1.6985000000000001</v>
      </c>
      <c r="O16" s="28"/>
      <c r="P16" s="28"/>
      <c r="Q16" s="15">
        <f t="shared" si="0"/>
        <v>1.6888963636363636</v>
      </c>
      <c r="S16" s="32">
        <f t="shared" si="3"/>
        <v>7.7186408121665551E-4</v>
      </c>
      <c r="T16" s="22">
        <f t="shared" si="1"/>
        <v>1.6888963636363636</v>
      </c>
      <c r="U16" s="22">
        <f t="shared" si="2"/>
        <v>0</v>
      </c>
      <c r="X16" s="22"/>
      <c r="Y16" s="22"/>
      <c r="Z16" s="22"/>
      <c r="AA16" s="22"/>
      <c r="AB16" s="22"/>
    </row>
    <row r="17" spans="1:28" x14ac:dyDescent="0.2">
      <c r="A17" s="3" t="s">
        <v>33</v>
      </c>
      <c r="B17" s="3" t="s">
        <v>19</v>
      </c>
      <c r="C17" s="28">
        <v>37.105490000000003</v>
      </c>
      <c r="D17" s="28">
        <v>38.048789999999997</v>
      </c>
      <c r="E17" s="28">
        <v>38.332509999999999</v>
      </c>
      <c r="F17" s="28">
        <v>38.963450000000002</v>
      </c>
      <c r="G17" s="28">
        <v>40.213369999999998</v>
      </c>
      <c r="H17" s="28">
        <v>40.436979999999998</v>
      </c>
      <c r="I17" s="28">
        <v>39.703560000000003</v>
      </c>
      <c r="J17" s="28">
        <v>39.310490000000001</v>
      </c>
      <c r="K17" s="28">
        <v>39.645020000000002</v>
      </c>
      <c r="L17" s="28">
        <v>39.542729999999999</v>
      </c>
      <c r="M17" s="28">
        <v>39.644680000000001</v>
      </c>
      <c r="N17" s="28">
        <v>39.719889999999999</v>
      </c>
      <c r="O17" s="28"/>
      <c r="P17" s="28"/>
      <c r="Q17" s="15">
        <f t="shared" si="0"/>
        <v>39.414679090909097</v>
      </c>
      <c r="S17" s="32">
        <f t="shared" si="3"/>
        <v>1.8971019566811353E-3</v>
      </c>
      <c r="T17" s="22">
        <f t="shared" si="1"/>
        <v>39.414679090909097</v>
      </c>
      <c r="U17" s="22">
        <f t="shared" si="2"/>
        <v>0</v>
      </c>
      <c r="X17" s="22"/>
      <c r="Y17" s="22"/>
      <c r="Z17" s="22"/>
      <c r="AA17" s="22"/>
      <c r="AB17" s="22"/>
    </row>
    <row r="18" spans="1:28" x14ac:dyDescent="0.2">
      <c r="A18" s="3" t="s">
        <v>34</v>
      </c>
      <c r="B18" s="3" t="s">
        <v>7</v>
      </c>
      <c r="C18" s="28">
        <v>1.2139</v>
      </c>
      <c r="D18" s="28">
        <v>1.24447</v>
      </c>
      <c r="E18" s="28">
        <v>1.2480100000000001</v>
      </c>
      <c r="F18" s="28">
        <v>1.26353</v>
      </c>
      <c r="G18" s="28">
        <v>1.2881400000000001</v>
      </c>
      <c r="H18" s="28">
        <v>1.27014</v>
      </c>
      <c r="I18" s="28">
        <v>1.2387699999999999</v>
      </c>
      <c r="J18" s="28">
        <v>1.21705</v>
      </c>
      <c r="K18" s="28">
        <v>1.2429999999999999</v>
      </c>
      <c r="L18" s="28">
        <v>1.2666599999999999</v>
      </c>
      <c r="M18" s="28">
        <v>1.27092</v>
      </c>
      <c r="N18" s="28">
        <v>1.2630300000000001</v>
      </c>
      <c r="O18" s="28"/>
      <c r="P18" s="28"/>
      <c r="Q18" s="15">
        <f t="shared" si="0"/>
        <v>1.2557927272727272</v>
      </c>
      <c r="S18" s="32">
        <f t="shared" si="3"/>
        <v>-6.2081012180152939E-3</v>
      </c>
      <c r="T18" s="22">
        <f t="shared" si="1"/>
        <v>1.2557927272727272</v>
      </c>
      <c r="U18" s="22">
        <f t="shared" si="2"/>
        <v>0</v>
      </c>
      <c r="V18" s="22"/>
      <c r="X18" s="22"/>
      <c r="Y18" s="22"/>
      <c r="Z18" s="22"/>
      <c r="AA18" s="22"/>
      <c r="AB18" s="22"/>
    </row>
    <row r="19" spans="1:28" x14ac:dyDescent="0.2">
      <c r="A19" s="3" t="s">
        <v>35</v>
      </c>
      <c r="B19" s="3" t="s">
        <v>10</v>
      </c>
      <c r="C19" s="28">
        <v>22.175380000000001</v>
      </c>
      <c r="D19" s="28">
        <v>22.601749999999999</v>
      </c>
      <c r="E19" s="28">
        <v>23.828569999999999</v>
      </c>
      <c r="F19" s="28">
        <v>23.684480000000001</v>
      </c>
      <c r="G19" s="28">
        <v>23.443349999999999</v>
      </c>
      <c r="H19" s="28">
        <v>23.853899999999999</v>
      </c>
      <c r="I19" s="28">
        <v>23.496410000000001</v>
      </c>
      <c r="J19" s="28">
        <v>23.171579999999999</v>
      </c>
      <c r="K19" s="28">
        <v>23.03885</v>
      </c>
      <c r="L19" s="28">
        <v>23.539860000000001</v>
      </c>
      <c r="M19" s="28">
        <v>23.867999999999999</v>
      </c>
      <c r="N19" s="28">
        <v>24.02308</v>
      </c>
      <c r="O19" s="28"/>
      <c r="P19" s="28"/>
      <c r="Q19" s="15">
        <f t="shared" si="0"/>
        <v>23.504529999999999</v>
      </c>
      <c r="S19" s="32">
        <f t="shared" si="3"/>
        <v>6.4974023797554903E-3</v>
      </c>
      <c r="T19" s="22">
        <f t="shared" si="1"/>
        <v>23.504529999999999</v>
      </c>
      <c r="U19" s="22">
        <f t="shared" si="2"/>
        <v>0</v>
      </c>
      <c r="V19" s="22"/>
      <c r="X19" s="22"/>
      <c r="Y19" s="22"/>
      <c r="Z19" s="22"/>
      <c r="AA19" s="22"/>
      <c r="AB19" s="22"/>
    </row>
    <row r="20" spans="1:28" x14ac:dyDescent="0.2">
      <c r="A20" s="4" t="s">
        <v>40</v>
      </c>
      <c r="B20" s="4" t="s">
        <v>40</v>
      </c>
      <c r="C20" s="19">
        <v>7.8488100000000003</v>
      </c>
      <c r="D20" s="19">
        <v>7.8497900000000005</v>
      </c>
      <c r="E20" s="19">
        <v>7.8367800000000001</v>
      </c>
      <c r="F20" s="19">
        <v>7.8325100000000001</v>
      </c>
      <c r="G20" s="19">
        <v>7.8172199999999998</v>
      </c>
      <c r="H20" s="19">
        <v>7.8264199999999997</v>
      </c>
      <c r="I20" s="19">
        <v>7.8303899999999995</v>
      </c>
      <c r="J20" s="19">
        <v>7.8250799999999998</v>
      </c>
      <c r="K20" s="19">
        <v>7.8063599999999997</v>
      </c>
      <c r="L20" s="19">
        <v>7.8100199999999997</v>
      </c>
      <c r="M20" s="19">
        <v>7.81663</v>
      </c>
      <c r="N20" s="19">
        <v>7.8219899999999996</v>
      </c>
      <c r="O20" s="19"/>
      <c r="P20" s="19"/>
      <c r="Q20" s="19">
        <f t="shared" si="0"/>
        <v>7.8248354545454539</v>
      </c>
      <c r="S20" s="32">
        <f t="shared" si="3"/>
        <v>6.8571750229962092E-4</v>
      </c>
      <c r="T20" s="22">
        <f t="shared" si="1"/>
        <v>7.8248354545454539</v>
      </c>
      <c r="U20" s="22">
        <f t="shared" si="2"/>
        <v>0</v>
      </c>
      <c r="X20" s="22"/>
      <c r="Y20" s="22"/>
      <c r="Z20" s="22"/>
      <c r="AA20" s="22"/>
      <c r="AB20" s="22"/>
    </row>
    <row r="21" spans="1:28" x14ac:dyDescent="0.2">
      <c r="A21" s="4" t="s">
        <v>39</v>
      </c>
      <c r="B21" s="4" t="s">
        <v>39</v>
      </c>
      <c r="C21" s="19">
        <v>7.5670000000000001E-2</v>
      </c>
      <c r="D21" s="19">
        <v>7.6060000000000003E-2</v>
      </c>
      <c r="E21" s="19">
        <v>7.4149999999999994E-2</v>
      </c>
      <c r="F21" s="19">
        <v>7.4410000000000004E-2</v>
      </c>
      <c r="G21" s="19">
        <v>7.5649999999999995E-2</v>
      </c>
      <c r="H21" s="19">
        <v>7.4050000000000005E-2</v>
      </c>
      <c r="I21" s="19">
        <v>7.3169999999999999E-2</v>
      </c>
      <c r="J21" s="19">
        <v>7.2760000000000005E-2</v>
      </c>
      <c r="K21" s="19">
        <v>7.4079999999999993E-2</v>
      </c>
      <c r="L21" s="19">
        <v>7.4099999999999999E-2</v>
      </c>
      <c r="M21" s="19">
        <v>7.3830000000000007E-2</v>
      </c>
      <c r="N21" s="19">
        <v>7.2900000000000006E-2</v>
      </c>
      <c r="O21" s="19"/>
      <c r="P21" s="19"/>
      <c r="Q21" s="19">
        <f t="shared" si="0"/>
        <v>7.4105454545454558E-2</v>
      </c>
      <c r="S21" s="32">
        <f t="shared" si="3"/>
        <v>-1.2596505485575005E-2</v>
      </c>
      <c r="T21" s="22">
        <f t="shared" si="1"/>
        <v>7.4105454545454558E-2</v>
      </c>
      <c r="U21" s="22">
        <f t="shared" si="2"/>
        <v>0</v>
      </c>
      <c r="X21" s="22"/>
      <c r="Y21" s="22"/>
      <c r="Z21" s="22"/>
      <c r="AA21" s="22"/>
      <c r="AB21" s="22"/>
    </row>
    <row r="22" spans="1:28" x14ac:dyDescent="0.2">
      <c r="A22" s="4" t="s">
        <v>8</v>
      </c>
      <c r="B22" s="4" t="s">
        <v>8</v>
      </c>
      <c r="C22" s="19">
        <v>1.0707899999999999</v>
      </c>
      <c r="D22" s="19">
        <v>1.09602</v>
      </c>
      <c r="E22" s="19">
        <v>1.08649</v>
      </c>
      <c r="F22" s="19">
        <v>1.08388</v>
      </c>
      <c r="G22" s="19">
        <v>1.10571</v>
      </c>
      <c r="H22" s="19">
        <v>1.0907499999999999</v>
      </c>
      <c r="I22" s="19">
        <v>1.0674399999999999</v>
      </c>
      <c r="J22" s="19">
        <v>1.0563</v>
      </c>
      <c r="K22" s="19">
        <v>1.08196</v>
      </c>
      <c r="L22" s="19">
        <v>1.0918600000000001</v>
      </c>
      <c r="M22" s="19">
        <v>1.09091</v>
      </c>
      <c r="N22" s="19">
        <v>1.0792900000000001</v>
      </c>
      <c r="O22" s="19"/>
      <c r="P22" s="19"/>
      <c r="Q22" s="19">
        <f t="shared" si="0"/>
        <v>1.0846009090909092</v>
      </c>
      <c r="S22" s="32">
        <f t="shared" si="3"/>
        <v>-1.0651657790285096E-2</v>
      </c>
      <c r="T22" s="22">
        <f t="shared" si="1"/>
        <v>1.0846009090909092</v>
      </c>
      <c r="U22" s="22">
        <f t="shared" si="2"/>
        <v>0</v>
      </c>
      <c r="X22" s="22"/>
      <c r="Y22" s="22"/>
      <c r="Z22" s="22"/>
      <c r="AA22" s="22"/>
      <c r="AB22" s="22"/>
    </row>
    <row r="23" spans="1:28" x14ac:dyDescent="0.2">
      <c r="A23" s="4" t="s">
        <v>36</v>
      </c>
      <c r="B23" s="4" t="s">
        <v>36</v>
      </c>
      <c r="C23" s="19">
        <f>'Inverse &amp; non-retrievers'!D7</f>
        <v>7.4799384311307858E-3</v>
      </c>
      <c r="D23" s="19">
        <f>'Inverse &amp; non-retrievers'!E7</f>
        <v>7.4828276588058068E-3</v>
      </c>
      <c r="E23" s="19">
        <f>'Inverse &amp; non-retrievers'!F7</f>
        <v>7.29009678988607E-3</v>
      </c>
      <c r="F23" s="19">
        <f>'Inverse &amp; non-retrievers'!G7</f>
        <v>7.0731047103128625E-3</v>
      </c>
      <c r="G23" s="19">
        <f>'Inverse &amp; non-retrievers'!H7</f>
        <v>7.0844534149367908E-3</v>
      </c>
      <c r="H23" s="19">
        <f>'Inverse &amp; non-retrievers'!I7</f>
        <v>6.9048699495364487E-3</v>
      </c>
      <c r="I23" s="19">
        <f>'Inverse &amp; non-retrievers'!J7</f>
        <v>6.766131964066697E-3</v>
      </c>
      <c r="J23" s="19">
        <f>'Inverse &amp; non-retrievers'!K7</f>
        <v>6.6883901118573053E-3</v>
      </c>
      <c r="K23" s="19">
        <f>'Inverse &amp; non-retrievers'!L7</f>
        <v>6.6784933879910132E-3</v>
      </c>
      <c r="L23" s="19">
        <f>'Inverse &amp; non-retrievers'!M7</f>
        <v>6.9628951495219063E-3</v>
      </c>
      <c r="M23" s="19">
        <f>'Inverse &amp; non-retrievers'!N7</f>
        <v>6.8433927214359355E-3</v>
      </c>
      <c r="N23" s="19">
        <f>'Inverse &amp; non-retrievers'!O7</f>
        <v>6.6855569306260481E-3</v>
      </c>
      <c r="O23" s="19"/>
      <c r="P23" s="19"/>
      <c r="Q23" s="19">
        <f t="shared" si="0"/>
        <v>6.9509284353615336E-3</v>
      </c>
      <c r="S23" s="32">
        <f t="shared" si="3"/>
        <v>-2.3063968010412439E-2</v>
      </c>
      <c r="T23" s="22">
        <f t="shared" si="1"/>
        <v>6.9509284353615336E-3</v>
      </c>
      <c r="U23" s="22">
        <f t="shared" si="2"/>
        <v>0</v>
      </c>
      <c r="X23" s="22"/>
      <c r="Y23" s="22"/>
      <c r="Z23" s="22"/>
      <c r="AA23" s="22"/>
      <c r="AB23" s="22"/>
    </row>
    <row r="24" spans="1:28" x14ac:dyDescent="0.2">
      <c r="A24" s="4" t="s">
        <v>41</v>
      </c>
      <c r="B24" s="4" t="s">
        <v>41</v>
      </c>
      <c r="C24" s="19">
        <v>0.74575000000000002</v>
      </c>
      <c r="D24" s="19">
        <v>0.75068000000000001</v>
      </c>
      <c r="E24" s="19">
        <v>0.74646999999999997</v>
      </c>
      <c r="F24" s="19">
        <v>0.74265999999999999</v>
      </c>
      <c r="G24" s="19">
        <v>0.74914000000000003</v>
      </c>
      <c r="H24" s="19">
        <v>0.74023000000000005</v>
      </c>
      <c r="I24" s="19">
        <v>0.73341999999999996</v>
      </c>
      <c r="J24" s="19">
        <v>0.73051999999999995</v>
      </c>
      <c r="K24" s="19">
        <v>0.74184000000000005</v>
      </c>
      <c r="L24" s="19">
        <v>0.75126999999999999</v>
      </c>
      <c r="M24" s="19">
        <v>0.74870000000000003</v>
      </c>
      <c r="N24" s="19">
        <v>0.74348999999999998</v>
      </c>
      <c r="O24" s="19"/>
      <c r="P24" s="19"/>
      <c r="Q24" s="19">
        <f t="shared" si="0"/>
        <v>0.74349272727272731</v>
      </c>
      <c r="S24" s="32">
        <f t="shared" si="3"/>
        <v>-6.9587284626686507E-3</v>
      </c>
      <c r="T24" s="22">
        <f t="shared" si="1"/>
        <v>0.74349272727272731</v>
      </c>
      <c r="U24" s="22">
        <f t="shared" si="2"/>
        <v>0</v>
      </c>
      <c r="X24" s="22"/>
      <c r="Y24" s="22"/>
      <c r="Z24" s="22"/>
      <c r="AA24" s="22"/>
      <c r="AB24" s="22"/>
    </row>
    <row r="25" spans="1:28" x14ac:dyDescent="0.2">
      <c r="A25" s="4" t="s">
        <v>9</v>
      </c>
      <c r="B25" s="4" t="s">
        <v>9</v>
      </c>
      <c r="C25" s="19">
        <v>1.38209</v>
      </c>
      <c r="D25" s="19">
        <v>1.38157</v>
      </c>
      <c r="E25" s="19">
        <v>1.4149799999999999</v>
      </c>
      <c r="F25" s="19">
        <v>1.3944799999999999</v>
      </c>
      <c r="G25" s="19">
        <v>1.3746</v>
      </c>
      <c r="H25" s="19">
        <v>1.39097</v>
      </c>
      <c r="I25" s="19">
        <v>1.3877600000000001</v>
      </c>
      <c r="J25" s="19">
        <v>1.3853800000000001</v>
      </c>
      <c r="K25" s="19">
        <v>1.3730500000000001</v>
      </c>
      <c r="L25" s="19">
        <v>1.37693</v>
      </c>
      <c r="M25" s="19">
        <v>1.38226</v>
      </c>
      <c r="N25" s="19">
        <v>1.38666</v>
      </c>
      <c r="O25" s="19"/>
      <c r="P25" s="19"/>
      <c r="Q25" s="19">
        <f t="shared" si="0"/>
        <v>1.3862399999999999</v>
      </c>
      <c r="S25" s="32">
        <f t="shared" si="3"/>
        <v>3.1831927423204842E-3</v>
      </c>
      <c r="T25" s="22">
        <f t="shared" si="1"/>
        <v>1.3862399999999999</v>
      </c>
      <c r="U25" s="22">
        <f t="shared" si="2"/>
        <v>0</v>
      </c>
      <c r="X25" s="22"/>
      <c r="Y25" s="22"/>
      <c r="Z25" s="22"/>
      <c r="AA25" s="22"/>
      <c r="AB25" s="22"/>
    </row>
    <row r="26" spans="1:28" x14ac:dyDescent="0.2">
      <c r="A26" s="4" t="s">
        <v>11</v>
      </c>
      <c r="B26" s="4" t="s">
        <v>11</v>
      </c>
      <c r="C26" s="19">
        <v>19.557379999999998</v>
      </c>
      <c r="D26" s="19">
        <v>19.90718</v>
      </c>
      <c r="E26" s="19">
        <v>20.743539999999999</v>
      </c>
      <c r="F26" s="19">
        <v>20.31625</v>
      </c>
      <c r="G26" s="19">
        <v>20.122800000000002</v>
      </c>
      <c r="H26" s="19">
        <v>20.48385</v>
      </c>
      <c r="I26" s="19">
        <v>20.246860000000002</v>
      </c>
      <c r="J26" s="19">
        <v>20.111989999999999</v>
      </c>
      <c r="K26" s="19">
        <v>20.054390000000001</v>
      </c>
      <c r="L26" s="19">
        <v>20.293500000000002</v>
      </c>
      <c r="M26" s="19">
        <v>20.487480000000001</v>
      </c>
      <c r="N26" s="19">
        <v>20.526</v>
      </c>
      <c r="O26" s="19"/>
      <c r="P26" s="19"/>
      <c r="Q26" s="19">
        <f t="shared" si="0"/>
        <v>20.299440000000001</v>
      </c>
      <c r="S26" s="32">
        <f t="shared" si="3"/>
        <v>1.8801726713093547E-3</v>
      </c>
      <c r="T26" s="22">
        <f t="shared" si="1"/>
        <v>20.299440000000001</v>
      </c>
      <c r="U26" s="22">
        <f t="shared" si="2"/>
        <v>0</v>
      </c>
      <c r="X26" s="22"/>
      <c r="Y26" s="22"/>
      <c r="Z26" s="22"/>
      <c r="AA26" s="22"/>
      <c r="AB26" s="22"/>
    </row>
    <row r="27" spans="1:28" x14ac:dyDescent="0.2">
      <c r="A27" s="4" t="s">
        <v>38</v>
      </c>
      <c r="B27" s="4" t="s">
        <v>38</v>
      </c>
      <c r="C27" s="19">
        <v>2.3275800000000002</v>
      </c>
      <c r="D27" s="19">
        <v>2.31412</v>
      </c>
      <c r="E27" s="19">
        <v>2.4370400000000001</v>
      </c>
      <c r="F27" s="19">
        <v>2.3934299999999999</v>
      </c>
      <c r="G27" s="19">
        <v>2.3282799999999999</v>
      </c>
      <c r="H27" s="19">
        <v>2.3995000000000002</v>
      </c>
      <c r="I27" s="19">
        <v>2.4222999999999999</v>
      </c>
      <c r="J27" s="19">
        <v>2.4331</v>
      </c>
      <c r="K27" s="19">
        <v>2.3744299999999998</v>
      </c>
      <c r="L27" s="19">
        <v>2.3797199999999998</v>
      </c>
      <c r="M27" s="19">
        <v>2.4026199999999998</v>
      </c>
      <c r="N27" s="19">
        <v>2.43153</v>
      </c>
      <c r="O27" s="19"/>
      <c r="P27" s="19"/>
      <c r="Q27" s="19">
        <f t="shared" si="0"/>
        <v>2.3923699999999997</v>
      </c>
      <c r="S27" s="32">
        <f t="shared" si="3"/>
        <v>1.2032697638411527E-2</v>
      </c>
      <c r="T27" s="22">
        <f t="shared" si="1"/>
        <v>2.3923699999999997</v>
      </c>
      <c r="U27" s="22">
        <f t="shared" si="2"/>
        <v>0</v>
      </c>
      <c r="X27" s="22"/>
      <c r="Y27" s="22"/>
      <c r="Z27" s="22"/>
      <c r="AA27" s="22"/>
      <c r="AB27" s="22"/>
    </row>
    <row r="28" spans="1:28" x14ac:dyDescent="0.2">
      <c r="A28" s="4" t="s">
        <v>20</v>
      </c>
      <c r="B28" s="4" t="s">
        <v>20</v>
      </c>
      <c r="C28" s="19">
        <f>'Inverse &amp; non-retrievers'!D8</f>
        <v>0.59763218129769857</v>
      </c>
      <c r="D28" s="19">
        <f>'Inverse &amp; non-retrievers'!E8</f>
        <v>0.59566356921610675</v>
      </c>
      <c r="E28" s="19">
        <f>'Inverse &amp; non-retrievers'!F8</f>
        <v>0.62032815359325078</v>
      </c>
      <c r="F28" s="19">
        <f>'Inverse &amp; non-retrievers'!G8</f>
        <v>0.60750757865704375</v>
      </c>
      <c r="G28" s="19">
        <f>'Inverse &amp; non-retrievers'!H8</f>
        <v>0.5824620671578763</v>
      </c>
      <c r="H28" s="19">
        <f>'Inverse &amp; non-retrievers'!I8</f>
        <v>0.58974782383053004</v>
      </c>
      <c r="I28" s="19">
        <f>'Inverse &amp; non-retrievers'!J8</f>
        <v>0.59177200208303748</v>
      </c>
      <c r="J28" s="19">
        <f>'Inverse &amp; non-retrievers'!K8</f>
        <v>0.58943496764002024</v>
      </c>
      <c r="K28" s="19">
        <f>'Inverse &amp; non-retrievers'!L8</f>
        <v>0.58097988066673256</v>
      </c>
      <c r="L28" s="19">
        <f>'Inverse &amp; non-retrievers'!M8</f>
        <v>0.59506453474879351</v>
      </c>
      <c r="M28" s="19">
        <f>'Inverse &amp; non-retrievers'!N8</f>
        <v>0.6020070916435396</v>
      </c>
      <c r="N28" s="19">
        <f>'Inverse &amp; non-retrievers'!O8</f>
        <v>0.60458395555098754</v>
      </c>
      <c r="O28" s="19"/>
      <c r="P28" s="19"/>
      <c r="Q28" s="19">
        <f t="shared" si="0"/>
        <v>0.59632287498071979</v>
      </c>
      <c r="S28" s="32">
        <f t="shared" si="3"/>
        <v>4.280454405300782E-3</v>
      </c>
      <c r="T28" s="22">
        <f t="shared" si="1"/>
        <v>0.59632287498071979</v>
      </c>
      <c r="U28" s="22">
        <f t="shared" si="2"/>
        <v>0</v>
      </c>
      <c r="X28" s="22"/>
      <c r="Y28" s="22"/>
      <c r="Z28" s="22"/>
      <c r="AA28" s="22"/>
      <c r="AB28" s="22"/>
    </row>
    <row r="29" spans="1:28" ht="13.5" thickBot="1" x14ac:dyDescent="0.25">
      <c r="A29" s="5" t="s">
        <v>12</v>
      </c>
      <c r="B29" s="5" t="s">
        <v>12</v>
      </c>
      <c r="C29" s="20">
        <v>18.268799999999999</v>
      </c>
      <c r="D29" s="20">
        <v>18.16629</v>
      </c>
      <c r="E29" s="20">
        <v>19.09226</v>
      </c>
      <c r="F29" s="20">
        <v>18.745010000000001</v>
      </c>
      <c r="G29" s="20">
        <v>18.180599999999998</v>
      </c>
      <c r="H29" s="20">
        <v>18.785060000000001</v>
      </c>
      <c r="I29" s="20">
        <v>18.967009999999998</v>
      </c>
      <c r="J29" s="20">
        <v>19.04034</v>
      </c>
      <c r="K29" s="20">
        <v>18.536169999999998</v>
      </c>
      <c r="L29" s="20">
        <v>18.585709999999999</v>
      </c>
      <c r="M29" s="20">
        <v>18.727789999999999</v>
      </c>
      <c r="N29" s="20">
        <v>19.023890000000002</v>
      </c>
      <c r="O29" s="20"/>
      <c r="P29" s="20"/>
      <c r="Q29" s="20">
        <f t="shared" si="0"/>
        <v>18.713648181818179</v>
      </c>
      <c r="S29" s="32">
        <f t="shared" si="3"/>
        <v>1.5810728334736845E-2</v>
      </c>
      <c r="T29" s="22">
        <f t="shared" si="1"/>
        <v>18.713648181818179</v>
      </c>
      <c r="U29" s="22">
        <f t="shared" si="2"/>
        <v>0</v>
      </c>
      <c r="V29" s="22">
        <f>AVERAGE(Q8:Q29)-AVERAGE(D8:N29)</f>
        <v>0</v>
      </c>
      <c r="W29" t="s">
        <v>46</v>
      </c>
      <c r="X29" s="22"/>
      <c r="Y29" s="22"/>
      <c r="Z29" s="22"/>
      <c r="AA29" s="22"/>
      <c r="AB29" s="22"/>
    </row>
    <row r="30" spans="1:28" x14ac:dyDescent="0.2">
      <c r="T30" s="22"/>
      <c r="X30" s="22"/>
    </row>
    <row r="31" spans="1:28" x14ac:dyDescent="0.2">
      <c r="T31" s="22"/>
      <c r="X31" s="22"/>
    </row>
    <row r="32" spans="1:28" x14ac:dyDescent="0.2">
      <c r="A32" s="11" t="s">
        <v>37</v>
      </c>
      <c r="T32" s="22"/>
      <c r="X32" s="22"/>
    </row>
    <row r="33" spans="1:45" ht="13.5" thickBot="1" x14ac:dyDescent="0.25">
      <c r="T33" s="22"/>
      <c r="X33" s="22"/>
    </row>
    <row r="34" spans="1:45" s="9" customFormat="1" x14ac:dyDescent="0.2">
      <c r="A34" s="8"/>
      <c r="B34" s="8"/>
      <c r="C34" s="21" t="s">
        <v>22</v>
      </c>
      <c r="D34" s="21" t="s">
        <v>50</v>
      </c>
      <c r="E34" s="21" t="s">
        <v>47</v>
      </c>
      <c r="F34" s="21" t="s">
        <v>51</v>
      </c>
      <c r="G34" s="21" t="s">
        <v>52</v>
      </c>
      <c r="H34" s="21" t="s">
        <v>53</v>
      </c>
      <c r="I34" s="21" t="s">
        <v>54</v>
      </c>
      <c r="J34" s="21" t="s">
        <v>55</v>
      </c>
      <c r="K34" s="21" t="s">
        <v>56</v>
      </c>
      <c r="L34" s="21" t="s">
        <v>48</v>
      </c>
      <c r="M34" s="21" t="s">
        <v>57</v>
      </c>
      <c r="N34" s="21" t="s">
        <v>60</v>
      </c>
      <c r="O34" s="21"/>
      <c r="P34" s="21"/>
      <c r="Q34" s="13"/>
      <c r="S34" s="30"/>
      <c r="T34" s="22"/>
      <c r="X34" s="22"/>
    </row>
    <row r="35" spans="1:45" s="9" customFormat="1" ht="39" thickBot="1" x14ac:dyDescent="0.25">
      <c r="A35" s="10"/>
      <c r="B35" s="10"/>
      <c r="C35" s="14" t="s">
        <v>58</v>
      </c>
      <c r="D35" s="14" t="s">
        <v>49</v>
      </c>
      <c r="E35" s="14" t="s">
        <v>49</v>
      </c>
      <c r="F35" s="14" t="s">
        <v>49</v>
      </c>
      <c r="G35" s="14" t="s">
        <v>49</v>
      </c>
      <c r="H35" s="14" t="s">
        <v>49</v>
      </c>
      <c r="I35" s="14" t="s">
        <v>49</v>
      </c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/>
      <c r="P35" s="14"/>
      <c r="Q35" s="14" t="str">
        <f>"YTD Average Month End Rate"</f>
        <v>YTD Average Month End Rate</v>
      </c>
      <c r="S35" s="30"/>
      <c r="T35" s="22"/>
      <c r="X35" s="22"/>
    </row>
    <row r="36" spans="1:45" hidden="1" outlineLevel="1" x14ac:dyDescent="0.2">
      <c r="A36" s="3"/>
      <c r="B36" s="3"/>
      <c r="C36" s="15" t="s">
        <v>16</v>
      </c>
      <c r="D36" s="15" t="s">
        <v>16</v>
      </c>
      <c r="E36" s="15" t="s">
        <v>16</v>
      </c>
      <c r="F36" s="15" t="s">
        <v>16</v>
      </c>
      <c r="G36" s="15" t="s">
        <v>16</v>
      </c>
      <c r="H36" s="15" t="s">
        <v>16</v>
      </c>
      <c r="I36" s="15" t="s">
        <v>16</v>
      </c>
      <c r="J36" s="15" t="s">
        <v>16</v>
      </c>
      <c r="K36" s="15" t="s">
        <v>16</v>
      </c>
      <c r="L36" s="15" t="s">
        <v>16</v>
      </c>
      <c r="M36" s="15" t="s">
        <v>16</v>
      </c>
      <c r="N36" s="15" t="s">
        <v>16</v>
      </c>
      <c r="O36" s="15"/>
      <c r="P36" s="15"/>
      <c r="Q36" s="16"/>
      <c r="T36" s="22"/>
      <c r="X36" s="22"/>
    </row>
    <row r="37" spans="1:45" hidden="1" outlineLevel="1" x14ac:dyDescent="0.2">
      <c r="A37" s="3"/>
      <c r="B37" s="3"/>
      <c r="C37" s="17" t="s">
        <v>14</v>
      </c>
      <c r="D37" s="17" t="s">
        <v>21</v>
      </c>
      <c r="E37" s="17" t="s">
        <v>14</v>
      </c>
      <c r="F37" s="17" t="s">
        <v>21</v>
      </c>
      <c r="G37" s="17" t="s">
        <v>14</v>
      </c>
      <c r="H37" s="17" t="s">
        <v>14</v>
      </c>
      <c r="I37" s="17" t="s">
        <v>21</v>
      </c>
      <c r="J37" s="17" t="s">
        <v>14</v>
      </c>
      <c r="K37" s="17" t="s">
        <v>21</v>
      </c>
      <c r="L37" s="17" t="s">
        <v>14</v>
      </c>
      <c r="M37" s="17" t="s">
        <v>14</v>
      </c>
      <c r="N37" s="17" t="s">
        <v>59</v>
      </c>
      <c r="O37" s="17"/>
      <c r="P37" s="17"/>
      <c r="Q37" s="17"/>
      <c r="R37" s="1"/>
      <c r="S37" s="31"/>
      <c r="T37" s="22"/>
      <c r="U37" s="1"/>
      <c r="X37" s="22"/>
      <c r="Y37" s="1"/>
      <c r="Z37" s="1"/>
      <c r="AA37" s="1"/>
      <c r="AD37" s="1"/>
      <c r="AE37" s="1"/>
      <c r="AF37" s="1"/>
      <c r="AG37" s="1"/>
      <c r="AJ37" s="1"/>
      <c r="AK37" s="1"/>
      <c r="AL37" s="1"/>
      <c r="AM37" s="1"/>
      <c r="AP37" s="1"/>
      <c r="AQ37" s="1"/>
      <c r="AR37" s="1"/>
      <c r="AS37" s="1"/>
    </row>
    <row r="38" spans="1:45" ht="13.5" hidden="1" outlineLevel="1" thickBot="1" x14ac:dyDescent="0.25">
      <c r="A38" s="6"/>
      <c r="B38" s="6"/>
      <c r="C38" s="18" t="s">
        <v>13</v>
      </c>
      <c r="D38" s="18" t="s">
        <v>13</v>
      </c>
      <c r="E38" s="18" t="s">
        <v>13</v>
      </c>
      <c r="F38" s="18" t="s">
        <v>13</v>
      </c>
      <c r="G38" s="18" t="s">
        <v>13</v>
      </c>
      <c r="H38" s="18" t="s">
        <v>13</v>
      </c>
      <c r="I38" s="18" t="s">
        <v>13</v>
      </c>
      <c r="J38" s="18" t="s">
        <v>13</v>
      </c>
      <c r="K38" s="18" t="s">
        <v>13</v>
      </c>
      <c r="L38" s="18" t="s">
        <v>13</v>
      </c>
      <c r="M38" s="18" t="s">
        <v>13</v>
      </c>
      <c r="N38" s="18" t="s">
        <v>13</v>
      </c>
      <c r="O38" s="18"/>
      <c r="P38" s="18"/>
      <c r="Q38" s="18"/>
      <c r="T38" s="22"/>
      <c r="X38" s="22"/>
    </row>
    <row r="39" spans="1:45" collapsed="1" x14ac:dyDescent="0.2">
      <c r="A39" s="3" t="s">
        <v>24</v>
      </c>
      <c r="B39" s="3" t="s">
        <v>0</v>
      </c>
      <c r="C39" s="15">
        <v>1.844455</v>
      </c>
      <c r="D39" s="15">
        <v>1.8978000000000002</v>
      </c>
      <c r="E39" s="15">
        <v>1.90638</v>
      </c>
      <c r="F39" s="15">
        <v>1.9070499999999999</v>
      </c>
      <c r="G39" s="15">
        <v>1.9281199999999998</v>
      </c>
      <c r="H39" s="15">
        <v>1.9589799999999999</v>
      </c>
      <c r="I39" s="15">
        <v>1.8971100000000001</v>
      </c>
      <c r="J39" s="15">
        <v>1.91005</v>
      </c>
      <c r="K39" s="15">
        <v>1.9172400000000001</v>
      </c>
      <c r="L39" s="15">
        <v>1.8693200000000001</v>
      </c>
      <c r="M39" s="15">
        <v>1.9296199999999999</v>
      </c>
      <c r="N39" s="15">
        <v>1.94702</v>
      </c>
      <c r="O39" s="28"/>
      <c r="P39" s="28"/>
      <c r="Q39" s="25">
        <f t="shared" ref="Q39:Q60" si="4">AVERAGE(D39:P39)</f>
        <v>1.9153354545454546</v>
      </c>
      <c r="S39" s="32">
        <f>+N39/M39-1</f>
        <v>9.017319472227836E-3</v>
      </c>
      <c r="T39" s="22">
        <f t="shared" ref="T39:T60" si="5">AVERAGE(D39:P39)</f>
        <v>1.9153354545454546</v>
      </c>
      <c r="U39" s="22">
        <f t="shared" ref="U39:U60" si="6">T39-Q39</f>
        <v>0</v>
      </c>
      <c r="X39" s="22"/>
    </row>
    <row r="40" spans="1:45" x14ac:dyDescent="0.2">
      <c r="A40" s="3" t="s">
        <v>25</v>
      </c>
      <c r="B40" s="3" t="s">
        <v>1</v>
      </c>
      <c r="C40" s="15">
        <v>16.210270000000001</v>
      </c>
      <c r="D40" s="15">
        <v>16.594370000000001</v>
      </c>
      <c r="E40" s="15">
        <v>17.105250000000002</v>
      </c>
      <c r="F40" s="15">
        <v>17.036020000000001</v>
      </c>
      <c r="G40" s="15">
        <v>16.765160000000002</v>
      </c>
      <c r="H40" s="15">
        <v>17.064900000000002</v>
      </c>
      <c r="I40" s="15">
        <v>16.706900000000001</v>
      </c>
      <c r="J40" s="15">
        <v>16.5686</v>
      </c>
      <c r="K40" s="15">
        <v>17.082899999999999</v>
      </c>
      <c r="L40" s="15">
        <v>17.114599999999999</v>
      </c>
      <c r="M40" s="15">
        <v>17.310300000000002</v>
      </c>
      <c r="N40" s="15">
        <v>17.4513</v>
      </c>
      <c r="O40" s="28"/>
      <c r="P40" s="28"/>
      <c r="Q40" s="15">
        <f t="shared" si="4"/>
        <v>16.981845454545457</v>
      </c>
      <c r="S40" s="32">
        <f t="shared" ref="S40:S60" si="7">+N40/M40-1</f>
        <v>8.1454394204605318E-3</v>
      </c>
      <c r="T40" s="22">
        <f t="shared" si="5"/>
        <v>16.981845454545457</v>
      </c>
      <c r="U40" s="22">
        <f t="shared" si="6"/>
        <v>0</v>
      </c>
      <c r="X40" s="22"/>
    </row>
    <row r="41" spans="1:45" x14ac:dyDescent="0.2">
      <c r="A41" s="3" t="s">
        <v>26</v>
      </c>
      <c r="B41" s="3" t="s">
        <v>17</v>
      </c>
      <c r="C41" s="15">
        <v>1.6760350000000002</v>
      </c>
      <c r="D41" s="15">
        <v>1.7164440000000001</v>
      </c>
      <c r="E41" s="15">
        <v>1.6896550000000001</v>
      </c>
      <c r="F41" s="15">
        <v>1.672015</v>
      </c>
      <c r="G41" s="15">
        <v>1.702895</v>
      </c>
      <c r="H41" s="15">
        <v>1.72129</v>
      </c>
      <c r="I41" s="15">
        <v>1.65693</v>
      </c>
      <c r="J41" s="15">
        <v>1.68194</v>
      </c>
      <c r="K41" s="15">
        <v>1.7252700000000001</v>
      </c>
      <c r="L41" s="15">
        <v>1.6867999999999999</v>
      </c>
      <c r="M41" s="15">
        <v>1.7011699999999998</v>
      </c>
      <c r="N41" s="15">
        <v>1.71916</v>
      </c>
      <c r="O41" s="28"/>
      <c r="P41" s="28"/>
      <c r="Q41" s="15">
        <f t="shared" si="4"/>
        <v>1.6975971818181819</v>
      </c>
      <c r="S41" s="32">
        <f t="shared" si="7"/>
        <v>1.057507480146036E-2</v>
      </c>
      <c r="T41" s="22">
        <f t="shared" si="5"/>
        <v>1.6975971818181819</v>
      </c>
      <c r="U41" s="22">
        <f t="shared" si="6"/>
        <v>0</v>
      </c>
      <c r="X41" s="22"/>
    </row>
    <row r="42" spans="1:45" x14ac:dyDescent="0.2">
      <c r="A42" s="3" t="s">
        <v>27</v>
      </c>
      <c r="B42" s="3" t="s">
        <v>2</v>
      </c>
      <c r="C42" s="28">
        <v>1.1328100000000001</v>
      </c>
      <c r="D42" s="28">
        <v>1.1247</v>
      </c>
      <c r="E42" s="28">
        <v>1.1244799999999999</v>
      </c>
      <c r="F42" s="28">
        <v>1.1341950000000001</v>
      </c>
      <c r="G42" s="28">
        <v>1.1193249999999999</v>
      </c>
      <c r="H42" s="28">
        <v>1.1169100000000001</v>
      </c>
      <c r="I42" s="28">
        <v>1.1166499999999999</v>
      </c>
      <c r="J42" s="28">
        <v>1.09649</v>
      </c>
      <c r="K42" s="28">
        <v>1.10823</v>
      </c>
      <c r="L42" s="28">
        <v>1.0712999999999999</v>
      </c>
      <c r="M42" s="28">
        <v>1.0938600000000001</v>
      </c>
      <c r="N42" s="28">
        <v>1.1123700000000001</v>
      </c>
      <c r="O42" s="28"/>
      <c r="P42" s="28"/>
      <c r="Q42" s="15">
        <f t="shared" si="4"/>
        <v>1.1107736363636365</v>
      </c>
      <c r="S42" s="32">
        <f t="shared" si="7"/>
        <v>1.692172672919745E-2</v>
      </c>
      <c r="T42" s="22">
        <f t="shared" si="5"/>
        <v>1.1107736363636365</v>
      </c>
      <c r="U42" s="22">
        <f t="shared" si="6"/>
        <v>0</v>
      </c>
      <c r="X42" s="22"/>
    </row>
    <row r="43" spans="1:45" x14ac:dyDescent="0.2">
      <c r="A43" s="3" t="s">
        <v>28</v>
      </c>
      <c r="B43" s="3" t="s">
        <v>3</v>
      </c>
      <c r="C43" s="28">
        <v>1.1369259999999999</v>
      </c>
      <c r="D43" s="28">
        <v>1.1279680000000001</v>
      </c>
      <c r="E43" s="28">
        <v>1.157173</v>
      </c>
      <c r="F43" s="28">
        <v>1.1613929999999999</v>
      </c>
      <c r="G43" s="28">
        <v>1.1666030000000001</v>
      </c>
      <c r="H43" s="28">
        <v>1.16429</v>
      </c>
      <c r="I43" s="28">
        <v>1.1522699999999999</v>
      </c>
      <c r="J43" s="28">
        <v>1.1457600000000001</v>
      </c>
      <c r="K43" s="28">
        <v>1.1571</v>
      </c>
      <c r="L43" s="28">
        <v>1.1527000000000001</v>
      </c>
      <c r="M43" s="28">
        <v>1.1711100000000001</v>
      </c>
      <c r="N43" s="28">
        <v>1.169</v>
      </c>
      <c r="O43" s="28"/>
      <c r="P43" s="28"/>
      <c r="Q43" s="15">
        <f t="shared" si="4"/>
        <v>1.1568515454545454</v>
      </c>
      <c r="S43" s="32">
        <f t="shared" si="7"/>
        <v>-1.8017094892880392E-3</v>
      </c>
      <c r="T43" s="22">
        <f t="shared" si="5"/>
        <v>1.1568515454545454</v>
      </c>
      <c r="U43" s="22">
        <f t="shared" si="6"/>
        <v>0</v>
      </c>
      <c r="X43" s="22"/>
    </row>
    <row r="44" spans="1:45" x14ac:dyDescent="0.2">
      <c r="A44" s="3" t="s">
        <v>29</v>
      </c>
      <c r="B44" s="3" t="s">
        <v>4</v>
      </c>
      <c r="C44" s="28">
        <v>9.7362000000000002</v>
      </c>
      <c r="D44" s="28">
        <v>9.8665000000000003</v>
      </c>
      <c r="E44" s="28">
        <v>9.7098049999999994</v>
      </c>
      <c r="F44" s="28">
        <v>9.8873200000000008</v>
      </c>
      <c r="G44" s="28">
        <v>10.021229999999999</v>
      </c>
      <c r="H44" s="28">
        <v>9.9830199999999998</v>
      </c>
      <c r="I44" s="28">
        <v>9.5515000000000008</v>
      </c>
      <c r="J44" s="28">
        <v>9.5117499999999993</v>
      </c>
      <c r="K44" s="28">
        <v>9.9142299999999999</v>
      </c>
      <c r="L44" s="28">
        <v>9.9502500000000005</v>
      </c>
      <c r="M44" s="28">
        <v>9.9170599999999993</v>
      </c>
      <c r="N44" s="28">
        <v>9.9100199999999994</v>
      </c>
      <c r="O44" s="28"/>
      <c r="P44" s="28"/>
      <c r="Q44" s="15">
        <f t="shared" si="4"/>
        <v>9.8384259090909101</v>
      </c>
      <c r="S44" s="32">
        <f t="shared" si="7"/>
        <v>-7.0988780949188257E-4</v>
      </c>
      <c r="T44" s="22">
        <f t="shared" si="5"/>
        <v>9.8384259090909101</v>
      </c>
      <c r="U44" s="22">
        <f t="shared" si="6"/>
        <v>0</v>
      </c>
      <c r="X44" s="22"/>
    </row>
    <row r="45" spans="1:45" x14ac:dyDescent="0.2">
      <c r="A45" s="3" t="s">
        <v>30</v>
      </c>
      <c r="B45" s="3" t="s">
        <v>18</v>
      </c>
      <c r="C45" s="28">
        <v>165.06299999999999</v>
      </c>
      <c r="D45" s="28">
        <v>171.10169999999999</v>
      </c>
      <c r="E45" s="28">
        <v>173.3475</v>
      </c>
      <c r="F45" s="28">
        <v>182.661</v>
      </c>
      <c r="G45" s="28">
        <v>181.886</v>
      </c>
      <c r="H45" s="28">
        <v>185.59800000000001</v>
      </c>
      <c r="I45" s="28">
        <v>182.214</v>
      </c>
      <c r="J45" s="28">
        <v>181.678</v>
      </c>
      <c r="K45" s="28">
        <v>186.63499999999999</v>
      </c>
      <c r="L45" s="28">
        <v>179.56</v>
      </c>
      <c r="M45" s="28">
        <v>187.161</v>
      </c>
      <c r="N45" s="28">
        <v>190.16200000000001</v>
      </c>
      <c r="O45" s="28"/>
      <c r="P45" s="28"/>
      <c r="Q45" s="15">
        <f t="shared" si="4"/>
        <v>182.00038181818181</v>
      </c>
      <c r="S45" s="32">
        <f t="shared" si="7"/>
        <v>1.603432339002242E-2</v>
      </c>
      <c r="T45" s="22">
        <f t="shared" si="5"/>
        <v>182.00038181818181</v>
      </c>
      <c r="U45" s="22">
        <f t="shared" si="6"/>
        <v>0</v>
      </c>
      <c r="X45" s="22"/>
    </row>
    <row r="46" spans="1:45" x14ac:dyDescent="0.2">
      <c r="A46" s="3" t="s">
        <v>31</v>
      </c>
      <c r="B46" s="3" t="s">
        <v>5</v>
      </c>
      <c r="C46" s="28">
        <v>12.84848</v>
      </c>
      <c r="D46" s="28">
        <v>12.899000000000001</v>
      </c>
      <c r="E46" s="28">
        <v>13.503780000000001</v>
      </c>
      <c r="F46" s="28">
        <v>13.705880000000001</v>
      </c>
      <c r="G46" s="28">
        <v>13.550079999999999</v>
      </c>
      <c r="H46" s="28">
        <v>13.783300000000001</v>
      </c>
      <c r="I46" s="28">
        <v>13.32</v>
      </c>
      <c r="J46" s="28">
        <v>13.554500000000001</v>
      </c>
      <c r="K46" s="28">
        <v>13.151899999999999</v>
      </c>
      <c r="L46" s="28">
        <v>12.8454</v>
      </c>
      <c r="M46" s="28">
        <v>13.218</v>
      </c>
      <c r="N46" s="28">
        <v>13.094099999999999</v>
      </c>
      <c r="O46" s="28"/>
      <c r="P46" s="28"/>
      <c r="Q46" s="15">
        <f t="shared" si="4"/>
        <v>13.329630909090911</v>
      </c>
      <c r="S46" s="32">
        <f t="shared" si="7"/>
        <v>-9.3735814798003858E-3</v>
      </c>
      <c r="T46" s="22">
        <f t="shared" si="5"/>
        <v>13.329630909090911</v>
      </c>
      <c r="U46" s="22">
        <f t="shared" si="6"/>
        <v>0</v>
      </c>
      <c r="X46" s="22"/>
    </row>
    <row r="47" spans="1:45" x14ac:dyDescent="0.2">
      <c r="A47" s="3" t="s">
        <v>32</v>
      </c>
      <c r="B47" s="3" t="s">
        <v>6</v>
      </c>
      <c r="C47" s="28">
        <v>1.64524</v>
      </c>
      <c r="D47" s="28">
        <v>1.6768000000000001</v>
      </c>
      <c r="E47" s="28">
        <v>1.6778900000000001</v>
      </c>
      <c r="F47" s="28">
        <v>1.7108400000000001</v>
      </c>
      <c r="G47" s="28">
        <v>1.7118</v>
      </c>
      <c r="H47" s="28">
        <v>1.71631</v>
      </c>
      <c r="I47" s="28">
        <v>1.6661000000000001</v>
      </c>
      <c r="J47" s="28">
        <v>1.6593</v>
      </c>
      <c r="K47" s="28">
        <v>1.69109</v>
      </c>
      <c r="L47" s="28">
        <v>1.6800000000000002</v>
      </c>
      <c r="M47" s="28">
        <v>1.69967</v>
      </c>
      <c r="N47" s="28">
        <v>1.7031100000000001</v>
      </c>
      <c r="O47" s="28"/>
      <c r="P47" s="28"/>
      <c r="Q47" s="15">
        <f t="shared" si="4"/>
        <v>1.6902645454545455</v>
      </c>
      <c r="S47" s="32">
        <f t="shared" si="7"/>
        <v>2.0239222907976195E-3</v>
      </c>
      <c r="T47" s="22">
        <f t="shared" si="5"/>
        <v>1.6902645454545455</v>
      </c>
      <c r="U47" s="22">
        <f t="shared" si="6"/>
        <v>0</v>
      </c>
      <c r="X47" s="22"/>
    </row>
    <row r="48" spans="1:45" x14ac:dyDescent="0.2">
      <c r="A48" s="3" t="s">
        <v>33</v>
      </c>
      <c r="B48" s="3" t="s">
        <v>19</v>
      </c>
      <c r="C48" s="28">
        <v>37.736710000000002</v>
      </c>
      <c r="D48" s="28">
        <v>38.663119999999999</v>
      </c>
      <c r="E48" s="28">
        <v>38.055709999999998</v>
      </c>
      <c r="F48" s="28">
        <v>39.272239999999996</v>
      </c>
      <c r="G48" s="28">
        <v>40.373919999999998</v>
      </c>
      <c r="H48" s="28">
        <v>40.569400000000002</v>
      </c>
      <c r="I48" s="28">
        <v>39.354799999999997</v>
      </c>
      <c r="J48" s="28">
        <v>39.3962</v>
      </c>
      <c r="K48" s="28">
        <v>39.705500000000001</v>
      </c>
      <c r="L48" s="28">
        <v>39.095500000000001</v>
      </c>
      <c r="M48" s="28">
        <v>39.600200000000001</v>
      </c>
      <c r="N48" s="28">
        <v>40.102899999999998</v>
      </c>
      <c r="O48" s="28"/>
      <c r="P48" s="28"/>
      <c r="Q48" s="15">
        <f t="shared" si="4"/>
        <v>39.471771818181814</v>
      </c>
      <c r="S48" s="32">
        <f t="shared" si="7"/>
        <v>1.2694380331412347E-2</v>
      </c>
      <c r="T48" s="22">
        <f t="shared" si="5"/>
        <v>39.471771818181814</v>
      </c>
      <c r="U48" s="22">
        <f t="shared" si="6"/>
        <v>0</v>
      </c>
      <c r="X48" s="22"/>
    </row>
    <row r="49" spans="1:24" x14ac:dyDescent="0.2">
      <c r="A49" s="3" t="s">
        <v>34</v>
      </c>
      <c r="B49" s="3" t="s">
        <v>7</v>
      </c>
      <c r="C49" s="28">
        <v>1.24017</v>
      </c>
      <c r="D49" s="28">
        <v>1.2568999999999999</v>
      </c>
      <c r="E49" s="28">
        <v>1.2397549999999999</v>
      </c>
      <c r="F49" s="28">
        <v>1.2615149999999999</v>
      </c>
      <c r="G49" s="28">
        <v>1.2849349999999999</v>
      </c>
      <c r="H49" s="28">
        <v>1.2724599999999999</v>
      </c>
      <c r="I49" s="28">
        <v>1.22031</v>
      </c>
      <c r="J49" s="28">
        <v>1.2156100000000001</v>
      </c>
      <c r="K49" s="28">
        <v>1.2692999999999999</v>
      </c>
      <c r="L49" s="28">
        <v>1.2731300000000001</v>
      </c>
      <c r="M49" s="28">
        <v>1.26847</v>
      </c>
      <c r="N49" s="28">
        <v>1.26593</v>
      </c>
      <c r="O49" s="28"/>
      <c r="P49" s="28"/>
      <c r="Q49" s="15">
        <f t="shared" si="4"/>
        <v>1.2571195454545454</v>
      </c>
      <c r="S49" s="32">
        <f t="shared" si="7"/>
        <v>-2.0024123550418382E-3</v>
      </c>
      <c r="T49" s="22">
        <f t="shared" si="5"/>
        <v>1.2571195454545454</v>
      </c>
      <c r="U49" s="22">
        <f t="shared" si="6"/>
        <v>0</v>
      </c>
      <c r="X49" s="22"/>
    </row>
    <row r="50" spans="1:24" x14ac:dyDescent="0.2">
      <c r="A50" s="3" t="s">
        <v>35</v>
      </c>
      <c r="B50" s="3" t="s">
        <v>10</v>
      </c>
      <c r="C50" s="28">
        <v>22.100660000000001</v>
      </c>
      <c r="D50" s="28">
        <v>22.98124</v>
      </c>
      <c r="E50" s="28">
        <v>24.484570000000001</v>
      </c>
      <c r="F50" s="28">
        <v>23.682539999999999</v>
      </c>
      <c r="G50" s="28">
        <v>22.62867</v>
      </c>
      <c r="H50" s="28">
        <v>23.772500000000001</v>
      </c>
      <c r="I50" s="28">
        <v>23.087199999999999</v>
      </c>
      <c r="J50" s="28">
        <v>22.941800000000001</v>
      </c>
      <c r="K50" s="28">
        <v>23.7928</v>
      </c>
      <c r="L50" s="28">
        <v>23.296299999999999</v>
      </c>
      <c r="M50" s="28">
        <v>23.833300000000001</v>
      </c>
      <c r="N50" s="28">
        <v>24.405000000000001</v>
      </c>
      <c r="O50" s="28"/>
      <c r="P50" s="28"/>
      <c r="Q50" s="15">
        <f t="shared" si="4"/>
        <v>23.536901818181821</v>
      </c>
      <c r="S50" s="32">
        <f t="shared" si="7"/>
        <v>2.3987446136288337E-2</v>
      </c>
      <c r="T50" s="22">
        <f t="shared" si="5"/>
        <v>23.536901818181821</v>
      </c>
      <c r="U50" s="22">
        <f t="shared" si="6"/>
        <v>0</v>
      </c>
      <c r="X50" s="22"/>
    </row>
    <row r="51" spans="1:24" x14ac:dyDescent="0.2">
      <c r="A51" s="4" t="s">
        <v>40</v>
      </c>
      <c r="B51" s="4" t="s">
        <v>40</v>
      </c>
      <c r="C51" s="19">
        <v>7.8497000000000003</v>
      </c>
      <c r="D51" s="19">
        <v>7.84985</v>
      </c>
      <c r="E51" s="19">
        <v>7.8321950000000005</v>
      </c>
      <c r="F51" s="19">
        <v>7.8377049999999997</v>
      </c>
      <c r="G51" s="19">
        <v>7.7990250000000003</v>
      </c>
      <c r="H51" s="19">
        <v>7.8455700000000004</v>
      </c>
      <c r="I51" s="19">
        <v>7.8312499999999998</v>
      </c>
      <c r="J51" s="19">
        <v>7.8247299999999997</v>
      </c>
      <c r="K51" s="19">
        <v>7.8107699999999998</v>
      </c>
      <c r="L51" s="19">
        <v>7.8104500000000003</v>
      </c>
      <c r="M51" s="19">
        <v>7.8181500000000002</v>
      </c>
      <c r="N51" s="19">
        <v>7.8282699999999998</v>
      </c>
      <c r="O51" s="19"/>
      <c r="P51" s="19"/>
      <c r="Q51" s="19">
        <f t="shared" si="4"/>
        <v>7.826178636363637</v>
      </c>
      <c r="S51" s="32">
        <f t="shared" si="7"/>
        <v>1.2944238726553259E-3</v>
      </c>
      <c r="T51" s="22">
        <f t="shared" si="5"/>
        <v>7.826178636363637</v>
      </c>
      <c r="U51" s="22">
        <f t="shared" si="6"/>
        <v>0</v>
      </c>
      <c r="X51" s="22"/>
    </row>
    <row r="52" spans="1:24" x14ac:dyDescent="0.2">
      <c r="A52" s="4" t="s">
        <v>39</v>
      </c>
      <c r="B52" s="4" t="s">
        <v>39</v>
      </c>
      <c r="C52" s="19">
        <v>7.6506000000000005E-2</v>
      </c>
      <c r="D52" s="19">
        <v>7.5451000000000004E-2</v>
      </c>
      <c r="E52" s="19">
        <v>7.2480000000000003E-2</v>
      </c>
      <c r="F52" s="19">
        <v>7.4045E-2</v>
      </c>
      <c r="G52" s="19">
        <v>7.6643000000000003E-2</v>
      </c>
      <c r="H52" s="19">
        <v>7.4566999999999994E-2</v>
      </c>
      <c r="I52" s="19">
        <v>7.3026999999999995E-2</v>
      </c>
      <c r="J52" s="19">
        <v>7.3360999999999996E-2</v>
      </c>
      <c r="K52" s="19">
        <v>7.4301000000000006E-2</v>
      </c>
      <c r="L52" s="19">
        <v>7.4380000000000002E-2</v>
      </c>
      <c r="M52" s="19">
        <v>7.3275000000000007E-2</v>
      </c>
      <c r="N52" s="19">
        <v>7.2538000000000005E-2</v>
      </c>
      <c r="O52" s="19"/>
      <c r="P52" s="19"/>
      <c r="Q52" s="19">
        <f t="shared" si="4"/>
        <v>7.4006181818181804E-2</v>
      </c>
      <c r="S52" s="32">
        <f t="shared" si="7"/>
        <v>-1.0058000682360957E-2</v>
      </c>
      <c r="T52" s="22">
        <f t="shared" si="5"/>
        <v>7.4006181818181804E-2</v>
      </c>
      <c r="U52" s="22">
        <f t="shared" si="6"/>
        <v>0</v>
      </c>
      <c r="X52" s="22"/>
    </row>
    <row r="53" spans="1:24" x14ac:dyDescent="0.2">
      <c r="A53" s="4" t="s">
        <v>8</v>
      </c>
      <c r="B53" s="4" t="s">
        <v>8</v>
      </c>
      <c r="C53" s="19">
        <v>1.0908249999999999</v>
      </c>
      <c r="D53" s="19">
        <v>1.10256</v>
      </c>
      <c r="E53" s="19">
        <v>1.071345</v>
      </c>
      <c r="F53" s="19">
        <v>1.0861700000000001</v>
      </c>
      <c r="G53" s="19">
        <v>1.1014349999999999</v>
      </c>
      <c r="H53" s="19">
        <v>1.0929</v>
      </c>
      <c r="I53" s="19">
        <v>1.0572699999999999</v>
      </c>
      <c r="J53" s="19">
        <v>1.0609900000000001</v>
      </c>
      <c r="K53" s="19">
        <v>1.09697</v>
      </c>
      <c r="L53" s="19">
        <v>1.1038000000000001</v>
      </c>
      <c r="M53" s="19">
        <v>1.0831500000000001</v>
      </c>
      <c r="N53" s="19">
        <v>1.08291</v>
      </c>
      <c r="O53" s="19"/>
      <c r="P53" s="19"/>
      <c r="Q53" s="19">
        <f t="shared" si="4"/>
        <v>1.085409090909091</v>
      </c>
      <c r="S53" s="32">
        <f t="shared" si="7"/>
        <v>-2.2157595900851312E-4</v>
      </c>
      <c r="T53" s="22">
        <f t="shared" si="5"/>
        <v>1.085409090909091</v>
      </c>
      <c r="U53" s="22">
        <f t="shared" si="6"/>
        <v>0</v>
      </c>
      <c r="X53" s="22"/>
    </row>
    <row r="54" spans="1:24" x14ac:dyDescent="0.2">
      <c r="A54" s="4" t="s">
        <v>36</v>
      </c>
      <c r="B54" s="4" t="s">
        <v>36</v>
      </c>
      <c r="C54" s="19">
        <f>'Inverse &amp; non-retrievers'!D17</f>
        <v>7.5133455800866292E-3</v>
      </c>
      <c r="D54" s="19">
        <f>'Inverse &amp; non-retrievers'!E17</f>
        <v>7.336272733275132E-3</v>
      </c>
      <c r="E54" s="19">
        <f>'Inverse &amp; non-retrievers'!F17</f>
        <v>7.1517713149604331E-3</v>
      </c>
      <c r="F54" s="19">
        <f>'Inverse &amp; non-retrievers'!G17</f>
        <v>6.9063396745042112E-3</v>
      </c>
      <c r="G54" s="19">
        <f>'Inverse &amp; non-retrievers'!H17</f>
        <v>7.064466791707729E-3</v>
      </c>
      <c r="H54" s="19">
        <f>'Inverse &amp; non-retrievers'!I17</f>
        <v>6.8559832165530857E-3</v>
      </c>
      <c r="I54" s="19">
        <f>'Inverse &amp; non-retrievers'!J17</f>
        <v>6.6945606694560665E-3</v>
      </c>
      <c r="J54" s="19">
        <f>'Inverse &amp; non-retrievers'!K17</f>
        <v>6.6909324483460011E-3</v>
      </c>
      <c r="K54" s="19">
        <f>'Inverse &amp; non-retrievers'!L17</f>
        <v>6.8010092697756343E-3</v>
      </c>
      <c r="L54" s="19">
        <f>'Inverse &amp; non-retrievers'!M17</f>
        <v>7.0909413224605564E-3</v>
      </c>
      <c r="M54" s="19">
        <f>'Inverse &amp; non-retrievers'!N17</f>
        <v>6.7774554721175481E-3</v>
      </c>
      <c r="N54" s="19">
        <f>'Inverse &amp; non-retrievers'!O17</f>
        <v>6.6570361543633544E-3</v>
      </c>
      <c r="O54" s="19"/>
      <c r="P54" s="19"/>
      <c r="Q54" s="19">
        <f t="shared" si="4"/>
        <v>6.911524460683615E-3</v>
      </c>
      <c r="S54" s="32">
        <f t="shared" si="7"/>
        <v>-1.7767629495995751E-2</v>
      </c>
      <c r="T54" s="22">
        <f t="shared" si="5"/>
        <v>6.911524460683615E-3</v>
      </c>
      <c r="U54" s="22">
        <f t="shared" si="6"/>
        <v>0</v>
      </c>
      <c r="X54" s="22"/>
    </row>
    <row r="55" spans="1:24" x14ac:dyDescent="0.2">
      <c r="A55" s="4" t="s">
        <v>41</v>
      </c>
      <c r="B55" s="4" t="s">
        <v>41</v>
      </c>
      <c r="C55" s="19">
        <v>0.75380400000000003</v>
      </c>
      <c r="D55" s="19">
        <v>0.74878299999999998</v>
      </c>
      <c r="E55" s="19">
        <v>0.73892400000000003</v>
      </c>
      <c r="F55" s="19">
        <v>0.73736500000000005</v>
      </c>
      <c r="G55" s="19">
        <v>0.750641</v>
      </c>
      <c r="H55" s="19">
        <v>0.74139999999999995</v>
      </c>
      <c r="I55" s="19">
        <v>0.73201099999999997</v>
      </c>
      <c r="J55" s="19">
        <v>0.732622</v>
      </c>
      <c r="K55" s="19">
        <v>0.75057300000000005</v>
      </c>
      <c r="L55" s="19">
        <v>0.75717400000000001</v>
      </c>
      <c r="M55" s="19">
        <v>0.74629100000000004</v>
      </c>
      <c r="N55" s="19">
        <v>0.74330399999999996</v>
      </c>
      <c r="O55" s="19"/>
      <c r="P55" s="19"/>
      <c r="Q55" s="19">
        <f t="shared" si="4"/>
        <v>0.74355345454545452</v>
      </c>
      <c r="S55" s="32">
        <f t="shared" si="7"/>
        <v>-4.0024601663427584E-3</v>
      </c>
      <c r="T55" s="22">
        <f t="shared" si="5"/>
        <v>0.74355345454545452</v>
      </c>
      <c r="U55" s="22">
        <f t="shared" si="6"/>
        <v>0</v>
      </c>
      <c r="X55" s="22"/>
    </row>
    <row r="56" spans="1:24" x14ac:dyDescent="0.2">
      <c r="A56" s="4" t="s">
        <v>9</v>
      </c>
      <c r="B56" s="4" t="s">
        <v>9</v>
      </c>
      <c r="C56" s="19">
        <v>1.3633739999999999</v>
      </c>
      <c r="D56" s="19">
        <v>1.3848880000000001</v>
      </c>
      <c r="E56" s="19">
        <v>1.4314070000000001</v>
      </c>
      <c r="F56" s="19">
        <v>1.390145</v>
      </c>
      <c r="G56" s="19">
        <v>1.3497440000000001</v>
      </c>
      <c r="H56" s="19">
        <v>1.39307</v>
      </c>
      <c r="I56" s="19">
        <v>1.3818999999999999</v>
      </c>
      <c r="J56" s="19">
        <v>1.3846499999999999</v>
      </c>
      <c r="K56" s="19">
        <v>1.3927800000000001</v>
      </c>
      <c r="L56" s="19">
        <v>1.3612</v>
      </c>
      <c r="M56" s="19">
        <v>1.37683</v>
      </c>
      <c r="N56" s="19">
        <v>1.3984700000000001</v>
      </c>
      <c r="O56" s="19"/>
      <c r="P56" s="19"/>
      <c r="Q56" s="19">
        <f t="shared" si="4"/>
        <v>1.3859167272727275</v>
      </c>
      <c r="S56" s="32">
        <f t="shared" si="7"/>
        <v>1.5717263569213324E-2</v>
      </c>
      <c r="T56" s="22">
        <f t="shared" si="5"/>
        <v>1.3859167272727275</v>
      </c>
      <c r="U56" s="22">
        <f t="shared" si="6"/>
        <v>0</v>
      </c>
      <c r="X56" s="22"/>
    </row>
    <row r="57" spans="1:24" x14ac:dyDescent="0.2">
      <c r="A57" s="4" t="s">
        <v>11</v>
      </c>
      <c r="B57" s="4" t="s">
        <v>11</v>
      </c>
      <c r="C57" s="19">
        <v>19.439340000000001</v>
      </c>
      <c r="D57" s="19">
        <v>20.145600000000002</v>
      </c>
      <c r="E57" s="19">
        <v>21.1572</v>
      </c>
      <c r="F57" s="19">
        <v>20.391649999999998</v>
      </c>
      <c r="G57" s="19">
        <v>19.39659</v>
      </c>
      <c r="H57" s="19">
        <v>20.417899999999999</v>
      </c>
      <c r="I57" s="19">
        <v>20.006699999999999</v>
      </c>
      <c r="J57" s="19">
        <v>20.024999999999999</v>
      </c>
      <c r="K57" s="19">
        <v>20.5626</v>
      </c>
      <c r="L57" s="19">
        <v>20.201599999999999</v>
      </c>
      <c r="M57" s="19">
        <v>20.353000000000002</v>
      </c>
      <c r="N57" s="19">
        <v>20.877400000000002</v>
      </c>
      <c r="O57" s="19"/>
      <c r="P57" s="19"/>
      <c r="Q57" s="19">
        <f t="shared" si="4"/>
        <v>20.321385454545457</v>
      </c>
      <c r="S57" s="32">
        <f t="shared" si="7"/>
        <v>2.5765243453053532E-2</v>
      </c>
      <c r="T57" s="22">
        <f t="shared" si="5"/>
        <v>20.321385454545457</v>
      </c>
      <c r="U57" s="22">
        <f t="shared" si="6"/>
        <v>0</v>
      </c>
      <c r="X57" s="22"/>
    </row>
    <row r="58" spans="1:24" x14ac:dyDescent="0.2">
      <c r="A58" s="4" t="s">
        <v>38</v>
      </c>
      <c r="B58" s="4" t="s">
        <v>38</v>
      </c>
      <c r="C58" s="19">
        <v>2.2702049999999998</v>
      </c>
      <c r="D58" s="19">
        <v>2.3297530000000002</v>
      </c>
      <c r="E58" s="19">
        <v>2.5216430000000001</v>
      </c>
      <c r="F58" s="19">
        <v>2.3952450000000001</v>
      </c>
      <c r="G58" s="19">
        <v>2.2580719999999999</v>
      </c>
      <c r="H58" s="19">
        <v>2.3813</v>
      </c>
      <c r="I58" s="19">
        <v>2.4167399999999999</v>
      </c>
      <c r="J58" s="19">
        <v>2.4119000000000002</v>
      </c>
      <c r="K58" s="19">
        <v>2.39994</v>
      </c>
      <c r="L58" s="19">
        <v>2.34402</v>
      </c>
      <c r="M58" s="19">
        <v>2.4032299999999998</v>
      </c>
      <c r="N58" s="19">
        <v>2.4626600000000001</v>
      </c>
      <c r="O58" s="19"/>
      <c r="P58" s="19"/>
      <c r="Q58" s="19">
        <f t="shared" si="4"/>
        <v>2.3931366363636362</v>
      </c>
      <c r="S58" s="32">
        <f t="shared" si="7"/>
        <v>2.4729218593309898E-2</v>
      </c>
      <c r="T58" s="22">
        <f t="shared" si="5"/>
        <v>2.3931366363636362</v>
      </c>
      <c r="U58" s="22">
        <f t="shared" si="6"/>
        <v>0</v>
      </c>
      <c r="X58" s="22"/>
    </row>
    <row r="59" spans="1:24" x14ac:dyDescent="0.2">
      <c r="A59" s="4" t="s">
        <v>20</v>
      </c>
      <c r="B59" s="4" t="s">
        <v>20</v>
      </c>
      <c r="C59" s="19">
        <f>'Inverse &amp; non-retrievers'!D18</f>
        <v>0.58564193383651686</v>
      </c>
      <c r="D59" s="19">
        <f>'Inverse &amp; non-retrievers'!E18</f>
        <v>0.59457698226020117</v>
      </c>
      <c r="E59" s="19">
        <f>'Inverse &amp; non-retrievers'!F18</f>
        <v>0.64339837876476513</v>
      </c>
      <c r="F59" s="19">
        <f>'Inverse &amp; non-retrievers'!G18</f>
        <v>0.60303119661289439</v>
      </c>
      <c r="G59" s="19">
        <f>'Inverse &amp; non-retrievers'!H18</f>
        <v>0.56046900045958459</v>
      </c>
      <c r="H59" s="19">
        <f>'Inverse &amp; non-retrievers'!I18</f>
        <v>0.58593292239904371</v>
      </c>
      <c r="I59" s="19">
        <f>'Inverse &amp; non-retrievers'!J18</f>
        <v>0.5875751361705378</v>
      </c>
      <c r="J59" s="19">
        <f>'Inverse &amp; non-retrievers'!K18</f>
        <v>0.58232978500384336</v>
      </c>
      <c r="K59" s="19">
        <f>'Inverse &amp; non-retrievers'!L18</f>
        <v>0.59919348556842489</v>
      </c>
      <c r="L59" s="19">
        <f>'Inverse &amp; non-retrievers'!M18</f>
        <v>0.59972892252701782</v>
      </c>
      <c r="M59" s="19">
        <f>'Inverse &amp; non-retrievers'!N18</f>
        <v>0.60184767235412717</v>
      </c>
      <c r="N59" s="19">
        <f>'Inverse &amp; non-retrievers'!O18</f>
        <v>0.60854272274185006</v>
      </c>
      <c r="O59" s="19"/>
      <c r="P59" s="19"/>
      <c r="Q59" s="19">
        <f t="shared" si="4"/>
        <v>0.59696601862384469</v>
      </c>
      <c r="S59" s="32">
        <f t="shared" si="7"/>
        <v>1.1124160971720976E-2</v>
      </c>
      <c r="T59" s="22">
        <f t="shared" si="5"/>
        <v>0.59696601862384469</v>
      </c>
      <c r="U59" s="22">
        <f t="shared" si="6"/>
        <v>0</v>
      </c>
      <c r="X59" s="22"/>
    </row>
    <row r="60" spans="1:24" ht="13.5" thickBot="1" x14ac:dyDescent="0.25">
      <c r="A60" s="5" t="s">
        <v>12</v>
      </c>
      <c r="B60" s="5" t="s">
        <v>12</v>
      </c>
      <c r="C60" s="20">
        <v>17.820620000000002</v>
      </c>
      <c r="D60" s="20">
        <v>18.355139999999999</v>
      </c>
      <c r="E60" s="20">
        <v>19.748930000000001</v>
      </c>
      <c r="F60" s="20">
        <v>18.774319999999999</v>
      </c>
      <c r="G60" s="20">
        <v>17.610800000000001</v>
      </c>
      <c r="H60" s="20">
        <v>18.682200000000002</v>
      </c>
      <c r="I60" s="20">
        <v>18.923100000000002</v>
      </c>
      <c r="J60" s="20">
        <v>18.874400000000001</v>
      </c>
      <c r="K60" s="20">
        <v>18.745200000000001</v>
      </c>
      <c r="L60" s="20">
        <v>18.300699999999999</v>
      </c>
      <c r="M60" s="20">
        <v>18.789899999999999</v>
      </c>
      <c r="N60" s="20">
        <v>19.279199999999999</v>
      </c>
      <c r="O60" s="20"/>
      <c r="P60" s="20"/>
      <c r="Q60" s="20">
        <f t="shared" si="4"/>
        <v>18.734899090909092</v>
      </c>
      <c r="S60" s="32">
        <f t="shared" si="7"/>
        <v>2.6040585633771318E-2</v>
      </c>
      <c r="T60" s="22">
        <f t="shared" si="5"/>
        <v>18.734899090909092</v>
      </c>
      <c r="U60" s="22">
        <f t="shared" si="6"/>
        <v>0</v>
      </c>
      <c r="V60" s="22">
        <f>AVERAGE(Q39:Q60)-AVERAGE(D39:N60)</f>
        <v>0</v>
      </c>
      <c r="W60" t="s">
        <v>46</v>
      </c>
      <c r="X60" s="22"/>
    </row>
    <row r="61" spans="1:24" x14ac:dyDescent="0.2">
      <c r="T61" s="22"/>
    </row>
    <row r="62" spans="1:24" x14ac:dyDescent="0.2">
      <c r="T62" s="22"/>
    </row>
  </sheetData>
  <dataValidations disablePrompts="1" count="1">
    <dataValidation type="list" allowBlank="1" showInputMessage="1" sqref="Q3 Q34:Q35" xr:uid="{9AD7A93B-565E-4358-B2E7-37A5F3404467}">
      <formula1>"..."</formula1>
    </dataValidation>
  </dataValidations>
  <pageMargins left="0.7" right="0.7" top="0.75" bottom="0.75" header="0.3" footer="0.3"/>
  <pageSetup paperSize="9" scale="67" orientation="landscape" verticalDpi="1200" r:id="rId1"/>
  <headerFooter>
    <oddHeader>&amp;CPoint of View: NO POV; Page: NO PAGE DIMENSIONS</oddHeader>
    <oddFooter xml:space="preserve">&amp;C[Online Mode] Application: Assetman; Form Name: </oddFooter>
  </headerFooter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  <ignoredErrors>
    <ignoredError sqref="Q8:Q29 Q39:Q6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8470-5B10-4BF7-A2E4-642E37EE28C1}">
  <sheetPr>
    <pageSetUpPr fitToPage="1"/>
  </sheetPr>
  <dimension ref="A1:AZ22"/>
  <sheetViews>
    <sheetView showGridLines="0" workbookViewId="0">
      <pane xSplit="2" topLeftCell="N1" activePane="topRight" state="frozen"/>
      <selection pane="topRight" activeCell="O28" sqref="O28"/>
    </sheetView>
  </sheetViews>
  <sheetFormatPr defaultRowHeight="12.75" outlineLevelRow="1" x14ac:dyDescent="0.2"/>
  <cols>
    <col min="1" max="1" width="27.5703125" bestFit="1" customWidth="1"/>
    <col min="2" max="2" width="12.7109375" bestFit="1" customWidth="1"/>
    <col min="3" max="3" width="14" bestFit="1" customWidth="1"/>
    <col min="4" max="15" width="29.42578125" bestFit="1" customWidth="1"/>
    <col min="16" max="16" width="12" customWidth="1"/>
    <col min="17" max="17" width="12.5703125" customWidth="1"/>
    <col min="18" max="29" width="16.28515625" customWidth="1"/>
    <col min="30" max="33" width="19.28515625" bestFit="1" customWidth="1"/>
    <col min="34" max="39" width="17.42578125" bestFit="1" customWidth="1"/>
    <col min="40" max="45" width="21.7109375" bestFit="1" customWidth="1"/>
    <col min="46" max="51" width="16.5703125" bestFit="1" customWidth="1"/>
  </cols>
  <sheetData>
    <row r="1" spans="1:52" x14ac:dyDescent="0.2">
      <c r="A1" s="11" t="s">
        <v>23</v>
      </c>
    </row>
    <row r="2" spans="1:52" ht="13.5" thickBot="1" x14ac:dyDescent="0.25"/>
    <row r="3" spans="1:52" x14ac:dyDescent="0.2">
      <c r="A3" s="33"/>
      <c r="B3" s="34"/>
      <c r="C3" s="34"/>
      <c r="D3" s="35" t="s">
        <v>22</v>
      </c>
      <c r="E3" s="35" t="s">
        <v>50</v>
      </c>
      <c r="F3" s="35" t="s">
        <v>47</v>
      </c>
      <c r="G3" s="35" t="s">
        <v>51</v>
      </c>
      <c r="H3" s="35" t="s">
        <v>52</v>
      </c>
      <c r="I3" s="35" t="s">
        <v>53</v>
      </c>
      <c r="J3" s="35" t="s">
        <v>54</v>
      </c>
      <c r="K3" s="35" t="s">
        <v>55</v>
      </c>
      <c r="L3" s="35" t="s">
        <v>56</v>
      </c>
      <c r="M3" s="35" t="s">
        <v>48</v>
      </c>
      <c r="N3" s="35" t="s">
        <v>57</v>
      </c>
      <c r="O3" s="35" t="s">
        <v>60</v>
      </c>
      <c r="P3" s="35"/>
      <c r="Q3" s="36"/>
    </row>
    <row r="4" spans="1:52" s="9" customFormat="1" ht="13.5" thickBot="1" x14ac:dyDescent="0.25">
      <c r="A4" s="37"/>
      <c r="B4" s="10"/>
      <c r="C4" s="10"/>
      <c r="D4" s="26" t="str">
        <f>'FX Rates'!C4</f>
        <v>Financial year ending March 2023</v>
      </c>
      <c r="E4" s="26" t="str">
        <f>'FX Rates'!$D$4</f>
        <v>Financial year ending March 2024</v>
      </c>
      <c r="F4" s="26" t="str">
        <f>'FX Rates'!$D$4</f>
        <v>Financial year ending March 2024</v>
      </c>
      <c r="G4" s="26" t="str">
        <f>'FX Rates'!$D$4</f>
        <v>Financial year ending March 2024</v>
      </c>
      <c r="H4" s="26" t="str">
        <f>'FX Rates'!$D$4</f>
        <v>Financial year ending March 2024</v>
      </c>
      <c r="I4" s="26" t="str">
        <f>'FX Rates'!$D$4</f>
        <v>Financial year ending March 2024</v>
      </c>
      <c r="J4" s="26" t="str">
        <f>'FX Rates'!$D$4</f>
        <v>Financial year ending March 2024</v>
      </c>
      <c r="K4" s="26" t="str">
        <f>'FX Rates'!$D$4</f>
        <v>Financial year ending March 2024</v>
      </c>
      <c r="L4" s="26" t="str">
        <f>'FX Rates'!$D$4</f>
        <v>Financial year ending March 2024</v>
      </c>
      <c r="M4" s="26" t="s">
        <v>49</v>
      </c>
      <c r="N4" s="26" t="str">
        <f>'FX Rates'!$D$4</f>
        <v>Financial year ending March 2024</v>
      </c>
      <c r="O4" s="26" t="str">
        <f>'FX Rates'!$D$4</f>
        <v>Financial year ending March 2024</v>
      </c>
      <c r="P4" s="26"/>
      <c r="Q4" s="38"/>
    </row>
    <row r="5" spans="1:52" outlineLevel="1" x14ac:dyDescent="0.2">
      <c r="A5" s="39"/>
      <c r="B5" s="3"/>
      <c r="C5" s="3"/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/>
      <c r="Q5" s="40"/>
    </row>
    <row r="6" spans="1:52" outlineLevel="1" x14ac:dyDescent="0.2">
      <c r="A6" s="39"/>
      <c r="B6" s="3"/>
      <c r="C6" s="3"/>
      <c r="D6" s="27" t="s">
        <v>14</v>
      </c>
      <c r="E6" s="27" t="s">
        <v>21</v>
      </c>
      <c r="F6" s="27" t="s">
        <v>14</v>
      </c>
      <c r="G6" s="27" t="s">
        <v>21</v>
      </c>
      <c r="H6" s="27" t="s">
        <v>14</v>
      </c>
      <c r="I6" s="27" t="s">
        <v>14</v>
      </c>
      <c r="J6" s="27" t="s">
        <v>21</v>
      </c>
      <c r="K6" s="27" t="s">
        <v>14</v>
      </c>
      <c r="L6" s="27" t="s">
        <v>21</v>
      </c>
      <c r="M6" s="27" t="s">
        <v>14</v>
      </c>
      <c r="N6" s="27" t="s">
        <v>14</v>
      </c>
      <c r="O6" s="27" t="s">
        <v>59</v>
      </c>
      <c r="P6" s="27"/>
      <c r="Q6" s="4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J6" s="1"/>
      <c r="AK6" s="1"/>
      <c r="AL6" s="1"/>
      <c r="AM6" s="1"/>
      <c r="AP6" s="1"/>
      <c r="AQ6" s="1"/>
      <c r="AR6" s="1"/>
      <c r="AS6" s="1"/>
      <c r="AV6" s="1"/>
      <c r="AW6" s="1"/>
      <c r="AX6" s="1"/>
      <c r="AY6" s="1"/>
    </row>
    <row r="7" spans="1:52" x14ac:dyDescent="0.2">
      <c r="A7" s="42" t="s">
        <v>36</v>
      </c>
      <c r="B7" s="4" t="s">
        <v>44</v>
      </c>
      <c r="C7" s="4" t="s">
        <v>13</v>
      </c>
      <c r="D7" s="4">
        <v>7.4799384311307858E-3</v>
      </c>
      <c r="E7" s="4">
        <v>7.4828276588058068E-3</v>
      </c>
      <c r="F7" s="4">
        <v>7.29009678988607E-3</v>
      </c>
      <c r="G7" s="4">
        <v>7.0731047103128625E-3</v>
      </c>
      <c r="H7" s="4">
        <v>7.0844534149367908E-3</v>
      </c>
      <c r="I7" s="4">
        <v>6.9048699495364487E-3</v>
      </c>
      <c r="J7" s="4">
        <v>6.766131964066697E-3</v>
      </c>
      <c r="K7" s="4">
        <v>6.6883901118573053E-3</v>
      </c>
      <c r="L7" s="4">
        <v>6.6784933879910132E-3</v>
      </c>
      <c r="M7" s="4">
        <v>6.9628951495219063E-3</v>
      </c>
      <c r="N7" s="4">
        <v>6.8433927214359355E-3</v>
      </c>
      <c r="O7" s="4">
        <v>6.6855569306260481E-3</v>
      </c>
      <c r="P7" s="4"/>
      <c r="Q7" s="43"/>
    </row>
    <row r="8" spans="1:52" ht="13.5" thickBot="1" x14ac:dyDescent="0.25">
      <c r="A8" s="44" t="s">
        <v>20</v>
      </c>
      <c r="B8" s="45" t="s">
        <v>43</v>
      </c>
      <c r="C8" s="45" t="s">
        <v>13</v>
      </c>
      <c r="D8" s="45">
        <v>0.59763218129769857</v>
      </c>
      <c r="E8" s="45">
        <v>0.59566356921610675</v>
      </c>
      <c r="F8" s="45">
        <v>0.62032815359325078</v>
      </c>
      <c r="G8" s="45">
        <v>0.60750757865704375</v>
      </c>
      <c r="H8" s="45">
        <v>0.5824620671578763</v>
      </c>
      <c r="I8" s="45">
        <v>0.58974782383053004</v>
      </c>
      <c r="J8" s="45">
        <v>0.59177200208303748</v>
      </c>
      <c r="K8" s="45">
        <v>0.58943496764002024</v>
      </c>
      <c r="L8" s="45">
        <v>0.58097988066673256</v>
      </c>
      <c r="M8" s="45">
        <v>0.59506453474879351</v>
      </c>
      <c r="N8" s="45">
        <v>0.6020070916435396</v>
      </c>
      <c r="O8" s="45">
        <v>0.60458395555098754</v>
      </c>
      <c r="P8" s="45"/>
      <c r="Q8" s="46"/>
    </row>
    <row r="11" spans="1:52" ht="15" x14ac:dyDescent="0.25">
      <c r="A11" s="7" t="s">
        <v>37</v>
      </c>
    </row>
    <row r="12" spans="1:52" ht="13.5" thickBot="1" x14ac:dyDescent="0.25"/>
    <row r="13" spans="1:52" s="9" customFormat="1" x14ac:dyDescent="0.2">
      <c r="A13" s="33"/>
      <c r="B13" s="34"/>
      <c r="C13" s="34"/>
      <c r="D13" s="35" t="s">
        <v>22</v>
      </c>
      <c r="E13" s="35" t="str">
        <f>E3</f>
        <v>April</v>
      </c>
      <c r="F13" s="35" t="s">
        <v>47</v>
      </c>
      <c r="G13" s="35" t="str">
        <f>G3</f>
        <v>June</v>
      </c>
      <c r="H13" s="35" t="str">
        <f>H3</f>
        <v>July</v>
      </c>
      <c r="I13" s="35" t="str">
        <f>I3</f>
        <v>August</v>
      </c>
      <c r="J13" s="35" t="str">
        <f>J3</f>
        <v>September</v>
      </c>
      <c r="K13" s="35" t="str">
        <f>K3</f>
        <v>October</v>
      </c>
      <c r="L13" s="35" t="str">
        <f>L3</f>
        <v>November</v>
      </c>
      <c r="M13" s="35" t="str">
        <f>M3</f>
        <v>December</v>
      </c>
      <c r="N13" s="35" t="str">
        <f>N3</f>
        <v>January</v>
      </c>
      <c r="O13" s="35" t="str">
        <f>O3</f>
        <v>February</v>
      </c>
      <c r="P13" s="35"/>
      <c r="Q13" s="36"/>
    </row>
    <row r="14" spans="1:52" s="9" customFormat="1" ht="13.5" thickBot="1" x14ac:dyDescent="0.25">
      <c r="A14" s="37"/>
      <c r="B14" s="10"/>
      <c r="C14" s="10"/>
      <c r="D14" s="26" t="str">
        <f>'FX Rates'!C35</f>
        <v>Financial year ending March 2023</v>
      </c>
      <c r="E14" s="26" t="str">
        <f>'FX Rates'!$D$35</f>
        <v>Financial year ending March 2024</v>
      </c>
      <c r="F14" s="26" t="str">
        <f>'FX Rates'!$D$35</f>
        <v>Financial year ending March 2024</v>
      </c>
      <c r="G14" s="26" t="str">
        <f>'FX Rates'!$D$35</f>
        <v>Financial year ending March 2024</v>
      </c>
      <c r="H14" s="26" t="str">
        <f>'FX Rates'!$D$35</f>
        <v>Financial year ending March 2024</v>
      </c>
      <c r="I14" s="26" t="str">
        <f>'FX Rates'!$D$35</f>
        <v>Financial year ending March 2024</v>
      </c>
      <c r="J14" s="26" t="str">
        <f>'FX Rates'!$D$35</f>
        <v>Financial year ending March 2024</v>
      </c>
      <c r="K14" s="26" t="str">
        <f>'FX Rates'!$D$35</f>
        <v>Financial year ending March 2024</v>
      </c>
      <c r="L14" s="26" t="str">
        <f>'FX Rates'!$D$35</f>
        <v>Financial year ending March 2024</v>
      </c>
      <c r="M14" s="26" t="str">
        <f>'FX Rates'!$D$35</f>
        <v>Financial year ending March 2024</v>
      </c>
      <c r="N14" s="26" t="str">
        <f>'FX Rates'!$D$35</f>
        <v>Financial year ending March 2024</v>
      </c>
      <c r="O14" s="26" t="str">
        <f>'FX Rates'!$D$35</f>
        <v>Financial year ending March 2024</v>
      </c>
      <c r="P14" s="26"/>
      <c r="Q14" s="38"/>
    </row>
    <row r="15" spans="1:52" outlineLevel="1" x14ac:dyDescent="0.2">
      <c r="A15" s="39"/>
      <c r="B15" s="3"/>
      <c r="C15" s="3"/>
      <c r="D15" s="3" t="s">
        <v>16</v>
      </c>
      <c r="E15" s="3" t="s">
        <v>16</v>
      </c>
      <c r="F15" s="3" t="s">
        <v>16</v>
      </c>
      <c r="G15" s="3" t="s">
        <v>16</v>
      </c>
      <c r="H15" s="3" t="s">
        <v>16</v>
      </c>
      <c r="I15" s="3" t="s">
        <v>16</v>
      </c>
      <c r="J15" s="3" t="s">
        <v>16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16</v>
      </c>
      <c r="P15" s="3"/>
      <c r="Q15" s="40"/>
    </row>
    <row r="16" spans="1:52" outlineLevel="1" x14ac:dyDescent="0.2">
      <c r="A16" s="39"/>
      <c r="B16" s="3"/>
      <c r="C16" s="3"/>
      <c r="D16" s="27" t="s">
        <v>14</v>
      </c>
      <c r="E16" s="27" t="s">
        <v>21</v>
      </c>
      <c r="F16" s="27" t="s">
        <v>14</v>
      </c>
      <c r="G16" s="27" t="s">
        <v>21</v>
      </c>
      <c r="H16" s="27" t="s">
        <v>14</v>
      </c>
      <c r="I16" s="27" t="s">
        <v>14</v>
      </c>
      <c r="J16" s="27" t="s">
        <v>21</v>
      </c>
      <c r="K16" s="27" t="s">
        <v>14</v>
      </c>
      <c r="L16" s="27" t="s">
        <v>21</v>
      </c>
      <c r="M16" s="27" t="s">
        <v>14</v>
      </c>
      <c r="N16" s="27" t="s">
        <v>14</v>
      </c>
      <c r="O16" s="27" t="s">
        <v>59</v>
      </c>
      <c r="P16" s="27"/>
      <c r="Q16" s="4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E16" s="1"/>
      <c r="AF16" s="1"/>
      <c r="AG16" s="1"/>
      <c r="AH16" s="1"/>
      <c r="AK16" s="1"/>
      <c r="AL16" s="1"/>
      <c r="AM16" s="1"/>
      <c r="AN16" s="1"/>
      <c r="AQ16" s="1"/>
      <c r="AR16" s="1"/>
      <c r="AS16" s="1"/>
      <c r="AT16" s="1"/>
      <c r="AW16" s="1"/>
      <c r="AX16" s="1"/>
      <c r="AY16" s="1"/>
      <c r="AZ16" s="1"/>
    </row>
    <row r="17" spans="1:17" x14ac:dyDescent="0.2">
      <c r="A17" s="42" t="s">
        <v>36</v>
      </c>
      <c r="B17" s="4" t="s">
        <v>44</v>
      </c>
      <c r="C17" s="4" t="s">
        <v>13</v>
      </c>
      <c r="D17" s="4">
        <v>7.5133455800866292E-3</v>
      </c>
      <c r="E17" s="4">
        <v>7.336272733275132E-3</v>
      </c>
      <c r="F17" s="4">
        <v>7.1517713149604331E-3</v>
      </c>
      <c r="G17" s="4">
        <v>6.9063396745042112E-3</v>
      </c>
      <c r="H17" s="4">
        <v>7.064466791707729E-3</v>
      </c>
      <c r="I17" s="4">
        <v>6.8559832165530857E-3</v>
      </c>
      <c r="J17" s="4">
        <v>6.6945606694560665E-3</v>
      </c>
      <c r="K17" s="4">
        <v>6.6909324483460011E-3</v>
      </c>
      <c r="L17" s="4">
        <v>6.8010092697756343E-3</v>
      </c>
      <c r="M17" s="4">
        <v>7.0909413224605564E-3</v>
      </c>
      <c r="N17" s="4">
        <v>6.7774554721175481E-3</v>
      </c>
      <c r="O17" s="4">
        <v>6.6570361543633544E-3</v>
      </c>
      <c r="P17" s="4"/>
      <c r="Q17" s="43"/>
    </row>
    <row r="18" spans="1:17" ht="13.5" thickBot="1" x14ac:dyDescent="0.25">
      <c r="A18" s="44" t="s">
        <v>20</v>
      </c>
      <c r="B18" s="45" t="s">
        <v>43</v>
      </c>
      <c r="C18" s="45" t="s">
        <v>13</v>
      </c>
      <c r="D18" s="45">
        <v>0.58564193383651686</v>
      </c>
      <c r="E18" s="45">
        <v>0.59457698226020117</v>
      </c>
      <c r="F18" s="45">
        <v>0.64339837876476513</v>
      </c>
      <c r="G18" s="45">
        <v>0.60303119661289439</v>
      </c>
      <c r="H18" s="45">
        <v>0.56046900045958459</v>
      </c>
      <c r="I18" s="45">
        <v>0.58593292239904371</v>
      </c>
      <c r="J18" s="45">
        <v>0.5875751361705378</v>
      </c>
      <c r="K18" s="45">
        <v>0.58232978500384336</v>
      </c>
      <c r="L18" s="45">
        <v>0.59919348556842489</v>
      </c>
      <c r="M18" s="45">
        <v>0.59972892252701782</v>
      </c>
      <c r="N18" s="45">
        <v>0.60184767235412717</v>
      </c>
      <c r="O18" s="45">
        <v>0.60854272274185006</v>
      </c>
      <c r="P18" s="45"/>
      <c r="Q18" s="46"/>
    </row>
    <row r="22" spans="1:17" x14ac:dyDescent="0.2">
      <c r="A22" s="24" t="s">
        <v>45</v>
      </c>
    </row>
  </sheetData>
  <dataValidations count="1">
    <dataValidation type="list" allowBlank="1" showInputMessage="1" sqref="Q13 D3:Q3" xr:uid="{157D748E-912C-4DB2-B881-DF6A0FA42892}">
      <formula1>"..."</formula1>
    </dataValidation>
  </dataValidations>
  <pageMargins left="0.7" right="0.7" top="0.75" bottom="0.75" header="0.3" footer="0.3"/>
  <pageSetup paperSize="9" scale="67" orientation="landscape" verticalDpi="0" r:id="rId1"/>
  <headerFooter>
    <oddHeader>&amp;CPoint of View: NO POV; Page: NO PAGE DIMENSIONS</oddHeader>
    <oddFooter xml:space="preserve">&amp;C[Online Mode] Application: Assetman; Form Name: </oddFooter>
  </headerFooter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FX Rates</vt:lpstr>
      <vt:lpstr>Inverse &amp; non-retrievers</vt:lpstr>
      <vt:lpstr>'FX Rates'!Assetman_AM_DLC_665639A1_EBBA_46AD_9B54_6CD182C10404_1</vt:lpstr>
      <vt:lpstr>'Inverse &amp; non-retrievers'!Assetman_AM_DLC_665639A1_EBBA_46AD_9B54_6CD182C10404_1</vt:lpstr>
      <vt:lpstr>'Inverse &amp; non-retrievers'!Assetman_FX_RATES_01DA4C8C_BA67_412A_AEAE_B06A48968E14_1</vt:lpstr>
      <vt:lpstr>'Inverse &amp; non-retrievers'!Assetman_FX_RATES_25FE74BD_889E_441D_9A98_CACD7FE7F39D_1</vt:lpstr>
      <vt:lpstr>'FX Rates'!Assetman_FX_RATES_389C024C_CE53_40C7_A834_7A59AFF904D7_1</vt:lpstr>
      <vt:lpstr>'FX Rates'!Assetman_FX_RATES_3CCBE896_B104_4832_830F_9CC39ECD431F_1</vt:lpstr>
      <vt:lpstr>'Inverse &amp; non-retrievers'!Assetman_FX_RATES_40F380E8_35FE_4304_8C02_9C850756CDC8_1</vt:lpstr>
      <vt:lpstr>'Inverse &amp; non-retrievers'!Assetman_FX_RATES_4D0541A4_1E37_4A31_981F_668464EC226A_1</vt:lpstr>
      <vt:lpstr>'Inverse &amp; non-retrievers'!Assetman_FX_RATES_D0A71302_DED2_4711_94CA_9116873B71FE_1</vt:lpstr>
      <vt:lpstr>'Inverse &amp; non-retrievers'!Assetman_FX_RATES_D9D57046_6B53_40A3_B59D_C3FADD06AF8E_1</vt:lpstr>
      <vt:lpstr>'FX Rates'!Assetman_FX_RATES_E074C3F4_CCD1_4374_B4FB_6FACCDD83B2A_1</vt:lpstr>
      <vt:lpstr>'FX Rates'!Print_Area</vt:lpstr>
      <vt:lpstr>'Inverse &amp; non-retrievers'!Print_Area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Kennedy</dc:creator>
  <cp:lastModifiedBy>David Daly</cp:lastModifiedBy>
  <cp:lastPrinted>2022-08-01T08:40:14Z</cp:lastPrinted>
  <dcterms:created xsi:type="dcterms:W3CDTF">2019-11-13T07:44:14Z</dcterms:created>
  <dcterms:modified xsi:type="dcterms:W3CDTF">2024-03-01T09:35:57Z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5" name="_NewReviewCycle">
    <vt:lpwstr/>
  </property>
</Properties>
</file>