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9180"/>
  </bookViews>
  <sheets>
    <sheet name="XXGLR005_1008912_1" sheetId="1" r:id="rId1"/>
  </sheets>
  <calcPr calcId="145621"/>
</workbook>
</file>

<file path=xl/calcChain.xml><?xml version="1.0" encoding="utf-8"?>
<calcChain xmlns="http://schemas.openxmlformats.org/spreadsheetml/2006/main">
  <c r="N40" i="1" l="1"/>
  <c r="K40" i="1"/>
  <c r="N39" i="1"/>
  <c r="K39" i="1"/>
  <c r="N33" i="1"/>
  <c r="K33" i="1"/>
  <c r="N8" i="1"/>
  <c r="K8" i="1"/>
  <c r="Q38" i="1" l="1"/>
  <c r="O38" i="1"/>
  <c r="G38" i="1"/>
  <c r="F38" i="1"/>
  <c r="D38" i="1"/>
  <c r="A38" i="1"/>
  <c r="Q37" i="1"/>
  <c r="O37" i="1"/>
  <c r="G37" i="1"/>
  <c r="F37" i="1"/>
  <c r="D37" i="1"/>
  <c r="A37" i="1"/>
  <c r="Q36" i="1"/>
  <c r="O36" i="1"/>
  <c r="G36" i="1"/>
  <c r="F36" i="1"/>
  <c r="D36" i="1"/>
  <c r="A36" i="1"/>
  <c r="Q35" i="1"/>
  <c r="O35" i="1"/>
  <c r="G35" i="1"/>
  <c r="F35" i="1"/>
  <c r="D35" i="1"/>
  <c r="A35" i="1"/>
  <c r="Q34" i="1"/>
  <c r="O34" i="1"/>
  <c r="G34" i="1"/>
  <c r="F34" i="1"/>
  <c r="D34" i="1"/>
  <c r="A34" i="1"/>
  <c r="Q32" i="1"/>
  <c r="O32" i="1"/>
  <c r="G32" i="1"/>
  <c r="F32" i="1"/>
  <c r="D32" i="1"/>
  <c r="A32" i="1"/>
  <c r="Q31" i="1"/>
  <c r="O31" i="1"/>
  <c r="G31" i="1"/>
  <c r="F31" i="1"/>
  <c r="D31" i="1"/>
  <c r="A31" i="1"/>
  <c r="Q30" i="1"/>
  <c r="O30" i="1"/>
  <c r="G30" i="1"/>
  <c r="F30" i="1"/>
  <c r="D30" i="1"/>
  <c r="A30" i="1"/>
  <c r="Q29" i="1"/>
  <c r="O29" i="1"/>
  <c r="G29" i="1"/>
  <c r="F29" i="1"/>
  <c r="D29" i="1"/>
  <c r="A29" i="1"/>
  <c r="Q28" i="1"/>
  <c r="O28" i="1"/>
  <c r="G28" i="1"/>
  <c r="F28" i="1"/>
  <c r="D28" i="1"/>
  <c r="A28" i="1"/>
  <c r="Q27" i="1"/>
  <c r="O27" i="1"/>
  <c r="G27" i="1"/>
  <c r="F27" i="1"/>
  <c r="D27" i="1"/>
  <c r="A27" i="1"/>
  <c r="Q26" i="1"/>
  <c r="O26" i="1"/>
  <c r="G26" i="1"/>
  <c r="F26" i="1"/>
  <c r="D26" i="1"/>
  <c r="A26" i="1"/>
  <c r="Q25" i="1"/>
  <c r="O25" i="1"/>
  <c r="G25" i="1"/>
  <c r="F25" i="1"/>
  <c r="D25" i="1"/>
  <c r="A25" i="1"/>
  <c r="Q24" i="1"/>
  <c r="O24" i="1"/>
  <c r="G24" i="1"/>
  <c r="F24" i="1"/>
  <c r="D24" i="1"/>
  <c r="A24" i="1"/>
  <c r="Q23" i="1"/>
  <c r="O23" i="1"/>
  <c r="G23" i="1"/>
  <c r="F23" i="1"/>
  <c r="D23" i="1"/>
  <c r="A23" i="1"/>
  <c r="Q22" i="1"/>
  <c r="O22" i="1"/>
  <c r="G22" i="1"/>
  <c r="F22" i="1"/>
  <c r="D22" i="1"/>
  <c r="A22" i="1"/>
  <c r="Q21" i="1"/>
  <c r="O21" i="1"/>
  <c r="G21" i="1"/>
  <c r="F21" i="1"/>
  <c r="D21" i="1"/>
  <c r="A21" i="1"/>
  <c r="Q20" i="1"/>
  <c r="O20" i="1"/>
  <c r="G20" i="1"/>
  <c r="F20" i="1"/>
  <c r="D20" i="1"/>
  <c r="A20" i="1"/>
  <c r="Q19" i="1"/>
  <c r="O19" i="1"/>
  <c r="G19" i="1"/>
  <c r="F19" i="1"/>
  <c r="D19" i="1"/>
  <c r="A19" i="1"/>
  <c r="Q18" i="1"/>
  <c r="O18" i="1"/>
  <c r="G18" i="1"/>
  <c r="F18" i="1"/>
  <c r="D18" i="1"/>
  <c r="A18" i="1"/>
  <c r="Q17" i="1"/>
  <c r="O17" i="1"/>
  <c r="G17" i="1"/>
  <c r="F17" i="1"/>
  <c r="D17" i="1"/>
  <c r="A17" i="1"/>
  <c r="Q16" i="1"/>
  <c r="O16" i="1"/>
  <c r="G16" i="1"/>
  <c r="F16" i="1"/>
  <c r="D16" i="1"/>
  <c r="A16" i="1"/>
  <c r="Q15" i="1"/>
  <c r="O15" i="1"/>
  <c r="G15" i="1"/>
  <c r="F15" i="1"/>
  <c r="D15" i="1"/>
  <c r="A15" i="1"/>
  <c r="Q14" i="1"/>
  <c r="O14" i="1"/>
  <c r="G14" i="1"/>
  <c r="F14" i="1"/>
  <c r="D14" i="1"/>
  <c r="A14" i="1"/>
  <c r="Q13" i="1"/>
  <c r="O13" i="1"/>
  <c r="G13" i="1"/>
  <c r="F13" i="1"/>
  <c r="D13" i="1"/>
  <c r="A13" i="1"/>
  <c r="Q12" i="1"/>
  <c r="O12" i="1"/>
  <c r="G12" i="1"/>
  <c r="F12" i="1"/>
  <c r="D12" i="1"/>
  <c r="A12" i="1"/>
  <c r="Q11" i="1"/>
  <c r="O11" i="1"/>
  <c r="G11" i="1"/>
  <c r="F11" i="1"/>
  <c r="D11" i="1"/>
  <c r="A11" i="1"/>
  <c r="Q10" i="1"/>
  <c r="O10" i="1"/>
  <c r="G10" i="1"/>
  <c r="F10" i="1"/>
  <c r="D10" i="1"/>
  <c r="A10" i="1"/>
  <c r="Q9" i="1"/>
  <c r="O9" i="1"/>
  <c r="G9" i="1"/>
  <c r="F9" i="1"/>
  <c r="D9" i="1"/>
  <c r="A9" i="1"/>
  <c r="Q7" i="1"/>
  <c r="O7" i="1"/>
  <c r="G7" i="1"/>
  <c r="F7" i="1"/>
  <c r="D7" i="1"/>
  <c r="A7" i="1"/>
  <c r="Q6" i="1"/>
  <c r="O6" i="1"/>
  <c r="G6" i="1"/>
  <c r="F6" i="1"/>
  <c r="D6" i="1"/>
  <c r="A6" i="1"/>
  <c r="Q5" i="1"/>
  <c r="O5" i="1"/>
  <c r="G5" i="1"/>
  <c r="F5" i="1"/>
  <c r="D5" i="1"/>
  <c r="A5" i="1"/>
</calcChain>
</file>

<file path=xl/sharedStrings.xml><?xml version="1.0" encoding="utf-8"?>
<sst xmlns="http://schemas.openxmlformats.org/spreadsheetml/2006/main" count="191" uniqueCount="68">
  <si>
    <t>報表編號</t>
  </si>
  <si>
    <t>XXGLR005</t>
  </si>
  <si>
    <t>台北富邦銀行</t>
  </si>
  <si>
    <t>類別</t>
  </si>
  <si>
    <t>營業稅</t>
  </si>
  <si>
    <t>各項稅費計算明細表</t>
  </si>
  <si>
    <t>計算年月起訖</t>
  </si>
  <si>
    <t>201911-201911</t>
  </si>
  <si>
    <t>群組代號</t>
  </si>
  <si>
    <t>群組代號名稱</t>
  </si>
  <si>
    <t>帳本單位</t>
  </si>
  <si>
    <t>會計項目</t>
  </si>
  <si>
    <t>產品分類</t>
  </si>
  <si>
    <t>責任中心</t>
  </si>
  <si>
    <t>幣別</t>
  </si>
  <si>
    <t>收入金額</t>
  </si>
  <si>
    <t>應提撥金額</t>
  </si>
  <si>
    <t>差異金額</t>
  </si>
  <si>
    <t>提存金額</t>
  </si>
  <si>
    <t>父階責任中心</t>
  </si>
  <si>
    <t>加減項</t>
  </si>
  <si>
    <t>分錄號碼</t>
  </si>
  <si>
    <t>票繳帳務日期</t>
  </si>
  <si>
    <t>票繳來源</t>
  </si>
  <si>
    <t>信用卡</t>
  </si>
  <si>
    <t>銀行本業</t>
  </si>
  <si>
    <t>‭信用卡循環利息收入_信用卡發卡業務_其他-信用卡發卡-信用卡發卡業務‬</t>
  </si>
  <si>
    <t>TW$</t>
  </si>
  <si>
    <t>加項</t>
  </si>
  <si>
    <t>‭其他利息收入_信用卡發卡業務_分期消費款-遞延利息-信用卡發卡-信用卡發卡業務‬</t>
  </si>
  <si>
    <t>‭其他利息收入_信用卡發卡業務_分期消費款-年金法利息-信用卡發卡-信用卡發卡業務‬</t>
  </si>
  <si>
    <t>非專屬本業</t>
  </si>
  <si>
    <t>‭信用卡手續費收入_信用卡發卡業務_求償費-信用卡發卡-信用卡發卡業務‬</t>
  </si>
  <si>
    <t>‭信用卡手續費收入_信用卡發卡業務_掛失費-信用卡發卡-信用卡發卡業務‬</t>
  </si>
  <si>
    <t>‭信用卡手續費收入_信用卡發卡業務_預借現金手續費-信用卡發卡-信用卡發卡業務‬</t>
  </si>
  <si>
    <t>‭信用卡手續費收入_信用卡發卡業務_公共事業及稅費代繳-信用卡發卡-信用卡發卡業務‬</t>
  </si>
  <si>
    <t>‭信用卡手續費收入_信用卡發卡業務_作業手續費-信用卡發卡-信用卡發卡業務‬</t>
  </si>
  <si>
    <t>‭信用卡手續費收入_信用卡發卡業務_採購卡-信用卡發卡-信用卡發卡業務‬</t>
  </si>
  <si>
    <t>‭信用卡手續費收入_信用卡發卡業務_悠遊卡-信用卡發卡-信用卡發卡業務‬</t>
  </si>
  <si>
    <t>‭信用卡手續費收入_信用卡發卡業務_行銷優惠專案-信用卡發卡-信用卡發卡業務‬</t>
  </si>
  <si>
    <t>‭信用卡手續費收入_信用卡發卡業務_違約金-信用卡發卡-信用卡發卡業務‬</t>
  </si>
  <si>
    <t>‭信用卡手續費收入_信用卡發卡業務_提前還款違約金-信用卡發卡-信用卡發卡業務‬</t>
  </si>
  <si>
    <t>‭信用卡手續費收入_其他_其他-信用卡發卡-信用卡發卡業務‬</t>
  </si>
  <si>
    <t>‭信用卡手續費收入(屬收單部分)_信用卡收單業務_自行特店-信用卡收單-信用卡發卡業務‬</t>
  </si>
  <si>
    <t>‭信用卡手續費收入(屬收單部分)_信用卡收單業務_自行卡交易-信用卡收單-信用卡發卡業務‬</t>
  </si>
  <si>
    <t>‭信用卡手續費收入(屬收單部分)_信用卡收單業務_自行特店-分期付款手續費-信用卡收單-信用卡發卡業務‬</t>
  </si>
  <si>
    <t>‭信用卡手續費收入(屬收單部分)_信用卡收單業務_其他-信用卡收單-商戶經營科‬</t>
  </si>
  <si>
    <t>‭信用卡手續費收入(屬年費部分)_信用卡發卡業務_年費-信用卡發卡-信用卡發卡業務‬</t>
  </si>
  <si>
    <t>‭信用卡手續費收入(屬簽單部分)_信用卡發卡業務_他行特店-附加手續費-信用卡發卡-信用卡發卡業務‬</t>
  </si>
  <si>
    <t>‭信用卡手續費收入(屬簽單部分)_信用卡發卡業務_他行特店-簽帳手續費-信用卡發卡-信用卡發卡業務‬</t>
  </si>
  <si>
    <t>‭信用卡回饋金收入_信用卡發卡業務-信用卡發卡-產品經營一科‬</t>
  </si>
  <si>
    <t>‭信用卡回饋金收入_信用卡發卡業務-信用卡發卡-產品經營二科‬</t>
  </si>
  <si>
    <t>‭其他什項收入_其他_債清債協服務---個金債管部‬</t>
  </si>
  <si>
    <t>‭其他什項收入_其他_債清債協服務---信用卡發卡業務‬</t>
  </si>
  <si>
    <t>‭其他什項收入_其他_其他---卡友經營科‬</t>
  </si>
  <si>
    <t>‭其他什項收入_其他_其他---信用卡發卡業務‬</t>
  </si>
  <si>
    <t>免稅</t>
  </si>
  <si>
    <t>‭信用卡手續費收入_信用卡發卡業務_遞延現金回饋-信用卡發卡-信用卡發卡業務‬</t>
  </si>
  <si>
    <t>‭信用卡手續費收入_信用卡發卡業務_遞延紅利回饋-信用卡發卡-信用卡發卡業務‬</t>
  </si>
  <si>
    <t>‭信用卡手續費收入(屬簽單部分)_信用卡發卡業務_零稅率-國外交易-信用卡發卡-信用卡發卡業務‬</t>
  </si>
  <si>
    <t>‭內部損益(貸方)_績效帳調整_公用事業費代扣繳---信用卡發卡業務‬</t>
  </si>
  <si>
    <t>‭內部損益(貸方)_績效帳調整_信用卡ABC計價---信用卡發卡業務‬</t>
  </si>
  <si>
    <r>
      <t>申報</t>
    </r>
    <r>
      <rPr>
        <sz val="12"/>
        <color rgb="FF000000"/>
        <rFont val="Cambria"/>
        <family val="1"/>
      </rPr>
      <t>/</t>
    </r>
    <r>
      <rPr>
        <sz val="12"/>
        <color rgb="FF000000"/>
        <rFont val="新細明體"/>
        <family val="1"/>
        <charset val="136"/>
        <scheme val="minor"/>
      </rPr>
      <t>計稅</t>
    </r>
    <r>
      <rPr>
        <sz val="12"/>
        <color rgb="FF000000"/>
        <rFont val="Cambria"/>
        <family val="1"/>
      </rPr>
      <t>/</t>
    </r>
    <r>
      <rPr>
        <sz val="12"/>
        <color rgb="FF000000"/>
        <rFont val="新細明體"/>
        <family val="1"/>
        <charset val="136"/>
        <scheme val="minor"/>
      </rPr>
      <t>提撥項目</t>
    </r>
  </si>
  <si>
    <r>
      <t>會計項目</t>
    </r>
    <r>
      <rPr>
        <sz val="12"/>
        <color rgb="FF000000"/>
        <rFont val="Cambria"/>
        <family val="1"/>
      </rPr>
      <t>/</t>
    </r>
    <r>
      <rPr>
        <sz val="12"/>
        <color rgb="FF000000"/>
        <rFont val="新細明體"/>
        <family val="1"/>
        <charset val="136"/>
        <scheme val="minor"/>
      </rPr>
      <t>產品分類</t>
    </r>
    <r>
      <rPr>
        <sz val="12"/>
        <color rgb="FF000000"/>
        <rFont val="Cambria"/>
        <family val="1"/>
      </rPr>
      <t>/</t>
    </r>
    <r>
      <rPr>
        <sz val="12"/>
        <color rgb="FF000000"/>
        <rFont val="新細明體"/>
        <family val="1"/>
        <charset val="136"/>
        <scheme val="minor"/>
      </rPr>
      <t>責任中心說明</t>
    </r>
    <r>
      <rPr>
        <sz val="12"/>
        <color rgb="FF000000"/>
        <rFont val="Cambria"/>
        <family val="1"/>
      </rPr>
      <t xml:space="preserve"> </t>
    </r>
  </si>
  <si>
    <r>
      <t>稅率</t>
    </r>
    <r>
      <rPr>
        <sz val="12"/>
        <color rgb="FF000000"/>
        <rFont val="Cambria"/>
        <family val="1"/>
      </rPr>
      <t>%</t>
    </r>
  </si>
  <si>
    <t>小計</t>
    <phoneticPr fontId="18" type="noConversion"/>
  </si>
  <si>
    <r>
      <rPr>
        <sz val="12"/>
        <color theme="1"/>
        <rFont val="新細明體"/>
        <family val="1"/>
        <charset val="136"/>
      </rPr>
      <t>小計</t>
    </r>
    <phoneticPr fontId="18" type="noConversion"/>
  </si>
  <si>
    <r>
      <rPr>
        <sz val="12"/>
        <color rgb="FF000000"/>
        <rFont val="新細明體"/>
        <family val="1"/>
        <charset val="136"/>
      </rPr>
      <t>合計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</si>
</sst>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Cambria"/>
      <family val="1"/>
    </font>
    <font>
      <sz val="12"/>
      <color rgb="FF000000"/>
      <name val="微軟正黑體"/>
      <family val="2"/>
      <charset val="136"/>
    </font>
    <font>
      <sz val="12"/>
      <color rgb="FF000000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Cambria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horizontal="center" vertical="top" wrapText="1"/>
    </xf>
    <xf numFmtId="0" fontId="0" fillId="0" borderId="0" xfId="0" applyFont="1">
      <alignment vertical="center"/>
    </xf>
    <xf numFmtId="0" fontId="21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justify" vertical="top" wrapText="1"/>
    </xf>
    <xf numFmtId="0" fontId="20" fillId="34" borderId="10" xfId="0" applyFont="1" applyFill="1" applyBorder="1" applyAlignment="1">
      <alignment vertical="top" wrapText="1"/>
    </xf>
    <xf numFmtId="4" fontId="20" fillId="34" borderId="10" xfId="0" applyNumberFormat="1" applyFont="1" applyFill="1" applyBorder="1" applyAlignment="1">
      <alignment vertical="top" wrapText="1"/>
    </xf>
    <xf numFmtId="0" fontId="0" fillId="34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vertical="top" wrapText="1"/>
    </xf>
    <xf numFmtId="4" fontId="20" fillId="35" borderId="10" xfId="0" applyNumberFormat="1" applyFont="1" applyFill="1" applyBorder="1" applyAlignment="1">
      <alignment vertical="top" wrapText="1"/>
    </xf>
    <xf numFmtId="0" fontId="0" fillId="35" borderId="10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4" fontId="20" fillId="34" borderId="12" xfId="0" applyNumberFormat="1" applyFont="1" applyFill="1" applyBorder="1" applyAlignment="1">
      <alignment vertical="top" wrapText="1"/>
    </xf>
    <xf numFmtId="0" fontId="0" fillId="34" borderId="12" xfId="0" applyFont="1" applyFill="1" applyBorder="1" applyAlignment="1">
      <alignment vertical="top" wrapText="1"/>
    </xf>
    <xf numFmtId="0" fontId="22" fillId="35" borderId="10" xfId="0" applyFont="1" applyFill="1" applyBorder="1" applyAlignment="1">
      <alignment horizontal="center" vertical="top" wrapText="1"/>
    </xf>
    <xf numFmtId="0" fontId="0" fillId="35" borderId="11" xfId="0" applyFont="1" applyFill="1" applyBorder="1">
      <alignment vertical="center"/>
    </xf>
    <xf numFmtId="0" fontId="20" fillId="35" borderId="11" xfId="0" applyFont="1" applyFill="1" applyBorder="1" applyAlignment="1">
      <alignment horizontal="center" vertical="top" wrapText="1"/>
    </xf>
    <xf numFmtId="0" fontId="25" fillId="35" borderId="11" xfId="0" applyFont="1" applyFill="1" applyBorder="1" applyAlignment="1">
      <alignment horizontal="center" vertical="center"/>
    </xf>
    <xf numFmtId="0" fontId="25" fillId="35" borderId="11" xfId="0" applyFont="1" applyFill="1" applyBorder="1">
      <alignment vertical="center"/>
    </xf>
    <xf numFmtId="4" fontId="25" fillId="35" borderId="11" xfId="0" applyNumberFormat="1" applyFont="1" applyFill="1" applyBorder="1">
      <alignment vertical="center"/>
    </xf>
    <xf numFmtId="176" fontId="25" fillId="35" borderId="11" xfId="0" applyNumberFormat="1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showGridLines="0" tabSelected="1" topLeftCell="C25" workbookViewId="0">
      <selection activeCell="H39" sqref="H39:N40"/>
    </sheetView>
  </sheetViews>
  <sheetFormatPr defaultRowHeight="16.5" x14ac:dyDescent="0.25"/>
  <cols>
    <col min="1" max="1" width="9.75" bestFit="1" customWidth="1"/>
    <col min="2" max="2" width="11.125" bestFit="1" customWidth="1"/>
    <col min="3" max="3" width="12.375" customWidth="1"/>
    <col min="4" max="4" width="7" bestFit="1" customWidth="1"/>
    <col min="5" max="5" width="12" bestFit="1" customWidth="1"/>
    <col min="6" max="7" width="7" bestFit="1" customWidth="1"/>
    <col min="8" max="8" width="36" bestFit="1" customWidth="1"/>
    <col min="9" max="9" width="4.875" customWidth="1"/>
    <col min="10" max="10" width="6" customWidth="1"/>
    <col min="11" max="11" width="16.375" bestFit="1" customWidth="1"/>
    <col min="12" max="12" width="14" bestFit="1" customWidth="1"/>
    <col min="13" max="13" width="7.125" bestFit="1" customWidth="1"/>
    <col min="14" max="14" width="15.125" bestFit="1" customWidth="1"/>
    <col min="15" max="15" width="9.75" bestFit="1" customWidth="1"/>
    <col min="16" max="16" width="5.625" bestFit="1" customWidth="1"/>
    <col min="17" max="17" width="7" bestFit="1" customWidth="1"/>
    <col min="18" max="18" width="9.75" bestFit="1" customWidth="1"/>
    <col min="19" max="19" width="7" bestFit="1" customWidth="1"/>
  </cols>
  <sheetData>
    <row r="1" spans="1:19" s="5" customFormat="1" ht="20.2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5" customFormat="1" ht="20.25" customHeight="1" x14ac:dyDescent="0.25">
      <c r="A2" s="1" t="s">
        <v>3</v>
      </c>
      <c r="B2" s="2" t="s">
        <v>4</v>
      </c>
      <c r="C2" s="3"/>
      <c r="D2" s="3"/>
      <c r="E2" s="3"/>
      <c r="F2" s="3"/>
      <c r="G2" s="3"/>
      <c r="H2" s="6" t="s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5" customFormat="1" ht="20.25" customHeight="1" x14ac:dyDescent="0.25">
      <c r="A3" s="1" t="s">
        <v>6</v>
      </c>
      <c r="B3" s="2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5" customFormat="1" ht="20.25" customHeight="1" x14ac:dyDescent="0.25">
      <c r="A4" s="1" t="s">
        <v>8</v>
      </c>
      <c r="B4" s="1" t="s">
        <v>9</v>
      </c>
      <c r="C4" s="1" t="s">
        <v>62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63</v>
      </c>
      <c r="I4" s="1" t="s">
        <v>64</v>
      </c>
      <c r="J4" s="1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</row>
    <row r="5" spans="1:19" s="5" customFormat="1" ht="39" customHeight="1" x14ac:dyDescent="0.25">
      <c r="A5" s="9" t="str">
        <f t="shared" ref="A5:A38" si="0">"0052"</f>
        <v>0052</v>
      </c>
      <c r="B5" s="9" t="s">
        <v>24</v>
      </c>
      <c r="C5" s="9" t="s">
        <v>25</v>
      </c>
      <c r="D5" s="9" t="str">
        <f t="shared" ref="D5:D38" si="1">"0052"</f>
        <v>0052</v>
      </c>
      <c r="E5" s="9">
        <v>410616199</v>
      </c>
      <c r="F5" s="9" t="str">
        <f t="shared" ref="F5:F19" si="2">"C01"</f>
        <v>C01</v>
      </c>
      <c r="G5" s="9" t="str">
        <f t="shared" ref="G5:G22" si="3">"R00H1"</f>
        <v>R00H1</v>
      </c>
      <c r="H5" s="9" t="s">
        <v>26</v>
      </c>
      <c r="I5" s="9">
        <v>5</v>
      </c>
      <c r="J5" s="9" t="s">
        <v>27</v>
      </c>
      <c r="K5" s="10">
        <v>58310249</v>
      </c>
      <c r="L5" s="10">
        <v>2915512</v>
      </c>
      <c r="M5" s="9">
        <v>0</v>
      </c>
      <c r="N5" s="10">
        <v>2915512</v>
      </c>
      <c r="O5" s="9" t="str">
        <f t="shared" ref="O5:O26" si="4">"3"</f>
        <v>3</v>
      </c>
      <c r="P5" s="9" t="s">
        <v>28</v>
      </c>
      <c r="Q5" s="9" t="str">
        <f>""</f>
        <v/>
      </c>
      <c r="R5" s="11"/>
      <c r="S5" s="11"/>
    </row>
    <row r="6" spans="1:19" s="5" customFormat="1" ht="51" customHeight="1" x14ac:dyDescent="0.25">
      <c r="A6" s="9" t="str">
        <f t="shared" si="0"/>
        <v>0052</v>
      </c>
      <c r="B6" s="9" t="s">
        <v>24</v>
      </c>
      <c r="C6" s="9" t="s">
        <v>25</v>
      </c>
      <c r="D6" s="9" t="str">
        <f t="shared" si="1"/>
        <v>0052</v>
      </c>
      <c r="E6" s="9">
        <v>410996103</v>
      </c>
      <c r="F6" s="9" t="str">
        <f t="shared" si="2"/>
        <v>C01</v>
      </c>
      <c r="G6" s="9" t="str">
        <f t="shared" si="3"/>
        <v>R00H1</v>
      </c>
      <c r="H6" s="9" t="s">
        <v>29</v>
      </c>
      <c r="I6" s="9">
        <v>5</v>
      </c>
      <c r="J6" s="9" t="s">
        <v>27</v>
      </c>
      <c r="K6" s="10">
        <v>395012</v>
      </c>
      <c r="L6" s="10">
        <v>19751</v>
      </c>
      <c r="M6" s="9">
        <v>0</v>
      </c>
      <c r="N6" s="10">
        <v>19751</v>
      </c>
      <c r="O6" s="9" t="str">
        <f t="shared" si="4"/>
        <v>3</v>
      </c>
      <c r="P6" s="9" t="s">
        <v>28</v>
      </c>
      <c r="Q6" s="9" t="str">
        <f>""</f>
        <v/>
      </c>
      <c r="R6" s="11"/>
      <c r="S6" s="11"/>
    </row>
    <row r="7" spans="1:19" s="5" customFormat="1" ht="51" customHeight="1" x14ac:dyDescent="0.25">
      <c r="A7" s="9" t="str">
        <f t="shared" si="0"/>
        <v>0052</v>
      </c>
      <c r="B7" s="9" t="s">
        <v>24</v>
      </c>
      <c r="C7" s="9" t="s">
        <v>25</v>
      </c>
      <c r="D7" s="9" t="str">
        <f t="shared" si="1"/>
        <v>0052</v>
      </c>
      <c r="E7" s="9">
        <v>410996105</v>
      </c>
      <c r="F7" s="9" t="str">
        <f t="shared" si="2"/>
        <v>C01</v>
      </c>
      <c r="G7" s="9" t="str">
        <f t="shared" si="3"/>
        <v>R00H1</v>
      </c>
      <c r="H7" s="9" t="s">
        <v>30</v>
      </c>
      <c r="I7" s="9">
        <v>5</v>
      </c>
      <c r="J7" s="9" t="s">
        <v>27</v>
      </c>
      <c r="K7" s="10">
        <v>9712422</v>
      </c>
      <c r="L7" s="10">
        <v>485621</v>
      </c>
      <c r="M7" s="9">
        <v>0</v>
      </c>
      <c r="N7" s="10">
        <v>485621</v>
      </c>
      <c r="O7" s="9" t="str">
        <f t="shared" si="4"/>
        <v>3</v>
      </c>
      <c r="P7" s="9" t="s">
        <v>28</v>
      </c>
      <c r="Q7" s="9" t="str">
        <f>""</f>
        <v/>
      </c>
      <c r="R7" s="11"/>
      <c r="S7" s="11"/>
    </row>
    <row r="8" spans="1:19" s="5" customFormat="1" ht="24" customHeight="1" x14ac:dyDescent="0.25">
      <c r="A8" s="12"/>
      <c r="B8" s="12"/>
      <c r="C8" s="12"/>
      <c r="D8" s="12"/>
      <c r="E8" s="12"/>
      <c r="F8" s="12"/>
      <c r="G8" s="12"/>
      <c r="H8" s="18" t="s">
        <v>65</v>
      </c>
      <c r="I8" s="12"/>
      <c r="J8" s="12"/>
      <c r="K8" s="13">
        <f>SUM(K5:K7)</f>
        <v>68417683</v>
      </c>
      <c r="L8" s="13"/>
      <c r="M8" s="13"/>
      <c r="N8" s="13">
        <f t="shared" ref="N8" si="5">SUM(N5:N7)</f>
        <v>3420884</v>
      </c>
      <c r="O8" s="12"/>
      <c r="P8" s="12"/>
      <c r="Q8" s="12"/>
      <c r="R8" s="14"/>
      <c r="S8" s="14"/>
    </row>
    <row r="9" spans="1:19" s="5" customFormat="1" ht="42" customHeight="1" x14ac:dyDescent="0.25">
      <c r="A9" s="9" t="str">
        <f t="shared" si="0"/>
        <v>0052</v>
      </c>
      <c r="B9" s="9" t="s">
        <v>24</v>
      </c>
      <c r="C9" s="9" t="s">
        <v>31</v>
      </c>
      <c r="D9" s="9" t="str">
        <f t="shared" si="1"/>
        <v>0052</v>
      </c>
      <c r="E9" s="9">
        <v>420616101</v>
      </c>
      <c r="F9" s="9" t="str">
        <f t="shared" si="2"/>
        <v>C01</v>
      </c>
      <c r="G9" s="9" t="str">
        <f t="shared" si="3"/>
        <v>R00H1</v>
      </c>
      <c r="H9" s="9" t="s">
        <v>32</v>
      </c>
      <c r="I9" s="9">
        <v>5</v>
      </c>
      <c r="J9" s="9" t="s">
        <v>27</v>
      </c>
      <c r="K9" s="10">
        <v>196383</v>
      </c>
      <c r="L9" s="10">
        <v>9819</v>
      </c>
      <c r="M9" s="9">
        <v>-1</v>
      </c>
      <c r="N9" s="10">
        <v>9818</v>
      </c>
      <c r="O9" s="9" t="str">
        <f t="shared" si="4"/>
        <v>3</v>
      </c>
      <c r="P9" s="9" t="s">
        <v>28</v>
      </c>
      <c r="Q9" s="9" t="str">
        <f>""</f>
        <v/>
      </c>
      <c r="R9" s="11"/>
      <c r="S9" s="11"/>
    </row>
    <row r="10" spans="1:19" s="5" customFormat="1" ht="37.5" customHeight="1" x14ac:dyDescent="0.25">
      <c r="A10" s="9" t="str">
        <f t="shared" si="0"/>
        <v>0052</v>
      </c>
      <c r="B10" s="9" t="s">
        <v>24</v>
      </c>
      <c r="C10" s="9" t="s">
        <v>31</v>
      </c>
      <c r="D10" s="9" t="str">
        <f t="shared" si="1"/>
        <v>0052</v>
      </c>
      <c r="E10" s="9">
        <v>420616102</v>
      </c>
      <c r="F10" s="9" t="str">
        <f t="shared" si="2"/>
        <v>C01</v>
      </c>
      <c r="G10" s="9" t="str">
        <f t="shared" si="3"/>
        <v>R00H1</v>
      </c>
      <c r="H10" s="9" t="s">
        <v>33</v>
      </c>
      <c r="I10" s="9">
        <v>5</v>
      </c>
      <c r="J10" s="9" t="s">
        <v>27</v>
      </c>
      <c r="K10" s="10">
        <v>350381</v>
      </c>
      <c r="L10" s="10">
        <v>17519</v>
      </c>
      <c r="M10" s="9">
        <v>0</v>
      </c>
      <c r="N10" s="10">
        <v>17519</v>
      </c>
      <c r="O10" s="9" t="str">
        <f t="shared" si="4"/>
        <v>3</v>
      </c>
      <c r="P10" s="9" t="s">
        <v>28</v>
      </c>
      <c r="Q10" s="9" t="str">
        <f>""</f>
        <v/>
      </c>
      <c r="R10" s="11"/>
      <c r="S10" s="11"/>
    </row>
    <row r="11" spans="1:19" s="5" customFormat="1" ht="57.75" customHeight="1" x14ac:dyDescent="0.25">
      <c r="A11" s="9" t="str">
        <f t="shared" si="0"/>
        <v>0052</v>
      </c>
      <c r="B11" s="9" t="s">
        <v>24</v>
      </c>
      <c r="C11" s="9" t="s">
        <v>31</v>
      </c>
      <c r="D11" s="9" t="str">
        <f t="shared" si="1"/>
        <v>0052</v>
      </c>
      <c r="E11" s="9">
        <v>420616103</v>
      </c>
      <c r="F11" s="9" t="str">
        <f t="shared" si="2"/>
        <v>C01</v>
      </c>
      <c r="G11" s="9" t="str">
        <f t="shared" si="3"/>
        <v>R00H1</v>
      </c>
      <c r="H11" s="9" t="s">
        <v>34</v>
      </c>
      <c r="I11" s="9">
        <v>5</v>
      </c>
      <c r="J11" s="9" t="s">
        <v>27</v>
      </c>
      <c r="K11" s="10">
        <v>2169956</v>
      </c>
      <c r="L11" s="10">
        <v>108498</v>
      </c>
      <c r="M11" s="9">
        <v>0</v>
      </c>
      <c r="N11" s="10">
        <v>108498</v>
      </c>
      <c r="O11" s="9" t="str">
        <f t="shared" si="4"/>
        <v>3</v>
      </c>
      <c r="P11" s="9" t="s">
        <v>28</v>
      </c>
      <c r="Q11" s="9" t="str">
        <f>""</f>
        <v/>
      </c>
      <c r="R11" s="11"/>
      <c r="S11" s="11"/>
    </row>
    <row r="12" spans="1:19" s="5" customFormat="1" ht="54.75" customHeight="1" x14ac:dyDescent="0.25">
      <c r="A12" s="9" t="str">
        <f t="shared" si="0"/>
        <v>0052</v>
      </c>
      <c r="B12" s="9" t="s">
        <v>24</v>
      </c>
      <c r="C12" s="9" t="s">
        <v>31</v>
      </c>
      <c r="D12" s="9" t="str">
        <f t="shared" si="1"/>
        <v>0052</v>
      </c>
      <c r="E12" s="9">
        <v>420616104</v>
      </c>
      <c r="F12" s="9" t="str">
        <f t="shared" si="2"/>
        <v>C01</v>
      </c>
      <c r="G12" s="9" t="str">
        <f t="shared" si="3"/>
        <v>R00H1</v>
      </c>
      <c r="H12" s="9" t="s">
        <v>35</v>
      </c>
      <c r="I12" s="9">
        <v>5</v>
      </c>
      <c r="J12" s="9" t="s">
        <v>27</v>
      </c>
      <c r="K12" s="10">
        <v>172902</v>
      </c>
      <c r="L12" s="10">
        <v>8645</v>
      </c>
      <c r="M12" s="9">
        <v>0</v>
      </c>
      <c r="N12" s="10">
        <v>8645</v>
      </c>
      <c r="O12" s="9" t="str">
        <f t="shared" si="4"/>
        <v>3</v>
      </c>
      <c r="P12" s="9" t="s">
        <v>28</v>
      </c>
      <c r="Q12" s="9" t="str">
        <f>""</f>
        <v/>
      </c>
      <c r="R12" s="11"/>
      <c r="S12" s="11"/>
    </row>
    <row r="13" spans="1:19" s="5" customFormat="1" ht="39" customHeight="1" x14ac:dyDescent="0.25">
      <c r="A13" s="9" t="str">
        <f t="shared" si="0"/>
        <v>0052</v>
      </c>
      <c r="B13" s="9" t="s">
        <v>24</v>
      </c>
      <c r="C13" s="9" t="s">
        <v>31</v>
      </c>
      <c r="D13" s="9" t="str">
        <f t="shared" si="1"/>
        <v>0052</v>
      </c>
      <c r="E13" s="9">
        <v>420616105</v>
      </c>
      <c r="F13" s="9" t="str">
        <f t="shared" si="2"/>
        <v>C01</v>
      </c>
      <c r="G13" s="9" t="str">
        <f t="shared" si="3"/>
        <v>R00H1</v>
      </c>
      <c r="H13" s="9" t="s">
        <v>36</v>
      </c>
      <c r="I13" s="9">
        <v>5</v>
      </c>
      <c r="J13" s="9" t="s">
        <v>27</v>
      </c>
      <c r="K13" s="10">
        <v>169838</v>
      </c>
      <c r="L13" s="10">
        <v>8492</v>
      </c>
      <c r="M13" s="9">
        <v>0</v>
      </c>
      <c r="N13" s="10">
        <v>8492</v>
      </c>
      <c r="O13" s="9" t="str">
        <f t="shared" si="4"/>
        <v>3</v>
      </c>
      <c r="P13" s="9" t="s">
        <v>28</v>
      </c>
      <c r="Q13" s="9" t="str">
        <f>""</f>
        <v/>
      </c>
      <c r="R13" s="11"/>
      <c r="S13" s="11"/>
    </row>
    <row r="14" spans="1:19" s="5" customFormat="1" ht="38.25" customHeight="1" x14ac:dyDescent="0.25">
      <c r="A14" s="9" t="str">
        <f t="shared" si="0"/>
        <v>0052</v>
      </c>
      <c r="B14" s="9" t="s">
        <v>24</v>
      </c>
      <c r="C14" s="9" t="s">
        <v>31</v>
      </c>
      <c r="D14" s="9" t="str">
        <f t="shared" si="1"/>
        <v>0052</v>
      </c>
      <c r="E14" s="9">
        <v>420616106</v>
      </c>
      <c r="F14" s="9" t="str">
        <f t="shared" si="2"/>
        <v>C01</v>
      </c>
      <c r="G14" s="9" t="str">
        <f t="shared" si="3"/>
        <v>R00H1</v>
      </c>
      <c r="H14" s="9" t="s">
        <v>37</v>
      </c>
      <c r="I14" s="9">
        <v>5</v>
      </c>
      <c r="J14" s="9" t="s">
        <v>27</v>
      </c>
      <c r="K14" s="10">
        <v>82713</v>
      </c>
      <c r="L14" s="10">
        <v>4136</v>
      </c>
      <c r="M14" s="9">
        <v>0</v>
      </c>
      <c r="N14" s="10">
        <v>4136</v>
      </c>
      <c r="O14" s="9" t="str">
        <f t="shared" si="4"/>
        <v>3</v>
      </c>
      <c r="P14" s="9" t="s">
        <v>28</v>
      </c>
      <c r="Q14" s="9" t="str">
        <f>""</f>
        <v/>
      </c>
      <c r="R14" s="11"/>
      <c r="S14" s="11"/>
    </row>
    <row r="15" spans="1:19" s="5" customFormat="1" ht="39" customHeight="1" x14ac:dyDescent="0.25">
      <c r="A15" s="9" t="str">
        <f t="shared" si="0"/>
        <v>0052</v>
      </c>
      <c r="B15" s="9" t="s">
        <v>24</v>
      </c>
      <c r="C15" s="9" t="s">
        <v>31</v>
      </c>
      <c r="D15" s="9" t="str">
        <f t="shared" si="1"/>
        <v>0052</v>
      </c>
      <c r="E15" s="9">
        <v>420616107</v>
      </c>
      <c r="F15" s="9" t="str">
        <f t="shared" si="2"/>
        <v>C01</v>
      </c>
      <c r="G15" s="9" t="str">
        <f t="shared" si="3"/>
        <v>R00H1</v>
      </c>
      <c r="H15" s="9" t="s">
        <v>38</v>
      </c>
      <c r="I15" s="9">
        <v>5</v>
      </c>
      <c r="J15" s="9" t="s">
        <v>27</v>
      </c>
      <c r="K15" s="10">
        <v>123319</v>
      </c>
      <c r="L15" s="10">
        <v>6166</v>
      </c>
      <c r="M15" s="9">
        <v>0</v>
      </c>
      <c r="N15" s="10">
        <v>6166</v>
      </c>
      <c r="O15" s="9" t="str">
        <f t="shared" si="4"/>
        <v>3</v>
      </c>
      <c r="P15" s="9" t="s">
        <v>28</v>
      </c>
      <c r="Q15" s="9" t="str">
        <f>""</f>
        <v/>
      </c>
      <c r="R15" s="11"/>
      <c r="S15" s="11"/>
    </row>
    <row r="16" spans="1:19" s="5" customFormat="1" ht="57" customHeight="1" x14ac:dyDescent="0.25">
      <c r="A16" s="9" t="str">
        <f t="shared" si="0"/>
        <v>0052</v>
      </c>
      <c r="B16" s="9" t="s">
        <v>24</v>
      </c>
      <c r="C16" s="9" t="s">
        <v>31</v>
      </c>
      <c r="D16" s="9" t="str">
        <f t="shared" si="1"/>
        <v>0052</v>
      </c>
      <c r="E16" s="9">
        <v>420616108</v>
      </c>
      <c r="F16" s="9" t="str">
        <f t="shared" si="2"/>
        <v>C01</v>
      </c>
      <c r="G16" s="9" t="str">
        <f t="shared" si="3"/>
        <v>R00H1</v>
      </c>
      <c r="H16" s="9" t="s">
        <v>39</v>
      </c>
      <c r="I16" s="9">
        <v>5</v>
      </c>
      <c r="J16" s="9" t="s">
        <v>27</v>
      </c>
      <c r="K16" s="10">
        <v>1306052</v>
      </c>
      <c r="L16" s="10">
        <v>65303</v>
      </c>
      <c r="M16" s="9">
        <v>0</v>
      </c>
      <c r="N16" s="10">
        <v>65303</v>
      </c>
      <c r="O16" s="9" t="str">
        <f t="shared" si="4"/>
        <v>3</v>
      </c>
      <c r="P16" s="9" t="s">
        <v>28</v>
      </c>
      <c r="Q16" s="9" t="str">
        <f>""</f>
        <v/>
      </c>
      <c r="R16" s="11"/>
      <c r="S16" s="11"/>
    </row>
    <row r="17" spans="1:19" s="5" customFormat="1" ht="39" customHeight="1" x14ac:dyDescent="0.25">
      <c r="A17" s="9" t="str">
        <f t="shared" si="0"/>
        <v>0052</v>
      </c>
      <c r="B17" s="9" t="s">
        <v>24</v>
      </c>
      <c r="C17" s="9" t="s">
        <v>31</v>
      </c>
      <c r="D17" s="9" t="str">
        <f t="shared" si="1"/>
        <v>0052</v>
      </c>
      <c r="E17" s="9">
        <v>420616112</v>
      </c>
      <c r="F17" s="9" t="str">
        <f t="shared" si="2"/>
        <v>C01</v>
      </c>
      <c r="G17" s="9" t="str">
        <f t="shared" si="3"/>
        <v>R00H1</v>
      </c>
      <c r="H17" s="9" t="s">
        <v>40</v>
      </c>
      <c r="I17" s="9">
        <v>5</v>
      </c>
      <c r="J17" s="9" t="s">
        <v>27</v>
      </c>
      <c r="K17" s="10">
        <v>11026055</v>
      </c>
      <c r="L17" s="10">
        <v>551303</v>
      </c>
      <c r="M17" s="9">
        <v>0</v>
      </c>
      <c r="N17" s="10">
        <v>551303</v>
      </c>
      <c r="O17" s="9" t="str">
        <f t="shared" si="4"/>
        <v>3</v>
      </c>
      <c r="P17" s="9" t="s">
        <v>28</v>
      </c>
      <c r="Q17" s="9" t="str">
        <f>""</f>
        <v/>
      </c>
      <c r="R17" s="11"/>
      <c r="S17" s="11"/>
    </row>
    <row r="18" spans="1:19" s="5" customFormat="1" ht="52.5" customHeight="1" x14ac:dyDescent="0.25">
      <c r="A18" s="9" t="str">
        <f t="shared" si="0"/>
        <v>0052</v>
      </c>
      <c r="B18" s="9" t="s">
        <v>24</v>
      </c>
      <c r="C18" s="9" t="s">
        <v>31</v>
      </c>
      <c r="D18" s="9" t="str">
        <f t="shared" si="1"/>
        <v>0052</v>
      </c>
      <c r="E18" s="9">
        <v>420616113</v>
      </c>
      <c r="F18" s="9" t="str">
        <f t="shared" si="2"/>
        <v>C01</v>
      </c>
      <c r="G18" s="9" t="str">
        <f t="shared" si="3"/>
        <v>R00H1</v>
      </c>
      <c r="H18" s="9" t="s">
        <v>41</v>
      </c>
      <c r="I18" s="9">
        <v>5</v>
      </c>
      <c r="J18" s="9" t="s">
        <v>27</v>
      </c>
      <c r="K18" s="10">
        <v>95981</v>
      </c>
      <c r="L18" s="10">
        <v>4799</v>
      </c>
      <c r="M18" s="9">
        <v>0</v>
      </c>
      <c r="N18" s="10">
        <v>4799</v>
      </c>
      <c r="O18" s="9" t="str">
        <f t="shared" si="4"/>
        <v>3</v>
      </c>
      <c r="P18" s="9" t="s">
        <v>28</v>
      </c>
      <c r="Q18" s="9" t="str">
        <f>""</f>
        <v/>
      </c>
      <c r="R18" s="11"/>
      <c r="S18" s="11"/>
    </row>
    <row r="19" spans="1:19" s="5" customFormat="1" ht="37.5" customHeight="1" x14ac:dyDescent="0.25">
      <c r="A19" s="9" t="str">
        <f t="shared" si="0"/>
        <v>0052</v>
      </c>
      <c r="B19" s="9" t="s">
        <v>24</v>
      </c>
      <c r="C19" s="9" t="s">
        <v>31</v>
      </c>
      <c r="D19" s="9" t="str">
        <f t="shared" si="1"/>
        <v>0052</v>
      </c>
      <c r="E19" s="9">
        <v>420619999</v>
      </c>
      <c r="F19" s="9" t="str">
        <f t="shared" si="2"/>
        <v>C01</v>
      </c>
      <c r="G19" s="9" t="str">
        <f t="shared" si="3"/>
        <v>R00H1</v>
      </c>
      <c r="H19" s="9" t="s">
        <v>42</v>
      </c>
      <c r="I19" s="9">
        <v>5</v>
      </c>
      <c r="J19" s="9" t="s">
        <v>27</v>
      </c>
      <c r="K19" s="10">
        <v>32416</v>
      </c>
      <c r="L19" s="10">
        <v>1621</v>
      </c>
      <c r="M19" s="9">
        <v>0</v>
      </c>
      <c r="N19" s="10">
        <v>1621</v>
      </c>
      <c r="O19" s="9" t="str">
        <f t="shared" si="4"/>
        <v>3</v>
      </c>
      <c r="P19" s="9" t="s">
        <v>28</v>
      </c>
      <c r="Q19" s="9" t="str">
        <f>""</f>
        <v/>
      </c>
      <c r="R19" s="11"/>
      <c r="S19" s="11"/>
    </row>
    <row r="20" spans="1:19" s="5" customFormat="1" ht="57" customHeight="1" x14ac:dyDescent="0.25">
      <c r="A20" s="9" t="str">
        <f t="shared" si="0"/>
        <v>0052</v>
      </c>
      <c r="B20" s="9" t="s">
        <v>24</v>
      </c>
      <c r="C20" s="9" t="s">
        <v>31</v>
      </c>
      <c r="D20" s="9" t="str">
        <f t="shared" si="1"/>
        <v>0052</v>
      </c>
      <c r="E20" s="9">
        <v>420646201</v>
      </c>
      <c r="F20" s="9" t="str">
        <f>"C02"</f>
        <v>C02</v>
      </c>
      <c r="G20" s="9" t="str">
        <f t="shared" si="3"/>
        <v>R00H1</v>
      </c>
      <c r="H20" s="9" t="s">
        <v>43</v>
      </c>
      <c r="I20" s="9">
        <v>5</v>
      </c>
      <c r="J20" s="9" t="s">
        <v>27</v>
      </c>
      <c r="K20" s="10">
        <v>91844674</v>
      </c>
      <c r="L20" s="10">
        <v>4592234</v>
      </c>
      <c r="M20" s="9">
        <v>0</v>
      </c>
      <c r="N20" s="10">
        <v>4592234</v>
      </c>
      <c r="O20" s="9" t="str">
        <f t="shared" si="4"/>
        <v>3</v>
      </c>
      <c r="P20" s="9" t="s">
        <v>28</v>
      </c>
      <c r="Q20" s="9" t="str">
        <f>""</f>
        <v/>
      </c>
      <c r="R20" s="11"/>
      <c r="S20" s="11"/>
    </row>
    <row r="21" spans="1:19" s="5" customFormat="1" ht="52.5" customHeight="1" x14ac:dyDescent="0.25">
      <c r="A21" s="9" t="str">
        <f t="shared" si="0"/>
        <v>0052</v>
      </c>
      <c r="B21" s="9" t="s">
        <v>24</v>
      </c>
      <c r="C21" s="9" t="s">
        <v>31</v>
      </c>
      <c r="D21" s="9" t="str">
        <f t="shared" si="1"/>
        <v>0052</v>
      </c>
      <c r="E21" s="9">
        <v>420646202</v>
      </c>
      <c r="F21" s="9" t="str">
        <f>"C02"</f>
        <v>C02</v>
      </c>
      <c r="G21" s="9" t="str">
        <f t="shared" si="3"/>
        <v>R00H1</v>
      </c>
      <c r="H21" s="9" t="s">
        <v>44</v>
      </c>
      <c r="I21" s="9">
        <v>5</v>
      </c>
      <c r="J21" s="9" t="s">
        <v>27</v>
      </c>
      <c r="K21" s="10">
        <v>561654</v>
      </c>
      <c r="L21" s="10">
        <v>28083</v>
      </c>
      <c r="M21" s="9">
        <v>0</v>
      </c>
      <c r="N21" s="10">
        <v>28083</v>
      </c>
      <c r="O21" s="9" t="str">
        <f t="shared" si="4"/>
        <v>3</v>
      </c>
      <c r="P21" s="9" t="s">
        <v>28</v>
      </c>
      <c r="Q21" s="9" t="str">
        <f>""</f>
        <v/>
      </c>
      <c r="R21" s="11"/>
      <c r="S21" s="11"/>
    </row>
    <row r="22" spans="1:19" s="5" customFormat="1" ht="54" customHeight="1" x14ac:dyDescent="0.25">
      <c r="A22" s="9" t="str">
        <f t="shared" si="0"/>
        <v>0052</v>
      </c>
      <c r="B22" s="9" t="s">
        <v>24</v>
      </c>
      <c r="C22" s="9" t="s">
        <v>31</v>
      </c>
      <c r="D22" s="9" t="str">
        <f t="shared" si="1"/>
        <v>0052</v>
      </c>
      <c r="E22" s="9">
        <v>420646203</v>
      </c>
      <c r="F22" s="9" t="str">
        <f>"C02"</f>
        <v>C02</v>
      </c>
      <c r="G22" s="9" t="str">
        <f t="shared" si="3"/>
        <v>R00H1</v>
      </c>
      <c r="H22" s="9" t="s">
        <v>45</v>
      </c>
      <c r="I22" s="9">
        <v>5</v>
      </c>
      <c r="J22" s="9" t="s">
        <v>27</v>
      </c>
      <c r="K22" s="10">
        <v>25615186</v>
      </c>
      <c r="L22" s="10">
        <v>1280759</v>
      </c>
      <c r="M22" s="9">
        <v>0</v>
      </c>
      <c r="N22" s="10">
        <v>1280759</v>
      </c>
      <c r="O22" s="9" t="str">
        <f t="shared" si="4"/>
        <v>3</v>
      </c>
      <c r="P22" s="9" t="s">
        <v>28</v>
      </c>
      <c r="Q22" s="9" t="str">
        <f>""</f>
        <v/>
      </c>
      <c r="R22" s="11"/>
      <c r="S22" s="11"/>
    </row>
    <row r="23" spans="1:19" s="5" customFormat="1" ht="38.25" customHeight="1" x14ac:dyDescent="0.25">
      <c r="A23" s="9" t="str">
        <f t="shared" si="0"/>
        <v>0052</v>
      </c>
      <c r="B23" s="9" t="s">
        <v>24</v>
      </c>
      <c r="C23" s="9" t="s">
        <v>31</v>
      </c>
      <c r="D23" s="9" t="str">
        <f t="shared" si="1"/>
        <v>0052</v>
      </c>
      <c r="E23" s="9">
        <v>420646299</v>
      </c>
      <c r="F23" s="9" t="str">
        <f>"C02"</f>
        <v>C02</v>
      </c>
      <c r="G23" s="9" t="str">
        <f>"R00H6"</f>
        <v>R00H6</v>
      </c>
      <c r="H23" s="9" t="s">
        <v>46</v>
      </c>
      <c r="I23" s="9">
        <v>5</v>
      </c>
      <c r="J23" s="9" t="s">
        <v>27</v>
      </c>
      <c r="K23" s="10">
        <v>15517426</v>
      </c>
      <c r="L23" s="10">
        <v>775871</v>
      </c>
      <c r="M23" s="9">
        <v>0</v>
      </c>
      <c r="N23" s="10">
        <v>775871</v>
      </c>
      <c r="O23" s="9" t="str">
        <f t="shared" si="4"/>
        <v>3</v>
      </c>
      <c r="P23" s="9" t="s">
        <v>28</v>
      </c>
      <c r="Q23" s="9" t="str">
        <f>""</f>
        <v/>
      </c>
      <c r="R23" s="11"/>
      <c r="S23" s="11"/>
    </row>
    <row r="24" spans="1:19" s="5" customFormat="1" ht="57" customHeight="1" x14ac:dyDescent="0.25">
      <c r="A24" s="9" t="str">
        <f t="shared" si="0"/>
        <v>0052</v>
      </c>
      <c r="B24" s="9" t="s">
        <v>24</v>
      </c>
      <c r="C24" s="9" t="s">
        <v>31</v>
      </c>
      <c r="D24" s="9" t="str">
        <f t="shared" si="1"/>
        <v>0052</v>
      </c>
      <c r="E24" s="9">
        <v>420656101</v>
      </c>
      <c r="F24" s="9" t="str">
        <f>"C01"</f>
        <v>C01</v>
      </c>
      <c r="G24" s="9" t="str">
        <f>"R00H1"</f>
        <v>R00H1</v>
      </c>
      <c r="H24" s="9" t="s">
        <v>47</v>
      </c>
      <c r="I24" s="9">
        <v>5</v>
      </c>
      <c r="J24" s="9" t="s">
        <v>27</v>
      </c>
      <c r="K24" s="10">
        <v>455558</v>
      </c>
      <c r="L24" s="10">
        <v>22778</v>
      </c>
      <c r="M24" s="9">
        <v>0</v>
      </c>
      <c r="N24" s="10">
        <v>22778</v>
      </c>
      <c r="O24" s="9" t="str">
        <f t="shared" si="4"/>
        <v>3</v>
      </c>
      <c r="P24" s="9" t="s">
        <v>28</v>
      </c>
      <c r="Q24" s="9" t="str">
        <f>""</f>
        <v/>
      </c>
      <c r="R24" s="11"/>
      <c r="S24" s="11"/>
    </row>
    <row r="25" spans="1:19" s="5" customFormat="1" ht="55.5" customHeight="1" x14ac:dyDescent="0.25">
      <c r="A25" s="9" t="str">
        <f t="shared" si="0"/>
        <v>0052</v>
      </c>
      <c r="B25" s="9" t="s">
        <v>24</v>
      </c>
      <c r="C25" s="9" t="s">
        <v>31</v>
      </c>
      <c r="D25" s="9" t="str">
        <f t="shared" si="1"/>
        <v>0052</v>
      </c>
      <c r="E25" s="9">
        <v>420666101</v>
      </c>
      <c r="F25" s="9" t="str">
        <f>"C01"</f>
        <v>C01</v>
      </c>
      <c r="G25" s="9" t="str">
        <f>"R00H1"</f>
        <v>R00H1</v>
      </c>
      <c r="H25" s="9" t="s">
        <v>48</v>
      </c>
      <c r="I25" s="9">
        <v>5</v>
      </c>
      <c r="J25" s="9" t="s">
        <v>27</v>
      </c>
      <c r="K25" s="10">
        <v>18307425</v>
      </c>
      <c r="L25" s="10">
        <v>915371</v>
      </c>
      <c r="M25" s="9">
        <v>0</v>
      </c>
      <c r="N25" s="10">
        <v>915371</v>
      </c>
      <c r="O25" s="9" t="str">
        <f t="shared" si="4"/>
        <v>3</v>
      </c>
      <c r="P25" s="9" t="s">
        <v>28</v>
      </c>
      <c r="Q25" s="9" t="str">
        <f>""</f>
        <v/>
      </c>
      <c r="R25" s="11"/>
      <c r="S25" s="11"/>
    </row>
    <row r="26" spans="1:19" s="5" customFormat="1" ht="55.5" customHeight="1" x14ac:dyDescent="0.25">
      <c r="A26" s="9" t="str">
        <f t="shared" si="0"/>
        <v>0052</v>
      </c>
      <c r="B26" s="9" t="s">
        <v>24</v>
      </c>
      <c r="C26" s="9" t="s">
        <v>31</v>
      </c>
      <c r="D26" s="9" t="str">
        <f t="shared" si="1"/>
        <v>0052</v>
      </c>
      <c r="E26" s="9">
        <v>420666102</v>
      </c>
      <c r="F26" s="9" t="str">
        <f>"C01"</f>
        <v>C01</v>
      </c>
      <c r="G26" s="9" t="str">
        <f>"R00H1"</f>
        <v>R00H1</v>
      </c>
      <c r="H26" s="9" t="s">
        <v>49</v>
      </c>
      <c r="I26" s="9">
        <v>5</v>
      </c>
      <c r="J26" s="9" t="s">
        <v>27</v>
      </c>
      <c r="K26" s="10">
        <v>-29136977</v>
      </c>
      <c r="L26" s="10">
        <v>-1456849</v>
      </c>
      <c r="M26" s="9">
        <v>0</v>
      </c>
      <c r="N26" s="10">
        <v>-1456849</v>
      </c>
      <c r="O26" s="9" t="str">
        <f t="shared" si="4"/>
        <v>3</v>
      </c>
      <c r="P26" s="9" t="s">
        <v>28</v>
      </c>
      <c r="Q26" s="9" t="str">
        <f>""</f>
        <v/>
      </c>
      <c r="R26" s="11"/>
      <c r="S26" s="11"/>
    </row>
    <row r="27" spans="1:19" s="5" customFormat="1" ht="39" customHeight="1" x14ac:dyDescent="0.25">
      <c r="A27" s="9" t="str">
        <f t="shared" si="0"/>
        <v>0052</v>
      </c>
      <c r="B27" s="9" t="s">
        <v>24</v>
      </c>
      <c r="C27" s="9" t="s">
        <v>31</v>
      </c>
      <c r="D27" s="9" t="str">
        <f t="shared" si="1"/>
        <v>0052</v>
      </c>
      <c r="E27" s="9">
        <v>420706101</v>
      </c>
      <c r="F27" s="9" t="str">
        <f>"C01"</f>
        <v>C01</v>
      </c>
      <c r="G27" s="9" t="str">
        <f>"01275"</f>
        <v>01275</v>
      </c>
      <c r="H27" s="9" t="s">
        <v>50</v>
      </c>
      <c r="I27" s="9">
        <v>5</v>
      </c>
      <c r="J27" s="9" t="s">
        <v>27</v>
      </c>
      <c r="K27" s="10">
        <v>18067511</v>
      </c>
      <c r="L27" s="10">
        <v>903376</v>
      </c>
      <c r="M27" s="9">
        <v>0</v>
      </c>
      <c r="N27" s="10">
        <v>903376</v>
      </c>
      <c r="O27" s="9" t="str">
        <f>""</f>
        <v/>
      </c>
      <c r="P27" s="9" t="s">
        <v>28</v>
      </c>
      <c r="Q27" s="9" t="str">
        <f>""</f>
        <v/>
      </c>
      <c r="R27" s="11"/>
      <c r="S27" s="11"/>
    </row>
    <row r="28" spans="1:19" s="5" customFormat="1" ht="39" customHeight="1" x14ac:dyDescent="0.25">
      <c r="A28" s="9" t="str">
        <f t="shared" si="0"/>
        <v>0052</v>
      </c>
      <c r="B28" s="9" t="s">
        <v>24</v>
      </c>
      <c r="C28" s="9" t="s">
        <v>31</v>
      </c>
      <c r="D28" s="9" t="str">
        <f t="shared" si="1"/>
        <v>0052</v>
      </c>
      <c r="E28" s="9">
        <v>420706101</v>
      </c>
      <c r="F28" s="9" t="str">
        <f>"C01"</f>
        <v>C01</v>
      </c>
      <c r="G28" s="9" t="str">
        <f>"01668"</f>
        <v>01668</v>
      </c>
      <c r="H28" s="9" t="s">
        <v>51</v>
      </c>
      <c r="I28" s="9">
        <v>5</v>
      </c>
      <c r="J28" s="9" t="s">
        <v>27</v>
      </c>
      <c r="K28" s="10">
        <v>325063</v>
      </c>
      <c r="L28" s="10">
        <v>16253</v>
      </c>
      <c r="M28" s="9">
        <v>0</v>
      </c>
      <c r="N28" s="10">
        <v>16253</v>
      </c>
      <c r="O28" s="9" t="str">
        <f>""</f>
        <v/>
      </c>
      <c r="P28" s="9" t="s">
        <v>28</v>
      </c>
      <c r="Q28" s="9" t="str">
        <f>""</f>
        <v/>
      </c>
      <c r="R28" s="11"/>
      <c r="S28" s="11"/>
    </row>
    <row r="29" spans="1:19" s="5" customFormat="1" ht="42" customHeight="1" x14ac:dyDescent="0.25">
      <c r="A29" s="9" t="str">
        <f t="shared" si="0"/>
        <v>0052</v>
      </c>
      <c r="B29" s="9" t="s">
        <v>24</v>
      </c>
      <c r="C29" s="9" t="s">
        <v>31</v>
      </c>
      <c r="D29" s="9" t="str">
        <f t="shared" si="1"/>
        <v>0052</v>
      </c>
      <c r="E29" s="9">
        <v>480999908</v>
      </c>
      <c r="F29" s="9" t="str">
        <f>"000"</f>
        <v>000</v>
      </c>
      <c r="G29" s="9" t="str">
        <f>"01304"</f>
        <v>01304</v>
      </c>
      <c r="H29" s="9" t="s">
        <v>52</v>
      </c>
      <c r="I29" s="9">
        <v>5</v>
      </c>
      <c r="J29" s="9" t="s">
        <v>27</v>
      </c>
      <c r="K29" s="10">
        <v>131556.09</v>
      </c>
      <c r="L29" s="10">
        <v>6578</v>
      </c>
      <c r="M29" s="9">
        <v>0</v>
      </c>
      <c r="N29" s="10">
        <v>6578</v>
      </c>
      <c r="O29" s="9" t="str">
        <f>""</f>
        <v/>
      </c>
      <c r="P29" s="9" t="s">
        <v>28</v>
      </c>
      <c r="Q29" s="9" t="str">
        <f>""</f>
        <v/>
      </c>
      <c r="R29" s="11"/>
      <c r="S29" s="11"/>
    </row>
    <row r="30" spans="1:19" s="5" customFormat="1" ht="39.75" customHeight="1" x14ac:dyDescent="0.25">
      <c r="A30" s="9" t="str">
        <f t="shared" si="0"/>
        <v>0052</v>
      </c>
      <c r="B30" s="9" t="s">
        <v>24</v>
      </c>
      <c r="C30" s="9" t="s">
        <v>31</v>
      </c>
      <c r="D30" s="9" t="str">
        <f t="shared" si="1"/>
        <v>0052</v>
      </c>
      <c r="E30" s="9">
        <v>480999908</v>
      </c>
      <c r="F30" s="9" t="str">
        <f>"000"</f>
        <v>000</v>
      </c>
      <c r="G30" s="9" t="str">
        <f>"R00H1"</f>
        <v>R00H1</v>
      </c>
      <c r="H30" s="9" t="s">
        <v>53</v>
      </c>
      <c r="I30" s="9">
        <v>5</v>
      </c>
      <c r="J30" s="9" t="s">
        <v>27</v>
      </c>
      <c r="K30" s="10">
        <v>3067</v>
      </c>
      <c r="L30" s="9">
        <v>153</v>
      </c>
      <c r="M30" s="9">
        <v>0</v>
      </c>
      <c r="N30" s="9">
        <v>153</v>
      </c>
      <c r="O30" s="9" t="str">
        <f>"3"</f>
        <v>3</v>
      </c>
      <c r="P30" s="9" t="s">
        <v>28</v>
      </c>
      <c r="Q30" s="9" t="str">
        <f>""</f>
        <v/>
      </c>
      <c r="R30" s="11"/>
      <c r="S30" s="11"/>
    </row>
    <row r="31" spans="1:19" s="5" customFormat="1" ht="39.75" customHeight="1" x14ac:dyDescent="0.25">
      <c r="A31" s="9" t="str">
        <f t="shared" si="0"/>
        <v>0052</v>
      </c>
      <c r="B31" s="9" t="s">
        <v>24</v>
      </c>
      <c r="C31" s="9" t="s">
        <v>31</v>
      </c>
      <c r="D31" s="9" t="str">
        <f t="shared" si="1"/>
        <v>0052</v>
      </c>
      <c r="E31" s="9">
        <v>480999999</v>
      </c>
      <c r="F31" s="9" t="str">
        <f>"000"</f>
        <v>000</v>
      </c>
      <c r="G31" s="9" t="str">
        <f>"01279"</f>
        <v>01279</v>
      </c>
      <c r="H31" s="9" t="s">
        <v>54</v>
      </c>
      <c r="I31" s="9">
        <v>5</v>
      </c>
      <c r="J31" s="9" t="s">
        <v>27</v>
      </c>
      <c r="K31" s="10">
        <v>11426</v>
      </c>
      <c r="L31" s="9">
        <v>571</v>
      </c>
      <c r="M31" s="9">
        <v>0</v>
      </c>
      <c r="N31" s="9">
        <v>571</v>
      </c>
      <c r="O31" s="9" t="str">
        <f>""</f>
        <v/>
      </c>
      <c r="P31" s="9" t="s">
        <v>28</v>
      </c>
      <c r="Q31" s="9" t="str">
        <f>""</f>
        <v/>
      </c>
      <c r="R31" s="11"/>
      <c r="S31" s="11"/>
    </row>
    <row r="32" spans="1:19" s="5" customFormat="1" ht="42.75" customHeight="1" x14ac:dyDescent="0.25">
      <c r="A32" s="9" t="str">
        <f t="shared" si="0"/>
        <v>0052</v>
      </c>
      <c r="B32" s="9" t="s">
        <v>24</v>
      </c>
      <c r="C32" s="9" t="s">
        <v>31</v>
      </c>
      <c r="D32" s="9" t="str">
        <f t="shared" si="1"/>
        <v>0052</v>
      </c>
      <c r="E32" s="9">
        <v>480999999</v>
      </c>
      <c r="F32" s="9" t="str">
        <f>"000"</f>
        <v>000</v>
      </c>
      <c r="G32" s="9" t="str">
        <f t="shared" ref="G32:G38" si="6">"R00H1"</f>
        <v>R00H1</v>
      </c>
      <c r="H32" s="9" t="s">
        <v>55</v>
      </c>
      <c r="I32" s="9">
        <v>5</v>
      </c>
      <c r="J32" s="9" t="s">
        <v>27</v>
      </c>
      <c r="K32" s="10">
        <v>16272110</v>
      </c>
      <c r="L32" s="10">
        <v>813606</v>
      </c>
      <c r="M32" s="9">
        <v>0</v>
      </c>
      <c r="N32" s="10">
        <v>813606</v>
      </c>
      <c r="O32" s="9" t="str">
        <f t="shared" ref="O32:O38" si="7">"3"</f>
        <v>3</v>
      </c>
      <c r="P32" s="9" t="s">
        <v>28</v>
      </c>
      <c r="Q32" s="9" t="str">
        <f>""</f>
        <v/>
      </c>
      <c r="R32" s="11"/>
      <c r="S32" s="11"/>
    </row>
    <row r="33" spans="1:19" s="5" customFormat="1" ht="23.25" customHeight="1" x14ac:dyDescent="0.25">
      <c r="A33" s="12"/>
      <c r="B33" s="12"/>
      <c r="C33" s="12"/>
      <c r="D33" s="12"/>
      <c r="E33" s="12"/>
      <c r="F33" s="12"/>
      <c r="G33" s="12"/>
      <c r="H33" s="18" t="s">
        <v>65</v>
      </c>
      <c r="I33" s="12"/>
      <c r="J33" s="12"/>
      <c r="K33" s="13">
        <f>SUM(K9:K32)</f>
        <v>173701675.09</v>
      </c>
      <c r="L33" s="13"/>
      <c r="M33" s="13"/>
      <c r="N33" s="13">
        <f t="shared" ref="L33:N33" si="8">SUM(N9:N32)</f>
        <v>8685084</v>
      </c>
      <c r="O33" s="12"/>
      <c r="P33" s="12"/>
      <c r="Q33" s="12"/>
      <c r="R33" s="14"/>
      <c r="S33" s="14"/>
    </row>
    <row r="34" spans="1:19" s="5" customFormat="1" ht="51" customHeight="1" x14ac:dyDescent="0.25">
      <c r="A34" s="9" t="str">
        <f t="shared" si="0"/>
        <v>0052</v>
      </c>
      <c r="B34" s="9" t="s">
        <v>24</v>
      </c>
      <c r="C34" s="9" t="s">
        <v>56</v>
      </c>
      <c r="D34" s="9" t="str">
        <f t="shared" si="1"/>
        <v>0052</v>
      </c>
      <c r="E34" s="9">
        <v>420616109</v>
      </c>
      <c r="F34" s="9" t="str">
        <f>"C01"</f>
        <v>C01</v>
      </c>
      <c r="G34" s="9" t="str">
        <f t="shared" si="6"/>
        <v>R00H1</v>
      </c>
      <c r="H34" s="9" t="s">
        <v>57</v>
      </c>
      <c r="I34" s="9">
        <v>0</v>
      </c>
      <c r="J34" s="9" t="s">
        <v>27</v>
      </c>
      <c r="K34" s="10">
        <v>2924166</v>
      </c>
      <c r="L34" s="9">
        <v>0</v>
      </c>
      <c r="M34" s="9">
        <v>0</v>
      </c>
      <c r="N34" s="9">
        <v>0</v>
      </c>
      <c r="O34" s="9" t="str">
        <f t="shared" si="7"/>
        <v>3</v>
      </c>
      <c r="P34" s="9" t="s">
        <v>28</v>
      </c>
      <c r="Q34" s="9" t="str">
        <f>""</f>
        <v/>
      </c>
      <c r="R34" s="11"/>
      <c r="S34" s="11"/>
    </row>
    <row r="35" spans="1:19" s="5" customFormat="1" ht="54.75" customHeight="1" x14ac:dyDescent="0.25">
      <c r="A35" s="9" t="str">
        <f t="shared" si="0"/>
        <v>0052</v>
      </c>
      <c r="B35" s="9" t="s">
        <v>24</v>
      </c>
      <c r="C35" s="9" t="s">
        <v>56</v>
      </c>
      <c r="D35" s="9" t="str">
        <f t="shared" si="1"/>
        <v>0052</v>
      </c>
      <c r="E35" s="9">
        <v>420616110</v>
      </c>
      <c r="F35" s="9" t="str">
        <f>"C01"</f>
        <v>C01</v>
      </c>
      <c r="G35" s="9" t="str">
        <f t="shared" si="6"/>
        <v>R00H1</v>
      </c>
      <c r="H35" s="9" t="s">
        <v>58</v>
      </c>
      <c r="I35" s="9">
        <v>0</v>
      </c>
      <c r="J35" s="9" t="s">
        <v>27</v>
      </c>
      <c r="K35" s="10">
        <v>2576399</v>
      </c>
      <c r="L35" s="9">
        <v>0</v>
      </c>
      <c r="M35" s="9">
        <v>0</v>
      </c>
      <c r="N35" s="9">
        <v>0</v>
      </c>
      <c r="O35" s="9" t="str">
        <f t="shared" si="7"/>
        <v>3</v>
      </c>
      <c r="P35" s="9" t="s">
        <v>28</v>
      </c>
      <c r="Q35" s="9" t="str">
        <f>""</f>
        <v/>
      </c>
      <c r="R35" s="11"/>
      <c r="S35" s="11"/>
    </row>
    <row r="36" spans="1:19" s="5" customFormat="1" ht="57" customHeight="1" x14ac:dyDescent="0.25">
      <c r="A36" s="9" t="str">
        <f t="shared" si="0"/>
        <v>0052</v>
      </c>
      <c r="B36" s="9" t="s">
        <v>24</v>
      </c>
      <c r="C36" s="9" t="s">
        <v>56</v>
      </c>
      <c r="D36" s="9" t="str">
        <f t="shared" si="1"/>
        <v>0052</v>
      </c>
      <c r="E36" s="9">
        <v>420666104</v>
      </c>
      <c r="F36" s="9" t="str">
        <f>"C01"</f>
        <v>C01</v>
      </c>
      <c r="G36" s="9" t="str">
        <f t="shared" si="6"/>
        <v>R00H1</v>
      </c>
      <c r="H36" s="9" t="s">
        <v>59</v>
      </c>
      <c r="I36" s="9">
        <v>0</v>
      </c>
      <c r="J36" s="9" t="s">
        <v>27</v>
      </c>
      <c r="K36" s="10">
        <v>21733099</v>
      </c>
      <c r="L36" s="9">
        <v>0</v>
      </c>
      <c r="M36" s="9">
        <v>0</v>
      </c>
      <c r="N36" s="9">
        <v>0</v>
      </c>
      <c r="O36" s="9" t="str">
        <f t="shared" si="7"/>
        <v>3</v>
      </c>
      <c r="P36" s="9" t="s">
        <v>28</v>
      </c>
      <c r="Q36" s="9" t="str">
        <f>""</f>
        <v/>
      </c>
      <c r="R36" s="11"/>
      <c r="S36" s="11"/>
    </row>
    <row r="37" spans="1:19" s="5" customFormat="1" ht="39.75" customHeight="1" x14ac:dyDescent="0.25">
      <c r="A37" s="9" t="str">
        <f t="shared" si="0"/>
        <v>0052</v>
      </c>
      <c r="B37" s="9" t="s">
        <v>24</v>
      </c>
      <c r="C37" s="9" t="s">
        <v>56</v>
      </c>
      <c r="D37" s="9" t="str">
        <f t="shared" si="1"/>
        <v>0052</v>
      </c>
      <c r="E37" s="9">
        <v>480970403</v>
      </c>
      <c r="F37" s="9" t="str">
        <f>"000"</f>
        <v>000</v>
      </c>
      <c r="G37" s="9" t="str">
        <f t="shared" si="6"/>
        <v>R00H1</v>
      </c>
      <c r="H37" s="9" t="s">
        <v>60</v>
      </c>
      <c r="I37" s="9">
        <v>0</v>
      </c>
      <c r="J37" s="9" t="s">
        <v>27</v>
      </c>
      <c r="K37" s="10">
        <v>684160</v>
      </c>
      <c r="L37" s="9">
        <v>0</v>
      </c>
      <c r="M37" s="9">
        <v>0</v>
      </c>
      <c r="N37" s="9">
        <v>0</v>
      </c>
      <c r="O37" s="9" t="str">
        <f t="shared" si="7"/>
        <v>3</v>
      </c>
      <c r="P37" s="9" t="s">
        <v>28</v>
      </c>
      <c r="Q37" s="9" t="str">
        <f>""</f>
        <v/>
      </c>
      <c r="R37" s="11"/>
      <c r="S37" s="11"/>
    </row>
    <row r="38" spans="1:19" s="5" customFormat="1" ht="39.75" customHeight="1" x14ac:dyDescent="0.25">
      <c r="A38" s="15" t="str">
        <f t="shared" si="0"/>
        <v>0052</v>
      </c>
      <c r="B38" s="15" t="s">
        <v>24</v>
      </c>
      <c r="C38" s="15" t="s">
        <v>56</v>
      </c>
      <c r="D38" s="15" t="str">
        <f t="shared" si="1"/>
        <v>0052</v>
      </c>
      <c r="E38" s="15">
        <v>480970407</v>
      </c>
      <c r="F38" s="15" t="str">
        <f>"000"</f>
        <v>000</v>
      </c>
      <c r="G38" s="15" t="str">
        <f t="shared" si="6"/>
        <v>R00H1</v>
      </c>
      <c r="H38" s="15" t="s">
        <v>61</v>
      </c>
      <c r="I38" s="15">
        <v>0</v>
      </c>
      <c r="J38" s="15" t="s">
        <v>27</v>
      </c>
      <c r="K38" s="16">
        <v>31750</v>
      </c>
      <c r="L38" s="15">
        <v>0</v>
      </c>
      <c r="M38" s="15">
        <v>0</v>
      </c>
      <c r="N38" s="15">
        <v>0</v>
      </c>
      <c r="O38" s="15" t="str">
        <f t="shared" si="7"/>
        <v>3</v>
      </c>
      <c r="P38" s="15" t="s">
        <v>28</v>
      </c>
      <c r="Q38" s="15" t="str">
        <f>""</f>
        <v/>
      </c>
      <c r="R38" s="17"/>
      <c r="S38" s="17"/>
    </row>
    <row r="39" spans="1:19" s="5" customFormat="1" ht="20.25" customHeight="1" x14ac:dyDescent="0.25">
      <c r="A39" s="19"/>
      <c r="B39" s="19"/>
      <c r="C39" s="19"/>
      <c r="D39" s="19"/>
      <c r="E39" s="19"/>
      <c r="F39" s="19"/>
      <c r="G39" s="19"/>
      <c r="H39" s="21" t="s">
        <v>66</v>
      </c>
      <c r="I39" s="22"/>
      <c r="J39" s="22"/>
      <c r="K39" s="23">
        <f>SUM(K34:K38)</f>
        <v>27949574</v>
      </c>
      <c r="L39" s="23"/>
      <c r="M39" s="23"/>
      <c r="N39" s="23">
        <f t="shared" ref="L39:N39" si="9">SUM(N34:N38)</f>
        <v>0</v>
      </c>
      <c r="O39" s="19"/>
      <c r="P39" s="19"/>
      <c r="Q39" s="19"/>
      <c r="R39" s="19"/>
      <c r="S39" s="19"/>
    </row>
    <row r="40" spans="1:19" s="5" customFormat="1" ht="20.25" customHeight="1" x14ac:dyDescent="0.25">
      <c r="A40" s="19"/>
      <c r="B40" s="19"/>
      <c r="C40" s="19"/>
      <c r="D40" s="19"/>
      <c r="E40" s="19"/>
      <c r="F40" s="19"/>
      <c r="G40" s="19"/>
      <c r="H40" s="20" t="s">
        <v>67</v>
      </c>
      <c r="I40" s="22"/>
      <c r="J40" s="22"/>
      <c r="K40" s="24">
        <f>K8+K33+K39</f>
        <v>270068932.09000003</v>
      </c>
      <c r="L40" s="24"/>
      <c r="M40" s="24"/>
      <c r="N40" s="24">
        <f t="shared" ref="L40:N40" si="10">N8+N33+N39</f>
        <v>12105968</v>
      </c>
      <c r="O40" s="19"/>
      <c r="P40" s="19"/>
      <c r="Q40" s="19"/>
      <c r="R40" s="19"/>
      <c r="S40" s="19"/>
    </row>
    <row r="41" spans="1:19" s="5" customFormat="1" ht="20.25" customHeight="1" x14ac:dyDescent="0.25"/>
  </sheetData>
  <phoneticPr fontId="18" type="noConversion"/>
  <pageMargins left="0" right="0" top="0.19685039370078741" bottom="0.19685039370078741" header="0.51181102362204722" footer="0.51181102362204722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XXGLR005_1008912_1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廖員瑞</dc:creator>
  <cp:lastModifiedBy>廖員瑞</cp:lastModifiedBy>
  <cp:lastPrinted>2019-12-02T01:23:15Z</cp:lastPrinted>
  <dcterms:created xsi:type="dcterms:W3CDTF">2019-12-02T01:16:31Z</dcterms:created>
  <dcterms:modified xsi:type="dcterms:W3CDTF">2019-12-02T01:23:56Z</dcterms:modified>
</cp:coreProperties>
</file>