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20160314" sheetId="1" r:id="rId1"/>
    <sheet name="20171214" sheetId="6" r:id="rId2"/>
    <sheet name="20181214" sheetId="7" r:id="rId3"/>
    <sheet name="20191214" sheetId="8" r:id="rId4"/>
    <sheet name="SF" sheetId="9" r:id="rId5"/>
    <sheet name="5Per" sheetId="12" r:id="rId6"/>
    <sheet name="Sheet3" sheetId="14" r:id="rId7"/>
  </sheets>
  <calcPr calcId="144525"/>
</workbook>
</file>

<file path=xl/calcChain.xml><?xml version="1.0" encoding="utf-8"?>
<calcChain xmlns="http://schemas.openxmlformats.org/spreadsheetml/2006/main">
  <c r="M4" i="14" l="1"/>
  <c r="M5" i="14"/>
  <c r="M6" i="14"/>
  <c r="G4" i="14"/>
  <c r="G5" i="14"/>
  <c r="G6" i="14"/>
  <c r="E4" i="14"/>
  <c r="E6" i="14"/>
  <c r="D4" i="14"/>
  <c r="B4" i="14"/>
  <c r="B5" i="14" s="1"/>
  <c r="B6" i="14" s="1"/>
  <c r="D6" i="14" s="1"/>
  <c r="D3" i="14"/>
  <c r="B3" i="14"/>
  <c r="E2" i="14"/>
  <c r="G2" i="14" s="1"/>
  <c r="M2" i="14" s="1"/>
  <c r="D2" i="14"/>
  <c r="D5" i="14" l="1"/>
  <c r="E5" i="14"/>
  <c r="E3" i="14"/>
  <c r="L17" i="1"/>
  <c r="G3" i="14" l="1"/>
  <c r="M3" i="14" s="1"/>
  <c r="D15" i="6"/>
  <c r="E15" i="6"/>
  <c r="G15" i="6" s="1"/>
  <c r="F2" i="6"/>
  <c r="B16" i="6" l="1"/>
  <c r="B17" i="6" s="1"/>
  <c r="B18" i="6" s="1"/>
  <c r="B19" i="6" s="1"/>
  <c r="B20" i="6" s="1"/>
  <c r="E2" i="6"/>
  <c r="B3" i="6"/>
  <c r="B24" i="1"/>
  <c r="B25" i="1" s="1"/>
  <c r="B26" i="1" s="1"/>
  <c r="B27" i="1" s="1"/>
  <c r="B28" i="1" s="1"/>
  <c r="B29" i="1" s="1"/>
  <c r="B30" i="1" s="1"/>
  <c r="B32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G2" i="6" l="1"/>
  <c r="B4" i="6"/>
  <c r="E3" i="6"/>
  <c r="D3" i="6"/>
  <c r="B10" i="12"/>
  <c r="B11" i="12" s="1"/>
  <c r="G3" i="6" l="1"/>
  <c r="E4" i="6"/>
  <c r="D4" i="6"/>
  <c r="B5" i="6"/>
  <c r="E16" i="6"/>
  <c r="D16" i="6"/>
  <c r="B37" i="12"/>
  <c r="O34" i="12"/>
  <c r="E34" i="12"/>
  <c r="D34" i="12"/>
  <c r="F3" i="12"/>
  <c r="E3" i="12" s="1"/>
  <c r="D3" i="12"/>
  <c r="E17" i="6" l="1"/>
  <c r="D17" i="6"/>
  <c r="E5" i="6"/>
  <c r="B6" i="6"/>
  <c r="D5" i="6"/>
  <c r="G16" i="6"/>
  <c r="G4" i="6"/>
  <c r="E36" i="12"/>
  <c r="G36" i="12" s="1"/>
  <c r="O36" i="12"/>
  <c r="G3" i="12"/>
  <c r="O3" i="12"/>
  <c r="P3" i="12" s="1"/>
  <c r="P34" i="12"/>
  <c r="G34" i="12"/>
  <c r="B4" i="12"/>
  <c r="B38" i="12"/>
  <c r="O37" i="12"/>
  <c r="E37" i="12"/>
  <c r="D37" i="12"/>
  <c r="D36" i="12"/>
  <c r="E18" i="6" l="1"/>
  <c r="D18" i="6"/>
  <c r="E6" i="6"/>
  <c r="B7" i="6"/>
  <c r="D6" i="6"/>
  <c r="G5" i="6"/>
  <c r="G17" i="6"/>
  <c r="P36" i="12"/>
  <c r="P37" i="12"/>
  <c r="G37" i="12"/>
  <c r="L34" i="12"/>
  <c r="N34" i="12"/>
  <c r="O52" i="12"/>
  <c r="E52" i="12"/>
  <c r="D52" i="12"/>
  <c r="B53" i="12"/>
  <c r="L36" i="12"/>
  <c r="N36" i="12"/>
  <c r="B39" i="12"/>
  <c r="O38" i="12"/>
  <c r="E38" i="12"/>
  <c r="D38" i="12"/>
  <c r="E4" i="12"/>
  <c r="D4" i="12"/>
  <c r="B5" i="12"/>
  <c r="O4" i="12"/>
  <c r="N3" i="12"/>
  <c r="L3" i="12"/>
  <c r="E7" i="6" l="1"/>
  <c r="B8" i="6"/>
  <c r="D7" i="6"/>
  <c r="G6" i="6"/>
  <c r="G18" i="6"/>
  <c r="E19" i="6"/>
  <c r="D19" i="6"/>
  <c r="O53" i="12"/>
  <c r="E53" i="12"/>
  <c r="D53" i="12"/>
  <c r="B54" i="12"/>
  <c r="L37" i="12"/>
  <c r="N37" i="12"/>
  <c r="B40" i="12"/>
  <c r="O39" i="12"/>
  <c r="E39" i="12"/>
  <c r="D39" i="12"/>
  <c r="P52" i="12"/>
  <c r="G52" i="12"/>
  <c r="O5" i="12"/>
  <c r="D5" i="12"/>
  <c r="B6" i="12"/>
  <c r="E5" i="12"/>
  <c r="P4" i="12"/>
  <c r="G4" i="12"/>
  <c r="P38" i="12"/>
  <c r="G38" i="12"/>
  <c r="B9" i="9"/>
  <c r="B7" i="9"/>
  <c r="B4" i="9"/>
  <c r="B3" i="9"/>
  <c r="B2" i="9"/>
  <c r="E20" i="6" l="1"/>
  <c r="D20" i="6"/>
  <c r="E8" i="6"/>
  <c r="D8" i="6"/>
  <c r="B9" i="6"/>
  <c r="G19" i="6"/>
  <c r="G7" i="6"/>
  <c r="P39" i="12"/>
  <c r="G39" i="12"/>
  <c r="N52" i="12"/>
  <c r="L52" i="12"/>
  <c r="O54" i="12"/>
  <c r="E54" i="12"/>
  <c r="D54" i="12"/>
  <c r="B55" i="12"/>
  <c r="P5" i="12"/>
  <c r="G5" i="12"/>
  <c r="B41" i="12"/>
  <c r="O40" i="12"/>
  <c r="E40" i="12"/>
  <c r="D40" i="12"/>
  <c r="L38" i="12"/>
  <c r="N38" i="12"/>
  <c r="N4" i="12"/>
  <c r="L4" i="12"/>
  <c r="O6" i="12"/>
  <c r="D6" i="12"/>
  <c r="B7" i="12"/>
  <c r="E6" i="12"/>
  <c r="P53" i="12"/>
  <c r="G53" i="12"/>
  <c r="F3" i="1"/>
  <c r="E3" i="1" s="1"/>
  <c r="G8" i="6" l="1"/>
  <c r="E9" i="6"/>
  <c r="D9" i="6"/>
  <c r="B10" i="6"/>
  <c r="G20" i="6"/>
  <c r="B42" i="12"/>
  <c r="O41" i="12"/>
  <c r="E41" i="12"/>
  <c r="D41" i="12"/>
  <c r="P6" i="12"/>
  <c r="G6" i="12"/>
  <c r="N5" i="12"/>
  <c r="L5" i="12"/>
  <c r="O55" i="12"/>
  <c r="E55" i="12"/>
  <c r="D55" i="12"/>
  <c r="O7" i="12"/>
  <c r="D7" i="12"/>
  <c r="B8" i="12"/>
  <c r="E7" i="12"/>
  <c r="P40" i="12"/>
  <c r="G40" i="12"/>
  <c r="L39" i="12"/>
  <c r="N39" i="12"/>
  <c r="N53" i="12"/>
  <c r="L53" i="12"/>
  <c r="P54" i="12"/>
  <c r="G54" i="12"/>
  <c r="J61" i="1"/>
  <c r="J48" i="1"/>
  <c r="J33" i="1"/>
  <c r="G9" i="6" l="1"/>
  <c r="E10" i="6"/>
  <c r="D10" i="6"/>
  <c r="B11" i="6"/>
  <c r="B12" i="6" s="1"/>
  <c r="P55" i="12"/>
  <c r="G55" i="12"/>
  <c r="N6" i="12"/>
  <c r="L6" i="12"/>
  <c r="L40" i="12"/>
  <c r="N40" i="12"/>
  <c r="P41" i="12"/>
  <c r="G41" i="12"/>
  <c r="N54" i="12"/>
  <c r="L54" i="12"/>
  <c r="P7" i="12"/>
  <c r="G7" i="12"/>
  <c r="O57" i="12"/>
  <c r="E57" i="12"/>
  <c r="D57" i="12"/>
  <c r="B58" i="12"/>
  <c r="O8" i="12"/>
  <c r="D8" i="12"/>
  <c r="B9" i="12"/>
  <c r="E8" i="12"/>
  <c r="O42" i="12"/>
  <c r="E42" i="12"/>
  <c r="D42" i="12"/>
  <c r="M61" i="1"/>
  <c r="B13" i="6" l="1"/>
  <c r="D12" i="6"/>
  <c r="E12" i="6"/>
  <c r="E11" i="6"/>
  <c r="D11" i="6"/>
  <c r="G10" i="6"/>
  <c r="P8" i="12"/>
  <c r="G8" i="12"/>
  <c r="O58" i="12"/>
  <c r="E58" i="12"/>
  <c r="D58" i="12"/>
  <c r="B59" i="12"/>
  <c r="N7" i="12"/>
  <c r="L7" i="12"/>
  <c r="N55" i="12"/>
  <c r="L55" i="12"/>
  <c r="P42" i="12"/>
  <c r="G42" i="12"/>
  <c r="O9" i="12"/>
  <c r="D9" i="12"/>
  <c r="E9" i="12"/>
  <c r="B45" i="12"/>
  <c r="O44" i="12"/>
  <c r="E44" i="12"/>
  <c r="D44" i="12"/>
  <c r="P57" i="12"/>
  <c r="G57" i="12"/>
  <c r="L41" i="12"/>
  <c r="N41" i="12"/>
  <c r="B4" i="1"/>
  <c r="O3" i="1"/>
  <c r="E13" i="6" l="1"/>
  <c r="D13" i="6"/>
  <c r="D14" i="6" s="1"/>
  <c r="G12" i="6"/>
  <c r="G11" i="6"/>
  <c r="E4" i="1"/>
  <c r="D4" i="1"/>
  <c r="P44" i="12"/>
  <c r="G44" i="12"/>
  <c r="D10" i="12"/>
  <c r="O10" i="12"/>
  <c r="E10" i="12"/>
  <c r="P58" i="12"/>
  <c r="G58" i="12"/>
  <c r="N57" i="12"/>
  <c r="L57" i="12"/>
  <c r="B46" i="12"/>
  <c r="O45" i="12"/>
  <c r="E45" i="12"/>
  <c r="D45" i="12"/>
  <c r="O59" i="12"/>
  <c r="E59" i="12"/>
  <c r="D59" i="12"/>
  <c r="B60" i="12"/>
  <c r="N8" i="12"/>
  <c r="L8" i="12"/>
  <c r="P9" i="12"/>
  <c r="G9" i="12"/>
  <c r="L42" i="12"/>
  <c r="N42" i="12"/>
  <c r="B5" i="1"/>
  <c r="O4" i="1"/>
  <c r="P3" i="1"/>
  <c r="D52" i="1"/>
  <c r="E52" i="1"/>
  <c r="O52" i="1"/>
  <c r="E34" i="1"/>
  <c r="O34" i="1"/>
  <c r="D34" i="1"/>
  <c r="G13" i="6" l="1"/>
  <c r="O60" i="12"/>
  <c r="E60" i="12"/>
  <c r="D60" i="12"/>
  <c r="B61" i="12"/>
  <c r="P10" i="12"/>
  <c r="G10" i="12"/>
  <c r="P45" i="12"/>
  <c r="G45" i="12"/>
  <c r="P59" i="12"/>
  <c r="G59" i="12"/>
  <c r="N58" i="12"/>
  <c r="L58" i="12"/>
  <c r="E11" i="12"/>
  <c r="D11" i="12"/>
  <c r="O11" i="12"/>
  <c r="N9" i="12"/>
  <c r="L9" i="12"/>
  <c r="L44" i="12"/>
  <c r="N44" i="12"/>
  <c r="B47" i="12"/>
  <c r="O46" i="12"/>
  <c r="E46" i="12"/>
  <c r="D46" i="12"/>
  <c r="O5" i="1"/>
  <c r="D5" i="1"/>
  <c r="P52" i="1"/>
  <c r="E53" i="1"/>
  <c r="P34" i="1"/>
  <c r="E35" i="1"/>
  <c r="B48" i="12" l="1"/>
  <c r="O47" i="12"/>
  <c r="E47" i="12"/>
  <c r="D47" i="12"/>
  <c r="E13" i="12"/>
  <c r="D13" i="12"/>
  <c r="B14" i="12"/>
  <c r="O13" i="12"/>
  <c r="N59" i="12"/>
  <c r="L59" i="12"/>
  <c r="N10" i="12"/>
  <c r="L10" i="12"/>
  <c r="O61" i="12"/>
  <c r="E61" i="12"/>
  <c r="D61" i="12"/>
  <c r="B62" i="12"/>
  <c r="P46" i="12"/>
  <c r="G46" i="12"/>
  <c r="P11" i="12"/>
  <c r="G11" i="12"/>
  <c r="L45" i="12"/>
  <c r="N45" i="12"/>
  <c r="P60" i="12"/>
  <c r="G60" i="12"/>
  <c r="B6" i="1"/>
  <c r="E5" i="1"/>
  <c r="E54" i="1"/>
  <c r="E36" i="1"/>
  <c r="D35" i="1"/>
  <c r="O35" i="1"/>
  <c r="G53" i="1"/>
  <c r="O53" i="1"/>
  <c r="D53" i="1"/>
  <c r="G52" i="1"/>
  <c r="G34" i="1"/>
  <c r="E14" i="12" l="1"/>
  <c r="D14" i="12"/>
  <c r="B15" i="12"/>
  <c r="O14" i="12"/>
  <c r="B49" i="12"/>
  <c r="B50" i="12" s="1"/>
  <c r="O48" i="12"/>
  <c r="E48" i="12"/>
  <c r="D48" i="12"/>
  <c r="N60" i="12"/>
  <c r="L60" i="12"/>
  <c r="N11" i="12"/>
  <c r="L11" i="12"/>
  <c r="L46" i="12"/>
  <c r="N46" i="12"/>
  <c r="P61" i="12"/>
  <c r="G61" i="12"/>
  <c r="P13" i="12"/>
  <c r="G13" i="12"/>
  <c r="P47" i="12"/>
  <c r="G47" i="12"/>
  <c r="O62" i="12"/>
  <c r="E62" i="12"/>
  <c r="D62" i="12"/>
  <c r="B63" i="12"/>
  <c r="B64" i="12" s="1"/>
  <c r="L53" i="1"/>
  <c r="N53" i="1"/>
  <c r="L52" i="1"/>
  <c r="N52" i="1"/>
  <c r="L34" i="1"/>
  <c r="N34" i="1"/>
  <c r="B7" i="1"/>
  <c r="D6" i="1"/>
  <c r="E55" i="1"/>
  <c r="E37" i="1"/>
  <c r="P35" i="1"/>
  <c r="P53" i="1"/>
  <c r="G35" i="1"/>
  <c r="O54" i="1"/>
  <c r="D54" i="1"/>
  <c r="O36" i="1"/>
  <c r="D36" i="1"/>
  <c r="G3" i="1"/>
  <c r="O64" i="12" l="1"/>
  <c r="B65" i="12"/>
  <c r="D64" i="12"/>
  <c r="E64" i="12"/>
  <c r="O50" i="12"/>
  <c r="E50" i="12"/>
  <c r="D50" i="12"/>
  <c r="P62" i="12"/>
  <c r="G62" i="12"/>
  <c r="N13" i="12"/>
  <c r="L13" i="12"/>
  <c r="O49" i="12"/>
  <c r="E49" i="12"/>
  <c r="D49" i="12"/>
  <c r="P14" i="12"/>
  <c r="G14" i="12"/>
  <c r="O63" i="12"/>
  <c r="E63" i="12"/>
  <c r="D63" i="12"/>
  <c r="N61" i="12"/>
  <c r="L61" i="12"/>
  <c r="L47" i="12"/>
  <c r="N47" i="12"/>
  <c r="P48" i="12"/>
  <c r="G48" i="12"/>
  <c r="O15" i="12"/>
  <c r="B16" i="12"/>
  <c r="E15" i="12"/>
  <c r="D15" i="12"/>
  <c r="L35" i="1"/>
  <c r="N35" i="1"/>
  <c r="B8" i="1"/>
  <c r="D7" i="1"/>
  <c r="E6" i="1"/>
  <c r="O6" i="1"/>
  <c r="L3" i="1"/>
  <c r="N3" i="1"/>
  <c r="E56" i="1"/>
  <c r="E38" i="1"/>
  <c r="P36" i="1"/>
  <c r="G36" i="1"/>
  <c r="P54" i="1"/>
  <c r="G54" i="1"/>
  <c r="O37" i="1"/>
  <c r="D37" i="1"/>
  <c r="D55" i="1"/>
  <c r="O55" i="1"/>
  <c r="P64" i="12" l="1"/>
  <c r="G64" i="12"/>
  <c r="O65" i="12"/>
  <c r="B66" i="12"/>
  <c r="D65" i="12"/>
  <c r="E65" i="12"/>
  <c r="G50" i="12"/>
  <c r="P50" i="12"/>
  <c r="P49" i="12"/>
  <c r="G49" i="12"/>
  <c r="N62" i="12"/>
  <c r="L62" i="12"/>
  <c r="N14" i="12"/>
  <c r="L14" i="12"/>
  <c r="O16" i="12"/>
  <c r="E16" i="12"/>
  <c r="B17" i="12"/>
  <c r="B18" i="12" s="1"/>
  <c r="D16" i="12"/>
  <c r="L48" i="12"/>
  <c r="N48" i="12"/>
  <c r="P15" i="12"/>
  <c r="G15" i="12"/>
  <c r="P63" i="12"/>
  <c r="G63" i="12"/>
  <c r="L54" i="1"/>
  <c r="N54" i="1"/>
  <c r="L36" i="1"/>
  <c r="N36" i="1"/>
  <c r="O7" i="1"/>
  <c r="E7" i="1"/>
  <c r="B9" i="1"/>
  <c r="B10" i="1" s="1"/>
  <c r="D8" i="1"/>
  <c r="E57" i="1"/>
  <c r="E39" i="1"/>
  <c r="P37" i="1"/>
  <c r="G37" i="1"/>
  <c r="O38" i="1"/>
  <c r="D38" i="1"/>
  <c r="P55" i="1"/>
  <c r="G55" i="1"/>
  <c r="O56" i="1"/>
  <c r="D56" i="1"/>
  <c r="P4" i="1"/>
  <c r="G4" i="1"/>
  <c r="O66" i="12" l="1"/>
  <c r="B67" i="12"/>
  <c r="D66" i="12"/>
  <c r="E66" i="12"/>
  <c r="G65" i="12"/>
  <c r="P65" i="12"/>
  <c r="L64" i="12"/>
  <c r="N64" i="12"/>
  <c r="N50" i="12"/>
  <c r="L50" i="12"/>
  <c r="E18" i="12"/>
  <c r="D18" i="12"/>
  <c r="O18" i="12"/>
  <c r="O17" i="12"/>
  <c r="E17" i="12"/>
  <c r="D17" i="12"/>
  <c r="L49" i="12"/>
  <c r="N49" i="12"/>
  <c r="N63" i="12"/>
  <c r="L63" i="12"/>
  <c r="L15" i="12"/>
  <c r="N15" i="12"/>
  <c r="P16" i="12"/>
  <c r="G16" i="12"/>
  <c r="L55" i="1"/>
  <c r="N55" i="1"/>
  <c r="L37" i="1"/>
  <c r="N37" i="1"/>
  <c r="O8" i="1"/>
  <c r="E8" i="1"/>
  <c r="D9" i="1"/>
  <c r="L4" i="1"/>
  <c r="N4" i="1"/>
  <c r="E58" i="1"/>
  <c r="E40" i="1"/>
  <c r="O57" i="1"/>
  <c r="D57" i="1"/>
  <c r="P5" i="1"/>
  <c r="G5" i="1"/>
  <c r="D39" i="1"/>
  <c r="O39" i="1"/>
  <c r="P56" i="1"/>
  <c r="G56" i="1"/>
  <c r="P38" i="1"/>
  <c r="G38" i="1"/>
  <c r="N65" i="12" l="1"/>
  <c r="L65" i="12"/>
  <c r="P66" i="12"/>
  <c r="G66" i="12"/>
  <c r="E67" i="12"/>
  <c r="O67" i="12"/>
  <c r="D67" i="12"/>
  <c r="P18" i="12"/>
  <c r="G18" i="12"/>
  <c r="D20" i="12"/>
  <c r="B21" i="12"/>
  <c r="O20" i="12"/>
  <c r="E20" i="12"/>
  <c r="P17" i="12"/>
  <c r="G17" i="12"/>
  <c r="L16" i="12"/>
  <c r="N16" i="12"/>
  <c r="L56" i="1"/>
  <c r="N56" i="1"/>
  <c r="L38" i="1"/>
  <c r="N38" i="1"/>
  <c r="O9" i="1"/>
  <c r="E9" i="1"/>
  <c r="B11" i="1"/>
  <c r="B12" i="1" s="1"/>
  <c r="D10" i="1"/>
  <c r="L5" i="1"/>
  <c r="N5" i="1"/>
  <c r="E59" i="1"/>
  <c r="E41" i="1"/>
  <c r="P57" i="1"/>
  <c r="G57" i="1"/>
  <c r="O40" i="1"/>
  <c r="D40" i="1"/>
  <c r="D58" i="1"/>
  <c r="O58" i="1"/>
  <c r="P6" i="1"/>
  <c r="G6" i="1"/>
  <c r="P39" i="1"/>
  <c r="G39" i="1"/>
  <c r="L66" i="12" l="1"/>
  <c r="N66" i="12"/>
  <c r="G67" i="12"/>
  <c r="P67" i="12"/>
  <c r="E21" i="12"/>
  <c r="D21" i="12"/>
  <c r="B22" i="12"/>
  <c r="O21" i="12"/>
  <c r="P20" i="12"/>
  <c r="G20" i="12"/>
  <c r="L18" i="12"/>
  <c r="N18" i="12"/>
  <c r="L17" i="12"/>
  <c r="N17" i="12"/>
  <c r="L57" i="1"/>
  <c r="N57" i="1"/>
  <c r="L39" i="1"/>
  <c r="N39" i="1"/>
  <c r="O10" i="1"/>
  <c r="E10" i="1"/>
  <c r="D11" i="1"/>
  <c r="L6" i="1"/>
  <c r="N6" i="1"/>
  <c r="E60" i="1"/>
  <c r="E42" i="1"/>
  <c r="P58" i="1"/>
  <c r="D59" i="1"/>
  <c r="O59" i="1"/>
  <c r="G58" i="1"/>
  <c r="O41" i="1"/>
  <c r="D41" i="1"/>
  <c r="P7" i="1"/>
  <c r="G7" i="1"/>
  <c r="P40" i="1"/>
  <c r="G40" i="1"/>
  <c r="L67" i="12" l="1"/>
  <c r="N67" i="12"/>
  <c r="D22" i="12"/>
  <c r="B23" i="12"/>
  <c r="O22" i="12"/>
  <c r="E22" i="12"/>
  <c r="N20" i="12"/>
  <c r="L20" i="12"/>
  <c r="P21" i="12"/>
  <c r="G21" i="12"/>
  <c r="L58" i="1"/>
  <c r="N58" i="1"/>
  <c r="L40" i="1"/>
  <c r="N40" i="1"/>
  <c r="O11" i="1"/>
  <c r="E11" i="1"/>
  <c r="D12" i="1"/>
  <c r="L7" i="1"/>
  <c r="N7" i="1"/>
  <c r="E43" i="1"/>
  <c r="P8" i="1"/>
  <c r="G8" i="1"/>
  <c r="P41" i="1"/>
  <c r="G41" i="1"/>
  <c r="P59" i="1"/>
  <c r="G59" i="1"/>
  <c r="D42" i="1"/>
  <c r="O42" i="1"/>
  <c r="O60" i="1"/>
  <c r="D60" i="1"/>
  <c r="L21" i="12" l="1"/>
  <c r="N21" i="12"/>
  <c r="P22" i="12"/>
  <c r="G22" i="12"/>
  <c r="E23" i="12"/>
  <c r="D23" i="12"/>
  <c r="B24" i="12"/>
  <c r="O23" i="12"/>
  <c r="L59" i="1"/>
  <c r="N59" i="1"/>
  <c r="L41" i="1"/>
  <c r="N41" i="1"/>
  <c r="O12" i="1"/>
  <c r="E12" i="1"/>
  <c r="B15" i="1"/>
  <c r="D14" i="1"/>
  <c r="L8" i="1"/>
  <c r="N8" i="1"/>
  <c r="E44" i="1"/>
  <c r="D43" i="1"/>
  <c r="O43" i="1"/>
  <c r="P9" i="1"/>
  <c r="G9" i="1"/>
  <c r="P60" i="1"/>
  <c r="G60" i="1"/>
  <c r="P42" i="1"/>
  <c r="G42" i="1"/>
  <c r="G23" i="12" l="1"/>
  <c r="P23" i="12"/>
  <c r="L22" i="12"/>
  <c r="N22" i="12"/>
  <c r="B25" i="12"/>
  <c r="O24" i="12"/>
  <c r="E24" i="12"/>
  <c r="D24" i="12"/>
  <c r="L60" i="1"/>
  <c r="N60" i="1"/>
  <c r="L42" i="1"/>
  <c r="N42" i="1"/>
  <c r="O14" i="1"/>
  <c r="E14" i="1"/>
  <c r="O15" i="1"/>
  <c r="E15" i="1"/>
  <c r="D15" i="1"/>
  <c r="B16" i="1"/>
  <c r="B17" i="1" s="1"/>
  <c r="B18" i="1" s="1"/>
  <c r="B19" i="1" s="1"/>
  <c r="B20" i="1" s="1"/>
  <c r="B21" i="1" s="1"/>
  <c r="L9" i="1"/>
  <c r="N9" i="1"/>
  <c r="E45" i="1"/>
  <c r="P10" i="1"/>
  <c r="G10" i="1"/>
  <c r="P43" i="1"/>
  <c r="G43" i="1"/>
  <c r="O44" i="1"/>
  <c r="D44" i="1"/>
  <c r="B26" i="12" l="1"/>
  <c r="O25" i="12"/>
  <c r="E25" i="12"/>
  <c r="D25" i="12"/>
  <c r="L23" i="12"/>
  <c r="N23" i="12"/>
  <c r="P24" i="12"/>
  <c r="G24" i="12"/>
  <c r="L43" i="1"/>
  <c r="N43" i="1"/>
  <c r="G15" i="1"/>
  <c r="P15" i="1"/>
  <c r="E16" i="1"/>
  <c r="D16" i="1"/>
  <c r="L10" i="1"/>
  <c r="N10" i="1"/>
  <c r="E46" i="1"/>
  <c r="O45" i="1"/>
  <c r="D45" i="1"/>
  <c r="P11" i="1"/>
  <c r="G11" i="1"/>
  <c r="P44" i="1"/>
  <c r="G44" i="1"/>
  <c r="E26" i="12" l="1"/>
  <c r="O26" i="12"/>
  <c r="D26" i="12"/>
  <c r="L24" i="12"/>
  <c r="N24" i="12"/>
  <c r="G25" i="12"/>
  <c r="P25" i="12"/>
  <c r="L44" i="1"/>
  <c r="N44" i="1"/>
  <c r="G16" i="1"/>
  <c r="O16" i="1"/>
  <c r="P16" i="1" s="1"/>
  <c r="L15" i="1"/>
  <c r="N15" i="1"/>
  <c r="L11" i="1"/>
  <c r="N11" i="1"/>
  <c r="E47" i="1"/>
  <c r="P12" i="1"/>
  <c r="G12" i="1"/>
  <c r="P45" i="1"/>
  <c r="G45" i="1"/>
  <c r="D46" i="1"/>
  <c r="O46" i="1"/>
  <c r="P26" i="12" l="1"/>
  <c r="G26" i="12"/>
  <c r="B29" i="12"/>
  <c r="O28" i="12"/>
  <c r="E28" i="12"/>
  <c r="D28" i="12"/>
  <c r="L25" i="12"/>
  <c r="N25" i="12"/>
  <c r="L45" i="1"/>
  <c r="N45" i="1"/>
  <c r="O17" i="1"/>
  <c r="D17" i="1"/>
  <c r="L16" i="1"/>
  <c r="N16" i="1"/>
  <c r="L12" i="1"/>
  <c r="N12" i="1"/>
  <c r="E49" i="1"/>
  <c r="D47" i="1"/>
  <c r="O47" i="1"/>
  <c r="P46" i="1"/>
  <c r="G46" i="1"/>
  <c r="P14" i="1"/>
  <c r="G14" i="1"/>
  <c r="G28" i="12" l="1"/>
  <c r="P28" i="12"/>
  <c r="E29" i="12"/>
  <c r="D29" i="12"/>
  <c r="B30" i="12"/>
  <c r="O29" i="12"/>
  <c r="L26" i="12"/>
  <c r="N26" i="12"/>
  <c r="L46" i="1"/>
  <c r="N46" i="1"/>
  <c r="E17" i="1"/>
  <c r="L14" i="1"/>
  <c r="N14" i="1"/>
  <c r="E51" i="1"/>
  <c r="E50" i="1"/>
  <c r="O49" i="1"/>
  <c r="D49" i="1"/>
  <c r="P47" i="1"/>
  <c r="G47" i="1"/>
  <c r="B31" i="12" l="1"/>
  <c r="D30" i="12"/>
  <c r="O30" i="12"/>
  <c r="E30" i="12"/>
  <c r="L28" i="12"/>
  <c r="N28" i="12"/>
  <c r="P29" i="12"/>
  <c r="G29" i="12"/>
  <c r="L47" i="1"/>
  <c r="N47" i="1"/>
  <c r="N48" i="1" s="1"/>
  <c r="E18" i="1"/>
  <c r="D18" i="1"/>
  <c r="O18" i="1"/>
  <c r="P17" i="1"/>
  <c r="G17" i="1"/>
  <c r="O50" i="1"/>
  <c r="D50" i="1"/>
  <c r="P49" i="1"/>
  <c r="G49" i="1"/>
  <c r="B32" i="12" l="1"/>
  <c r="E31" i="12"/>
  <c r="D31" i="12"/>
  <c r="O31" i="12"/>
  <c r="L29" i="12"/>
  <c r="N29" i="12"/>
  <c r="G30" i="12"/>
  <c r="P30" i="12"/>
  <c r="L49" i="1"/>
  <c r="N49" i="1"/>
  <c r="E19" i="1"/>
  <c r="O19" i="1"/>
  <c r="D19" i="1"/>
  <c r="N17" i="1"/>
  <c r="P18" i="1"/>
  <c r="G18" i="1"/>
  <c r="D51" i="1"/>
  <c r="O51" i="1"/>
  <c r="P50" i="1"/>
  <c r="G50" i="1"/>
  <c r="L30" i="12" l="1"/>
  <c r="N30" i="12"/>
  <c r="G31" i="12"/>
  <c r="P31" i="12"/>
  <c r="B33" i="12"/>
  <c r="O32" i="12"/>
  <c r="E32" i="12"/>
  <c r="D32" i="12"/>
  <c r="L50" i="1"/>
  <c r="N50" i="1"/>
  <c r="L18" i="1"/>
  <c r="N18" i="1"/>
  <c r="P19" i="1"/>
  <c r="G19" i="1"/>
  <c r="E20" i="1"/>
  <c r="D20" i="1"/>
  <c r="O20" i="1"/>
  <c r="P51" i="1"/>
  <c r="G51" i="1"/>
  <c r="D33" i="12" l="1"/>
  <c r="D68" i="12" s="1"/>
  <c r="O33" i="12"/>
  <c r="E33" i="12"/>
  <c r="P32" i="12"/>
  <c r="G32" i="12"/>
  <c r="L31" i="12"/>
  <c r="N31" i="12"/>
  <c r="L51" i="1"/>
  <c r="N51" i="1"/>
  <c r="N61" i="1" s="1"/>
  <c r="L19" i="1"/>
  <c r="N19" i="1"/>
  <c r="P20" i="1"/>
  <c r="G20" i="1"/>
  <c r="E21" i="1"/>
  <c r="O21" i="1"/>
  <c r="D21" i="1"/>
  <c r="G33" i="12" l="1"/>
  <c r="P33" i="12"/>
  <c r="L32" i="12"/>
  <c r="N32" i="12"/>
  <c r="E23" i="1"/>
  <c r="D23" i="1"/>
  <c r="O23" i="1"/>
  <c r="G21" i="1"/>
  <c r="P21" i="1"/>
  <c r="L20" i="1"/>
  <c r="N20" i="1"/>
  <c r="L33" i="12" l="1"/>
  <c r="N33" i="12"/>
  <c r="P23" i="1"/>
  <c r="G23" i="1"/>
  <c r="L21" i="1"/>
  <c r="N21" i="1"/>
  <c r="E24" i="1"/>
  <c r="O24" i="1"/>
  <c r="D24" i="1"/>
  <c r="P24" i="1" l="1"/>
  <c r="G24" i="1"/>
  <c r="L23" i="1"/>
  <c r="N23" i="1"/>
  <c r="E25" i="1"/>
  <c r="D25" i="1"/>
  <c r="O25" i="1"/>
  <c r="P25" i="1" l="1"/>
  <c r="G25" i="1"/>
  <c r="L24" i="1"/>
  <c r="N24" i="1"/>
  <c r="E26" i="1"/>
  <c r="O26" i="1"/>
  <c r="D26" i="1"/>
  <c r="G26" i="1" l="1"/>
  <c r="P26" i="1"/>
  <c r="L25" i="1"/>
  <c r="N25" i="1"/>
  <c r="E27" i="1"/>
  <c r="D27" i="1"/>
  <c r="O27" i="1"/>
  <c r="P27" i="1" l="1"/>
  <c r="G27" i="1"/>
  <c r="E28" i="1"/>
  <c r="O28" i="1"/>
  <c r="D28" i="1"/>
  <c r="L26" i="1"/>
  <c r="N26" i="1"/>
  <c r="G28" i="1" l="1"/>
  <c r="P28" i="1"/>
  <c r="E29" i="1"/>
  <c r="D29" i="1"/>
  <c r="O29" i="1"/>
  <c r="L27" i="1"/>
  <c r="N27" i="1"/>
  <c r="P29" i="1" l="1"/>
  <c r="G29" i="1"/>
  <c r="E30" i="1"/>
  <c r="D30" i="1"/>
  <c r="O30" i="1"/>
  <c r="L28" i="1"/>
  <c r="N28" i="1"/>
  <c r="P30" i="1" l="1"/>
  <c r="G30" i="1"/>
  <c r="E31" i="1"/>
  <c r="O31" i="1"/>
  <c r="D31" i="1"/>
  <c r="L29" i="1"/>
  <c r="N29" i="1"/>
  <c r="P31" i="1" l="1"/>
  <c r="G31" i="1"/>
  <c r="E32" i="1"/>
  <c r="D32" i="1"/>
  <c r="D61" i="1" s="1"/>
  <c r="O32" i="1"/>
  <c r="L30" i="1"/>
  <c r="N30" i="1"/>
  <c r="G32" i="1" l="1"/>
  <c r="P32" i="1"/>
  <c r="L31" i="1"/>
  <c r="N31" i="1"/>
  <c r="L32" i="1" l="1"/>
  <c r="N32" i="1"/>
  <c r="N33" i="1" s="1"/>
</calcChain>
</file>

<file path=xl/sharedStrings.xml><?xml version="1.0" encoding="utf-8"?>
<sst xmlns="http://schemas.openxmlformats.org/spreadsheetml/2006/main" count="203" uniqueCount="91">
  <si>
    <t>还款金额</t>
    <phoneticPr fontId="1" type="noConversion"/>
  </si>
  <si>
    <t>利息</t>
    <phoneticPr fontId="1" type="noConversion"/>
  </si>
  <si>
    <t>本金</t>
    <phoneticPr fontId="1" type="noConversion"/>
  </si>
  <si>
    <t>2016-07</t>
  </si>
  <si>
    <t>2016-08</t>
  </si>
  <si>
    <t>2016-09</t>
  </si>
  <si>
    <t>2016-10</t>
  </si>
  <si>
    <t>2016-11</t>
  </si>
  <si>
    <t>2016-12</t>
  </si>
  <si>
    <t>2017-02</t>
  </si>
  <si>
    <t>2017-04</t>
  </si>
  <si>
    <t>2017-05</t>
  </si>
  <si>
    <t>2017-06</t>
  </si>
  <si>
    <t>2017-07</t>
  </si>
  <si>
    <t>2017-09</t>
  </si>
  <si>
    <t>2017-10</t>
  </si>
  <si>
    <t>2017-11</t>
  </si>
  <si>
    <t>2017-12</t>
  </si>
  <si>
    <t>2018-02</t>
  </si>
  <si>
    <t>2018-03</t>
  </si>
  <si>
    <t>2018-04</t>
  </si>
  <si>
    <t>2018-05</t>
  </si>
  <si>
    <t>2018-06</t>
  </si>
  <si>
    <t>2018-07</t>
  </si>
  <si>
    <t>2018-09</t>
  </si>
  <si>
    <t>2018-11</t>
  </si>
  <si>
    <t>2018-12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</si>
  <si>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</si>
  <si>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</si>
  <si>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</si>
  <si>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</si>
  <si>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</si>
  <si>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</si>
  <si>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</si>
  <si>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</si>
  <si>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</si>
  <si>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</si>
  <si>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2020-02</t>
  </si>
  <si>
    <t>2020-03</t>
  </si>
  <si>
    <t>2020-04</t>
  </si>
  <si>
    <t>2020-05</t>
  </si>
  <si>
    <t>房租</t>
    <phoneticPr fontId="1" type="noConversion"/>
  </si>
  <si>
    <t>公积金</t>
    <phoneticPr fontId="1" type="noConversion"/>
  </si>
  <si>
    <t>攒</t>
    <phoneticPr fontId="1" type="noConversion"/>
  </si>
  <si>
    <t>补助</t>
    <phoneticPr fontId="1" type="noConversion"/>
  </si>
  <si>
    <t>2020-07</t>
  </si>
  <si>
    <t>2020-08</t>
  </si>
  <si>
    <t>2020-09</t>
  </si>
  <si>
    <t>2020-06</t>
  </si>
  <si>
    <t>剩余本金</t>
    <phoneticPr fontId="1" type="noConversion"/>
  </si>
  <si>
    <t>时间</t>
    <phoneticPr fontId="1" type="noConversion"/>
  </si>
  <si>
    <t>除还款外剩余</t>
    <phoneticPr fontId="1" type="noConversion"/>
  </si>
  <si>
    <t>可用资金</t>
    <phoneticPr fontId="1" type="noConversion"/>
  </si>
  <si>
    <t>差异</t>
    <phoneticPr fontId="1" type="noConversion"/>
  </si>
  <si>
    <t>6.3+4.2</t>
    <phoneticPr fontId="1" type="noConversion"/>
  </si>
  <si>
    <t>支付宝</t>
    <phoneticPr fontId="1" type="noConversion"/>
  </si>
  <si>
    <t>易付宝I3+J3-H3</t>
    <phoneticPr fontId="1" type="noConversion"/>
  </si>
  <si>
    <t>总价</t>
    <phoneticPr fontId="1" type="noConversion"/>
  </si>
  <si>
    <t>首付</t>
    <phoneticPr fontId="1" type="noConversion"/>
  </si>
  <si>
    <t>折后总价</t>
    <phoneticPr fontId="1" type="noConversion"/>
  </si>
  <si>
    <t>契税+维修基金</t>
    <phoneticPr fontId="1" type="noConversion"/>
  </si>
  <si>
    <t>定金</t>
    <phoneticPr fontId="1" type="noConversion"/>
  </si>
  <si>
    <t>贷款</t>
    <phoneticPr fontId="1" type="noConversion"/>
  </si>
  <si>
    <t>应付</t>
    <phoneticPr fontId="1" type="noConversion"/>
  </si>
  <si>
    <t>卡内</t>
    <phoneticPr fontId="1" type="noConversion"/>
  </si>
  <si>
    <t>转入</t>
    <phoneticPr fontId="1" type="noConversion"/>
  </si>
  <si>
    <t>http://www.yinhang.com/fangdai/shangyedaikuanjisuanqi.html</t>
    <phoneticPr fontId="1" type="noConversion"/>
  </si>
  <si>
    <t>2016-06</t>
    <phoneticPr fontId="1" type="noConversion"/>
  </si>
  <si>
    <t>2017-01</t>
    <phoneticPr fontId="1" type="noConversion"/>
  </si>
  <si>
    <t>2017-03</t>
  </si>
  <si>
    <t>2017-08</t>
    <phoneticPr fontId="1" type="noConversion"/>
  </si>
  <si>
    <t>2018-01</t>
    <phoneticPr fontId="1" type="noConversion"/>
  </si>
  <si>
    <t>2018-08</t>
  </si>
  <si>
    <t>2018-10</t>
    <phoneticPr fontId="1" type="noConversion"/>
  </si>
  <si>
    <t>2019-01</t>
    <phoneticPr fontId="1" type="noConversion"/>
  </si>
  <si>
    <t>2019-12</t>
    <phoneticPr fontId="1" type="noConversion"/>
  </si>
  <si>
    <t>2020-01</t>
    <phoneticPr fontId="1" type="noConversion"/>
  </si>
  <si>
    <t>2020-10</t>
  </si>
  <si>
    <t>2020-11</t>
  </si>
  <si>
    <t>5</t>
    <phoneticPr fontId="1" type="noConversion"/>
  </si>
  <si>
    <t>4</t>
    <phoneticPr fontId="1" type="noConversion"/>
  </si>
  <si>
    <t>2020-12</t>
    <phoneticPr fontId="1" type="noConversion"/>
  </si>
  <si>
    <t>2021-01</t>
    <phoneticPr fontId="1" type="noConversion"/>
  </si>
  <si>
    <t>2021-02</t>
  </si>
  <si>
    <t>2021-03</t>
  </si>
  <si>
    <t>10</t>
    <phoneticPr fontId="1" type="noConversion"/>
  </si>
  <si>
    <t>15</t>
    <phoneticPr fontId="1" type="noConversion"/>
  </si>
  <si>
    <t>14</t>
    <phoneticPr fontId="1" type="noConversion"/>
  </si>
  <si>
    <t>10</t>
    <phoneticPr fontId="1" type="noConversion"/>
  </si>
  <si>
    <t>车贷</t>
    <phoneticPr fontId="1" type="noConversion"/>
  </si>
  <si>
    <t>2018-10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</si>
</sst>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0.00_ "/>
    <numFmt numFmtId="178" formatCode="0.00_);[Red]\(0.00\)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9"/>
      <color rgb="FF333333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F2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778899"/>
      </right>
      <top/>
      <bottom style="medium">
        <color rgb="FF7788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177" fontId="2" fillId="0" borderId="1" xfId="0" applyNumberFormat="1" applyFont="1" applyBorder="1"/>
    <xf numFmtId="178" fontId="2" fillId="0" borderId="1" xfId="0" applyNumberFormat="1" applyFont="1" applyBorder="1"/>
    <xf numFmtId="49" fontId="2" fillId="0" borderId="1" xfId="0" applyNumberFormat="1" applyFont="1" applyBorder="1"/>
    <xf numFmtId="0" fontId="2" fillId="0" borderId="1" xfId="0" applyNumberFormat="1" applyFont="1" applyBorder="1"/>
    <xf numFmtId="4" fontId="4" fillId="2" borderId="2" xfId="0" applyNumberFormat="1" applyFont="1" applyFill="1" applyBorder="1" applyAlignment="1">
      <alignment horizontal="right" vertical="center" wrapText="1"/>
    </xf>
    <xf numFmtId="4" fontId="5" fillId="2" borderId="2" xfId="0" applyNumberFormat="1" applyFont="1" applyFill="1" applyBorder="1" applyAlignment="1">
      <alignment horizontal="right" vertical="center" wrapText="1"/>
    </xf>
    <xf numFmtId="176" fontId="2" fillId="0" borderId="1" xfId="0" applyNumberFormat="1" applyFont="1" applyBorder="1"/>
    <xf numFmtId="0" fontId="6" fillId="0" borderId="1" xfId="0" applyFont="1" applyBorder="1"/>
    <xf numFmtId="176" fontId="6" fillId="0" borderId="1" xfId="0" applyNumberFormat="1" applyFont="1" applyBorder="1"/>
    <xf numFmtId="4" fontId="7" fillId="2" borderId="2" xfId="0" applyNumberFormat="1" applyFont="1" applyFill="1" applyBorder="1" applyAlignment="1">
      <alignment horizontal="right" vertical="center" wrapText="1"/>
    </xf>
    <xf numFmtId="177" fontId="6" fillId="0" borderId="1" xfId="0" applyNumberFormat="1" applyFont="1" applyBorder="1"/>
    <xf numFmtId="178" fontId="6" fillId="0" borderId="1" xfId="0" applyNumberFormat="1" applyFont="1" applyBorder="1"/>
    <xf numFmtId="49" fontId="8" fillId="0" borderId="1" xfId="0" applyNumberFormat="1" applyFont="1" applyBorder="1"/>
    <xf numFmtId="176" fontId="8" fillId="0" borderId="1" xfId="0" applyNumberFormat="1" applyFont="1" applyBorder="1"/>
    <xf numFmtId="0" fontId="8" fillId="0" borderId="1" xfId="0" applyFont="1" applyBorder="1"/>
    <xf numFmtId="4" fontId="9" fillId="2" borderId="2" xfId="0" applyNumberFormat="1" applyFont="1" applyFill="1" applyBorder="1" applyAlignment="1">
      <alignment horizontal="right" vertical="center" wrapText="1"/>
    </xf>
    <xf numFmtId="177" fontId="8" fillId="0" borderId="1" xfId="0" applyNumberFormat="1" applyFont="1" applyBorder="1"/>
    <xf numFmtId="178" fontId="8" fillId="0" borderId="1" xfId="0" applyNumberFormat="1" applyFont="1" applyBorder="1"/>
    <xf numFmtId="0" fontId="10" fillId="0" borderId="0" xfId="0" applyFont="1"/>
    <xf numFmtId="4" fontId="0" fillId="0" borderId="0" xfId="0" applyNumberFormat="1"/>
    <xf numFmtId="49" fontId="6" fillId="0" borderId="1" xfId="0" applyNumberFormat="1" applyFont="1" applyBorder="1"/>
    <xf numFmtId="0" fontId="2" fillId="0" borderId="0" xfId="0" applyNumberFormat="1" applyFont="1" applyBorder="1"/>
    <xf numFmtId="49" fontId="3" fillId="0" borderId="3" xfId="1" applyNumberForma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inhang.com/fangdai/shangyedaikuanjisuanq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yinhang.com/fangdai/shangyedaikuanjisuanqi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zoomScaleNormal="100" workbookViewId="0">
      <selection activeCell="A2" sqref="A2:XFD2"/>
    </sheetView>
  </sheetViews>
  <sheetFormatPr defaultRowHeight="16.5" x14ac:dyDescent="0.3"/>
  <cols>
    <col min="1" max="1" width="9.25" style="4" bestFit="1" customWidth="1"/>
    <col min="2" max="2" width="16.875" style="5" customWidth="1"/>
    <col min="3" max="3" width="6.25" style="1" bestFit="1" customWidth="1"/>
    <col min="4" max="4" width="10.625" style="1" bestFit="1" customWidth="1"/>
    <col min="5" max="5" width="10.75" style="1" bestFit="1" customWidth="1"/>
    <col min="6" max="6" width="10.625" style="1" bestFit="1" customWidth="1"/>
    <col min="7" max="7" width="12.875" style="1" customWidth="1"/>
    <col min="8" max="8" width="18.125" style="1" customWidth="1"/>
    <col min="9" max="11" width="9.125" style="1" bestFit="1" customWidth="1"/>
    <col min="12" max="12" width="10" style="1" bestFit="1" customWidth="1"/>
    <col min="13" max="13" width="16.25" style="1" bestFit="1" customWidth="1"/>
    <col min="14" max="14" width="16.25" style="1" customWidth="1"/>
    <col min="15" max="15" width="17.75" style="2" customWidth="1"/>
    <col min="16" max="16" width="9.625" style="3" bestFit="1" customWidth="1"/>
    <col min="17" max="16384" width="9" style="1"/>
  </cols>
  <sheetData>
    <row r="1" spans="1:16" x14ac:dyDescent="0.3">
      <c r="A1" s="24" t="s">
        <v>66</v>
      </c>
      <c r="B1" s="25"/>
      <c r="C1" s="25"/>
      <c r="D1" s="25"/>
      <c r="E1" s="25"/>
      <c r="F1" s="25"/>
      <c r="G1" s="25"/>
      <c r="H1" s="26"/>
    </row>
    <row r="2" spans="1:16" x14ac:dyDescent="0.3">
      <c r="A2" s="4" t="s">
        <v>50</v>
      </c>
      <c r="B2" s="5" t="s">
        <v>49</v>
      </c>
      <c r="D2" s="1" t="s">
        <v>1</v>
      </c>
      <c r="E2" s="1" t="s">
        <v>0</v>
      </c>
      <c r="F2" s="1" t="s">
        <v>2</v>
      </c>
      <c r="G2" s="1" t="s">
        <v>51</v>
      </c>
      <c r="H2" s="1" t="s">
        <v>42</v>
      </c>
      <c r="I2" s="1" t="s">
        <v>41</v>
      </c>
      <c r="J2" s="1" t="s">
        <v>43</v>
      </c>
      <c r="K2" s="1" t="s">
        <v>44</v>
      </c>
      <c r="L2" s="1" t="s">
        <v>52</v>
      </c>
      <c r="M2" s="1" t="s">
        <v>56</v>
      </c>
      <c r="N2" s="1" t="s">
        <v>55</v>
      </c>
      <c r="P2" s="3" t="s">
        <v>53</v>
      </c>
    </row>
    <row r="3" spans="1:16" ht="17.25" thickBot="1" x14ac:dyDescent="0.35">
      <c r="A3" s="4" t="s">
        <v>67</v>
      </c>
      <c r="B3" s="5">
        <v>490000</v>
      </c>
      <c r="C3" s="1">
        <v>6600</v>
      </c>
      <c r="D3" s="6">
        <v>1247.19</v>
      </c>
      <c r="E3" s="7">
        <f>F3+D3</f>
        <v>2608.3011111111109</v>
      </c>
      <c r="F3" s="8">
        <f>B3/360</f>
        <v>1361.1111111111111</v>
      </c>
      <c r="G3" s="8">
        <f t="shared" ref="G3:G12" si="0">C3-E3</f>
        <v>3991.6988888888891</v>
      </c>
      <c r="H3" s="1">
        <v>1152</v>
      </c>
      <c r="I3" s="1">
        <v>600</v>
      </c>
      <c r="J3" s="1">
        <v>4000</v>
      </c>
      <c r="K3" s="1">
        <v>440</v>
      </c>
      <c r="L3" s="8">
        <f>G3+H3-I3-J3+K3</f>
        <v>983.69888888888909</v>
      </c>
      <c r="M3" s="8">
        <v>3500</v>
      </c>
      <c r="N3" s="8">
        <f>G3-M3</f>
        <v>491.69888888888909</v>
      </c>
      <c r="O3" s="2">
        <f t="shared" ref="O3:O12" si="1">F3+B3*0.0325*0.85/12</f>
        <v>2489.1319444444443</v>
      </c>
      <c r="P3" s="3">
        <f t="shared" ref="P3:P12" si="2">E3-O3</f>
        <v>119.16916666666657</v>
      </c>
    </row>
    <row r="4" spans="1:16" ht="17.25" thickBot="1" x14ac:dyDescent="0.35">
      <c r="A4" s="4" t="s">
        <v>3</v>
      </c>
      <c r="B4" s="8">
        <f>B3-F3</f>
        <v>488638.88888888888</v>
      </c>
      <c r="C4" s="1">
        <v>6600</v>
      </c>
      <c r="D4" s="6">
        <f>B4*0.049*0.85/12</f>
        <v>1695.9841435185183</v>
      </c>
      <c r="E4" s="7">
        <f>F4+B4*0.049*0.85/12</f>
        <v>3057.0941435185182</v>
      </c>
      <c r="F4" s="8">
        <v>1361.11</v>
      </c>
      <c r="G4" s="8">
        <f t="shared" si="0"/>
        <v>3542.9058564814818</v>
      </c>
      <c r="H4" s="1">
        <v>1152</v>
      </c>
      <c r="I4" s="1">
        <v>600</v>
      </c>
      <c r="J4" s="1">
        <v>3000</v>
      </c>
      <c r="K4" s="1">
        <v>440</v>
      </c>
      <c r="L4" s="8">
        <f t="shared" ref="L4:L60" si="3">G4+H4-I4-J4+K4</f>
        <v>1534.9058564814823</v>
      </c>
      <c r="M4" s="8">
        <v>3500</v>
      </c>
      <c r="N4" s="8">
        <f t="shared" ref="N4:N60" si="4">G4-M4</f>
        <v>42.905856481481806</v>
      </c>
      <c r="O4" s="2">
        <f t="shared" si="1"/>
        <v>2485.9974421296292</v>
      </c>
      <c r="P4" s="3">
        <f t="shared" si="2"/>
        <v>571.09670138888896</v>
      </c>
    </row>
    <row r="5" spans="1:16" ht="17.25" thickBot="1" x14ac:dyDescent="0.35">
      <c r="A5" s="4" t="s">
        <v>4</v>
      </c>
      <c r="B5" s="8">
        <f t="shared" ref="B5:B16" si="5">B4-F4</f>
        <v>487277.77888888889</v>
      </c>
      <c r="C5" s="1">
        <v>6600</v>
      </c>
      <c r="D5" s="6">
        <f t="shared" ref="D5:D17" si="6">B5*0.049*0.85/12</f>
        <v>1691.2599575601853</v>
      </c>
      <c r="E5" s="7">
        <f t="shared" ref="E5:E60" si="7">F5+B5*0.049*0.85/12</f>
        <v>3052.369957560185</v>
      </c>
      <c r="F5" s="8">
        <v>1361.11</v>
      </c>
      <c r="G5" s="8">
        <f t="shared" si="0"/>
        <v>3547.630042439815</v>
      </c>
      <c r="H5" s="1">
        <v>1152</v>
      </c>
      <c r="I5" s="1">
        <v>600</v>
      </c>
      <c r="J5" s="1">
        <v>3000</v>
      </c>
      <c r="K5" s="1">
        <v>440</v>
      </c>
      <c r="L5" s="8">
        <f t="shared" si="3"/>
        <v>1539.630042439815</v>
      </c>
      <c r="M5" s="8">
        <v>3500</v>
      </c>
      <c r="N5" s="8">
        <f t="shared" si="4"/>
        <v>47.630042439815043</v>
      </c>
      <c r="O5" s="2">
        <f t="shared" si="1"/>
        <v>2482.8640534837959</v>
      </c>
      <c r="P5" s="3">
        <f t="shared" si="2"/>
        <v>569.50590407638902</v>
      </c>
    </row>
    <row r="6" spans="1:16" ht="17.25" thickBot="1" x14ac:dyDescent="0.35">
      <c r="A6" s="4" t="s">
        <v>5</v>
      </c>
      <c r="B6" s="8">
        <f t="shared" si="5"/>
        <v>485916.6688888889</v>
      </c>
      <c r="C6" s="1">
        <v>6600</v>
      </c>
      <c r="D6" s="6">
        <f t="shared" si="6"/>
        <v>1686.5357716018518</v>
      </c>
      <c r="E6" s="7">
        <f t="shared" si="7"/>
        <v>3047.6457716018517</v>
      </c>
      <c r="F6" s="8">
        <v>1361.11</v>
      </c>
      <c r="G6" s="8">
        <f t="shared" si="0"/>
        <v>3552.3542283981483</v>
      </c>
      <c r="H6" s="1">
        <v>1152</v>
      </c>
      <c r="I6" s="1">
        <v>600</v>
      </c>
      <c r="J6" s="1">
        <v>3000</v>
      </c>
      <c r="K6" s="1">
        <v>440</v>
      </c>
      <c r="L6" s="8">
        <f t="shared" si="3"/>
        <v>1544.3542283981478</v>
      </c>
      <c r="M6" s="8">
        <v>3500</v>
      </c>
      <c r="N6" s="8">
        <f t="shared" si="4"/>
        <v>52.35422839814828</v>
      </c>
      <c r="O6" s="2">
        <f t="shared" si="1"/>
        <v>2479.7306648379626</v>
      </c>
      <c r="P6" s="3">
        <f t="shared" si="2"/>
        <v>567.91510676388907</v>
      </c>
    </row>
    <row r="7" spans="1:16" ht="17.25" thickBot="1" x14ac:dyDescent="0.35">
      <c r="A7" s="4" t="s">
        <v>6</v>
      </c>
      <c r="B7" s="8">
        <f t="shared" si="5"/>
        <v>484555.55888888892</v>
      </c>
      <c r="C7" s="1">
        <v>6600</v>
      </c>
      <c r="D7" s="6">
        <f t="shared" si="6"/>
        <v>1681.8115856435186</v>
      </c>
      <c r="E7" s="7">
        <f t="shared" si="7"/>
        <v>3042.9215856435185</v>
      </c>
      <c r="F7" s="8">
        <v>1361.11</v>
      </c>
      <c r="G7" s="8">
        <f t="shared" si="0"/>
        <v>3557.0784143564815</v>
      </c>
      <c r="H7" s="1">
        <v>1152</v>
      </c>
      <c r="I7" s="1">
        <v>600</v>
      </c>
      <c r="J7" s="1">
        <v>3000</v>
      </c>
      <c r="K7" s="1">
        <v>440</v>
      </c>
      <c r="L7" s="8">
        <f t="shared" si="3"/>
        <v>1549.0784143564815</v>
      </c>
      <c r="M7" s="8">
        <v>3500</v>
      </c>
      <c r="N7" s="8">
        <f t="shared" si="4"/>
        <v>57.078414356481517</v>
      </c>
      <c r="O7" s="2">
        <f t="shared" si="1"/>
        <v>2476.5972761921294</v>
      </c>
      <c r="P7" s="3">
        <f t="shared" si="2"/>
        <v>566.32430945138913</v>
      </c>
    </row>
    <row r="8" spans="1:16" ht="17.25" thickBot="1" x14ac:dyDescent="0.35">
      <c r="A8" s="4" t="s">
        <v>7</v>
      </c>
      <c r="B8" s="8">
        <f t="shared" si="5"/>
        <v>483194.44888888893</v>
      </c>
      <c r="C8" s="1">
        <v>6600</v>
      </c>
      <c r="D8" s="6">
        <f t="shared" si="6"/>
        <v>1677.0873996851853</v>
      </c>
      <c r="E8" s="7">
        <f t="shared" si="7"/>
        <v>3038.1973996851852</v>
      </c>
      <c r="F8" s="8">
        <v>1361.11</v>
      </c>
      <c r="G8" s="8">
        <f t="shared" si="0"/>
        <v>3561.8026003148148</v>
      </c>
      <c r="H8" s="1">
        <v>1152</v>
      </c>
      <c r="I8" s="1">
        <v>600</v>
      </c>
      <c r="J8" s="1">
        <v>3000</v>
      </c>
      <c r="K8" s="1">
        <v>440</v>
      </c>
      <c r="L8" s="8">
        <f t="shared" si="3"/>
        <v>1553.8026003148152</v>
      </c>
      <c r="M8" s="8">
        <v>3500</v>
      </c>
      <c r="N8" s="8">
        <f t="shared" si="4"/>
        <v>61.802600314814754</v>
      </c>
      <c r="O8" s="2">
        <f t="shared" si="1"/>
        <v>2473.4638875462961</v>
      </c>
      <c r="P8" s="3">
        <f t="shared" si="2"/>
        <v>564.73351213888918</v>
      </c>
    </row>
    <row r="9" spans="1:16" ht="17.25" thickBot="1" x14ac:dyDescent="0.35">
      <c r="A9" s="4" t="s">
        <v>8</v>
      </c>
      <c r="B9" s="8">
        <f t="shared" si="5"/>
        <v>481833.33888888895</v>
      </c>
      <c r="C9" s="1">
        <v>6600</v>
      </c>
      <c r="D9" s="6">
        <f t="shared" si="6"/>
        <v>1672.3632137268521</v>
      </c>
      <c r="E9" s="7">
        <f t="shared" si="7"/>
        <v>3033.473213726852</v>
      </c>
      <c r="F9" s="8">
        <v>1361.11</v>
      </c>
      <c r="G9" s="8">
        <f t="shared" si="0"/>
        <v>3566.526786273148</v>
      </c>
      <c r="H9" s="1">
        <v>1152</v>
      </c>
      <c r="I9" s="1">
        <v>600</v>
      </c>
      <c r="J9" s="1">
        <v>3000</v>
      </c>
      <c r="K9" s="1">
        <v>440</v>
      </c>
      <c r="L9" s="8">
        <f t="shared" si="3"/>
        <v>1558.526786273148</v>
      </c>
      <c r="M9" s="8">
        <v>3500</v>
      </c>
      <c r="N9" s="8">
        <f t="shared" si="4"/>
        <v>66.526786273147991</v>
      </c>
      <c r="O9" s="2">
        <f t="shared" si="1"/>
        <v>2470.3304989004628</v>
      </c>
      <c r="P9" s="3">
        <f t="shared" si="2"/>
        <v>563.14271482638924</v>
      </c>
    </row>
    <row r="10" spans="1:16" ht="17.25" thickBot="1" x14ac:dyDescent="0.35">
      <c r="A10" s="4" t="s">
        <v>68</v>
      </c>
      <c r="B10" s="8">
        <f>B9-F9</f>
        <v>480472.22888888896</v>
      </c>
      <c r="C10" s="1">
        <v>6600</v>
      </c>
      <c r="D10" s="6">
        <f t="shared" si="6"/>
        <v>1667.6390277685186</v>
      </c>
      <c r="E10" s="7">
        <f t="shared" si="7"/>
        <v>3028.7490277685183</v>
      </c>
      <c r="F10" s="8">
        <v>1361.11</v>
      </c>
      <c r="G10" s="8">
        <f t="shared" si="0"/>
        <v>3571.2509722314817</v>
      </c>
      <c r="H10" s="1">
        <v>1152</v>
      </c>
      <c r="I10" s="1">
        <v>600</v>
      </c>
      <c r="J10" s="1">
        <v>3000</v>
      </c>
      <c r="K10" s="1">
        <v>440</v>
      </c>
      <c r="L10" s="8">
        <f t="shared" si="3"/>
        <v>1563.2509722314817</v>
      </c>
      <c r="M10" s="8">
        <v>3500</v>
      </c>
      <c r="N10" s="8">
        <f t="shared" si="4"/>
        <v>71.250972231481683</v>
      </c>
      <c r="O10" s="2">
        <f t="shared" si="1"/>
        <v>2467.1971102546295</v>
      </c>
      <c r="P10" s="3">
        <f t="shared" si="2"/>
        <v>561.55191751388884</v>
      </c>
    </row>
    <row r="11" spans="1:16" ht="17.25" thickBot="1" x14ac:dyDescent="0.35">
      <c r="A11" s="4" t="s">
        <v>9</v>
      </c>
      <c r="B11" s="8">
        <f t="shared" si="5"/>
        <v>479111.11888888897</v>
      </c>
      <c r="C11" s="1">
        <v>6600</v>
      </c>
      <c r="D11" s="6">
        <f t="shared" si="6"/>
        <v>1662.9148418101856</v>
      </c>
      <c r="E11" s="7">
        <f t="shared" si="7"/>
        <v>3024.0248418101855</v>
      </c>
      <c r="F11" s="8">
        <v>1361.11</v>
      </c>
      <c r="G11" s="8">
        <f t="shared" si="0"/>
        <v>3575.9751581898145</v>
      </c>
      <c r="H11" s="1">
        <v>1152</v>
      </c>
      <c r="I11" s="1">
        <v>600</v>
      </c>
      <c r="J11" s="1">
        <v>3000</v>
      </c>
      <c r="K11" s="1">
        <v>440</v>
      </c>
      <c r="L11" s="8">
        <f t="shared" si="3"/>
        <v>1567.9751581898145</v>
      </c>
      <c r="M11" s="8">
        <v>3500</v>
      </c>
      <c r="N11" s="8">
        <f t="shared" si="4"/>
        <v>75.975158189814465</v>
      </c>
      <c r="O11" s="2">
        <f t="shared" si="1"/>
        <v>2464.0637216087962</v>
      </c>
      <c r="P11" s="3">
        <f t="shared" si="2"/>
        <v>559.96112020138935</v>
      </c>
    </row>
    <row r="12" spans="1:16" ht="17.25" thickBot="1" x14ac:dyDescent="0.35">
      <c r="A12" s="4" t="s">
        <v>69</v>
      </c>
      <c r="B12" s="8">
        <f t="shared" si="5"/>
        <v>477750.00888888899</v>
      </c>
      <c r="C12" s="1">
        <v>6600</v>
      </c>
      <c r="D12" s="6">
        <f t="shared" si="6"/>
        <v>1658.1906558518522</v>
      </c>
      <c r="E12" s="7">
        <f t="shared" si="7"/>
        <v>3019.3006558518518</v>
      </c>
      <c r="F12" s="8">
        <v>1361.11</v>
      </c>
      <c r="G12" s="8">
        <f t="shared" si="0"/>
        <v>3580.6993441481482</v>
      </c>
      <c r="H12" s="1">
        <v>1152</v>
      </c>
      <c r="I12" s="1">
        <v>600</v>
      </c>
      <c r="J12" s="1">
        <v>3000</v>
      </c>
      <c r="K12" s="1">
        <v>440</v>
      </c>
      <c r="L12" s="8">
        <f t="shared" si="3"/>
        <v>1572.6993441481482</v>
      </c>
      <c r="M12" s="8">
        <v>3500</v>
      </c>
      <c r="N12" s="8">
        <f t="shared" si="4"/>
        <v>80.699344148148157</v>
      </c>
      <c r="O12" s="2">
        <f t="shared" si="1"/>
        <v>2460.9303329629629</v>
      </c>
      <c r="P12" s="3">
        <f t="shared" si="2"/>
        <v>558.37032288888895</v>
      </c>
    </row>
    <row r="13" spans="1:16" ht="17.25" thickBot="1" x14ac:dyDescent="0.35">
      <c r="A13" s="4" t="s">
        <v>87</v>
      </c>
      <c r="B13" s="8">
        <v>335027.78999999998</v>
      </c>
      <c r="D13" s="6"/>
      <c r="E13" s="7"/>
      <c r="F13" s="8"/>
      <c r="G13" s="8"/>
      <c r="L13" s="8"/>
      <c r="M13" s="8"/>
      <c r="N13" s="8"/>
    </row>
    <row r="14" spans="1:16" ht="17.25" thickBot="1" x14ac:dyDescent="0.35">
      <c r="A14" s="4" t="s">
        <v>10</v>
      </c>
      <c r="B14" s="8">
        <v>335027.78999999998</v>
      </c>
      <c r="C14" s="1">
        <v>6400</v>
      </c>
      <c r="D14" s="6">
        <f t="shared" si="6"/>
        <v>1162.825621125</v>
      </c>
      <c r="E14" s="7">
        <f t="shared" si="7"/>
        <v>2127.825621125</v>
      </c>
      <c r="F14" s="8">
        <v>965</v>
      </c>
      <c r="G14" s="8">
        <f t="shared" ref="G14:G21" si="8">C14-E14</f>
        <v>4272.174378875</v>
      </c>
      <c r="H14" s="1">
        <v>1440</v>
      </c>
      <c r="I14" s="1">
        <v>700</v>
      </c>
      <c r="J14" s="1">
        <v>3000</v>
      </c>
      <c r="K14" s="1">
        <v>440</v>
      </c>
      <c r="L14" s="8">
        <f t="shared" si="3"/>
        <v>2452.174378875</v>
      </c>
      <c r="M14" s="8">
        <v>3500</v>
      </c>
      <c r="N14" s="8">
        <f t="shared" si="4"/>
        <v>772.174378875</v>
      </c>
      <c r="O14" s="2">
        <f t="shared" ref="O14:O21" si="9">F14+B14*0.0325*0.85/12</f>
        <v>1736.2618915624998</v>
      </c>
      <c r="P14" s="3">
        <f t="shared" ref="P14:P21" si="10">E14-O14</f>
        <v>391.56372956250016</v>
      </c>
    </row>
    <row r="15" spans="1:16" s="9" customFormat="1" ht="17.25" thickBot="1" x14ac:dyDescent="0.35">
      <c r="A15" s="4" t="s">
        <v>11</v>
      </c>
      <c r="B15" s="8">
        <f t="shared" si="5"/>
        <v>334062.78999999998</v>
      </c>
      <c r="C15" s="1">
        <v>6400</v>
      </c>
      <c r="D15" s="6">
        <f t="shared" si="6"/>
        <v>1159.4762669583333</v>
      </c>
      <c r="E15" s="7">
        <f t="shared" si="7"/>
        <v>2124.4762669583333</v>
      </c>
      <c r="F15" s="8">
        <v>965</v>
      </c>
      <c r="G15" s="8">
        <f t="shared" si="8"/>
        <v>4275.5237330416667</v>
      </c>
      <c r="H15" s="1">
        <v>1440</v>
      </c>
      <c r="I15" s="1">
        <v>700</v>
      </c>
      <c r="J15" s="1">
        <v>3000</v>
      </c>
      <c r="K15" s="1">
        <v>440</v>
      </c>
      <c r="L15" s="8">
        <f t="shared" si="3"/>
        <v>2455.5237330416667</v>
      </c>
      <c r="M15" s="8">
        <v>3500</v>
      </c>
      <c r="N15" s="8">
        <f t="shared" si="4"/>
        <v>775.52373304166667</v>
      </c>
      <c r="O15" s="2">
        <f t="shared" si="9"/>
        <v>1734.0403811458332</v>
      </c>
      <c r="P15" s="3">
        <f t="shared" si="10"/>
        <v>390.43588581250015</v>
      </c>
    </row>
    <row r="16" spans="1:16" ht="17.25" thickBot="1" x14ac:dyDescent="0.35">
      <c r="A16" s="4" t="s">
        <v>12</v>
      </c>
      <c r="B16" s="8">
        <f t="shared" si="5"/>
        <v>333097.78999999998</v>
      </c>
      <c r="C16" s="1">
        <v>6400</v>
      </c>
      <c r="D16" s="6">
        <f t="shared" si="6"/>
        <v>1156.1269127916667</v>
      </c>
      <c r="E16" s="7">
        <f t="shared" si="7"/>
        <v>2121.1269127916667</v>
      </c>
      <c r="F16" s="8">
        <v>965</v>
      </c>
      <c r="G16" s="8">
        <f t="shared" si="8"/>
        <v>4278.8730872083333</v>
      </c>
      <c r="H16" s="1">
        <v>1440</v>
      </c>
      <c r="I16" s="1">
        <v>700</v>
      </c>
      <c r="J16" s="1">
        <v>3000</v>
      </c>
      <c r="K16" s="1">
        <v>440</v>
      </c>
      <c r="L16" s="8">
        <f t="shared" si="3"/>
        <v>2458.8730872083333</v>
      </c>
      <c r="M16" s="8">
        <v>3500</v>
      </c>
      <c r="N16" s="8">
        <f t="shared" si="4"/>
        <v>778.87308720833335</v>
      </c>
      <c r="O16" s="2">
        <f t="shared" si="9"/>
        <v>1731.8188707291665</v>
      </c>
      <c r="P16" s="3">
        <f t="shared" si="10"/>
        <v>389.30804206250014</v>
      </c>
    </row>
    <row r="17" spans="1:16" ht="17.25" thickBot="1" x14ac:dyDescent="0.35">
      <c r="A17" s="4" t="s">
        <v>13</v>
      </c>
      <c r="B17" s="8">
        <f>B16-F16</f>
        <v>332132.78999999998</v>
      </c>
      <c r="C17" s="1">
        <v>8200</v>
      </c>
      <c r="D17" s="6">
        <f t="shared" si="6"/>
        <v>1152.777558625</v>
      </c>
      <c r="E17" s="7">
        <f t="shared" si="7"/>
        <v>2117.777558625</v>
      </c>
      <c r="F17" s="8">
        <v>965</v>
      </c>
      <c r="G17" s="8">
        <f t="shared" si="8"/>
        <v>6082.222441375</v>
      </c>
      <c r="H17" s="1">
        <v>1440</v>
      </c>
      <c r="I17" s="1">
        <v>800</v>
      </c>
      <c r="J17" s="1">
        <v>5000</v>
      </c>
      <c r="K17" s="1">
        <v>440</v>
      </c>
      <c r="L17" s="8">
        <f>G17+H17-I17-J17+K17</f>
        <v>2162.222441375</v>
      </c>
      <c r="M17" s="8">
        <v>3500</v>
      </c>
      <c r="N17" s="8">
        <f t="shared" si="4"/>
        <v>2582.222441375</v>
      </c>
      <c r="O17" s="2">
        <f t="shared" si="9"/>
        <v>1729.5973603124999</v>
      </c>
      <c r="P17" s="3">
        <f t="shared" si="10"/>
        <v>388.18019831250012</v>
      </c>
    </row>
    <row r="18" spans="1:16" ht="17.25" thickBot="1" x14ac:dyDescent="0.35">
      <c r="A18" s="4" t="s">
        <v>70</v>
      </c>
      <c r="B18" s="8">
        <f t="shared" ref="B18:B21" si="11">B17-F17</f>
        <v>331167.78999999998</v>
      </c>
      <c r="C18" s="1">
        <v>8200</v>
      </c>
      <c r="D18" s="6">
        <f t="shared" ref="D18:D60" si="12">B18*0.049*0.85/12</f>
        <v>1149.4282044583333</v>
      </c>
      <c r="E18" s="7">
        <f t="shared" si="7"/>
        <v>2114.4282044583333</v>
      </c>
      <c r="F18" s="8">
        <v>965</v>
      </c>
      <c r="G18" s="8">
        <f t="shared" si="8"/>
        <v>6085.5717955416667</v>
      </c>
      <c r="H18" s="1">
        <v>1440</v>
      </c>
      <c r="I18" s="1">
        <v>800</v>
      </c>
      <c r="J18" s="1">
        <v>5000</v>
      </c>
      <c r="K18" s="1">
        <v>440</v>
      </c>
      <c r="L18" s="8">
        <f t="shared" si="3"/>
        <v>2165.5717955416667</v>
      </c>
      <c r="M18" s="8">
        <v>4000</v>
      </c>
      <c r="N18" s="8">
        <f t="shared" si="4"/>
        <v>2085.5717955416667</v>
      </c>
      <c r="O18" s="2">
        <f t="shared" si="9"/>
        <v>1727.3758498958332</v>
      </c>
      <c r="P18" s="3">
        <f t="shared" si="10"/>
        <v>387.05235456250011</v>
      </c>
    </row>
    <row r="19" spans="1:16" ht="17.25" thickBot="1" x14ac:dyDescent="0.35">
      <c r="A19" s="4" t="s">
        <v>14</v>
      </c>
      <c r="B19" s="8">
        <f t="shared" si="11"/>
        <v>330202.78999999998</v>
      </c>
      <c r="C19" s="1">
        <v>8200</v>
      </c>
      <c r="D19" s="6">
        <f t="shared" si="12"/>
        <v>1146.0788502916666</v>
      </c>
      <c r="E19" s="7">
        <f t="shared" si="7"/>
        <v>2111.0788502916666</v>
      </c>
      <c r="F19" s="8">
        <v>965</v>
      </c>
      <c r="G19" s="8">
        <f t="shared" si="8"/>
        <v>6088.9211497083334</v>
      </c>
      <c r="H19" s="1">
        <v>1440</v>
      </c>
      <c r="I19" s="1">
        <v>800</v>
      </c>
      <c r="J19" s="1">
        <v>5000</v>
      </c>
      <c r="K19" s="1">
        <v>440</v>
      </c>
      <c r="L19" s="8">
        <f t="shared" si="3"/>
        <v>2168.9211497083334</v>
      </c>
      <c r="M19" s="8">
        <v>4000</v>
      </c>
      <c r="N19" s="8">
        <f t="shared" si="4"/>
        <v>2088.9211497083334</v>
      </c>
      <c r="O19" s="2">
        <f t="shared" si="9"/>
        <v>1725.1543394791665</v>
      </c>
      <c r="P19" s="3">
        <f t="shared" si="10"/>
        <v>385.9245108125001</v>
      </c>
    </row>
    <row r="20" spans="1:16" ht="17.25" thickBot="1" x14ac:dyDescent="0.35">
      <c r="A20" s="4" t="s">
        <v>15</v>
      </c>
      <c r="B20" s="8">
        <f t="shared" si="11"/>
        <v>329237.78999999998</v>
      </c>
      <c r="C20" s="1">
        <v>8200</v>
      </c>
      <c r="D20" s="6">
        <f t="shared" si="12"/>
        <v>1142.729496125</v>
      </c>
      <c r="E20" s="7">
        <f t="shared" si="7"/>
        <v>2107.729496125</v>
      </c>
      <c r="F20" s="8">
        <v>965</v>
      </c>
      <c r="G20" s="8">
        <f t="shared" si="8"/>
        <v>6092.270503875</v>
      </c>
      <c r="H20" s="1">
        <v>1440</v>
      </c>
      <c r="I20" s="1">
        <v>800</v>
      </c>
      <c r="J20" s="1">
        <v>5000</v>
      </c>
      <c r="K20" s="1">
        <v>440</v>
      </c>
      <c r="L20" s="8">
        <f t="shared" si="3"/>
        <v>2172.270503875</v>
      </c>
      <c r="M20" s="8">
        <v>4000</v>
      </c>
      <c r="N20" s="8">
        <f t="shared" si="4"/>
        <v>2092.270503875</v>
      </c>
      <c r="O20" s="2">
        <f t="shared" si="9"/>
        <v>1722.9328290624999</v>
      </c>
      <c r="P20" s="3">
        <f t="shared" si="10"/>
        <v>384.79666706250009</v>
      </c>
    </row>
    <row r="21" spans="1:16" ht="17.25" thickBot="1" x14ac:dyDescent="0.35">
      <c r="A21" s="4" t="s">
        <v>16</v>
      </c>
      <c r="B21" s="8">
        <f t="shared" si="11"/>
        <v>328272.78999999998</v>
      </c>
      <c r="C21" s="1">
        <v>8200</v>
      </c>
      <c r="D21" s="6">
        <f t="shared" si="12"/>
        <v>1139.3801419583333</v>
      </c>
      <c r="E21" s="7">
        <f t="shared" si="7"/>
        <v>2104.3801419583333</v>
      </c>
      <c r="F21" s="8">
        <v>965</v>
      </c>
      <c r="G21" s="8">
        <f t="shared" si="8"/>
        <v>6095.6198580416667</v>
      </c>
      <c r="H21" s="1">
        <v>1440</v>
      </c>
      <c r="I21" s="1">
        <v>800</v>
      </c>
      <c r="J21" s="1">
        <v>5000</v>
      </c>
      <c r="K21" s="1">
        <v>440</v>
      </c>
      <c r="L21" s="8">
        <f t="shared" si="3"/>
        <v>2175.6198580416667</v>
      </c>
      <c r="M21" s="8">
        <v>4000</v>
      </c>
      <c r="N21" s="8">
        <f t="shared" si="4"/>
        <v>2095.6198580416667</v>
      </c>
      <c r="O21" s="2">
        <f t="shared" si="9"/>
        <v>1720.7113186458332</v>
      </c>
      <c r="P21" s="3">
        <f t="shared" si="10"/>
        <v>383.66882331250008</v>
      </c>
    </row>
    <row r="22" spans="1:16" ht="17.25" thickBot="1" x14ac:dyDescent="0.35">
      <c r="A22" s="4" t="s">
        <v>85</v>
      </c>
      <c r="B22" s="8">
        <v>230995.01</v>
      </c>
      <c r="D22" s="6"/>
      <c r="E22" s="7"/>
      <c r="F22" s="8">
        <v>675.42</v>
      </c>
      <c r="G22" s="8"/>
      <c r="L22" s="8"/>
      <c r="M22" s="8"/>
      <c r="N22" s="8"/>
    </row>
    <row r="23" spans="1:16" ht="17.25" thickBot="1" x14ac:dyDescent="0.35">
      <c r="A23" s="4" t="s">
        <v>17</v>
      </c>
      <c r="B23" s="8">
        <v>230995.01</v>
      </c>
      <c r="C23" s="1">
        <v>8200</v>
      </c>
      <c r="D23" s="6">
        <f t="shared" si="12"/>
        <v>801.74518054166674</v>
      </c>
      <c r="E23" s="7">
        <f t="shared" si="7"/>
        <v>1477.1651805416668</v>
      </c>
      <c r="F23" s="8">
        <v>675.42</v>
      </c>
      <c r="G23" s="8">
        <f t="shared" ref="G23:G32" si="13">C23-E23</f>
        <v>6722.8348194583332</v>
      </c>
      <c r="H23" s="1">
        <v>1440</v>
      </c>
      <c r="I23" s="1">
        <v>600</v>
      </c>
      <c r="J23" s="1">
        <v>5000</v>
      </c>
      <c r="K23" s="1">
        <v>440</v>
      </c>
      <c r="L23" s="8">
        <f t="shared" si="3"/>
        <v>3002.8348194583332</v>
      </c>
      <c r="M23" s="8">
        <v>4000</v>
      </c>
      <c r="N23" s="8">
        <f t="shared" si="4"/>
        <v>2722.8348194583332</v>
      </c>
      <c r="O23" s="2">
        <f t="shared" ref="O23:O32" si="14">F23+B23*0.0325*0.85/12</f>
        <v>1207.1897626041666</v>
      </c>
      <c r="P23" s="3">
        <f t="shared" ref="P23:P32" si="15">E23-O23</f>
        <v>269.9754179375002</v>
      </c>
    </row>
    <row r="24" spans="1:16" ht="17.25" thickBot="1" x14ac:dyDescent="0.35">
      <c r="A24" s="4" t="s">
        <v>71</v>
      </c>
      <c r="B24" s="8">
        <f t="shared" ref="B24:B32" si="16">B23-F23</f>
        <v>230319.59</v>
      </c>
      <c r="C24" s="1">
        <v>8200</v>
      </c>
      <c r="D24" s="6">
        <f t="shared" si="12"/>
        <v>799.40091029166661</v>
      </c>
      <c r="E24" s="7">
        <f t="shared" si="7"/>
        <v>1474.8209102916667</v>
      </c>
      <c r="F24" s="8">
        <v>675.42</v>
      </c>
      <c r="G24" s="8">
        <f t="shared" si="13"/>
        <v>6725.1790897083338</v>
      </c>
      <c r="H24" s="1">
        <v>1440</v>
      </c>
      <c r="I24" s="1">
        <v>600</v>
      </c>
      <c r="J24" s="1">
        <v>5000</v>
      </c>
      <c r="K24" s="1">
        <v>440</v>
      </c>
      <c r="L24" s="8">
        <f t="shared" si="3"/>
        <v>3005.1790897083338</v>
      </c>
      <c r="M24" s="8">
        <v>4000</v>
      </c>
      <c r="N24" s="8">
        <f t="shared" si="4"/>
        <v>2725.1790897083338</v>
      </c>
      <c r="O24" s="2">
        <f t="shared" si="14"/>
        <v>1205.6348894791665</v>
      </c>
      <c r="P24" s="3">
        <f t="shared" si="15"/>
        <v>269.18602081250015</v>
      </c>
    </row>
    <row r="25" spans="1:16" ht="17.25" thickBot="1" x14ac:dyDescent="0.35">
      <c r="A25" s="4" t="s">
        <v>18</v>
      </c>
      <c r="B25" s="8">
        <f t="shared" si="16"/>
        <v>229644.16999999998</v>
      </c>
      <c r="C25" s="1">
        <v>8200</v>
      </c>
      <c r="D25" s="6">
        <f t="shared" si="12"/>
        <v>797.05664004166658</v>
      </c>
      <c r="E25" s="7">
        <f t="shared" si="7"/>
        <v>1472.4766400416665</v>
      </c>
      <c r="F25" s="8">
        <v>675.42</v>
      </c>
      <c r="G25" s="8">
        <f t="shared" si="13"/>
        <v>6727.5233599583335</v>
      </c>
      <c r="H25" s="1">
        <v>1440</v>
      </c>
      <c r="I25" s="1">
        <v>600</v>
      </c>
      <c r="J25" s="1">
        <v>5000</v>
      </c>
      <c r="K25" s="1">
        <v>440</v>
      </c>
      <c r="L25" s="8">
        <f t="shared" si="3"/>
        <v>3007.5233599583335</v>
      </c>
      <c r="M25" s="8">
        <v>4000</v>
      </c>
      <c r="N25" s="8">
        <f t="shared" si="4"/>
        <v>2727.5233599583335</v>
      </c>
      <c r="O25" s="2">
        <f t="shared" si="14"/>
        <v>1204.0800163541667</v>
      </c>
      <c r="P25" s="3">
        <f t="shared" si="15"/>
        <v>268.39662368749987</v>
      </c>
    </row>
    <row r="26" spans="1:16" ht="17.25" thickBot="1" x14ac:dyDescent="0.35">
      <c r="A26" s="4" t="s">
        <v>19</v>
      </c>
      <c r="B26" s="8">
        <f t="shared" si="16"/>
        <v>228968.74999999997</v>
      </c>
      <c r="C26" s="1">
        <v>8200</v>
      </c>
      <c r="D26" s="6">
        <f t="shared" si="12"/>
        <v>794.71236979166645</v>
      </c>
      <c r="E26" s="7">
        <f t="shared" si="7"/>
        <v>1470.1323697916664</v>
      </c>
      <c r="F26" s="8">
        <v>675.42</v>
      </c>
      <c r="G26" s="8">
        <f t="shared" si="13"/>
        <v>6729.8676302083331</v>
      </c>
      <c r="H26" s="1">
        <v>1440</v>
      </c>
      <c r="I26" s="1">
        <v>600</v>
      </c>
      <c r="J26" s="1">
        <v>5000</v>
      </c>
      <c r="K26" s="1">
        <v>440</v>
      </c>
      <c r="L26" s="8">
        <f t="shared" si="3"/>
        <v>3009.8676302083331</v>
      </c>
      <c r="M26" s="8">
        <v>4000</v>
      </c>
      <c r="N26" s="8">
        <f t="shared" si="4"/>
        <v>2729.8676302083331</v>
      </c>
      <c r="O26" s="2">
        <f t="shared" si="14"/>
        <v>1202.5251432291666</v>
      </c>
      <c r="P26" s="3">
        <f t="shared" si="15"/>
        <v>267.60722656249982</v>
      </c>
    </row>
    <row r="27" spans="1:16" s="9" customFormat="1" ht="17.25" thickBot="1" x14ac:dyDescent="0.35">
      <c r="A27" s="22" t="s">
        <v>20</v>
      </c>
      <c r="B27" s="8">
        <f t="shared" si="16"/>
        <v>228293.32999999996</v>
      </c>
      <c r="C27" s="1">
        <v>8200</v>
      </c>
      <c r="D27" s="11">
        <f t="shared" si="12"/>
        <v>792.36809954166654</v>
      </c>
      <c r="E27" s="11">
        <f t="shared" si="7"/>
        <v>1467.7880995416665</v>
      </c>
      <c r="F27" s="8">
        <v>675.42</v>
      </c>
      <c r="G27" s="10">
        <f t="shared" si="13"/>
        <v>6732.2119004583337</v>
      </c>
      <c r="H27" s="1">
        <v>1440</v>
      </c>
      <c r="I27" s="9">
        <v>600</v>
      </c>
      <c r="J27" s="1">
        <v>5000</v>
      </c>
      <c r="K27" s="9">
        <v>440</v>
      </c>
      <c r="L27" s="10">
        <f t="shared" si="3"/>
        <v>3012.2119004583337</v>
      </c>
      <c r="M27" s="10">
        <v>4000</v>
      </c>
      <c r="N27" s="10">
        <f t="shared" si="4"/>
        <v>2732.2119004583337</v>
      </c>
      <c r="O27" s="12">
        <f t="shared" si="14"/>
        <v>1200.9702701041665</v>
      </c>
      <c r="P27" s="13">
        <f t="shared" si="15"/>
        <v>266.8178294375</v>
      </c>
    </row>
    <row r="28" spans="1:16" ht="17.25" thickBot="1" x14ac:dyDescent="0.35">
      <c r="A28" s="4" t="s">
        <v>21</v>
      </c>
      <c r="B28" s="8">
        <f t="shared" si="16"/>
        <v>227617.90999999995</v>
      </c>
      <c r="C28" s="1">
        <v>6400</v>
      </c>
      <c r="D28" s="6">
        <f t="shared" si="12"/>
        <v>790.02382929166652</v>
      </c>
      <c r="E28" s="7">
        <f t="shared" si="7"/>
        <v>1465.4438292916666</v>
      </c>
      <c r="F28" s="8">
        <v>675.42</v>
      </c>
      <c r="G28" s="8">
        <f t="shared" si="13"/>
        <v>4934.5561707083334</v>
      </c>
      <c r="H28" s="1">
        <v>1440</v>
      </c>
      <c r="I28" s="1">
        <v>600</v>
      </c>
      <c r="J28" s="1">
        <v>4000</v>
      </c>
      <c r="K28" s="1">
        <v>440</v>
      </c>
      <c r="L28" s="8">
        <f t="shared" si="3"/>
        <v>2214.5561707083334</v>
      </c>
      <c r="M28" s="8">
        <v>4000</v>
      </c>
      <c r="N28" s="8">
        <f t="shared" si="4"/>
        <v>934.55617070833341</v>
      </c>
      <c r="O28" s="2">
        <f t="shared" si="14"/>
        <v>1199.4153969791664</v>
      </c>
      <c r="P28" s="3">
        <f t="shared" si="15"/>
        <v>266.02843231250017</v>
      </c>
    </row>
    <row r="29" spans="1:16" ht="17.25" thickBot="1" x14ac:dyDescent="0.35">
      <c r="A29" s="4" t="s">
        <v>22</v>
      </c>
      <c r="B29" s="8">
        <f t="shared" si="16"/>
        <v>226942.48999999993</v>
      </c>
      <c r="C29" s="1">
        <v>6400</v>
      </c>
      <c r="D29" s="6">
        <f t="shared" si="12"/>
        <v>787.67955904166638</v>
      </c>
      <c r="E29" s="7">
        <f t="shared" si="7"/>
        <v>1463.0995590416665</v>
      </c>
      <c r="F29" s="8">
        <v>675.42</v>
      </c>
      <c r="G29" s="8">
        <f t="shared" si="13"/>
        <v>4936.900440958334</v>
      </c>
      <c r="H29" s="1">
        <v>1080</v>
      </c>
      <c r="I29" s="1">
        <v>600</v>
      </c>
      <c r="J29" s="1">
        <v>4000</v>
      </c>
      <c r="K29" s="1">
        <v>440</v>
      </c>
      <c r="L29" s="8">
        <f t="shared" si="3"/>
        <v>1856.900440958334</v>
      </c>
      <c r="M29" s="8">
        <v>4000</v>
      </c>
      <c r="N29" s="8">
        <f t="shared" si="4"/>
        <v>936.900440958334</v>
      </c>
      <c r="O29" s="2">
        <f t="shared" si="14"/>
        <v>1197.8605238541663</v>
      </c>
      <c r="P29" s="3">
        <f t="shared" si="15"/>
        <v>265.23903518750012</v>
      </c>
    </row>
    <row r="30" spans="1:16" ht="17.25" thickBot="1" x14ac:dyDescent="0.35">
      <c r="A30" s="4" t="s">
        <v>23</v>
      </c>
      <c r="B30" s="8">
        <f t="shared" si="16"/>
        <v>226267.06999999992</v>
      </c>
      <c r="C30" s="1">
        <v>6400</v>
      </c>
      <c r="D30" s="6">
        <f t="shared" si="12"/>
        <v>785.33528879166636</v>
      </c>
      <c r="E30" s="7">
        <f t="shared" si="7"/>
        <v>1460.7552887916663</v>
      </c>
      <c r="F30" s="8">
        <v>675.42</v>
      </c>
      <c r="G30" s="8">
        <f t="shared" si="13"/>
        <v>4939.2447112083337</v>
      </c>
      <c r="H30" s="1">
        <v>1080</v>
      </c>
      <c r="I30" s="1">
        <v>600</v>
      </c>
      <c r="J30" s="1">
        <v>4000</v>
      </c>
      <c r="K30" s="1">
        <v>440</v>
      </c>
      <c r="L30" s="8">
        <f t="shared" si="3"/>
        <v>1859.2447112083337</v>
      </c>
      <c r="M30" s="8">
        <v>4000</v>
      </c>
      <c r="N30" s="8">
        <f t="shared" si="4"/>
        <v>939.24471120833368</v>
      </c>
      <c r="O30" s="2">
        <f t="shared" si="14"/>
        <v>1196.3056507291665</v>
      </c>
      <c r="P30" s="3">
        <f t="shared" si="15"/>
        <v>264.44963806249984</v>
      </c>
    </row>
    <row r="31" spans="1:16" s="16" customFormat="1" ht="17.25" thickBot="1" x14ac:dyDescent="0.35">
      <c r="A31" s="14" t="s">
        <v>72</v>
      </c>
      <c r="B31" s="8">
        <v>320628.24</v>
      </c>
      <c r="C31" s="1">
        <v>6400</v>
      </c>
      <c r="D31" s="17">
        <f t="shared" si="12"/>
        <v>1112.8471830000001</v>
      </c>
      <c r="E31" s="17">
        <f t="shared" si="7"/>
        <v>2072.8171830000001</v>
      </c>
      <c r="F31" s="8">
        <v>959.97</v>
      </c>
      <c r="G31" s="15">
        <f t="shared" si="13"/>
        <v>4327.1828169999999</v>
      </c>
      <c r="H31" s="1">
        <v>1080</v>
      </c>
      <c r="I31" s="16">
        <v>600</v>
      </c>
      <c r="J31" s="16">
        <v>4000</v>
      </c>
      <c r="K31" s="16">
        <v>440</v>
      </c>
      <c r="L31" s="15">
        <f t="shared" si="3"/>
        <v>1247.1828169999999</v>
      </c>
      <c r="M31" s="15">
        <v>4000</v>
      </c>
      <c r="N31" s="15">
        <f t="shared" si="4"/>
        <v>327.18281699999989</v>
      </c>
      <c r="O31" s="18">
        <f t="shared" si="14"/>
        <v>1698.0829275000001</v>
      </c>
      <c r="P31" s="19">
        <f t="shared" si="15"/>
        <v>374.73425550000002</v>
      </c>
    </row>
    <row r="32" spans="1:16" ht="17.25" thickBot="1" x14ac:dyDescent="0.35">
      <c r="A32" s="4" t="s">
        <v>24</v>
      </c>
      <c r="B32" s="8">
        <f t="shared" si="16"/>
        <v>319668.27</v>
      </c>
      <c r="C32" s="1">
        <v>6400</v>
      </c>
      <c r="D32" s="6">
        <f t="shared" si="12"/>
        <v>1109.515287125</v>
      </c>
      <c r="E32" s="7">
        <f t="shared" si="7"/>
        <v>2069.485287125</v>
      </c>
      <c r="F32" s="8">
        <v>959.97</v>
      </c>
      <c r="G32" s="8">
        <f t="shared" si="13"/>
        <v>4330.5147128749995</v>
      </c>
      <c r="H32" s="1">
        <v>1080</v>
      </c>
      <c r="I32" s="1">
        <v>600</v>
      </c>
      <c r="J32" s="1">
        <v>4000</v>
      </c>
      <c r="K32" s="1">
        <v>440</v>
      </c>
      <c r="L32" s="8">
        <f t="shared" si="3"/>
        <v>1250.5147128749995</v>
      </c>
      <c r="M32" s="8">
        <v>4000</v>
      </c>
      <c r="N32" s="8">
        <f t="shared" si="4"/>
        <v>330.51471287499953</v>
      </c>
      <c r="O32" s="2">
        <f t="shared" si="14"/>
        <v>1695.8729965625</v>
      </c>
      <c r="P32" s="3">
        <f t="shared" si="15"/>
        <v>373.61229056249999</v>
      </c>
    </row>
    <row r="33" spans="1:16" ht="17.25" thickBot="1" x14ac:dyDescent="0.35">
      <c r="A33" s="4" t="s">
        <v>88</v>
      </c>
      <c r="B33" s="8"/>
      <c r="D33" s="6"/>
      <c r="E33" s="7"/>
      <c r="F33" s="8">
        <v>376.25</v>
      </c>
      <c r="G33" s="8"/>
      <c r="J33" s="1">
        <f>SUM(J18:J32)</f>
        <v>65000</v>
      </c>
      <c r="L33" s="8"/>
      <c r="M33" s="8"/>
      <c r="N33" s="8">
        <f>SUM(N18:N32)</f>
        <v>25468.398959708331</v>
      </c>
    </row>
    <row r="34" spans="1:16" ht="17.25" thickBot="1" x14ac:dyDescent="0.35">
      <c r="A34" s="4" t="s">
        <v>73</v>
      </c>
      <c r="B34" s="8">
        <v>124916.23</v>
      </c>
      <c r="C34" s="1">
        <v>6400</v>
      </c>
      <c r="D34" s="6">
        <f t="shared" si="12"/>
        <v>433.56341495833334</v>
      </c>
      <c r="E34" s="7">
        <f t="shared" si="7"/>
        <v>809.8134149583334</v>
      </c>
      <c r="F34" s="8">
        <v>376.25</v>
      </c>
      <c r="G34" s="8">
        <f t="shared" ref="G34:G47" si="17">C34-E34</f>
        <v>5590.1865850416671</v>
      </c>
      <c r="H34" s="1">
        <v>1152</v>
      </c>
      <c r="I34" s="1">
        <v>600</v>
      </c>
      <c r="J34" s="1">
        <v>4500</v>
      </c>
      <c r="K34" s="1">
        <v>440</v>
      </c>
      <c r="L34" s="8">
        <f t="shared" si="3"/>
        <v>2082.1865850416671</v>
      </c>
      <c r="M34" s="8">
        <v>4000</v>
      </c>
      <c r="N34" s="8">
        <f t="shared" si="4"/>
        <v>1590.1865850416671</v>
      </c>
      <c r="O34" s="2">
        <f t="shared" ref="O34:O47" si="18">F34+B34*0.0325*0.85/12</f>
        <v>663.81757114583331</v>
      </c>
      <c r="P34" s="3">
        <f t="shared" ref="P34:P47" si="19">E34-O34</f>
        <v>145.99584381250008</v>
      </c>
    </row>
    <row r="35" spans="1:16" ht="17.25" thickBot="1" x14ac:dyDescent="0.35">
      <c r="A35" s="4" t="s">
        <v>25</v>
      </c>
      <c r="B35" s="8">
        <f>B34-F34</f>
        <v>124539.98</v>
      </c>
      <c r="C35" s="1">
        <v>6400</v>
      </c>
      <c r="D35" s="6">
        <f t="shared" si="12"/>
        <v>432.25751391666671</v>
      </c>
      <c r="E35" s="7">
        <f t="shared" si="7"/>
        <v>808.50751391666677</v>
      </c>
      <c r="F35" s="8">
        <v>376.25</v>
      </c>
      <c r="G35" s="8">
        <f t="shared" si="17"/>
        <v>5591.4924860833335</v>
      </c>
      <c r="H35" s="1">
        <v>1152</v>
      </c>
      <c r="I35" s="1">
        <v>600</v>
      </c>
      <c r="J35" s="1">
        <v>4500</v>
      </c>
      <c r="K35" s="1">
        <v>440</v>
      </c>
      <c r="L35" s="8">
        <f t="shared" si="3"/>
        <v>2083.4924860833335</v>
      </c>
      <c r="M35" s="8">
        <v>4000</v>
      </c>
      <c r="N35" s="8">
        <f t="shared" si="4"/>
        <v>1591.4924860833335</v>
      </c>
      <c r="O35" s="2">
        <f t="shared" si="18"/>
        <v>662.95141229166666</v>
      </c>
      <c r="P35" s="3">
        <f t="shared" si="19"/>
        <v>145.55610162500011</v>
      </c>
    </row>
    <row r="36" spans="1:16" ht="17.25" thickBot="1" x14ac:dyDescent="0.35">
      <c r="A36" s="4" t="s">
        <v>26</v>
      </c>
      <c r="B36" s="8">
        <f t="shared" ref="B36:B60" si="20">B35-F35</f>
        <v>124163.73</v>
      </c>
      <c r="C36" s="1">
        <v>6400</v>
      </c>
      <c r="D36" s="6">
        <f t="shared" si="12"/>
        <v>430.95161287499997</v>
      </c>
      <c r="E36" s="7">
        <f t="shared" si="7"/>
        <v>807.20161287499991</v>
      </c>
      <c r="F36" s="8">
        <v>376.25</v>
      </c>
      <c r="G36" s="8">
        <f t="shared" si="17"/>
        <v>5592.7983871249999</v>
      </c>
      <c r="H36" s="1">
        <v>1152</v>
      </c>
      <c r="I36" s="1">
        <v>600</v>
      </c>
      <c r="J36" s="1">
        <v>4500</v>
      </c>
      <c r="K36" s="1">
        <v>440</v>
      </c>
      <c r="L36" s="8">
        <f t="shared" si="3"/>
        <v>2084.7983871249999</v>
      </c>
      <c r="M36" s="8">
        <v>4000</v>
      </c>
      <c r="N36" s="8">
        <f t="shared" si="4"/>
        <v>1592.7983871249999</v>
      </c>
      <c r="O36" s="2">
        <f t="shared" si="18"/>
        <v>662.0852534375</v>
      </c>
      <c r="P36" s="3">
        <f t="shared" si="19"/>
        <v>145.11635943749991</v>
      </c>
    </row>
    <row r="37" spans="1:16" ht="17.25" thickBot="1" x14ac:dyDescent="0.35">
      <c r="A37" s="4" t="s">
        <v>74</v>
      </c>
      <c r="B37" s="8">
        <f t="shared" si="20"/>
        <v>123787.48</v>
      </c>
      <c r="C37" s="1">
        <v>6400</v>
      </c>
      <c r="D37" s="6">
        <f t="shared" si="12"/>
        <v>429.64571183333328</v>
      </c>
      <c r="E37" s="7">
        <f t="shared" si="7"/>
        <v>805.89571183333328</v>
      </c>
      <c r="F37" s="8">
        <v>376.25</v>
      </c>
      <c r="G37" s="8">
        <f t="shared" si="17"/>
        <v>5594.1042881666672</v>
      </c>
      <c r="H37" s="1">
        <v>1152</v>
      </c>
      <c r="I37" s="1">
        <v>600</v>
      </c>
      <c r="J37" s="1">
        <v>4500</v>
      </c>
      <c r="K37" s="1">
        <v>440</v>
      </c>
      <c r="L37" s="8">
        <f t="shared" si="3"/>
        <v>2086.1042881666672</v>
      </c>
      <c r="M37" s="8">
        <v>4000</v>
      </c>
      <c r="N37" s="8">
        <f t="shared" si="4"/>
        <v>1594.1042881666672</v>
      </c>
      <c r="O37" s="2">
        <f t="shared" si="18"/>
        <v>661.21909458333334</v>
      </c>
      <c r="P37" s="3">
        <f t="shared" si="19"/>
        <v>144.67661724999994</v>
      </c>
    </row>
    <row r="38" spans="1:16" ht="17.25" thickBot="1" x14ac:dyDescent="0.35">
      <c r="A38" s="4" t="s">
        <v>27</v>
      </c>
      <c r="B38" s="8">
        <f t="shared" si="20"/>
        <v>123411.23</v>
      </c>
      <c r="C38" s="1">
        <v>6400</v>
      </c>
      <c r="D38" s="6">
        <f t="shared" si="12"/>
        <v>428.33981079166665</v>
      </c>
      <c r="E38" s="7">
        <f t="shared" si="7"/>
        <v>804.58981079166665</v>
      </c>
      <c r="F38" s="8">
        <v>376.25</v>
      </c>
      <c r="G38" s="8">
        <f t="shared" si="17"/>
        <v>5595.4101892083336</v>
      </c>
      <c r="H38" s="1">
        <v>1152</v>
      </c>
      <c r="I38" s="1">
        <v>600</v>
      </c>
      <c r="J38" s="1">
        <v>4500</v>
      </c>
      <c r="K38" s="1">
        <v>440</v>
      </c>
      <c r="L38" s="8">
        <f t="shared" si="3"/>
        <v>2087.4101892083336</v>
      </c>
      <c r="M38" s="8">
        <v>4000</v>
      </c>
      <c r="N38" s="8">
        <f t="shared" si="4"/>
        <v>1595.4101892083336</v>
      </c>
      <c r="O38" s="2">
        <f t="shared" si="18"/>
        <v>660.35293572916657</v>
      </c>
      <c r="P38" s="3">
        <f t="shared" si="19"/>
        <v>144.23687506250008</v>
      </c>
    </row>
    <row r="39" spans="1:16" ht="17.25" thickBot="1" x14ac:dyDescent="0.35">
      <c r="A39" s="4" t="s">
        <v>28</v>
      </c>
      <c r="B39" s="8">
        <f t="shared" si="20"/>
        <v>123034.98</v>
      </c>
      <c r="C39" s="1">
        <v>6400</v>
      </c>
      <c r="D39" s="6">
        <f t="shared" si="12"/>
        <v>427.03390975000002</v>
      </c>
      <c r="E39" s="7">
        <f t="shared" si="7"/>
        <v>803.28390975000002</v>
      </c>
      <c r="F39" s="8">
        <v>376.25</v>
      </c>
      <c r="G39" s="8">
        <f t="shared" si="17"/>
        <v>5596.71609025</v>
      </c>
      <c r="H39" s="1">
        <v>1152</v>
      </c>
      <c r="I39" s="1">
        <v>600</v>
      </c>
      <c r="J39" s="1">
        <v>4500</v>
      </c>
      <c r="K39" s="1">
        <v>440</v>
      </c>
      <c r="L39" s="8">
        <f t="shared" si="3"/>
        <v>2088.71609025</v>
      </c>
      <c r="M39" s="8">
        <v>4000</v>
      </c>
      <c r="N39" s="8">
        <f t="shared" si="4"/>
        <v>1596.71609025</v>
      </c>
      <c r="O39" s="2">
        <f t="shared" si="18"/>
        <v>659.48677687500003</v>
      </c>
      <c r="P39" s="3">
        <f t="shared" si="19"/>
        <v>143.79713287499999</v>
      </c>
    </row>
    <row r="40" spans="1:16" ht="17.25" thickBot="1" x14ac:dyDescent="0.35">
      <c r="A40" s="4" t="s">
        <v>29</v>
      </c>
      <c r="B40" s="8">
        <f t="shared" si="20"/>
        <v>122658.73</v>
      </c>
      <c r="C40" s="1">
        <v>6400</v>
      </c>
      <c r="D40" s="6">
        <f t="shared" si="12"/>
        <v>425.72800870833333</v>
      </c>
      <c r="E40" s="7">
        <f t="shared" si="7"/>
        <v>801.97800870833339</v>
      </c>
      <c r="F40" s="8">
        <v>376.25</v>
      </c>
      <c r="G40" s="8">
        <f t="shared" si="17"/>
        <v>5598.0219912916664</v>
      </c>
      <c r="H40" s="1">
        <v>1152</v>
      </c>
      <c r="I40" s="1">
        <v>600</v>
      </c>
      <c r="J40" s="1">
        <v>4500</v>
      </c>
      <c r="K40" s="1">
        <v>440</v>
      </c>
      <c r="L40" s="8">
        <f t="shared" si="3"/>
        <v>2090.0219912916664</v>
      </c>
      <c r="M40" s="8">
        <v>4000</v>
      </c>
      <c r="N40" s="8">
        <f t="shared" si="4"/>
        <v>1598.0219912916664</v>
      </c>
      <c r="O40" s="2">
        <f t="shared" si="18"/>
        <v>658.62061802083326</v>
      </c>
      <c r="P40" s="3">
        <f t="shared" si="19"/>
        <v>143.35739068750013</v>
      </c>
    </row>
    <row r="41" spans="1:16" ht="17.25" thickBot="1" x14ac:dyDescent="0.35">
      <c r="A41" s="4" t="s">
        <v>30</v>
      </c>
      <c r="B41" s="8">
        <f t="shared" si="20"/>
        <v>122282.48</v>
      </c>
      <c r="C41" s="1">
        <v>6400</v>
      </c>
      <c r="D41" s="6">
        <f t="shared" si="12"/>
        <v>424.4221076666667</v>
      </c>
      <c r="E41" s="7">
        <f t="shared" si="7"/>
        <v>800.67210766666676</v>
      </c>
      <c r="F41" s="8">
        <v>376.25</v>
      </c>
      <c r="G41" s="8">
        <f t="shared" si="17"/>
        <v>5599.3278923333328</v>
      </c>
      <c r="H41" s="1">
        <v>1152</v>
      </c>
      <c r="I41" s="1">
        <v>600</v>
      </c>
      <c r="J41" s="1">
        <v>4500</v>
      </c>
      <c r="K41" s="1">
        <v>440</v>
      </c>
      <c r="L41" s="8">
        <f t="shared" si="3"/>
        <v>2091.3278923333328</v>
      </c>
      <c r="M41" s="8">
        <v>4000</v>
      </c>
      <c r="N41" s="8">
        <f t="shared" si="4"/>
        <v>1599.3278923333328</v>
      </c>
      <c r="O41" s="2">
        <f t="shared" si="18"/>
        <v>657.75445916666672</v>
      </c>
      <c r="P41" s="3">
        <f t="shared" si="19"/>
        <v>142.91764850000004</v>
      </c>
    </row>
    <row r="42" spans="1:16" ht="17.25" thickBot="1" x14ac:dyDescent="0.35">
      <c r="A42" s="4" t="s">
        <v>31</v>
      </c>
      <c r="B42" s="8">
        <f t="shared" si="20"/>
        <v>121906.23</v>
      </c>
      <c r="C42" s="1">
        <v>6400</v>
      </c>
      <c r="D42" s="6">
        <f t="shared" si="12"/>
        <v>423.11620662499996</v>
      </c>
      <c r="E42" s="7">
        <f t="shared" si="7"/>
        <v>799.3662066249999</v>
      </c>
      <c r="F42" s="8">
        <v>376.25</v>
      </c>
      <c r="G42" s="8">
        <f t="shared" si="17"/>
        <v>5600.6337933750001</v>
      </c>
      <c r="H42" s="1">
        <v>1152</v>
      </c>
      <c r="I42" s="1">
        <v>600</v>
      </c>
      <c r="J42" s="1">
        <v>4500</v>
      </c>
      <c r="K42" s="1">
        <v>440</v>
      </c>
      <c r="L42" s="8">
        <f t="shared" si="3"/>
        <v>2092.6337933750001</v>
      </c>
      <c r="M42" s="8">
        <v>4000</v>
      </c>
      <c r="N42" s="8">
        <f t="shared" si="4"/>
        <v>1600.6337933750001</v>
      </c>
      <c r="O42" s="2">
        <f t="shared" si="18"/>
        <v>656.88830031249995</v>
      </c>
      <c r="P42" s="3">
        <f t="shared" si="19"/>
        <v>142.47790631249995</v>
      </c>
    </row>
    <row r="43" spans="1:16" ht="17.25" thickBot="1" x14ac:dyDescent="0.35">
      <c r="A43" s="4" t="s">
        <v>32</v>
      </c>
      <c r="B43" s="8">
        <f t="shared" si="20"/>
        <v>121529.98</v>
      </c>
      <c r="C43" s="1">
        <v>6400</v>
      </c>
      <c r="D43" s="6">
        <f t="shared" si="12"/>
        <v>421.81030558333333</v>
      </c>
      <c r="E43" s="7">
        <f t="shared" si="7"/>
        <v>798.06030558333327</v>
      </c>
      <c r="F43" s="8">
        <v>376.25</v>
      </c>
      <c r="G43" s="8">
        <f t="shared" si="17"/>
        <v>5601.9396944166665</v>
      </c>
      <c r="H43" s="1">
        <v>1152</v>
      </c>
      <c r="I43" s="1">
        <v>600</v>
      </c>
      <c r="J43" s="1">
        <v>4500</v>
      </c>
      <c r="K43" s="1">
        <v>440</v>
      </c>
      <c r="L43" s="8">
        <f t="shared" si="3"/>
        <v>2093.9396944166665</v>
      </c>
      <c r="M43" s="8">
        <v>4000</v>
      </c>
      <c r="N43" s="8">
        <f t="shared" si="4"/>
        <v>1601.9396944166665</v>
      </c>
      <c r="O43" s="2">
        <f t="shared" si="18"/>
        <v>656.02214145833341</v>
      </c>
      <c r="P43" s="3">
        <f t="shared" si="19"/>
        <v>142.03816412499987</v>
      </c>
    </row>
    <row r="44" spans="1:16" ht="17.25" thickBot="1" x14ac:dyDescent="0.35">
      <c r="A44" s="4" t="s">
        <v>33</v>
      </c>
      <c r="B44" s="8">
        <f t="shared" si="20"/>
        <v>121153.73</v>
      </c>
      <c r="C44" s="1">
        <v>6400</v>
      </c>
      <c r="D44" s="6">
        <f t="shared" si="12"/>
        <v>420.50440454166664</v>
      </c>
      <c r="E44" s="7">
        <f t="shared" si="7"/>
        <v>796.75440454166664</v>
      </c>
      <c r="F44" s="8">
        <v>376.25</v>
      </c>
      <c r="G44" s="8">
        <f t="shared" si="17"/>
        <v>5603.2455954583329</v>
      </c>
      <c r="H44" s="1">
        <v>1152</v>
      </c>
      <c r="I44" s="1">
        <v>600</v>
      </c>
      <c r="J44" s="1">
        <v>4500</v>
      </c>
      <c r="K44" s="1">
        <v>440</v>
      </c>
      <c r="L44" s="8">
        <f t="shared" si="3"/>
        <v>2095.2455954583329</v>
      </c>
      <c r="M44" s="8">
        <v>4000</v>
      </c>
      <c r="N44" s="8">
        <f t="shared" si="4"/>
        <v>1603.2455954583329</v>
      </c>
      <c r="O44" s="2">
        <f t="shared" si="18"/>
        <v>655.15598260416664</v>
      </c>
      <c r="P44" s="3">
        <f t="shared" si="19"/>
        <v>141.59842193750001</v>
      </c>
    </row>
    <row r="45" spans="1:16" ht="17.25" thickBot="1" x14ac:dyDescent="0.35">
      <c r="A45" s="4" t="s">
        <v>34</v>
      </c>
      <c r="B45" s="8">
        <f t="shared" si="20"/>
        <v>120777.48</v>
      </c>
      <c r="C45" s="1">
        <v>6400</v>
      </c>
      <c r="D45" s="6">
        <f t="shared" si="12"/>
        <v>419.19850350000002</v>
      </c>
      <c r="E45" s="7">
        <f t="shared" si="7"/>
        <v>795.44850350000002</v>
      </c>
      <c r="F45" s="8">
        <v>376.25</v>
      </c>
      <c r="G45" s="8">
        <f t="shared" si="17"/>
        <v>5604.5514965000002</v>
      </c>
      <c r="H45" s="1">
        <v>1152</v>
      </c>
      <c r="I45" s="1">
        <v>600</v>
      </c>
      <c r="J45" s="1">
        <v>4500</v>
      </c>
      <c r="K45" s="1">
        <v>440</v>
      </c>
      <c r="L45" s="8">
        <f t="shared" si="3"/>
        <v>2096.5514965000002</v>
      </c>
      <c r="M45" s="8">
        <v>4000</v>
      </c>
      <c r="N45" s="8">
        <f t="shared" si="4"/>
        <v>1604.5514965000002</v>
      </c>
      <c r="O45" s="2">
        <f t="shared" si="18"/>
        <v>654.28982374999998</v>
      </c>
      <c r="P45" s="3">
        <f t="shared" si="19"/>
        <v>141.15867975000003</v>
      </c>
    </row>
    <row r="46" spans="1:16" ht="17.25" thickBot="1" x14ac:dyDescent="0.35">
      <c r="A46" s="4" t="s">
        <v>35</v>
      </c>
      <c r="B46" s="8">
        <f t="shared" si="20"/>
        <v>120401.23</v>
      </c>
      <c r="C46" s="1">
        <v>6400</v>
      </c>
      <c r="D46" s="6">
        <f t="shared" si="12"/>
        <v>417.89260245833333</v>
      </c>
      <c r="E46" s="7">
        <f t="shared" si="7"/>
        <v>794.14260245833339</v>
      </c>
      <c r="F46" s="8">
        <v>376.25</v>
      </c>
      <c r="G46" s="8">
        <f t="shared" si="17"/>
        <v>5605.8573975416666</v>
      </c>
      <c r="H46" s="1">
        <v>1152</v>
      </c>
      <c r="I46" s="1">
        <v>600</v>
      </c>
      <c r="J46" s="1">
        <v>4500</v>
      </c>
      <c r="K46" s="1">
        <v>440</v>
      </c>
      <c r="L46" s="8">
        <f t="shared" si="3"/>
        <v>2097.8573975416666</v>
      </c>
      <c r="M46" s="8">
        <v>4000</v>
      </c>
      <c r="N46" s="8">
        <f t="shared" si="4"/>
        <v>1605.8573975416666</v>
      </c>
      <c r="O46" s="2">
        <f t="shared" si="18"/>
        <v>653.42366489583333</v>
      </c>
      <c r="P46" s="3">
        <f t="shared" si="19"/>
        <v>140.71893756250006</v>
      </c>
    </row>
    <row r="47" spans="1:16" ht="17.25" thickBot="1" x14ac:dyDescent="0.35">
      <c r="A47" s="4" t="s">
        <v>36</v>
      </c>
      <c r="B47" s="8">
        <f t="shared" si="20"/>
        <v>120024.98</v>
      </c>
      <c r="C47" s="1">
        <v>6400</v>
      </c>
      <c r="D47" s="6">
        <f t="shared" si="12"/>
        <v>416.58670141666659</v>
      </c>
      <c r="E47" s="7">
        <f t="shared" si="7"/>
        <v>792.83670141666653</v>
      </c>
      <c r="F47" s="8">
        <v>376.25</v>
      </c>
      <c r="G47" s="8">
        <f t="shared" si="17"/>
        <v>5607.163298583333</v>
      </c>
      <c r="H47" s="1">
        <v>1152</v>
      </c>
      <c r="I47" s="1">
        <v>600</v>
      </c>
      <c r="J47" s="1">
        <v>4500</v>
      </c>
      <c r="K47" s="1">
        <v>440</v>
      </c>
      <c r="L47" s="8">
        <f t="shared" si="3"/>
        <v>2099.163298583333</v>
      </c>
      <c r="M47" s="8">
        <v>4000</v>
      </c>
      <c r="N47" s="8">
        <f t="shared" si="4"/>
        <v>1607.163298583333</v>
      </c>
      <c r="O47" s="2">
        <f t="shared" si="18"/>
        <v>652.55750604166667</v>
      </c>
      <c r="P47" s="3">
        <f t="shared" si="19"/>
        <v>140.27919537499986</v>
      </c>
    </row>
    <row r="48" spans="1:16" ht="17.25" thickBot="1" x14ac:dyDescent="0.35">
      <c r="A48" s="4" t="s">
        <v>54</v>
      </c>
      <c r="B48" s="8">
        <v>106916.71</v>
      </c>
      <c r="D48" s="6"/>
      <c r="E48" s="7"/>
      <c r="F48" s="8"/>
      <c r="G48" s="8"/>
      <c r="J48" s="1">
        <f>SUM(J34:J47)</f>
        <v>63000</v>
      </c>
      <c r="L48" s="8"/>
      <c r="M48" s="8"/>
      <c r="N48" s="8">
        <f>SUM(N34:N47)</f>
        <v>22381.449185375001</v>
      </c>
    </row>
    <row r="49" spans="1:16" ht="17.25" thickBot="1" x14ac:dyDescent="0.35">
      <c r="A49" s="4" t="s">
        <v>75</v>
      </c>
      <c r="B49" s="8">
        <f t="shared" si="20"/>
        <v>106916.71</v>
      </c>
      <c r="C49" s="1">
        <v>6600</v>
      </c>
      <c r="D49" s="6">
        <f t="shared" si="12"/>
        <v>371.09008095833337</v>
      </c>
      <c r="E49" s="7">
        <f t="shared" si="7"/>
        <v>1732.2000809583333</v>
      </c>
      <c r="F49" s="8">
        <v>1361.11</v>
      </c>
      <c r="G49" s="8">
        <f t="shared" ref="G49:G60" si="21">C49-E49</f>
        <v>4867.7999190416667</v>
      </c>
      <c r="H49" s="1">
        <v>1152</v>
      </c>
      <c r="I49" s="1">
        <v>600</v>
      </c>
      <c r="J49" s="1">
        <v>5000</v>
      </c>
      <c r="K49" s="1">
        <v>440</v>
      </c>
      <c r="L49" s="8">
        <f t="shared" si="3"/>
        <v>859.79991904166673</v>
      </c>
      <c r="M49" s="8">
        <v>5000</v>
      </c>
      <c r="N49" s="8">
        <f t="shared" si="4"/>
        <v>-132.20008095833327</v>
      </c>
      <c r="O49" s="2">
        <f t="shared" ref="O49:O60" si="22">F49+B49*0.0325*0.85/12</f>
        <v>1607.2411761458334</v>
      </c>
      <c r="P49" s="3">
        <f t="shared" ref="P49:P60" si="23">E49-O49</f>
        <v>124.9589048124999</v>
      </c>
    </row>
    <row r="50" spans="1:16" ht="17.25" thickBot="1" x14ac:dyDescent="0.35">
      <c r="A50" s="4" t="s">
        <v>76</v>
      </c>
      <c r="B50" s="8">
        <f t="shared" si="20"/>
        <v>105555.6</v>
      </c>
      <c r="C50" s="1">
        <v>6600</v>
      </c>
      <c r="D50" s="6">
        <f t="shared" si="12"/>
        <v>366.36589499999997</v>
      </c>
      <c r="E50" s="7">
        <f t="shared" si="7"/>
        <v>1727.4758949999998</v>
      </c>
      <c r="F50" s="8">
        <v>1361.11</v>
      </c>
      <c r="G50" s="8">
        <f t="shared" si="21"/>
        <v>4872.5241050000004</v>
      </c>
      <c r="H50" s="1">
        <v>1152</v>
      </c>
      <c r="I50" s="1">
        <v>600</v>
      </c>
      <c r="J50" s="1">
        <v>5000</v>
      </c>
      <c r="K50" s="1">
        <v>440</v>
      </c>
      <c r="L50" s="8">
        <f t="shared" si="3"/>
        <v>864.52410500000042</v>
      </c>
      <c r="M50" s="8">
        <v>5000</v>
      </c>
      <c r="N50" s="8">
        <f t="shared" si="4"/>
        <v>-127.47589499999958</v>
      </c>
      <c r="O50" s="2">
        <f t="shared" si="22"/>
        <v>1604.1077874999999</v>
      </c>
      <c r="P50" s="3">
        <f t="shared" si="23"/>
        <v>123.36810749999995</v>
      </c>
    </row>
    <row r="51" spans="1:16" ht="17.25" thickBot="1" x14ac:dyDescent="0.35">
      <c r="A51" s="4" t="s">
        <v>37</v>
      </c>
      <c r="B51" s="8">
        <f t="shared" si="20"/>
        <v>104194.49</v>
      </c>
      <c r="C51" s="1">
        <v>6600</v>
      </c>
      <c r="D51" s="6">
        <f t="shared" si="12"/>
        <v>361.64170904166667</v>
      </c>
      <c r="E51" s="7">
        <f t="shared" si="7"/>
        <v>1722.7517090416666</v>
      </c>
      <c r="F51" s="8">
        <v>1361.11</v>
      </c>
      <c r="G51" s="8">
        <f t="shared" si="21"/>
        <v>4877.2482909583332</v>
      </c>
      <c r="H51" s="1">
        <v>1152</v>
      </c>
      <c r="I51" s="1">
        <v>600</v>
      </c>
      <c r="J51" s="1">
        <v>5000</v>
      </c>
      <c r="K51" s="1">
        <v>440</v>
      </c>
      <c r="L51" s="8">
        <f t="shared" si="3"/>
        <v>869.2482909583332</v>
      </c>
      <c r="M51" s="8">
        <v>5000</v>
      </c>
      <c r="N51" s="8">
        <f t="shared" si="4"/>
        <v>-122.7517090416668</v>
      </c>
      <c r="O51" s="2">
        <f t="shared" si="22"/>
        <v>1600.9743988541666</v>
      </c>
      <c r="P51" s="3">
        <f t="shared" si="23"/>
        <v>121.77731018750001</v>
      </c>
    </row>
    <row r="52" spans="1:16" ht="17.25" thickBot="1" x14ac:dyDescent="0.35">
      <c r="A52" s="4" t="s">
        <v>38</v>
      </c>
      <c r="B52" s="8">
        <f t="shared" si="20"/>
        <v>102833.38</v>
      </c>
      <c r="C52" s="1">
        <v>6600</v>
      </c>
      <c r="D52" s="6">
        <f t="shared" si="12"/>
        <v>356.91752308333338</v>
      </c>
      <c r="E52" s="7">
        <f t="shared" si="7"/>
        <v>1718.0275230833333</v>
      </c>
      <c r="F52" s="8">
        <v>1361.11</v>
      </c>
      <c r="G52" s="8">
        <f t="shared" si="21"/>
        <v>4881.9724769166669</v>
      </c>
      <c r="H52" s="1">
        <v>1152</v>
      </c>
      <c r="I52" s="1">
        <v>600</v>
      </c>
      <c r="J52" s="1">
        <v>5000</v>
      </c>
      <c r="K52" s="1">
        <v>440</v>
      </c>
      <c r="L52" s="8">
        <f t="shared" si="3"/>
        <v>873.97247691666689</v>
      </c>
      <c r="M52" s="8">
        <v>5000</v>
      </c>
      <c r="N52" s="8">
        <f t="shared" si="4"/>
        <v>-118.02752308333311</v>
      </c>
      <c r="O52" s="2">
        <f t="shared" si="22"/>
        <v>1597.8410102083333</v>
      </c>
      <c r="P52" s="3">
        <f t="shared" si="23"/>
        <v>120.18651287500006</v>
      </c>
    </row>
    <row r="53" spans="1:16" ht="17.25" thickBot="1" x14ac:dyDescent="0.35">
      <c r="A53" s="4" t="s">
        <v>39</v>
      </c>
      <c r="B53" s="8">
        <f t="shared" si="20"/>
        <v>101472.27</v>
      </c>
      <c r="C53" s="1">
        <v>6600</v>
      </c>
      <c r="D53" s="6">
        <f t="shared" si="12"/>
        <v>352.19333712499997</v>
      </c>
      <c r="E53" s="7">
        <f t="shared" si="7"/>
        <v>1713.3033371249999</v>
      </c>
      <c r="F53" s="8">
        <v>1361.11</v>
      </c>
      <c r="G53" s="8">
        <f t="shared" si="21"/>
        <v>4886.6966628749997</v>
      </c>
      <c r="H53" s="1">
        <v>1152</v>
      </c>
      <c r="I53" s="1">
        <v>600</v>
      </c>
      <c r="J53" s="1">
        <v>5000</v>
      </c>
      <c r="K53" s="1">
        <v>440</v>
      </c>
      <c r="L53" s="8">
        <f t="shared" si="3"/>
        <v>878.69666287499967</v>
      </c>
      <c r="M53" s="8">
        <v>5000</v>
      </c>
      <c r="N53" s="8">
        <f t="shared" si="4"/>
        <v>-113.30333712500033</v>
      </c>
      <c r="O53" s="2">
        <f t="shared" si="22"/>
        <v>1594.7076215625</v>
      </c>
      <c r="P53" s="3">
        <f t="shared" si="23"/>
        <v>118.59571556249989</v>
      </c>
    </row>
    <row r="54" spans="1:16" ht="17.25" thickBot="1" x14ac:dyDescent="0.35">
      <c r="A54" s="4" t="s">
        <v>40</v>
      </c>
      <c r="B54" s="8">
        <f t="shared" si="20"/>
        <v>100111.16</v>
      </c>
      <c r="C54" s="1">
        <v>6600</v>
      </c>
      <c r="D54" s="6">
        <f t="shared" si="12"/>
        <v>347.46915116666668</v>
      </c>
      <c r="E54" s="7">
        <f t="shared" si="7"/>
        <v>1708.5791511666666</v>
      </c>
      <c r="F54" s="8">
        <v>1361.11</v>
      </c>
      <c r="G54" s="8">
        <f t="shared" si="21"/>
        <v>4891.4208488333334</v>
      </c>
      <c r="H54" s="1">
        <v>1152</v>
      </c>
      <c r="I54" s="1">
        <v>600</v>
      </c>
      <c r="J54" s="1">
        <v>5000</v>
      </c>
      <c r="K54" s="1">
        <v>440</v>
      </c>
      <c r="L54" s="8">
        <f t="shared" si="3"/>
        <v>883.42084883333337</v>
      </c>
      <c r="M54" s="8">
        <v>5000</v>
      </c>
      <c r="N54" s="8">
        <f t="shared" si="4"/>
        <v>-108.57915116666663</v>
      </c>
      <c r="O54" s="2">
        <f t="shared" si="22"/>
        <v>1591.5742329166665</v>
      </c>
      <c r="P54" s="3">
        <f t="shared" si="23"/>
        <v>117.00491825000017</v>
      </c>
    </row>
    <row r="55" spans="1:16" ht="17.25" thickBot="1" x14ac:dyDescent="0.35">
      <c r="A55" s="4" t="s">
        <v>48</v>
      </c>
      <c r="B55" s="8">
        <f t="shared" si="20"/>
        <v>98750.05</v>
      </c>
      <c r="C55" s="1">
        <v>6600</v>
      </c>
      <c r="D55" s="6">
        <f t="shared" si="12"/>
        <v>342.74496520833333</v>
      </c>
      <c r="E55" s="7">
        <f t="shared" si="7"/>
        <v>1703.8549652083332</v>
      </c>
      <c r="F55" s="8">
        <v>1361.11</v>
      </c>
      <c r="G55" s="8">
        <f t="shared" si="21"/>
        <v>4896.1450347916671</v>
      </c>
      <c r="H55" s="1">
        <v>1152</v>
      </c>
      <c r="I55" s="1">
        <v>600</v>
      </c>
      <c r="J55" s="1">
        <v>5000</v>
      </c>
      <c r="K55" s="1">
        <v>440</v>
      </c>
      <c r="L55" s="8">
        <f t="shared" si="3"/>
        <v>888.14503479166706</v>
      </c>
      <c r="M55" s="8">
        <v>5000</v>
      </c>
      <c r="N55" s="8">
        <f t="shared" si="4"/>
        <v>-103.85496520833294</v>
      </c>
      <c r="O55" s="2">
        <f t="shared" si="22"/>
        <v>1588.4408442708332</v>
      </c>
      <c r="P55" s="3">
        <f t="shared" si="23"/>
        <v>115.4141209375</v>
      </c>
    </row>
    <row r="56" spans="1:16" ht="17.25" thickBot="1" x14ac:dyDescent="0.35">
      <c r="A56" s="4" t="s">
        <v>45</v>
      </c>
      <c r="B56" s="8">
        <f t="shared" si="20"/>
        <v>97388.94</v>
      </c>
      <c r="C56" s="1">
        <v>6600</v>
      </c>
      <c r="D56" s="6">
        <f t="shared" si="12"/>
        <v>338.02077924999998</v>
      </c>
      <c r="E56" s="7">
        <f t="shared" si="7"/>
        <v>1699.1307792499999</v>
      </c>
      <c r="F56" s="8">
        <v>1361.11</v>
      </c>
      <c r="G56" s="8">
        <f t="shared" si="21"/>
        <v>4900.8692207499998</v>
      </c>
      <c r="H56" s="1">
        <v>1152</v>
      </c>
      <c r="I56" s="1">
        <v>600</v>
      </c>
      <c r="J56" s="1">
        <v>5000</v>
      </c>
      <c r="K56" s="1">
        <v>440</v>
      </c>
      <c r="L56" s="8">
        <f t="shared" si="3"/>
        <v>892.86922074999984</v>
      </c>
      <c r="M56" s="8">
        <v>5000</v>
      </c>
      <c r="N56" s="8">
        <f t="shared" si="4"/>
        <v>-99.13077925000016</v>
      </c>
      <c r="O56" s="2">
        <f t="shared" si="22"/>
        <v>1585.3074556249999</v>
      </c>
      <c r="P56" s="3">
        <f t="shared" si="23"/>
        <v>113.82332362500006</v>
      </c>
    </row>
    <row r="57" spans="1:16" ht="17.25" thickBot="1" x14ac:dyDescent="0.35">
      <c r="A57" s="4" t="s">
        <v>46</v>
      </c>
      <c r="B57" s="8">
        <f t="shared" si="20"/>
        <v>96027.83</v>
      </c>
      <c r="C57" s="1">
        <v>6600</v>
      </c>
      <c r="D57" s="6">
        <f t="shared" si="12"/>
        <v>333.29659329166674</v>
      </c>
      <c r="E57" s="7">
        <f t="shared" si="7"/>
        <v>1694.4065932916667</v>
      </c>
      <c r="F57" s="8">
        <v>1361.11</v>
      </c>
      <c r="G57" s="8">
        <f t="shared" si="21"/>
        <v>4905.5934067083335</v>
      </c>
      <c r="H57" s="1">
        <v>1152</v>
      </c>
      <c r="I57" s="1">
        <v>600</v>
      </c>
      <c r="J57" s="1">
        <v>5000</v>
      </c>
      <c r="K57" s="1">
        <v>440</v>
      </c>
      <c r="L57" s="8">
        <f t="shared" si="3"/>
        <v>897.59340670833353</v>
      </c>
      <c r="M57" s="8">
        <v>5000</v>
      </c>
      <c r="N57" s="8">
        <f t="shared" si="4"/>
        <v>-94.406593291666468</v>
      </c>
      <c r="O57" s="2">
        <f t="shared" si="22"/>
        <v>1582.1740669791666</v>
      </c>
      <c r="P57" s="3">
        <f t="shared" si="23"/>
        <v>112.23252631250011</v>
      </c>
    </row>
    <row r="58" spans="1:16" ht="17.25" thickBot="1" x14ac:dyDescent="0.35">
      <c r="A58" s="4" t="s">
        <v>47</v>
      </c>
      <c r="B58" s="8">
        <f t="shared" si="20"/>
        <v>94666.72</v>
      </c>
      <c r="C58" s="1">
        <v>6600</v>
      </c>
      <c r="D58" s="6">
        <f t="shared" si="12"/>
        <v>328.57240733333333</v>
      </c>
      <c r="E58" s="7">
        <f t="shared" si="7"/>
        <v>1689.6824073333332</v>
      </c>
      <c r="F58" s="8">
        <v>1361.11</v>
      </c>
      <c r="G58" s="8">
        <f t="shared" si="21"/>
        <v>4910.3175926666663</v>
      </c>
      <c r="H58" s="1">
        <v>1152</v>
      </c>
      <c r="I58" s="1">
        <v>600</v>
      </c>
      <c r="J58" s="1">
        <v>5000</v>
      </c>
      <c r="K58" s="1">
        <v>440</v>
      </c>
      <c r="L58" s="8">
        <f t="shared" si="3"/>
        <v>902.31759266666631</v>
      </c>
      <c r="M58" s="8">
        <v>5000</v>
      </c>
      <c r="N58" s="8">
        <f t="shared" si="4"/>
        <v>-89.682407333333686</v>
      </c>
      <c r="O58" s="2">
        <f t="shared" si="22"/>
        <v>1579.0406783333333</v>
      </c>
      <c r="P58" s="3">
        <f t="shared" si="23"/>
        <v>110.64172899999994</v>
      </c>
    </row>
    <row r="59" spans="1:16" ht="17.25" thickBot="1" x14ac:dyDescent="0.35">
      <c r="A59" s="4" t="s">
        <v>77</v>
      </c>
      <c r="B59" s="8">
        <f t="shared" si="20"/>
        <v>93305.61</v>
      </c>
      <c r="C59" s="1">
        <v>6600</v>
      </c>
      <c r="D59" s="6">
        <f t="shared" si="12"/>
        <v>323.84822137500004</v>
      </c>
      <c r="E59" s="7">
        <f t="shared" si="7"/>
        <v>1684.958221375</v>
      </c>
      <c r="F59" s="8">
        <v>1361.11</v>
      </c>
      <c r="G59" s="8">
        <f t="shared" si="21"/>
        <v>4915.041778625</v>
      </c>
      <c r="H59" s="1">
        <v>1152</v>
      </c>
      <c r="I59" s="1">
        <v>600</v>
      </c>
      <c r="J59" s="1">
        <v>5000</v>
      </c>
      <c r="K59" s="1">
        <v>440</v>
      </c>
      <c r="L59" s="8">
        <f t="shared" si="3"/>
        <v>907.04177862500001</v>
      </c>
      <c r="M59" s="8">
        <v>5000</v>
      </c>
      <c r="N59" s="8">
        <f t="shared" si="4"/>
        <v>-84.958221374999994</v>
      </c>
      <c r="O59" s="2">
        <f t="shared" si="22"/>
        <v>1575.9072896875</v>
      </c>
      <c r="P59" s="3">
        <f t="shared" si="23"/>
        <v>109.0509316875</v>
      </c>
    </row>
    <row r="60" spans="1:16" ht="17.25" thickBot="1" x14ac:dyDescent="0.35">
      <c r="A60" s="4" t="s">
        <v>78</v>
      </c>
      <c r="B60" s="8">
        <f t="shared" si="20"/>
        <v>91944.5</v>
      </c>
      <c r="C60" s="1">
        <v>6600</v>
      </c>
      <c r="D60" s="6">
        <f t="shared" si="12"/>
        <v>319.12403541666663</v>
      </c>
      <c r="E60" s="7">
        <f t="shared" si="7"/>
        <v>1680.2340354166665</v>
      </c>
      <c r="F60" s="8">
        <v>1361.11</v>
      </c>
      <c r="G60" s="8">
        <f t="shared" si="21"/>
        <v>4919.7659645833337</v>
      </c>
      <c r="H60" s="1">
        <v>1152</v>
      </c>
      <c r="I60" s="1">
        <v>600</v>
      </c>
      <c r="J60" s="1">
        <v>5000</v>
      </c>
      <c r="K60" s="1">
        <v>440</v>
      </c>
      <c r="L60" s="8">
        <f t="shared" si="3"/>
        <v>911.7659645833337</v>
      </c>
      <c r="M60" s="8">
        <v>5000</v>
      </c>
      <c r="N60" s="8">
        <f t="shared" si="4"/>
        <v>-80.234035416666302</v>
      </c>
      <c r="O60" s="2">
        <f t="shared" si="22"/>
        <v>1572.7739010416665</v>
      </c>
      <c r="P60" s="3">
        <f t="shared" si="23"/>
        <v>107.46013437500005</v>
      </c>
    </row>
    <row r="61" spans="1:16" ht="17.25" thickBot="1" x14ac:dyDescent="0.35">
      <c r="B61" s="8"/>
      <c r="D61" s="6">
        <f>SUM(D3:D60)</f>
        <v>44212.819509833338</v>
      </c>
      <c r="E61" s="7"/>
      <c r="F61" s="8"/>
      <c r="G61" s="8"/>
      <c r="J61" s="1">
        <f>SUM(J49:J60)</f>
        <v>60000</v>
      </c>
      <c r="L61" s="8"/>
      <c r="M61" s="8">
        <f t="shared" ref="M61" si="24">I61+J61-H61</f>
        <v>60000</v>
      </c>
      <c r="N61" s="8">
        <f>SUM(N49:N60)</f>
        <v>-1274.6046982499993</v>
      </c>
    </row>
  </sheetData>
  <mergeCells count="1">
    <mergeCell ref="A1:H1"/>
  </mergeCells>
  <phoneticPr fontId="1" type="noConversion"/>
  <hyperlinks>
    <hyperlink ref="A1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H1" sqref="H1:K1048576"/>
    </sheetView>
  </sheetViews>
  <sheetFormatPr defaultRowHeight="13.5" x14ac:dyDescent="0.15"/>
  <cols>
    <col min="2" max="2" width="12.5" bestFit="1" customWidth="1"/>
    <col min="4" max="4" width="9.5" bestFit="1" customWidth="1"/>
    <col min="6" max="6" width="10" bestFit="1" customWidth="1"/>
    <col min="7" max="7" width="13.25" bestFit="1" customWidth="1"/>
  </cols>
  <sheetData>
    <row r="1" spans="1:7" s="1" customFormat="1" ht="16.5" x14ac:dyDescent="0.3">
      <c r="A1" s="4" t="s">
        <v>50</v>
      </c>
      <c r="B1" s="5" t="s">
        <v>49</v>
      </c>
      <c r="D1" s="1" t="s">
        <v>1</v>
      </c>
      <c r="E1" s="1" t="s">
        <v>0</v>
      </c>
      <c r="F1" s="1" t="s">
        <v>2</v>
      </c>
      <c r="G1" s="1" t="s">
        <v>51</v>
      </c>
    </row>
    <row r="2" spans="1:7" s="1" customFormat="1" ht="17.25" thickBot="1" x14ac:dyDescent="0.35">
      <c r="A2" s="4" t="s">
        <v>67</v>
      </c>
      <c r="B2" s="5">
        <v>490000</v>
      </c>
      <c r="C2" s="1">
        <v>6600</v>
      </c>
      <c r="D2" s="6">
        <v>1247.19</v>
      </c>
      <c r="E2" s="7">
        <f>F2+D2</f>
        <v>2608.3011111111109</v>
      </c>
      <c r="F2" s="8">
        <f>B2/360</f>
        <v>1361.1111111111111</v>
      </c>
      <c r="G2" s="8">
        <f t="shared" ref="G2:G11" si="0">C2-E2</f>
        <v>3991.6988888888891</v>
      </c>
    </row>
    <row r="3" spans="1:7" s="1" customFormat="1" ht="17.25" thickBot="1" x14ac:dyDescent="0.35">
      <c r="A3" s="4" t="s">
        <v>3</v>
      </c>
      <c r="B3" s="8">
        <f>B2-F2</f>
        <v>488638.88888888888</v>
      </c>
      <c r="C3" s="1">
        <v>6600</v>
      </c>
      <c r="D3" s="6">
        <f>B3*0.049*0.85/12</f>
        <v>1695.9841435185183</v>
      </c>
      <c r="E3" s="7">
        <f>F3+B3*0.049*0.85/12</f>
        <v>3057.0941435185182</v>
      </c>
      <c r="F3" s="8">
        <v>1361.11</v>
      </c>
      <c r="G3" s="8">
        <f t="shared" si="0"/>
        <v>3542.9058564814818</v>
      </c>
    </row>
    <row r="4" spans="1:7" s="1" customFormat="1" ht="17.25" thickBot="1" x14ac:dyDescent="0.35">
      <c r="A4" s="4" t="s">
        <v>4</v>
      </c>
      <c r="B4" s="8">
        <f t="shared" ref="B4:B20" si="1">B3-F3</f>
        <v>487277.77888888889</v>
      </c>
      <c r="C4" s="1">
        <v>6600</v>
      </c>
      <c r="D4" s="6">
        <f t="shared" ref="D4:D20" si="2">B4*0.049*0.85/12</f>
        <v>1691.2599575601853</v>
      </c>
      <c r="E4" s="7">
        <f t="shared" ref="E4:E20" si="3">F4+B4*0.049*0.85/12</f>
        <v>3052.369957560185</v>
      </c>
      <c r="F4" s="8">
        <v>1361.11</v>
      </c>
      <c r="G4" s="8">
        <f t="shared" si="0"/>
        <v>3547.630042439815</v>
      </c>
    </row>
    <row r="5" spans="1:7" s="1" customFormat="1" ht="17.25" thickBot="1" x14ac:dyDescent="0.35">
      <c r="A5" s="4" t="s">
        <v>5</v>
      </c>
      <c r="B5" s="8">
        <f t="shared" si="1"/>
        <v>485916.6688888889</v>
      </c>
      <c r="C5" s="1">
        <v>6600</v>
      </c>
      <c r="D5" s="6">
        <f t="shared" si="2"/>
        <v>1686.5357716018518</v>
      </c>
      <c r="E5" s="7">
        <f t="shared" si="3"/>
        <v>3047.6457716018517</v>
      </c>
      <c r="F5" s="8">
        <v>1361.11</v>
      </c>
      <c r="G5" s="8">
        <f t="shared" si="0"/>
        <v>3552.3542283981483</v>
      </c>
    </row>
    <row r="6" spans="1:7" s="1" customFormat="1" ht="17.25" thickBot="1" x14ac:dyDescent="0.35">
      <c r="A6" s="4" t="s">
        <v>6</v>
      </c>
      <c r="B6" s="8">
        <f t="shared" si="1"/>
        <v>484555.55888888892</v>
      </c>
      <c r="C6" s="1">
        <v>6600</v>
      </c>
      <c r="D6" s="6">
        <f t="shared" si="2"/>
        <v>1681.8115856435186</v>
      </c>
      <c r="E6" s="7">
        <f t="shared" si="3"/>
        <v>3042.9215856435185</v>
      </c>
      <c r="F6" s="8">
        <v>1361.11</v>
      </c>
      <c r="G6" s="8">
        <f t="shared" si="0"/>
        <v>3557.0784143564815</v>
      </c>
    </row>
    <row r="7" spans="1:7" s="1" customFormat="1" ht="17.25" thickBot="1" x14ac:dyDescent="0.35">
      <c r="A7" s="4" t="s">
        <v>7</v>
      </c>
      <c r="B7" s="8">
        <f t="shared" si="1"/>
        <v>483194.44888888893</v>
      </c>
      <c r="C7" s="1">
        <v>6600</v>
      </c>
      <c r="D7" s="6">
        <f t="shared" si="2"/>
        <v>1677.0873996851853</v>
      </c>
      <c r="E7" s="7">
        <f t="shared" si="3"/>
        <v>3038.1973996851852</v>
      </c>
      <c r="F7" s="8">
        <v>1361.11</v>
      </c>
      <c r="G7" s="8">
        <f t="shared" si="0"/>
        <v>3561.8026003148148</v>
      </c>
    </row>
    <row r="8" spans="1:7" s="1" customFormat="1" ht="17.25" thickBot="1" x14ac:dyDescent="0.35">
      <c r="A8" s="4" t="s">
        <v>8</v>
      </c>
      <c r="B8" s="8">
        <f t="shared" si="1"/>
        <v>481833.33888888895</v>
      </c>
      <c r="C8" s="1">
        <v>6600</v>
      </c>
      <c r="D8" s="6">
        <f t="shared" si="2"/>
        <v>1672.3632137268521</v>
      </c>
      <c r="E8" s="7">
        <f t="shared" si="3"/>
        <v>3033.473213726852</v>
      </c>
      <c r="F8" s="8">
        <v>1361.11</v>
      </c>
      <c r="G8" s="8">
        <f t="shared" si="0"/>
        <v>3566.526786273148</v>
      </c>
    </row>
    <row r="9" spans="1:7" s="1" customFormat="1" ht="17.25" thickBot="1" x14ac:dyDescent="0.35">
      <c r="A9" s="4" t="s">
        <v>68</v>
      </c>
      <c r="B9" s="8">
        <f>B8-F8</f>
        <v>480472.22888888896</v>
      </c>
      <c r="C9" s="1">
        <v>6600</v>
      </c>
      <c r="D9" s="6">
        <f t="shared" si="2"/>
        <v>1667.6390277685186</v>
      </c>
      <c r="E9" s="7">
        <f t="shared" si="3"/>
        <v>3028.7490277685183</v>
      </c>
      <c r="F9" s="8">
        <v>1361.11</v>
      </c>
      <c r="G9" s="8">
        <f t="shared" si="0"/>
        <v>3571.2509722314817</v>
      </c>
    </row>
    <row r="10" spans="1:7" s="1" customFormat="1" ht="17.25" thickBot="1" x14ac:dyDescent="0.35">
      <c r="A10" s="4" t="s">
        <v>9</v>
      </c>
      <c r="B10" s="8">
        <f t="shared" si="1"/>
        <v>479111.11888888897</v>
      </c>
      <c r="C10" s="1">
        <v>6600</v>
      </c>
      <c r="D10" s="6">
        <f t="shared" si="2"/>
        <v>1662.9148418101856</v>
      </c>
      <c r="E10" s="7">
        <f t="shared" si="3"/>
        <v>3024.0248418101855</v>
      </c>
      <c r="F10" s="8">
        <v>1361.11</v>
      </c>
      <c r="G10" s="8">
        <f t="shared" si="0"/>
        <v>3575.9751581898145</v>
      </c>
    </row>
    <row r="11" spans="1:7" s="1" customFormat="1" ht="17.25" thickBot="1" x14ac:dyDescent="0.35">
      <c r="A11" s="4" t="s">
        <v>69</v>
      </c>
      <c r="B11" s="8">
        <f t="shared" si="1"/>
        <v>477750.00888888899</v>
      </c>
      <c r="C11" s="1">
        <v>6600</v>
      </c>
      <c r="D11" s="6">
        <f t="shared" si="2"/>
        <v>1658.1906558518522</v>
      </c>
      <c r="E11" s="7">
        <f t="shared" si="3"/>
        <v>3019.3006558518518</v>
      </c>
      <c r="F11" s="8">
        <v>1361.11</v>
      </c>
      <c r="G11" s="8">
        <f t="shared" si="0"/>
        <v>3580.6993441481482</v>
      </c>
    </row>
    <row r="12" spans="1:7" s="1" customFormat="1" ht="17.25" thickBot="1" x14ac:dyDescent="0.35">
      <c r="A12" s="4" t="s">
        <v>10</v>
      </c>
      <c r="B12" s="8">
        <f t="shared" si="1"/>
        <v>476388.898888889</v>
      </c>
      <c r="C12" s="1">
        <v>6400</v>
      </c>
      <c r="D12" s="6">
        <f t="shared" si="2"/>
        <v>1653.4664698935187</v>
      </c>
      <c r="E12" s="7">
        <f t="shared" si="3"/>
        <v>3014.5764698935186</v>
      </c>
      <c r="F12" s="8">
        <v>1361.11</v>
      </c>
      <c r="G12" s="8">
        <f t="shared" ref="G12:G20" si="4">C12-E12</f>
        <v>3385.4235301064814</v>
      </c>
    </row>
    <row r="13" spans="1:7" s="9" customFormat="1" ht="17.25" thickBot="1" x14ac:dyDescent="0.35">
      <c r="A13" s="4" t="s">
        <v>11</v>
      </c>
      <c r="B13" s="8">
        <f t="shared" si="1"/>
        <v>475027.78888888902</v>
      </c>
      <c r="C13" s="1">
        <v>6400</v>
      </c>
      <c r="D13" s="6">
        <f t="shared" si="2"/>
        <v>1648.7422839351857</v>
      </c>
      <c r="E13" s="7">
        <f t="shared" si="3"/>
        <v>3009.8522839351854</v>
      </c>
      <c r="F13" s="8">
        <v>1361.11</v>
      </c>
      <c r="G13" s="8">
        <f t="shared" si="4"/>
        <v>3390.1477160648146</v>
      </c>
    </row>
    <row r="14" spans="1:7" s="9" customFormat="1" ht="17.25" thickBot="1" x14ac:dyDescent="0.35">
      <c r="A14" s="4"/>
      <c r="B14" s="8"/>
      <c r="C14" s="1"/>
      <c r="D14" s="6">
        <f>SUM(D2:D13)</f>
        <v>19643.185350995373</v>
      </c>
      <c r="E14" s="7"/>
      <c r="F14" s="8"/>
      <c r="G14" s="8"/>
    </row>
    <row r="15" spans="1:7" s="1" customFormat="1" ht="17.25" thickBot="1" x14ac:dyDescent="0.35">
      <c r="A15" s="4" t="s">
        <v>12</v>
      </c>
      <c r="B15" s="8">
        <v>335027.78999999998</v>
      </c>
      <c r="C15" s="1">
        <v>6400</v>
      </c>
      <c r="D15" s="6">
        <f t="shared" si="2"/>
        <v>1162.825621125</v>
      </c>
      <c r="E15" s="7">
        <f t="shared" si="3"/>
        <v>2523.9356211249997</v>
      </c>
      <c r="F15" s="8">
        <v>1361.11</v>
      </c>
      <c r="G15" s="8">
        <f t="shared" si="4"/>
        <v>3876.0643788750003</v>
      </c>
    </row>
    <row r="16" spans="1:7" s="1" customFormat="1" ht="17.25" thickBot="1" x14ac:dyDescent="0.35">
      <c r="A16" s="4" t="s">
        <v>13</v>
      </c>
      <c r="B16" s="8">
        <f>B15-F15</f>
        <v>333666.68</v>
      </c>
      <c r="C16" s="1">
        <v>6400</v>
      </c>
      <c r="D16" s="6">
        <f t="shared" si="2"/>
        <v>1158.1014351666665</v>
      </c>
      <c r="E16" s="7">
        <f t="shared" si="3"/>
        <v>2519.2114351666664</v>
      </c>
      <c r="F16" s="8">
        <v>1361.11</v>
      </c>
      <c r="G16" s="8">
        <f t="shared" si="4"/>
        <v>3880.7885648333336</v>
      </c>
    </row>
    <row r="17" spans="1:7" s="1" customFormat="1" ht="17.25" thickBot="1" x14ac:dyDescent="0.35">
      <c r="A17" s="4" t="s">
        <v>70</v>
      </c>
      <c r="B17" s="8">
        <f t="shared" si="1"/>
        <v>332305.57</v>
      </c>
      <c r="C17" s="1">
        <v>6400</v>
      </c>
      <c r="D17" s="6">
        <f t="shared" si="2"/>
        <v>1153.3772492083333</v>
      </c>
      <c r="E17" s="7">
        <f t="shared" si="3"/>
        <v>2514.4872492083332</v>
      </c>
      <c r="F17" s="8">
        <v>1361.11</v>
      </c>
      <c r="G17" s="8">
        <f t="shared" si="4"/>
        <v>3885.5127507916668</v>
      </c>
    </row>
    <row r="18" spans="1:7" s="1" customFormat="1" ht="17.25" thickBot="1" x14ac:dyDescent="0.35">
      <c r="A18" s="4" t="s">
        <v>14</v>
      </c>
      <c r="B18" s="8">
        <f t="shared" si="1"/>
        <v>330944.46000000002</v>
      </c>
      <c r="C18" s="1">
        <v>6400</v>
      </c>
      <c r="D18" s="6">
        <f t="shared" si="2"/>
        <v>1148.6530632500001</v>
      </c>
      <c r="E18" s="7">
        <f t="shared" si="3"/>
        <v>2509.76306325</v>
      </c>
      <c r="F18" s="8">
        <v>1361.11</v>
      </c>
      <c r="G18" s="8">
        <f t="shared" si="4"/>
        <v>3890.23693675</v>
      </c>
    </row>
    <row r="19" spans="1:7" s="1" customFormat="1" ht="17.25" thickBot="1" x14ac:dyDescent="0.35">
      <c r="A19" s="4" t="s">
        <v>15</v>
      </c>
      <c r="B19" s="8">
        <f t="shared" si="1"/>
        <v>329583.35000000003</v>
      </c>
      <c r="C19" s="1">
        <v>6400</v>
      </c>
      <c r="D19" s="6">
        <f t="shared" si="2"/>
        <v>1143.9288772916668</v>
      </c>
      <c r="E19" s="7">
        <f t="shared" si="3"/>
        <v>2505.0388772916667</v>
      </c>
      <c r="F19" s="8">
        <v>1361.11</v>
      </c>
      <c r="G19" s="8">
        <f t="shared" si="4"/>
        <v>3894.9611227083333</v>
      </c>
    </row>
    <row r="20" spans="1:7" s="1" customFormat="1" ht="17.25" thickBot="1" x14ac:dyDescent="0.35">
      <c r="A20" s="4" t="s">
        <v>16</v>
      </c>
      <c r="B20" s="8">
        <f t="shared" si="1"/>
        <v>328222.24000000005</v>
      </c>
      <c r="C20" s="1">
        <v>6400</v>
      </c>
      <c r="D20" s="6">
        <f t="shared" si="2"/>
        <v>1139.2046913333336</v>
      </c>
      <c r="E20" s="7">
        <f t="shared" si="3"/>
        <v>2500.3146913333335</v>
      </c>
      <c r="F20" s="8">
        <v>1361.11</v>
      </c>
      <c r="G20" s="8">
        <f t="shared" si="4"/>
        <v>3899.6853086666665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5" sqref="B15"/>
    </sheetView>
  </sheetViews>
  <sheetFormatPr defaultRowHeight="13.5" x14ac:dyDescent="0.15"/>
  <cols>
    <col min="1" max="1" width="14.125" bestFit="1" customWidth="1"/>
    <col min="2" max="2" width="35" customWidth="1"/>
  </cols>
  <sheetData>
    <row r="1" spans="1:2" x14ac:dyDescent="0.15">
      <c r="A1" t="s">
        <v>57</v>
      </c>
      <c r="B1">
        <v>1051888</v>
      </c>
    </row>
    <row r="2" spans="1:2" x14ac:dyDescent="0.15">
      <c r="A2" t="s">
        <v>58</v>
      </c>
      <c r="B2">
        <f>B1/2</f>
        <v>525944</v>
      </c>
    </row>
    <row r="3" spans="1:2" x14ac:dyDescent="0.15">
      <c r="A3" t="s">
        <v>59</v>
      </c>
      <c r="B3">
        <f>B1*0.98</f>
        <v>1030850.24</v>
      </c>
    </row>
    <row r="4" spans="1:2" x14ac:dyDescent="0.15">
      <c r="A4" t="s">
        <v>60</v>
      </c>
      <c r="B4">
        <f>B3*0.02</f>
        <v>20617.004799999999</v>
      </c>
    </row>
    <row r="5" spans="1:2" x14ac:dyDescent="0.15">
      <c r="A5" t="s">
        <v>61</v>
      </c>
      <c r="B5">
        <v>10000</v>
      </c>
    </row>
    <row r="6" spans="1:2" x14ac:dyDescent="0.15">
      <c r="A6" t="s">
        <v>62</v>
      </c>
      <c r="B6">
        <v>490000</v>
      </c>
    </row>
    <row r="7" spans="1:2" x14ac:dyDescent="0.15">
      <c r="A7" t="s">
        <v>63</v>
      </c>
      <c r="B7">
        <f>B3-B6+B4-B5</f>
        <v>551467.24479999999</v>
      </c>
    </row>
    <row r="8" spans="1:2" x14ac:dyDescent="0.15">
      <c r="A8" t="s">
        <v>64</v>
      </c>
      <c r="B8">
        <v>528900</v>
      </c>
    </row>
    <row r="9" spans="1:2" x14ac:dyDescent="0.15">
      <c r="A9" t="s">
        <v>65</v>
      </c>
      <c r="B9">
        <f>B7-B8</f>
        <v>22567.244799999986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37" workbookViewId="0">
      <selection activeCell="B46" sqref="B46"/>
    </sheetView>
  </sheetViews>
  <sheetFormatPr defaultRowHeight="13.5" x14ac:dyDescent="0.15"/>
  <cols>
    <col min="2" max="2" width="12.625" bestFit="1" customWidth="1"/>
    <col min="3" max="3" width="9.125" bestFit="1" customWidth="1"/>
    <col min="4" max="4" width="10.5" bestFit="1" customWidth="1"/>
    <col min="5" max="5" width="9.125" bestFit="1" customWidth="1"/>
    <col min="6" max="6" width="10.125" bestFit="1" customWidth="1"/>
    <col min="7" max="7" width="13.375" bestFit="1" customWidth="1"/>
    <col min="8" max="11" width="9.125" bestFit="1" customWidth="1"/>
    <col min="12" max="12" width="10.125" bestFit="1" customWidth="1"/>
    <col min="13" max="13" width="16.375" bestFit="1" customWidth="1"/>
    <col min="14" max="14" width="10.875" bestFit="1" customWidth="1"/>
    <col min="15" max="15" width="9.5" bestFit="1" customWidth="1"/>
    <col min="16" max="16" width="9.125" bestFit="1" customWidth="1"/>
  </cols>
  <sheetData>
    <row r="1" spans="1:16" ht="16.5" x14ac:dyDescent="0.3">
      <c r="A1" s="24" t="s">
        <v>66</v>
      </c>
      <c r="B1" s="25"/>
      <c r="C1" s="25"/>
      <c r="D1" s="25"/>
      <c r="E1" s="25"/>
      <c r="F1" s="25"/>
      <c r="G1" s="25"/>
      <c r="H1" s="26"/>
      <c r="I1" s="1"/>
      <c r="J1" s="1"/>
      <c r="K1" s="1"/>
      <c r="L1" s="1"/>
      <c r="M1" s="1"/>
      <c r="N1" s="1"/>
      <c r="O1" s="2"/>
      <c r="P1" s="3"/>
    </row>
    <row r="2" spans="1:16" ht="16.5" x14ac:dyDescent="0.3">
      <c r="A2" s="4" t="s">
        <v>50</v>
      </c>
      <c r="B2" s="5" t="s">
        <v>49</v>
      </c>
      <c r="C2" s="1"/>
      <c r="D2" s="1" t="s">
        <v>1</v>
      </c>
      <c r="E2" s="1" t="s">
        <v>0</v>
      </c>
      <c r="F2" s="1" t="s">
        <v>2</v>
      </c>
      <c r="G2" s="1" t="s">
        <v>51</v>
      </c>
      <c r="H2" s="1" t="s">
        <v>42</v>
      </c>
      <c r="I2" s="1" t="s">
        <v>41</v>
      </c>
      <c r="J2" s="1" t="s">
        <v>43</v>
      </c>
      <c r="K2" s="1" t="s">
        <v>44</v>
      </c>
      <c r="L2" s="1" t="s">
        <v>52</v>
      </c>
      <c r="M2" s="1" t="s">
        <v>56</v>
      </c>
      <c r="N2" s="1" t="s">
        <v>55</v>
      </c>
      <c r="O2" s="2"/>
      <c r="P2" s="3" t="s">
        <v>53</v>
      </c>
    </row>
    <row r="3" spans="1:16" ht="17.25" thickBot="1" x14ac:dyDescent="0.35">
      <c r="A3" s="4" t="s">
        <v>67</v>
      </c>
      <c r="B3" s="5">
        <v>490000</v>
      </c>
      <c r="C3" s="1">
        <v>6600</v>
      </c>
      <c r="D3" s="6">
        <f>B3*0.049*0.85/12</f>
        <v>1700.7083333333333</v>
      </c>
      <c r="E3" s="7">
        <f>F3+B3*0.049*0.85/12</f>
        <v>3061.8194444444443</v>
      </c>
      <c r="F3" s="8">
        <f>B3/360</f>
        <v>1361.1111111111111</v>
      </c>
      <c r="G3" s="8">
        <f t="shared" ref="G3:G14" si="0">C3-E3</f>
        <v>3538.1805555555557</v>
      </c>
      <c r="H3" s="1">
        <v>1152</v>
      </c>
      <c r="I3" s="1">
        <v>600</v>
      </c>
      <c r="J3" s="1">
        <v>3000</v>
      </c>
      <c r="K3" s="1">
        <v>440</v>
      </c>
      <c r="L3" s="8">
        <f>G3+H3-I3-J3+K3</f>
        <v>1530.1805555555557</v>
      </c>
      <c r="M3" s="8">
        <v>3500</v>
      </c>
      <c r="N3" s="8">
        <f>G3-M3</f>
        <v>38.180555555555657</v>
      </c>
      <c r="O3" s="2">
        <f t="shared" ref="O3:O17" si="1">F3+B3*0.0325*0.85/12</f>
        <v>2489.1319444444443</v>
      </c>
      <c r="P3" s="3">
        <f t="shared" ref="P3:P17" si="2">E3-O3</f>
        <v>572.6875</v>
      </c>
    </row>
    <row r="4" spans="1:16" ht="17.25" thickBot="1" x14ac:dyDescent="0.35">
      <c r="A4" s="4" t="s">
        <v>3</v>
      </c>
      <c r="B4" s="8">
        <f>B3-F3</f>
        <v>488638.88888888888</v>
      </c>
      <c r="C4" s="1">
        <v>6600</v>
      </c>
      <c r="D4" s="6">
        <f t="shared" ref="D4:D17" si="3">B4*0.049*0.85/12</f>
        <v>1695.9841435185183</v>
      </c>
      <c r="E4" s="7">
        <f t="shared" ref="E4:E63" si="4">F4+B4*0.049*0.85/12</f>
        <v>3057.0941435185182</v>
      </c>
      <c r="F4" s="8">
        <v>1361.11</v>
      </c>
      <c r="G4" s="8">
        <f t="shared" si="0"/>
        <v>3542.9058564814818</v>
      </c>
      <c r="H4" s="1">
        <v>1152</v>
      </c>
      <c r="I4" s="1">
        <v>600</v>
      </c>
      <c r="J4" s="1">
        <v>3000</v>
      </c>
      <c r="K4" s="1">
        <v>440</v>
      </c>
      <c r="L4" s="8">
        <f t="shared" ref="L4:L63" si="5">G4+H4-I4-J4+K4</f>
        <v>1534.9058564814823</v>
      </c>
      <c r="M4" s="8">
        <v>3500</v>
      </c>
      <c r="N4" s="8">
        <f t="shared" ref="N4:N63" si="6">G4-M4</f>
        <v>42.905856481481806</v>
      </c>
      <c r="O4" s="2">
        <f t="shared" si="1"/>
        <v>2485.9974421296292</v>
      </c>
      <c r="P4" s="3">
        <f t="shared" si="2"/>
        <v>571.09670138888896</v>
      </c>
    </row>
    <row r="5" spans="1:16" ht="17.25" thickBot="1" x14ac:dyDescent="0.35">
      <c r="A5" s="4" t="s">
        <v>4</v>
      </c>
      <c r="B5" s="8">
        <f t="shared" ref="B5:B16" si="7">B4-F4</f>
        <v>487277.77888888889</v>
      </c>
      <c r="C5" s="1">
        <v>6600</v>
      </c>
      <c r="D5" s="6">
        <f t="shared" si="3"/>
        <v>1691.2599575601853</v>
      </c>
      <c r="E5" s="7">
        <f t="shared" si="4"/>
        <v>3052.369957560185</v>
      </c>
      <c r="F5" s="8">
        <v>1361.11</v>
      </c>
      <c r="G5" s="8">
        <f t="shared" si="0"/>
        <v>3547.630042439815</v>
      </c>
      <c r="H5" s="1">
        <v>1152</v>
      </c>
      <c r="I5" s="1">
        <v>600</v>
      </c>
      <c r="J5" s="1">
        <v>3000</v>
      </c>
      <c r="K5" s="1">
        <v>440</v>
      </c>
      <c r="L5" s="8">
        <f t="shared" si="5"/>
        <v>1539.630042439815</v>
      </c>
      <c r="M5" s="8">
        <v>3500</v>
      </c>
      <c r="N5" s="8">
        <f t="shared" si="6"/>
        <v>47.630042439815043</v>
      </c>
      <c r="O5" s="2">
        <f t="shared" si="1"/>
        <v>2482.8640534837959</v>
      </c>
      <c r="P5" s="3">
        <f t="shared" si="2"/>
        <v>569.50590407638902</v>
      </c>
    </row>
    <row r="6" spans="1:16" ht="17.25" thickBot="1" x14ac:dyDescent="0.35">
      <c r="A6" s="4" t="s">
        <v>5</v>
      </c>
      <c r="B6" s="8">
        <f t="shared" si="7"/>
        <v>485916.6688888889</v>
      </c>
      <c r="C6" s="1">
        <v>6600</v>
      </c>
      <c r="D6" s="6">
        <f t="shared" si="3"/>
        <v>1686.5357716018518</v>
      </c>
      <c r="E6" s="7">
        <f t="shared" si="4"/>
        <v>3047.6457716018517</v>
      </c>
      <c r="F6" s="8">
        <v>1361.11</v>
      </c>
      <c r="G6" s="8">
        <f t="shared" si="0"/>
        <v>3552.3542283981483</v>
      </c>
      <c r="H6" s="1">
        <v>1152</v>
      </c>
      <c r="I6" s="1">
        <v>600</v>
      </c>
      <c r="J6" s="1">
        <v>3000</v>
      </c>
      <c r="K6" s="1">
        <v>440</v>
      </c>
      <c r="L6" s="8">
        <f t="shared" si="5"/>
        <v>1544.3542283981478</v>
      </c>
      <c r="M6" s="8">
        <v>3500</v>
      </c>
      <c r="N6" s="8">
        <f t="shared" si="6"/>
        <v>52.35422839814828</v>
      </c>
      <c r="O6" s="2">
        <f t="shared" si="1"/>
        <v>2479.7306648379626</v>
      </c>
      <c r="P6" s="3">
        <f t="shared" si="2"/>
        <v>567.91510676388907</v>
      </c>
    </row>
    <row r="7" spans="1:16" ht="17.25" thickBot="1" x14ac:dyDescent="0.35">
      <c r="A7" s="4" t="s">
        <v>6</v>
      </c>
      <c r="B7" s="8">
        <f t="shared" si="7"/>
        <v>484555.55888888892</v>
      </c>
      <c r="C7" s="1">
        <v>6600</v>
      </c>
      <c r="D7" s="6">
        <f t="shared" si="3"/>
        <v>1681.8115856435186</v>
      </c>
      <c r="E7" s="7">
        <f t="shared" si="4"/>
        <v>3042.9215856435185</v>
      </c>
      <c r="F7" s="8">
        <v>1361.11</v>
      </c>
      <c r="G7" s="8">
        <f t="shared" si="0"/>
        <v>3557.0784143564815</v>
      </c>
      <c r="H7" s="1">
        <v>1152</v>
      </c>
      <c r="I7" s="1">
        <v>600</v>
      </c>
      <c r="J7" s="1">
        <v>3000</v>
      </c>
      <c r="K7" s="1">
        <v>440</v>
      </c>
      <c r="L7" s="8">
        <f t="shared" si="5"/>
        <v>1549.0784143564815</v>
      </c>
      <c r="M7" s="8">
        <v>3500</v>
      </c>
      <c r="N7" s="8">
        <f t="shared" si="6"/>
        <v>57.078414356481517</v>
      </c>
      <c r="O7" s="2">
        <f t="shared" si="1"/>
        <v>2476.5972761921294</v>
      </c>
      <c r="P7" s="3">
        <f t="shared" si="2"/>
        <v>566.32430945138913</v>
      </c>
    </row>
    <row r="8" spans="1:16" ht="17.25" thickBot="1" x14ac:dyDescent="0.35">
      <c r="A8" s="4" t="s">
        <v>7</v>
      </c>
      <c r="B8" s="8">
        <f t="shared" si="7"/>
        <v>483194.44888888893</v>
      </c>
      <c r="C8" s="1">
        <v>6600</v>
      </c>
      <c r="D8" s="6">
        <f t="shared" si="3"/>
        <v>1677.0873996851853</v>
      </c>
      <c r="E8" s="7">
        <f t="shared" si="4"/>
        <v>3038.1973996851852</v>
      </c>
      <c r="F8" s="8">
        <v>1361.11</v>
      </c>
      <c r="G8" s="8">
        <f t="shared" si="0"/>
        <v>3561.8026003148148</v>
      </c>
      <c r="H8" s="1">
        <v>1152</v>
      </c>
      <c r="I8" s="1">
        <v>600</v>
      </c>
      <c r="J8" s="1">
        <v>3000</v>
      </c>
      <c r="K8" s="1">
        <v>440</v>
      </c>
      <c r="L8" s="8">
        <f t="shared" si="5"/>
        <v>1553.8026003148152</v>
      </c>
      <c r="M8" s="8">
        <v>3500</v>
      </c>
      <c r="N8" s="8">
        <f t="shared" si="6"/>
        <v>61.802600314814754</v>
      </c>
      <c r="O8" s="2">
        <f t="shared" si="1"/>
        <v>2473.4638875462961</v>
      </c>
      <c r="P8" s="3">
        <f t="shared" si="2"/>
        <v>564.73351213888918</v>
      </c>
    </row>
    <row r="9" spans="1:16" ht="17.25" thickBot="1" x14ac:dyDescent="0.35">
      <c r="A9" s="4" t="s">
        <v>8</v>
      </c>
      <c r="B9" s="8">
        <f t="shared" si="7"/>
        <v>481833.33888888895</v>
      </c>
      <c r="C9" s="1">
        <v>6600</v>
      </c>
      <c r="D9" s="6">
        <f t="shared" si="3"/>
        <v>1672.3632137268521</v>
      </c>
      <c r="E9" s="7">
        <f t="shared" si="4"/>
        <v>3033.473213726852</v>
      </c>
      <c r="F9" s="8">
        <v>1361.11</v>
      </c>
      <c r="G9" s="8">
        <f t="shared" si="0"/>
        <v>3566.526786273148</v>
      </c>
      <c r="H9" s="1">
        <v>1152</v>
      </c>
      <c r="I9" s="1">
        <v>600</v>
      </c>
      <c r="J9" s="1">
        <v>3000</v>
      </c>
      <c r="K9" s="1">
        <v>440</v>
      </c>
      <c r="L9" s="8">
        <f t="shared" si="5"/>
        <v>1558.526786273148</v>
      </c>
      <c r="M9" s="8">
        <v>3500</v>
      </c>
      <c r="N9" s="8">
        <f t="shared" si="6"/>
        <v>66.526786273147991</v>
      </c>
      <c r="O9" s="2">
        <f t="shared" si="1"/>
        <v>2470.3304989004628</v>
      </c>
      <c r="P9" s="3">
        <f t="shared" si="2"/>
        <v>563.14271482638924</v>
      </c>
    </row>
    <row r="10" spans="1:16" ht="17.25" thickBot="1" x14ac:dyDescent="0.35">
      <c r="A10" s="4" t="s">
        <v>68</v>
      </c>
      <c r="B10" s="8">
        <f t="shared" si="7"/>
        <v>480472.22888888896</v>
      </c>
      <c r="C10" s="1">
        <v>6600</v>
      </c>
      <c r="D10" s="6">
        <f t="shared" si="3"/>
        <v>1667.6390277685186</v>
      </c>
      <c r="E10" s="7">
        <f t="shared" si="4"/>
        <v>3028.7490277685183</v>
      </c>
      <c r="F10" s="8">
        <v>1361.11</v>
      </c>
      <c r="G10" s="8">
        <f t="shared" si="0"/>
        <v>3571.2509722314817</v>
      </c>
      <c r="H10" s="1">
        <v>1152</v>
      </c>
      <c r="I10" s="1">
        <v>600</v>
      </c>
      <c r="J10" s="1">
        <v>3000</v>
      </c>
      <c r="K10" s="1">
        <v>440</v>
      </c>
      <c r="L10" s="8">
        <f t="shared" si="5"/>
        <v>1563.2509722314817</v>
      </c>
      <c r="M10" s="8">
        <v>3500</v>
      </c>
      <c r="N10" s="8">
        <f t="shared" si="6"/>
        <v>71.250972231481683</v>
      </c>
      <c r="O10" s="2">
        <f t="shared" si="1"/>
        <v>2467.1971102546295</v>
      </c>
      <c r="P10" s="3">
        <f t="shared" si="2"/>
        <v>561.55191751388884</v>
      </c>
    </row>
    <row r="11" spans="1:16" ht="17.25" thickBot="1" x14ac:dyDescent="0.35">
      <c r="A11" s="4" t="s">
        <v>9</v>
      </c>
      <c r="B11" s="8">
        <f t="shared" si="7"/>
        <v>479111.11888888897</v>
      </c>
      <c r="C11" s="1">
        <v>6600</v>
      </c>
      <c r="D11" s="6">
        <f t="shared" si="3"/>
        <v>1662.9148418101856</v>
      </c>
      <c r="E11" s="7">
        <f t="shared" si="4"/>
        <v>3024.0248418101855</v>
      </c>
      <c r="F11" s="8">
        <v>1361.11</v>
      </c>
      <c r="G11" s="8">
        <f t="shared" si="0"/>
        <v>3575.9751581898145</v>
      </c>
      <c r="H11" s="1">
        <v>1152</v>
      </c>
      <c r="I11" s="1">
        <v>600</v>
      </c>
      <c r="J11" s="1">
        <v>3000</v>
      </c>
      <c r="K11" s="1">
        <v>440</v>
      </c>
      <c r="L11" s="8">
        <f t="shared" si="5"/>
        <v>1567.9751581898145</v>
      </c>
      <c r="M11" s="8">
        <v>3500</v>
      </c>
      <c r="N11" s="8">
        <f t="shared" si="6"/>
        <v>75.975158189814465</v>
      </c>
      <c r="O11" s="2">
        <f t="shared" si="1"/>
        <v>2464.0637216087962</v>
      </c>
      <c r="P11" s="3">
        <f t="shared" si="2"/>
        <v>559.96112020138935</v>
      </c>
    </row>
    <row r="12" spans="1:16" ht="17.25" thickBot="1" x14ac:dyDescent="0.35">
      <c r="A12" s="4" t="s">
        <v>86</v>
      </c>
      <c r="B12" s="8"/>
      <c r="C12" s="1"/>
      <c r="D12" s="6"/>
      <c r="E12" s="7"/>
      <c r="F12" s="8"/>
      <c r="G12" s="8"/>
      <c r="H12" s="1"/>
      <c r="I12" s="1"/>
      <c r="J12" s="1"/>
      <c r="K12" s="1"/>
      <c r="L12" s="8"/>
      <c r="M12" s="8"/>
      <c r="N12" s="8"/>
      <c r="O12" s="2"/>
      <c r="P12" s="3"/>
    </row>
    <row r="13" spans="1:16" ht="17.25" thickBot="1" x14ac:dyDescent="0.35">
      <c r="A13" s="4" t="s">
        <v>69</v>
      </c>
      <c r="B13" s="8">
        <v>329111.12</v>
      </c>
      <c r="C13" s="1">
        <v>6600</v>
      </c>
      <c r="D13" s="6">
        <f t="shared" si="3"/>
        <v>1142.2898456666667</v>
      </c>
      <c r="E13" s="7">
        <f t="shared" si="4"/>
        <v>2503.3998456666668</v>
      </c>
      <c r="F13" s="8">
        <v>1361.11</v>
      </c>
      <c r="G13" s="8">
        <f t="shared" si="0"/>
        <v>4096.6001543333332</v>
      </c>
      <c r="H13" s="1">
        <v>1440</v>
      </c>
      <c r="I13" s="1">
        <v>600</v>
      </c>
      <c r="J13" s="1">
        <v>3000</v>
      </c>
      <c r="K13" s="1">
        <v>440</v>
      </c>
      <c r="L13" s="8">
        <f t="shared" si="5"/>
        <v>2376.6001543333332</v>
      </c>
      <c r="M13" s="8">
        <v>3500</v>
      </c>
      <c r="N13" s="8">
        <f t="shared" si="6"/>
        <v>596.60015433333319</v>
      </c>
      <c r="O13" s="2">
        <f t="shared" si="1"/>
        <v>2118.7512241666664</v>
      </c>
      <c r="P13" s="3">
        <f t="shared" si="2"/>
        <v>384.64862150000044</v>
      </c>
    </row>
    <row r="14" spans="1:16" ht="17.25" thickBot="1" x14ac:dyDescent="0.35">
      <c r="A14" s="4" t="s">
        <v>10</v>
      </c>
      <c r="B14" s="8">
        <f t="shared" si="7"/>
        <v>327750.01</v>
      </c>
      <c r="C14" s="1">
        <v>6600</v>
      </c>
      <c r="D14" s="6">
        <f t="shared" si="3"/>
        <v>1137.5656597083332</v>
      </c>
      <c r="E14" s="7">
        <f t="shared" si="4"/>
        <v>2498.6756597083331</v>
      </c>
      <c r="F14" s="8">
        <v>1361.11</v>
      </c>
      <c r="G14" s="8">
        <f t="shared" si="0"/>
        <v>4101.3243402916669</v>
      </c>
      <c r="H14" s="1">
        <v>1440</v>
      </c>
      <c r="I14" s="1">
        <v>600</v>
      </c>
      <c r="J14" s="1">
        <v>3000</v>
      </c>
      <c r="K14" s="1">
        <v>440</v>
      </c>
      <c r="L14" s="8">
        <f t="shared" si="5"/>
        <v>2381.3243402916669</v>
      </c>
      <c r="M14" s="8">
        <v>3500</v>
      </c>
      <c r="N14" s="8">
        <f t="shared" si="6"/>
        <v>601.32434029166689</v>
      </c>
      <c r="O14" s="2">
        <f t="shared" si="1"/>
        <v>2115.6178355208331</v>
      </c>
      <c r="P14" s="3">
        <f t="shared" si="2"/>
        <v>383.05782418750005</v>
      </c>
    </row>
    <row r="15" spans="1:16" ht="17.25" thickBot="1" x14ac:dyDescent="0.35">
      <c r="A15" s="4" t="s">
        <v>11</v>
      </c>
      <c r="B15" s="8">
        <f t="shared" si="7"/>
        <v>326388.90000000002</v>
      </c>
      <c r="C15" s="1">
        <v>6600</v>
      </c>
      <c r="D15" s="6">
        <f t="shared" si="3"/>
        <v>1132.84147375</v>
      </c>
      <c r="E15" s="7">
        <f t="shared" si="4"/>
        <v>2493.9514737499999</v>
      </c>
      <c r="F15" s="8">
        <v>1361.11</v>
      </c>
      <c r="G15" s="8">
        <f>C15-E15</f>
        <v>4106.0485262500006</v>
      </c>
      <c r="H15" s="1">
        <v>1440</v>
      </c>
      <c r="I15" s="1">
        <v>600</v>
      </c>
      <c r="J15" s="1">
        <v>3000</v>
      </c>
      <c r="K15" s="1">
        <v>440</v>
      </c>
      <c r="L15" s="8">
        <f t="shared" si="5"/>
        <v>2386.0485262500006</v>
      </c>
      <c r="M15" s="8">
        <v>3500</v>
      </c>
      <c r="N15" s="8">
        <f t="shared" si="6"/>
        <v>606.04852625000058</v>
      </c>
      <c r="O15" s="2">
        <f t="shared" si="1"/>
        <v>2112.4844468749998</v>
      </c>
      <c r="P15" s="3">
        <f t="shared" si="2"/>
        <v>381.4670268750001</v>
      </c>
    </row>
    <row r="16" spans="1:16" ht="17.25" thickBot="1" x14ac:dyDescent="0.35">
      <c r="A16" s="4" t="s">
        <v>12</v>
      </c>
      <c r="B16" s="8">
        <f t="shared" si="7"/>
        <v>325027.79000000004</v>
      </c>
      <c r="C16" s="1">
        <v>6600</v>
      </c>
      <c r="D16" s="6">
        <f t="shared" si="3"/>
        <v>1128.1172877916667</v>
      </c>
      <c r="E16" s="7">
        <f t="shared" si="4"/>
        <v>2489.2272877916666</v>
      </c>
      <c r="F16" s="8">
        <v>1361.11</v>
      </c>
      <c r="G16" s="8">
        <f t="shared" ref="G16:G63" si="8">C16-E16</f>
        <v>4110.7727122083334</v>
      </c>
      <c r="H16" s="1">
        <v>1440</v>
      </c>
      <c r="I16" s="1">
        <v>600</v>
      </c>
      <c r="J16" s="1">
        <v>3000</v>
      </c>
      <c r="K16" s="1">
        <v>440</v>
      </c>
      <c r="L16" s="8">
        <f t="shared" si="5"/>
        <v>2390.7727122083334</v>
      </c>
      <c r="M16" s="8">
        <v>3500</v>
      </c>
      <c r="N16" s="8">
        <f t="shared" si="6"/>
        <v>610.77271220833336</v>
      </c>
      <c r="O16" s="2">
        <f t="shared" si="1"/>
        <v>2109.3510582291665</v>
      </c>
      <c r="P16" s="3">
        <f t="shared" si="2"/>
        <v>379.87622956250016</v>
      </c>
    </row>
    <row r="17" spans="1:16" ht="17.25" thickBot="1" x14ac:dyDescent="0.35">
      <c r="A17" s="4" t="s">
        <v>13</v>
      </c>
      <c r="B17" s="8">
        <f>B16-F16</f>
        <v>323666.68000000005</v>
      </c>
      <c r="C17" s="1">
        <v>6600</v>
      </c>
      <c r="D17" s="6">
        <f t="shared" si="3"/>
        <v>1123.3931018333335</v>
      </c>
      <c r="E17" s="7">
        <f t="shared" si="4"/>
        <v>2484.5031018333334</v>
      </c>
      <c r="F17" s="8">
        <v>1361.11</v>
      </c>
      <c r="G17" s="8">
        <f t="shared" si="8"/>
        <v>4115.4968981666661</v>
      </c>
      <c r="H17" s="1">
        <v>1440</v>
      </c>
      <c r="I17" s="1">
        <v>600</v>
      </c>
      <c r="J17" s="1">
        <v>3000</v>
      </c>
      <c r="K17" s="1">
        <v>440</v>
      </c>
      <c r="L17" s="8">
        <f t="shared" si="5"/>
        <v>2395.4968981666661</v>
      </c>
      <c r="M17" s="8">
        <v>3500</v>
      </c>
      <c r="N17" s="8">
        <f t="shared" si="6"/>
        <v>615.49689816666614</v>
      </c>
      <c r="O17" s="2">
        <f t="shared" si="1"/>
        <v>2106.2176695833332</v>
      </c>
      <c r="P17" s="3">
        <f t="shared" si="2"/>
        <v>378.28543225000021</v>
      </c>
    </row>
    <row r="18" spans="1:16" ht="17.25" thickBot="1" x14ac:dyDescent="0.35">
      <c r="A18" s="4" t="s">
        <v>70</v>
      </c>
      <c r="B18" s="8">
        <f t="shared" ref="B18" si="9">B17-F17</f>
        <v>322305.57000000007</v>
      </c>
      <c r="C18" s="1">
        <v>6600</v>
      </c>
      <c r="D18" s="6">
        <f t="shared" ref="D18:D63" si="10">B18*0.049*0.85/12</f>
        <v>1118.6689158750003</v>
      </c>
      <c r="E18" s="7">
        <f t="shared" si="4"/>
        <v>2479.7789158750002</v>
      </c>
      <c r="F18" s="8">
        <v>1361.11</v>
      </c>
      <c r="G18" s="8">
        <f t="shared" si="8"/>
        <v>4120.2210841249998</v>
      </c>
      <c r="H18" s="1">
        <v>1440</v>
      </c>
      <c r="I18" s="1">
        <v>600</v>
      </c>
      <c r="J18" s="1">
        <v>4000</v>
      </c>
      <c r="K18" s="1">
        <v>440</v>
      </c>
      <c r="L18" s="8">
        <f t="shared" si="5"/>
        <v>1400.2210841249998</v>
      </c>
      <c r="M18" s="8">
        <v>4000</v>
      </c>
      <c r="N18" s="8">
        <f t="shared" si="6"/>
        <v>120.22108412499983</v>
      </c>
      <c r="O18" s="2">
        <f t="shared" ref="O18:O63" si="11">F18+B18*0.0325*0.85/12</f>
        <v>2103.0842809374999</v>
      </c>
      <c r="P18" s="3">
        <f t="shared" ref="P18:P33" si="12">E18-O18</f>
        <v>376.69463493750027</v>
      </c>
    </row>
    <row r="19" spans="1:16" ht="17.25" thickBot="1" x14ac:dyDescent="0.35">
      <c r="A19" s="4" t="s">
        <v>79</v>
      </c>
      <c r="B19" s="8">
        <v>272305.57</v>
      </c>
      <c r="C19" s="1"/>
      <c r="D19" s="6"/>
      <c r="E19" s="7"/>
      <c r="F19" s="8"/>
      <c r="G19" s="8"/>
      <c r="H19" s="1"/>
      <c r="I19" s="1"/>
      <c r="J19" s="1"/>
      <c r="K19" s="1"/>
      <c r="L19" s="8"/>
      <c r="M19" s="8"/>
      <c r="N19" s="8"/>
      <c r="O19" s="2"/>
      <c r="P19" s="3"/>
    </row>
    <row r="20" spans="1:16" ht="17.25" thickBot="1" x14ac:dyDescent="0.35">
      <c r="A20" s="4" t="s">
        <v>14</v>
      </c>
      <c r="B20" s="8">
        <v>272305.57</v>
      </c>
      <c r="C20" s="1">
        <v>6600</v>
      </c>
      <c r="D20" s="6">
        <f t="shared" si="10"/>
        <v>945.12724920833341</v>
      </c>
      <c r="E20" s="7">
        <f t="shared" si="4"/>
        <v>2306.2372492083332</v>
      </c>
      <c r="F20" s="8">
        <v>1361.11</v>
      </c>
      <c r="G20" s="8">
        <f t="shared" si="8"/>
        <v>4293.7627507916668</v>
      </c>
      <c r="H20" s="1">
        <v>1440</v>
      </c>
      <c r="I20" s="1">
        <v>600</v>
      </c>
      <c r="J20" s="1">
        <v>4000</v>
      </c>
      <c r="K20" s="1">
        <v>440</v>
      </c>
      <c r="L20" s="8">
        <f t="shared" si="5"/>
        <v>1573.7627507916668</v>
      </c>
      <c r="M20" s="8">
        <v>4000</v>
      </c>
      <c r="N20" s="8">
        <f t="shared" si="6"/>
        <v>293.7627507916668</v>
      </c>
      <c r="O20" s="2">
        <f t="shared" si="11"/>
        <v>1987.9801142708334</v>
      </c>
      <c r="P20" s="3">
        <f t="shared" si="12"/>
        <v>318.25713493749981</v>
      </c>
    </row>
    <row r="21" spans="1:16" ht="17.25" thickBot="1" x14ac:dyDescent="0.35">
      <c r="A21" s="4" t="s">
        <v>15</v>
      </c>
      <c r="B21" s="8">
        <f>B20-F20</f>
        <v>270944.46000000002</v>
      </c>
      <c r="C21" s="1">
        <v>6600</v>
      </c>
      <c r="D21" s="6">
        <f t="shared" si="10"/>
        <v>940.40306324999995</v>
      </c>
      <c r="E21" s="7">
        <f t="shared" si="4"/>
        <v>2301.51306325</v>
      </c>
      <c r="F21" s="8">
        <v>1361.11</v>
      </c>
      <c r="G21" s="8">
        <f t="shared" si="8"/>
        <v>4298.4869367499996</v>
      </c>
      <c r="H21" s="1">
        <v>1440</v>
      </c>
      <c r="I21" s="1">
        <v>600</v>
      </c>
      <c r="J21" s="1">
        <v>4000</v>
      </c>
      <c r="K21" s="1">
        <v>440</v>
      </c>
      <c r="L21" s="8">
        <f t="shared" si="5"/>
        <v>1578.4869367499996</v>
      </c>
      <c r="M21" s="8">
        <v>4000</v>
      </c>
      <c r="N21" s="8">
        <f t="shared" si="6"/>
        <v>298.48693674999959</v>
      </c>
      <c r="O21" s="2">
        <f t="shared" si="11"/>
        <v>1984.8467256250001</v>
      </c>
      <c r="P21" s="3">
        <f t="shared" si="12"/>
        <v>316.66633762499987</v>
      </c>
    </row>
    <row r="22" spans="1:16" ht="17.25" thickBot="1" x14ac:dyDescent="0.35">
      <c r="A22" s="4" t="s">
        <v>16</v>
      </c>
      <c r="B22" s="8">
        <f t="shared" ref="B22:B33" si="13">B21-F21</f>
        <v>269583.35000000003</v>
      </c>
      <c r="C22" s="1">
        <v>6600</v>
      </c>
      <c r="D22" s="6">
        <f t="shared" si="10"/>
        <v>935.67887729166671</v>
      </c>
      <c r="E22" s="7">
        <f t="shared" si="4"/>
        <v>2296.7888772916667</v>
      </c>
      <c r="F22" s="8">
        <v>1361.11</v>
      </c>
      <c r="G22" s="8">
        <f t="shared" si="8"/>
        <v>4303.2111227083333</v>
      </c>
      <c r="H22" s="1">
        <v>1440</v>
      </c>
      <c r="I22" s="1">
        <v>600</v>
      </c>
      <c r="J22" s="1">
        <v>4000</v>
      </c>
      <c r="K22" s="1">
        <v>440</v>
      </c>
      <c r="L22" s="8">
        <f t="shared" si="5"/>
        <v>1583.2111227083333</v>
      </c>
      <c r="M22" s="8">
        <v>4000</v>
      </c>
      <c r="N22" s="8">
        <f t="shared" si="6"/>
        <v>303.21112270833328</v>
      </c>
      <c r="O22" s="2">
        <f t="shared" si="11"/>
        <v>1981.7133369791668</v>
      </c>
      <c r="P22" s="3">
        <f t="shared" si="12"/>
        <v>315.07554031249992</v>
      </c>
    </row>
    <row r="23" spans="1:16" ht="17.25" thickBot="1" x14ac:dyDescent="0.35">
      <c r="A23" s="4" t="s">
        <v>17</v>
      </c>
      <c r="B23" s="8">
        <f t="shared" si="13"/>
        <v>268222.24000000005</v>
      </c>
      <c r="C23" s="1">
        <v>6600</v>
      </c>
      <c r="D23" s="6">
        <f t="shared" si="10"/>
        <v>930.95469133333347</v>
      </c>
      <c r="E23" s="7">
        <f t="shared" si="4"/>
        <v>2292.0646913333335</v>
      </c>
      <c r="F23" s="8">
        <v>1361.11</v>
      </c>
      <c r="G23" s="8">
        <f t="shared" si="8"/>
        <v>4307.935308666667</v>
      </c>
      <c r="H23" s="1">
        <v>1440</v>
      </c>
      <c r="I23" s="1">
        <v>600</v>
      </c>
      <c r="J23" s="1">
        <v>4000</v>
      </c>
      <c r="K23" s="1">
        <v>440</v>
      </c>
      <c r="L23" s="8">
        <f t="shared" si="5"/>
        <v>1587.935308666667</v>
      </c>
      <c r="M23" s="8">
        <v>4000</v>
      </c>
      <c r="N23" s="8">
        <f t="shared" si="6"/>
        <v>307.93530866666697</v>
      </c>
      <c r="O23" s="2">
        <f t="shared" si="11"/>
        <v>1978.5799483333333</v>
      </c>
      <c r="P23" s="3">
        <f t="shared" si="12"/>
        <v>313.48474300000021</v>
      </c>
    </row>
    <row r="24" spans="1:16" ht="17.25" thickBot="1" x14ac:dyDescent="0.35">
      <c r="A24" s="4" t="s">
        <v>71</v>
      </c>
      <c r="B24" s="8">
        <f t="shared" si="13"/>
        <v>266861.13000000006</v>
      </c>
      <c r="C24" s="1">
        <v>6600</v>
      </c>
      <c r="D24" s="6">
        <f t="shared" si="10"/>
        <v>926.23050537500012</v>
      </c>
      <c r="E24" s="7">
        <f t="shared" si="4"/>
        <v>2287.3405053750002</v>
      </c>
      <c r="F24" s="8">
        <v>1361.11</v>
      </c>
      <c r="G24" s="8">
        <f t="shared" si="8"/>
        <v>4312.6594946249998</v>
      </c>
      <c r="H24" s="1">
        <v>1440</v>
      </c>
      <c r="I24" s="1">
        <v>600</v>
      </c>
      <c r="J24" s="1">
        <v>4000</v>
      </c>
      <c r="K24" s="1">
        <v>440</v>
      </c>
      <c r="L24" s="8">
        <f t="shared" si="5"/>
        <v>1592.6594946249998</v>
      </c>
      <c r="M24" s="8">
        <v>4000</v>
      </c>
      <c r="N24" s="8">
        <f t="shared" si="6"/>
        <v>312.65949462499975</v>
      </c>
      <c r="O24" s="2">
        <f t="shared" si="11"/>
        <v>1975.4465596875002</v>
      </c>
      <c r="P24" s="3">
        <f t="shared" si="12"/>
        <v>311.89394568750004</v>
      </c>
    </row>
    <row r="25" spans="1:16" ht="17.25" thickBot="1" x14ac:dyDescent="0.35">
      <c r="A25" s="4" t="s">
        <v>18</v>
      </c>
      <c r="B25" s="8">
        <f t="shared" si="13"/>
        <v>265500.02000000008</v>
      </c>
      <c r="C25" s="1">
        <v>6600</v>
      </c>
      <c r="D25" s="6">
        <f t="shared" si="10"/>
        <v>921.50631941666688</v>
      </c>
      <c r="E25" s="7">
        <f t="shared" si="4"/>
        <v>2282.6163194166666</v>
      </c>
      <c r="F25" s="8">
        <v>1361.11</v>
      </c>
      <c r="G25" s="8">
        <f t="shared" si="8"/>
        <v>4317.3836805833334</v>
      </c>
      <c r="H25" s="1">
        <v>1440</v>
      </c>
      <c r="I25" s="1">
        <v>600</v>
      </c>
      <c r="J25" s="1">
        <v>4000</v>
      </c>
      <c r="K25" s="1">
        <v>440</v>
      </c>
      <c r="L25" s="8">
        <f t="shared" si="5"/>
        <v>1597.3836805833334</v>
      </c>
      <c r="M25" s="8">
        <v>4000</v>
      </c>
      <c r="N25" s="8">
        <f t="shared" si="6"/>
        <v>317.38368058333344</v>
      </c>
      <c r="O25" s="2">
        <f t="shared" si="11"/>
        <v>1972.3131710416669</v>
      </c>
      <c r="P25" s="3">
        <f t="shared" si="12"/>
        <v>310.30314837499964</v>
      </c>
    </row>
    <row r="26" spans="1:16" ht="17.25" thickBot="1" x14ac:dyDescent="0.35">
      <c r="A26" s="4" t="s">
        <v>19</v>
      </c>
      <c r="B26" s="8">
        <f t="shared" si="13"/>
        <v>264138.91000000009</v>
      </c>
      <c r="C26" s="1">
        <v>6600</v>
      </c>
      <c r="D26" s="6">
        <f t="shared" si="10"/>
        <v>916.78213345833365</v>
      </c>
      <c r="E26" s="7">
        <f t="shared" si="4"/>
        <v>2277.8921334583338</v>
      </c>
      <c r="F26" s="8">
        <v>1361.11</v>
      </c>
      <c r="G26" s="8">
        <f t="shared" si="8"/>
        <v>4322.1078665416662</v>
      </c>
      <c r="H26" s="1">
        <v>1440</v>
      </c>
      <c r="I26" s="1">
        <v>600</v>
      </c>
      <c r="J26" s="1">
        <v>4000</v>
      </c>
      <c r="K26" s="1">
        <v>440</v>
      </c>
      <c r="L26" s="8">
        <f t="shared" si="5"/>
        <v>1602.1078665416662</v>
      </c>
      <c r="M26" s="8">
        <v>4000</v>
      </c>
      <c r="N26" s="8">
        <f t="shared" si="6"/>
        <v>322.10786654166623</v>
      </c>
      <c r="O26" s="2">
        <f t="shared" si="11"/>
        <v>1969.1797823958334</v>
      </c>
      <c r="P26" s="3">
        <f t="shared" si="12"/>
        <v>308.71235106250037</v>
      </c>
    </row>
    <row r="27" spans="1:16" ht="17.25" thickBot="1" x14ac:dyDescent="0.35">
      <c r="A27" s="4" t="s">
        <v>79</v>
      </c>
      <c r="B27" s="8">
        <v>264138.90999999997</v>
      </c>
      <c r="C27" s="1"/>
      <c r="D27" s="6"/>
      <c r="E27" s="7"/>
      <c r="F27" s="8"/>
      <c r="G27" s="8"/>
      <c r="H27" s="1"/>
      <c r="I27" s="1"/>
      <c r="J27" s="1"/>
      <c r="K27" s="1"/>
      <c r="L27" s="8"/>
      <c r="M27" s="8"/>
      <c r="N27" s="8"/>
      <c r="O27" s="2"/>
      <c r="P27" s="3"/>
    </row>
    <row r="28" spans="1:16" ht="17.25" thickBot="1" x14ac:dyDescent="0.35">
      <c r="A28" s="4" t="s">
        <v>20</v>
      </c>
      <c r="B28" s="8">
        <v>214138.91</v>
      </c>
      <c r="C28" s="1">
        <v>6600</v>
      </c>
      <c r="D28" s="6">
        <f t="shared" si="10"/>
        <v>743.24046679166668</v>
      </c>
      <c r="E28" s="7">
        <f t="shared" si="4"/>
        <v>2104.3504667916668</v>
      </c>
      <c r="F28" s="8">
        <v>1361.11</v>
      </c>
      <c r="G28" s="8">
        <f t="shared" si="8"/>
        <v>4495.6495332083332</v>
      </c>
      <c r="H28" s="1">
        <v>1440</v>
      </c>
      <c r="I28" s="1">
        <v>600</v>
      </c>
      <c r="J28" s="1">
        <v>4000</v>
      </c>
      <c r="K28" s="1">
        <v>440</v>
      </c>
      <c r="L28" s="8">
        <f t="shared" si="5"/>
        <v>1775.6495332083332</v>
      </c>
      <c r="M28" s="8">
        <v>4000</v>
      </c>
      <c r="N28" s="8">
        <f t="shared" si="6"/>
        <v>495.6495332083332</v>
      </c>
      <c r="O28" s="2">
        <f t="shared" si="11"/>
        <v>1854.0756157291667</v>
      </c>
      <c r="P28" s="3">
        <f t="shared" si="12"/>
        <v>250.27485106250015</v>
      </c>
    </row>
    <row r="29" spans="1:16" ht="17.25" thickBot="1" x14ac:dyDescent="0.35">
      <c r="A29" s="4" t="s">
        <v>21</v>
      </c>
      <c r="B29" s="8">
        <f t="shared" si="13"/>
        <v>212777.80000000002</v>
      </c>
      <c r="C29" s="1">
        <v>6600</v>
      </c>
      <c r="D29" s="6">
        <f t="shared" si="10"/>
        <v>738.51628083333344</v>
      </c>
      <c r="E29" s="7">
        <f t="shared" si="4"/>
        <v>2099.6262808333331</v>
      </c>
      <c r="F29" s="8">
        <v>1361.11</v>
      </c>
      <c r="G29" s="8">
        <f t="shared" si="8"/>
        <v>4500.3737191666669</v>
      </c>
      <c r="H29" s="1">
        <v>1440</v>
      </c>
      <c r="I29" s="1">
        <v>600</v>
      </c>
      <c r="J29" s="1">
        <v>4000</v>
      </c>
      <c r="K29" s="1">
        <v>440</v>
      </c>
      <c r="L29" s="8">
        <f t="shared" si="5"/>
        <v>1780.3737191666669</v>
      </c>
      <c r="M29" s="8">
        <v>4000</v>
      </c>
      <c r="N29" s="8">
        <f t="shared" si="6"/>
        <v>500.37371916666689</v>
      </c>
      <c r="O29" s="2">
        <f t="shared" si="11"/>
        <v>1850.9422270833331</v>
      </c>
      <c r="P29" s="3">
        <f t="shared" si="12"/>
        <v>248.68405374999998</v>
      </c>
    </row>
    <row r="30" spans="1:16" ht="17.25" thickBot="1" x14ac:dyDescent="0.35">
      <c r="A30" s="4" t="s">
        <v>22</v>
      </c>
      <c r="B30" s="8">
        <f t="shared" si="13"/>
        <v>211416.69000000003</v>
      </c>
      <c r="C30" s="1">
        <v>6600</v>
      </c>
      <c r="D30" s="6">
        <f t="shared" si="10"/>
        <v>733.7920948750002</v>
      </c>
      <c r="E30" s="7">
        <f t="shared" si="4"/>
        <v>2094.9020948750003</v>
      </c>
      <c r="F30" s="8">
        <v>1361.11</v>
      </c>
      <c r="G30" s="8">
        <f t="shared" si="8"/>
        <v>4505.0979051249997</v>
      </c>
      <c r="H30" s="1">
        <v>1440</v>
      </c>
      <c r="I30" s="1">
        <v>600</v>
      </c>
      <c r="J30" s="1">
        <v>4000</v>
      </c>
      <c r="K30" s="1">
        <v>440</v>
      </c>
      <c r="L30" s="8">
        <f t="shared" si="5"/>
        <v>1785.0979051249997</v>
      </c>
      <c r="M30" s="8">
        <v>4000</v>
      </c>
      <c r="N30" s="8">
        <f t="shared" si="6"/>
        <v>505.09790512499967</v>
      </c>
      <c r="O30" s="2">
        <f t="shared" si="11"/>
        <v>1847.8088384375001</v>
      </c>
      <c r="P30" s="3">
        <f t="shared" si="12"/>
        <v>247.09325643750026</v>
      </c>
    </row>
    <row r="31" spans="1:16" ht="17.25" thickBot="1" x14ac:dyDescent="0.35">
      <c r="A31" s="4" t="s">
        <v>23</v>
      </c>
      <c r="B31" s="8">
        <f t="shared" si="13"/>
        <v>210055.58000000005</v>
      </c>
      <c r="C31" s="1">
        <v>6600</v>
      </c>
      <c r="D31" s="6">
        <f t="shared" si="10"/>
        <v>729.06790891666685</v>
      </c>
      <c r="E31" s="7">
        <f t="shared" si="4"/>
        <v>2090.1779089166666</v>
      </c>
      <c r="F31" s="8">
        <v>1361.11</v>
      </c>
      <c r="G31" s="8">
        <f t="shared" si="8"/>
        <v>4509.8220910833334</v>
      </c>
      <c r="H31" s="1">
        <v>1440</v>
      </c>
      <c r="I31" s="1">
        <v>600</v>
      </c>
      <c r="J31" s="1">
        <v>4000</v>
      </c>
      <c r="K31" s="1">
        <v>440</v>
      </c>
      <c r="L31" s="8">
        <f t="shared" si="5"/>
        <v>1789.8220910833334</v>
      </c>
      <c r="M31" s="8">
        <v>4000</v>
      </c>
      <c r="N31" s="8">
        <f t="shared" si="6"/>
        <v>509.82209108333336</v>
      </c>
      <c r="O31" s="2">
        <f t="shared" si="11"/>
        <v>1844.6754497916668</v>
      </c>
      <c r="P31" s="3">
        <f t="shared" si="12"/>
        <v>245.50245912499986</v>
      </c>
    </row>
    <row r="32" spans="1:16" s="20" customFormat="1" ht="17.25" thickBot="1" x14ac:dyDescent="0.35">
      <c r="A32" s="14" t="s">
        <v>72</v>
      </c>
      <c r="B32" s="15">
        <f t="shared" si="13"/>
        <v>208694.47000000006</v>
      </c>
      <c r="C32" s="16">
        <v>6600</v>
      </c>
      <c r="D32" s="17">
        <f t="shared" si="10"/>
        <v>724.34372295833361</v>
      </c>
      <c r="E32" s="17">
        <f t="shared" si="4"/>
        <v>2085.4537229583334</v>
      </c>
      <c r="F32" s="15">
        <v>1361.11</v>
      </c>
      <c r="G32" s="15">
        <f t="shared" si="8"/>
        <v>4514.5462770416671</v>
      </c>
      <c r="H32" s="1">
        <v>1440</v>
      </c>
      <c r="I32" s="16">
        <v>600</v>
      </c>
      <c r="J32" s="16">
        <v>4000</v>
      </c>
      <c r="K32" s="16">
        <v>440</v>
      </c>
      <c r="L32" s="15">
        <f t="shared" si="5"/>
        <v>1794.5462770416671</v>
      </c>
      <c r="M32" s="15">
        <v>4000</v>
      </c>
      <c r="N32" s="15">
        <f t="shared" si="6"/>
        <v>514.54627704166705</v>
      </c>
      <c r="O32" s="18">
        <f t="shared" si="11"/>
        <v>1841.5420611458333</v>
      </c>
      <c r="P32" s="19">
        <f t="shared" si="12"/>
        <v>243.91166181250014</v>
      </c>
    </row>
    <row r="33" spans="1:16" ht="17.25" thickBot="1" x14ac:dyDescent="0.35">
      <c r="A33" s="4" t="s">
        <v>24</v>
      </c>
      <c r="B33" s="8">
        <f t="shared" si="13"/>
        <v>207333.36000000007</v>
      </c>
      <c r="C33" s="1">
        <v>6600</v>
      </c>
      <c r="D33" s="6">
        <f t="shared" si="10"/>
        <v>719.61953700000038</v>
      </c>
      <c r="E33" s="7">
        <f t="shared" si="4"/>
        <v>2080.7295370000002</v>
      </c>
      <c r="F33" s="8">
        <v>1361.11</v>
      </c>
      <c r="G33" s="8">
        <f t="shared" si="8"/>
        <v>4519.2704629999998</v>
      </c>
      <c r="H33" s="1">
        <v>1440</v>
      </c>
      <c r="I33" s="1">
        <v>600</v>
      </c>
      <c r="J33" s="1">
        <v>4000</v>
      </c>
      <c r="K33" s="1">
        <v>440</v>
      </c>
      <c r="L33" s="8">
        <f t="shared" si="5"/>
        <v>1799.2704629999998</v>
      </c>
      <c r="M33" s="8">
        <v>4000</v>
      </c>
      <c r="N33" s="8">
        <f t="shared" si="6"/>
        <v>519.27046299999984</v>
      </c>
      <c r="O33" s="2">
        <f t="shared" si="11"/>
        <v>1838.4086725000002</v>
      </c>
      <c r="P33" s="3">
        <f t="shared" si="12"/>
        <v>242.32086449999997</v>
      </c>
    </row>
    <row r="34" spans="1:16" ht="17.25" thickBot="1" x14ac:dyDescent="0.35">
      <c r="A34" s="4" t="s">
        <v>73</v>
      </c>
      <c r="B34" s="8">
        <v>224611.14</v>
      </c>
      <c r="C34" s="1">
        <v>6600</v>
      </c>
      <c r="D34" s="6">
        <f t="shared" si="10"/>
        <v>779.58783175000008</v>
      </c>
      <c r="E34" s="7">
        <f t="shared" si="4"/>
        <v>2140.6978317499998</v>
      </c>
      <c r="F34" s="8">
        <v>1361.11</v>
      </c>
      <c r="G34" s="8">
        <f t="shared" si="8"/>
        <v>4459.3021682500002</v>
      </c>
      <c r="H34" s="1">
        <v>1440</v>
      </c>
      <c r="I34" s="1">
        <v>600</v>
      </c>
      <c r="J34" s="1">
        <v>4500</v>
      </c>
      <c r="K34" s="1">
        <v>440</v>
      </c>
      <c r="L34" s="8">
        <f t="shared" si="5"/>
        <v>1239.3021682500002</v>
      </c>
      <c r="M34" s="8">
        <v>4000</v>
      </c>
      <c r="N34" s="8">
        <f t="shared" si="6"/>
        <v>459.30216825000025</v>
      </c>
      <c r="O34" s="2">
        <f t="shared" si="11"/>
        <v>1878.1835618749999</v>
      </c>
      <c r="P34" s="3">
        <f t="shared" ref="P34:P49" si="14">E34-O34</f>
        <v>262.51426987499985</v>
      </c>
    </row>
    <row r="35" spans="1:16" ht="17.25" thickBot="1" x14ac:dyDescent="0.35">
      <c r="A35" s="4" t="s">
        <v>79</v>
      </c>
      <c r="B35" s="8">
        <v>174611.14</v>
      </c>
      <c r="C35" s="1"/>
      <c r="D35" s="6"/>
      <c r="E35" s="7"/>
      <c r="F35" s="8"/>
      <c r="G35" s="8"/>
      <c r="H35" s="1"/>
      <c r="I35" s="1"/>
      <c r="J35" s="1"/>
      <c r="K35" s="1"/>
      <c r="L35" s="8"/>
      <c r="M35" s="8"/>
      <c r="N35" s="8"/>
      <c r="O35" s="2"/>
      <c r="P35" s="3"/>
    </row>
    <row r="36" spans="1:16" ht="17.25" thickBot="1" x14ac:dyDescent="0.35">
      <c r="A36" s="4" t="s">
        <v>25</v>
      </c>
      <c r="B36" s="8">
        <v>174611.14</v>
      </c>
      <c r="C36" s="1">
        <v>6600</v>
      </c>
      <c r="D36" s="6">
        <f t="shared" si="10"/>
        <v>606.04616508333345</v>
      </c>
      <c r="E36" s="7">
        <f t="shared" si="4"/>
        <v>1967.1561650833332</v>
      </c>
      <c r="F36" s="8">
        <v>1361.11</v>
      </c>
      <c r="G36" s="8">
        <f t="shared" si="8"/>
        <v>4632.8438349166663</v>
      </c>
      <c r="H36" s="1">
        <v>1440</v>
      </c>
      <c r="I36" s="1">
        <v>600</v>
      </c>
      <c r="J36" s="1">
        <v>4500</v>
      </c>
      <c r="K36" s="1">
        <v>440</v>
      </c>
      <c r="L36" s="8">
        <f t="shared" si="5"/>
        <v>1412.8438349166663</v>
      </c>
      <c r="M36" s="8">
        <v>4000</v>
      </c>
      <c r="N36" s="8">
        <f t="shared" si="6"/>
        <v>632.84383491666631</v>
      </c>
      <c r="O36" s="2">
        <f t="shared" si="11"/>
        <v>1763.0793952083334</v>
      </c>
      <c r="P36" s="3">
        <f t="shared" si="14"/>
        <v>204.07676987499985</v>
      </c>
    </row>
    <row r="37" spans="1:16" ht="17.25" thickBot="1" x14ac:dyDescent="0.35">
      <c r="A37" s="4" t="s">
        <v>26</v>
      </c>
      <c r="B37" s="8">
        <f t="shared" ref="B37:B63" si="15">B36-F36</f>
        <v>173250.03000000003</v>
      </c>
      <c r="C37" s="1">
        <v>6600</v>
      </c>
      <c r="D37" s="6">
        <f t="shared" si="10"/>
        <v>601.32197912499998</v>
      </c>
      <c r="E37" s="7">
        <f t="shared" si="4"/>
        <v>1962.431979125</v>
      </c>
      <c r="F37" s="8">
        <v>1361.11</v>
      </c>
      <c r="G37" s="8">
        <f t="shared" si="8"/>
        <v>4637.568020875</v>
      </c>
      <c r="H37" s="1">
        <v>1440</v>
      </c>
      <c r="I37" s="1">
        <v>600</v>
      </c>
      <c r="J37" s="1">
        <v>4500</v>
      </c>
      <c r="K37" s="1">
        <v>440</v>
      </c>
      <c r="L37" s="8">
        <f t="shared" si="5"/>
        <v>1417.568020875</v>
      </c>
      <c r="M37" s="8">
        <v>4000</v>
      </c>
      <c r="N37" s="8">
        <f t="shared" si="6"/>
        <v>637.568020875</v>
      </c>
      <c r="O37" s="2">
        <f t="shared" si="11"/>
        <v>1759.9460065624999</v>
      </c>
      <c r="P37" s="3">
        <f t="shared" si="14"/>
        <v>202.48597256250014</v>
      </c>
    </row>
    <row r="38" spans="1:16" ht="17.25" thickBot="1" x14ac:dyDescent="0.35">
      <c r="A38" s="4" t="s">
        <v>74</v>
      </c>
      <c r="B38" s="8">
        <f t="shared" si="15"/>
        <v>171888.92000000004</v>
      </c>
      <c r="C38" s="1">
        <v>6600</v>
      </c>
      <c r="D38" s="6">
        <f t="shared" si="10"/>
        <v>596.59779316666675</v>
      </c>
      <c r="E38" s="7">
        <f t="shared" si="4"/>
        <v>1957.7077931666668</v>
      </c>
      <c r="F38" s="8">
        <v>1361.11</v>
      </c>
      <c r="G38" s="8">
        <f t="shared" si="8"/>
        <v>4642.2922068333337</v>
      </c>
      <c r="H38" s="1">
        <v>1440</v>
      </c>
      <c r="I38" s="1">
        <v>600</v>
      </c>
      <c r="J38" s="1">
        <v>4500</v>
      </c>
      <c r="K38" s="1">
        <v>440</v>
      </c>
      <c r="L38" s="8">
        <f t="shared" si="5"/>
        <v>1422.2922068333337</v>
      </c>
      <c r="M38" s="8">
        <v>4000</v>
      </c>
      <c r="N38" s="8">
        <f t="shared" si="6"/>
        <v>642.29220683333369</v>
      </c>
      <c r="O38" s="2">
        <f t="shared" si="11"/>
        <v>1756.8126179166668</v>
      </c>
      <c r="P38" s="3">
        <f t="shared" si="14"/>
        <v>200.89517524999997</v>
      </c>
    </row>
    <row r="39" spans="1:16" ht="17.25" thickBot="1" x14ac:dyDescent="0.35">
      <c r="A39" s="4" t="s">
        <v>27</v>
      </c>
      <c r="B39" s="8">
        <f t="shared" si="15"/>
        <v>170527.81000000006</v>
      </c>
      <c r="C39" s="1">
        <v>6600</v>
      </c>
      <c r="D39" s="6">
        <f t="shared" si="10"/>
        <v>591.87360720833351</v>
      </c>
      <c r="E39" s="7">
        <f t="shared" si="4"/>
        <v>1952.9836072083335</v>
      </c>
      <c r="F39" s="8">
        <v>1361.11</v>
      </c>
      <c r="G39" s="8">
        <f t="shared" si="8"/>
        <v>4647.0163927916665</v>
      </c>
      <c r="H39" s="1">
        <v>1440</v>
      </c>
      <c r="I39" s="1">
        <v>600</v>
      </c>
      <c r="J39" s="1">
        <v>4500</v>
      </c>
      <c r="K39" s="1">
        <v>440</v>
      </c>
      <c r="L39" s="8">
        <f t="shared" si="5"/>
        <v>1427.0163927916665</v>
      </c>
      <c r="M39" s="8">
        <v>4000</v>
      </c>
      <c r="N39" s="8">
        <f t="shared" si="6"/>
        <v>647.01639279166648</v>
      </c>
      <c r="O39" s="2">
        <f t="shared" si="11"/>
        <v>1753.6792292708333</v>
      </c>
      <c r="P39" s="3">
        <f t="shared" si="14"/>
        <v>199.30437793750025</v>
      </c>
    </row>
    <row r="40" spans="1:16" ht="17.25" thickBot="1" x14ac:dyDescent="0.35">
      <c r="A40" s="4" t="s">
        <v>28</v>
      </c>
      <c r="B40" s="8">
        <f t="shared" si="15"/>
        <v>169166.70000000007</v>
      </c>
      <c r="C40" s="1">
        <v>6600</v>
      </c>
      <c r="D40" s="6">
        <f t="shared" si="10"/>
        <v>587.14942125000016</v>
      </c>
      <c r="E40" s="7">
        <f t="shared" si="4"/>
        <v>1948.2594212500001</v>
      </c>
      <c r="F40" s="8">
        <v>1361.11</v>
      </c>
      <c r="G40" s="8">
        <f t="shared" si="8"/>
        <v>4651.7405787500002</v>
      </c>
      <c r="H40" s="1">
        <v>1440</v>
      </c>
      <c r="I40" s="1">
        <v>600</v>
      </c>
      <c r="J40" s="1">
        <v>4500</v>
      </c>
      <c r="K40" s="1">
        <v>440</v>
      </c>
      <c r="L40" s="8">
        <f t="shared" si="5"/>
        <v>1431.7405787500002</v>
      </c>
      <c r="M40" s="8">
        <v>4000</v>
      </c>
      <c r="N40" s="8">
        <f t="shared" si="6"/>
        <v>651.74057875000017</v>
      </c>
      <c r="O40" s="2">
        <f t="shared" si="11"/>
        <v>1750.545840625</v>
      </c>
      <c r="P40" s="3">
        <f t="shared" si="14"/>
        <v>197.71358062500008</v>
      </c>
    </row>
    <row r="41" spans="1:16" ht="17.25" thickBot="1" x14ac:dyDescent="0.35">
      <c r="A41" s="4" t="s">
        <v>29</v>
      </c>
      <c r="B41" s="8">
        <f t="shared" si="15"/>
        <v>167805.59000000008</v>
      </c>
      <c r="C41" s="1">
        <v>6600</v>
      </c>
      <c r="D41" s="6">
        <f t="shared" si="10"/>
        <v>582.42523529166692</v>
      </c>
      <c r="E41" s="7">
        <f t="shared" si="4"/>
        <v>1943.5352352916668</v>
      </c>
      <c r="F41" s="8">
        <v>1361.11</v>
      </c>
      <c r="G41" s="8">
        <f t="shared" si="8"/>
        <v>4656.464764708333</v>
      </c>
      <c r="H41" s="1">
        <v>1440</v>
      </c>
      <c r="I41" s="1">
        <v>600</v>
      </c>
      <c r="J41" s="1">
        <v>4500</v>
      </c>
      <c r="K41" s="1">
        <v>440</v>
      </c>
      <c r="L41" s="8">
        <f t="shared" si="5"/>
        <v>1436.464764708333</v>
      </c>
      <c r="M41" s="8">
        <v>4000</v>
      </c>
      <c r="N41" s="8">
        <f t="shared" si="6"/>
        <v>656.46476470833295</v>
      </c>
      <c r="O41" s="2">
        <f t="shared" si="11"/>
        <v>1747.4124519791667</v>
      </c>
      <c r="P41" s="3">
        <f t="shared" si="14"/>
        <v>196.12278331250013</v>
      </c>
    </row>
    <row r="42" spans="1:16" ht="17.25" thickBot="1" x14ac:dyDescent="0.35">
      <c r="A42" s="4" t="s">
        <v>30</v>
      </c>
      <c r="B42" s="8">
        <f t="shared" si="15"/>
        <v>166444.4800000001</v>
      </c>
      <c r="C42" s="1">
        <v>6600</v>
      </c>
      <c r="D42" s="6">
        <f t="shared" si="10"/>
        <v>577.70104933333369</v>
      </c>
      <c r="E42" s="7">
        <f t="shared" si="4"/>
        <v>1938.8110493333336</v>
      </c>
      <c r="F42" s="8">
        <v>1361.11</v>
      </c>
      <c r="G42" s="8">
        <f t="shared" si="8"/>
        <v>4661.1889506666666</v>
      </c>
      <c r="H42" s="1">
        <v>1440</v>
      </c>
      <c r="I42" s="1">
        <v>600</v>
      </c>
      <c r="J42" s="1">
        <v>4500</v>
      </c>
      <c r="K42" s="1">
        <v>440</v>
      </c>
      <c r="L42" s="8">
        <f t="shared" si="5"/>
        <v>1441.1889506666666</v>
      </c>
      <c r="M42" s="8">
        <v>4000</v>
      </c>
      <c r="N42" s="8">
        <f t="shared" si="6"/>
        <v>661.18895066666664</v>
      </c>
      <c r="O42" s="2">
        <f t="shared" si="11"/>
        <v>1744.2790633333334</v>
      </c>
      <c r="P42" s="3">
        <f t="shared" si="14"/>
        <v>194.53198600000019</v>
      </c>
    </row>
    <row r="43" spans="1:16" ht="17.25" thickBot="1" x14ac:dyDescent="0.35">
      <c r="A43" s="4" t="s">
        <v>79</v>
      </c>
      <c r="B43" s="8">
        <v>116444.48</v>
      </c>
      <c r="C43" s="1"/>
      <c r="D43" s="6"/>
      <c r="E43" s="7"/>
      <c r="F43" s="8"/>
      <c r="G43" s="8"/>
      <c r="H43" s="1"/>
      <c r="I43" s="1"/>
      <c r="J43" s="1"/>
      <c r="K43" s="1"/>
      <c r="L43" s="8"/>
      <c r="M43" s="8"/>
      <c r="N43" s="8"/>
      <c r="O43" s="2"/>
      <c r="P43" s="3"/>
    </row>
    <row r="44" spans="1:16" ht="17.25" thickBot="1" x14ac:dyDescent="0.35">
      <c r="A44" s="4" t="s">
        <v>31</v>
      </c>
      <c r="B44" s="8">
        <v>116444.48</v>
      </c>
      <c r="C44" s="1">
        <v>6600</v>
      </c>
      <c r="D44" s="6">
        <f t="shared" si="10"/>
        <v>404.15938266666666</v>
      </c>
      <c r="E44" s="7">
        <f t="shared" si="4"/>
        <v>1765.2693826666666</v>
      </c>
      <c r="F44" s="8">
        <v>1361.11</v>
      </c>
      <c r="G44" s="8">
        <f t="shared" si="8"/>
        <v>4834.7306173333336</v>
      </c>
      <c r="H44" s="1">
        <v>1440</v>
      </c>
      <c r="I44" s="1">
        <v>600</v>
      </c>
      <c r="J44" s="1">
        <v>4500</v>
      </c>
      <c r="K44" s="1">
        <v>440</v>
      </c>
      <c r="L44" s="8">
        <f t="shared" si="5"/>
        <v>1614.7306173333336</v>
      </c>
      <c r="M44" s="8">
        <v>4000</v>
      </c>
      <c r="N44" s="8">
        <f t="shared" si="6"/>
        <v>834.73061733333361</v>
      </c>
      <c r="O44" s="2">
        <f t="shared" si="11"/>
        <v>1629.1748966666667</v>
      </c>
      <c r="P44" s="3">
        <f t="shared" si="14"/>
        <v>136.09448599999996</v>
      </c>
    </row>
    <row r="45" spans="1:16" ht="17.25" thickBot="1" x14ac:dyDescent="0.35">
      <c r="A45" s="4" t="s">
        <v>32</v>
      </c>
      <c r="B45" s="8">
        <f t="shared" si="15"/>
        <v>115083.37</v>
      </c>
      <c r="C45" s="1">
        <v>6600</v>
      </c>
      <c r="D45" s="6">
        <f t="shared" si="10"/>
        <v>399.43519670833331</v>
      </c>
      <c r="E45" s="7">
        <f t="shared" si="4"/>
        <v>1760.5451967083332</v>
      </c>
      <c r="F45" s="8">
        <v>1361.11</v>
      </c>
      <c r="G45" s="8">
        <f t="shared" si="8"/>
        <v>4839.4548032916664</v>
      </c>
      <c r="H45" s="1">
        <v>1440</v>
      </c>
      <c r="I45" s="1">
        <v>600</v>
      </c>
      <c r="J45" s="1">
        <v>4500</v>
      </c>
      <c r="K45" s="1">
        <v>440</v>
      </c>
      <c r="L45" s="8">
        <f t="shared" si="5"/>
        <v>1619.4548032916664</v>
      </c>
      <c r="M45" s="8">
        <v>4000</v>
      </c>
      <c r="N45" s="8">
        <f t="shared" si="6"/>
        <v>839.45480329166639</v>
      </c>
      <c r="O45" s="2">
        <f t="shared" si="11"/>
        <v>1626.0415080208331</v>
      </c>
      <c r="P45" s="3">
        <f t="shared" si="14"/>
        <v>134.50368868750002</v>
      </c>
    </row>
    <row r="46" spans="1:16" ht="17.25" thickBot="1" x14ac:dyDescent="0.35">
      <c r="A46" s="4" t="s">
        <v>33</v>
      </c>
      <c r="B46" s="8">
        <f t="shared" si="15"/>
        <v>113722.26</v>
      </c>
      <c r="C46" s="1">
        <v>6600</v>
      </c>
      <c r="D46" s="6">
        <f t="shared" si="10"/>
        <v>394.71101075000001</v>
      </c>
      <c r="E46" s="7">
        <f t="shared" si="4"/>
        <v>1755.8210107499999</v>
      </c>
      <c r="F46" s="8">
        <v>1361.11</v>
      </c>
      <c r="G46" s="8">
        <f t="shared" si="8"/>
        <v>4844.1789892500001</v>
      </c>
      <c r="H46" s="1">
        <v>1440</v>
      </c>
      <c r="I46" s="1">
        <v>600</v>
      </c>
      <c r="J46" s="1">
        <v>4500</v>
      </c>
      <c r="K46" s="1">
        <v>440</v>
      </c>
      <c r="L46" s="8">
        <f t="shared" si="5"/>
        <v>1624.1789892500001</v>
      </c>
      <c r="M46" s="8">
        <v>4000</v>
      </c>
      <c r="N46" s="8">
        <f t="shared" si="6"/>
        <v>844.17898925000009</v>
      </c>
      <c r="O46" s="2">
        <f t="shared" si="11"/>
        <v>1622.9081193749998</v>
      </c>
      <c r="P46" s="3">
        <f t="shared" si="14"/>
        <v>132.91289137500007</v>
      </c>
    </row>
    <row r="47" spans="1:16" ht="17.25" thickBot="1" x14ac:dyDescent="0.35">
      <c r="A47" s="4" t="s">
        <v>34</v>
      </c>
      <c r="B47" s="8">
        <f t="shared" si="15"/>
        <v>112361.15</v>
      </c>
      <c r="C47" s="1">
        <v>6600</v>
      </c>
      <c r="D47" s="6">
        <f t="shared" si="10"/>
        <v>389.98682479166672</v>
      </c>
      <c r="E47" s="7">
        <f t="shared" si="4"/>
        <v>1751.0968247916667</v>
      </c>
      <c r="F47" s="8">
        <v>1361.11</v>
      </c>
      <c r="G47" s="8">
        <f t="shared" si="8"/>
        <v>4848.9031752083338</v>
      </c>
      <c r="H47" s="1">
        <v>1440</v>
      </c>
      <c r="I47" s="1">
        <v>600</v>
      </c>
      <c r="J47" s="1">
        <v>4500</v>
      </c>
      <c r="K47" s="1">
        <v>440</v>
      </c>
      <c r="L47" s="8">
        <f t="shared" si="5"/>
        <v>1628.9031752083338</v>
      </c>
      <c r="M47" s="8">
        <v>4000</v>
      </c>
      <c r="N47" s="8">
        <f t="shared" si="6"/>
        <v>848.90317520833378</v>
      </c>
      <c r="O47" s="2">
        <f t="shared" si="11"/>
        <v>1619.7747307291665</v>
      </c>
      <c r="P47" s="3">
        <f t="shared" si="14"/>
        <v>131.32209406250013</v>
      </c>
    </row>
    <row r="48" spans="1:16" ht="17.25" thickBot="1" x14ac:dyDescent="0.35">
      <c r="A48" s="4" t="s">
        <v>35</v>
      </c>
      <c r="B48" s="8">
        <f t="shared" si="15"/>
        <v>111000.04</v>
      </c>
      <c r="C48" s="1">
        <v>6600</v>
      </c>
      <c r="D48" s="6">
        <f t="shared" si="10"/>
        <v>385.26263883333331</v>
      </c>
      <c r="E48" s="7">
        <f t="shared" si="4"/>
        <v>1746.3726388333332</v>
      </c>
      <c r="F48" s="8">
        <v>1361.11</v>
      </c>
      <c r="G48" s="8">
        <f t="shared" si="8"/>
        <v>4853.6273611666666</v>
      </c>
      <c r="H48" s="1">
        <v>1440</v>
      </c>
      <c r="I48" s="1">
        <v>600</v>
      </c>
      <c r="J48" s="1">
        <v>4500</v>
      </c>
      <c r="K48" s="1">
        <v>440</v>
      </c>
      <c r="L48" s="8">
        <f t="shared" si="5"/>
        <v>1633.6273611666666</v>
      </c>
      <c r="M48" s="8">
        <v>4000</v>
      </c>
      <c r="N48" s="8">
        <f t="shared" si="6"/>
        <v>853.62736116666656</v>
      </c>
      <c r="O48" s="2">
        <f t="shared" si="11"/>
        <v>1616.6413420833333</v>
      </c>
      <c r="P48" s="3">
        <f t="shared" si="14"/>
        <v>129.73129674999996</v>
      </c>
    </row>
    <row r="49" spans="1:16" ht="17.25" thickBot="1" x14ac:dyDescent="0.35">
      <c r="A49" s="4" t="s">
        <v>36</v>
      </c>
      <c r="B49" s="8">
        <f t="shared" si="15"/>
        <v>109638.93</v>
      </c>
      <c r="C49" s="1">
        <v>6600</v>
      </c>
      <c r="D49" s="6">
        <f t="shared" si="10"/>
        <v>380.53845287500002</v>
      </c>
      <c r="E49" s="7">
        <f t="shared" si="4"/>
        <v>1741.648452875</v>
      </c>
      <c r="F49" s="8">
        <v>1361.11</v>
      </c>
      <c r="G49" s="8">
        <f t="shared" si="8"/>
        <v>4858.3515471250003</v>
      </c>
      <c r="H49" s="1">
        <v>1440</v>
      </c>
      <c r="I49" s="1">
        <v>600</v>
      </c>
      <c r="J49" s="1">
        <v>4500</v>
      </c>
      <c r="K49" s="1">
        <v>440</v>
      </c>
      <c r="L49" s="8">
        <f t="shared" si="5"/>
        <v>1638.3515471250003</v>
      </c>
      <c r="M49" s="8">
        <v>4000</v>
      </c>
      <c r="N49" s="8">
        <f t="shared" si="6"/>
        <v>858.35154712500025</v>
      </c>
      <c r="O49" s="2">
        <f t="shared" si="11"/>
        <v>1613.5079534375</v>
      </c>
      <c r="P49" s="3">
        <f t="shared" si="14"/>
        <v>128.14049943750001</v>
      </c>
    </row>
    <row r="50" spans="1:16" ht="17.25" thickBot="1" x14ac:dyDescent="0.35">
      <c r="A50" s="4" t="s">
        <v>75</v>
      </c>
      <c r="B50" s="8">
        <f t="shared" si="15"/>
        <v>108277.81999999999</v>
      </c>
      <c r="C50" s="1">
        <v>6600</v>
      </c>
      <c r="D50" s="6">
        <f t="shared" si="10"/>
        <v>375.81426691666667</v>
      </c>
      <c r="E50" s="7">
        <f t="shared" si="4"/>
        <v>1736.9242669166665</v>
      </c>
      <c r="F50" s="8">
        <v>1361.11</v>
      </c>
      <c r="G50" s="8">
        <f t="shared" si="8"/>
        <v>4863.075733083333</v>
      </c>
      <c r="H50" s="1">
        <v>1440</v>
      </c>
      <c r="I50" s="1">
        <v>600</v>
      </c>
      <c r="J50" s="1">
        <v>5000</v>
      </c>
      <c r="K50" s="1">
        <v>440</v>
      </c>
      <c r="L50" s="8">
        <f t="shared" si="5"/>
        <v>1143.075733083333</v>
      </c>
      <c r="M50" s="8">
        <v>5000</v>
      </c>
      <c r="N50" s="8">
        <f t="shared" si="6"/>
        <v>-136.92426691666697</v>
      </c>
      <c r="O50" s="2">
        <f t="shared" si="11"/>
        <v>1610.3745647916667</v>
      </c>
      <c r="P50" s="3">
        <f t="shared" ref="P50:P63" si="16">E50-O50</f>
        <v>126.54970212499984</v>
      </c>
    </row>
    <row r="51" spans="1:16" ht="17.25" thickBot="1" x14ac:dyDescent="0.35">
      <c r="A51" s="4" t="s">
        <v>79</v>
      </c>
      <c r="B51" s="8">
        <v>58277.82</v>
      </c>
      <c r="C51" s="1"/>
      <c r="D51" s="6"/>
      <c r="E51" s="7"/>
      <c r="F51" s="8"/>
      <c r="G51" s="8"/>
      <c r="H51" s="1"/>
      <c r="I51" s="1"/>
      <c r="J51" s="1"/>
      <c r="K51" s="1"/>
      <c r="L51" s="8"/>
      <c r="M51" s="8"/>
      <c r="N51" s="8"/>
      <c r="O51" s="2"/>
      <c r="P51" s="3"/>
    </row>
    <row r="52" spans="1:16" ht="17.25" thickBot="1" x14ac:dyDescent="0.35">
      <c r="A52" s="4" t="s">
        <v>76</v>
      </c>
      <c r="B52" s="8">
        <v>58277.82</v>
      </c>
      <c r="C52" s="1">
        <v>6600</v>
      </c>
      <c r="D52" s="6">
        <f t="shared" si="10"/>
        <v>202.27260025000001</v>
      </c>
      <c r="E52" s="7">
        <f t="shared" si="4"/>
        <v>1563.38260025</v>
      </c>
      <c r="F52" s="8">
        <v>1361.11</v>
      </c>
      <c r="G52" s="8">
        <f t="shared" si="8"/>
        <v>5036.61739975</v>
      </c>
      <c r="H52" s="1">
        <v>1440</v>
      </c>
      <c r="I52" s="1">
        <v>600</v>
      </c>
      <c r="J52" s="1">
        <v>5000</v>
      </c>
      <c r="K52" s="1">
        <v>440</v>
      </c>
      <c r="L52" s="8">
        <f t="shared" si="5"/>
        <v>1316.61739975</v>
      </c>
      <c r="M52" s="8">
        <v>5000</v>
      </c>
      <c r="N52" s="8">
        <f t="shared" si="6"/>
        <v>36.617399750000004</v>
      </c>
      <c r="O52" s="2">
        <f t="shared" si="11"/>
        <v>1495.2703981249999</v>
      </c>
      <c r="P52" s="3">
        <f t="shared" si="16"/>
        <v>68.112202125000067</v>
      </c>
    </row>
    <row r="53" spans="1:16" ht="17.25" thickBot="1" x14ac:dyDescent="0.35">
      <c r="A53" s="4" t="s">
        <v>37</v>
      </c>
      <c r="B53" s="8">
        <f t="shared" si="15"/>
        <v>56916.71</v>
      </c>
      <c r="C53" s="1">
        <v>6600</v>
      </c>
      <c r="D53" s="6">
        <f t="shared" si="10"/>
        <v>197.54841429166666</v>
      </c>
      <c r="E53" s="7">
        <f t="shared" si="4"/>
        <v>1558.6584142916665</v>
      </c>
      <c r="F53" s="8">
        <v>1361.11</v>
      </c>
      <c r="G53" s="8">
        <f t="shared" si="8"/>
        <v>5041.3415857083337</v>
      </c>
      <c r="H53" s="1">
        <v>1440</v>
      </c>
      <c r="I53" s="1">
        <v>600</v>
      </c>
      <c r="J53" s="1">
        <v>5000</v>
      </c>
      <c r="K53" s="1">
        <v>440</v>
      </c>
      <c r="L53" s="8">
        <f t="shared" si="5"/>
        <v>1321.3415857083337</v>
      </c>
      <c r="M53" s="8">
        <v>5000</v>
      </c>
      <c r="N53" s="8">
        <f t="shared" si="6"/>
        <v>41.341585708333696</v>
      </c>
      <c r="O53" s="2">
        <f t="shared" si="11"/>
        <v>1492.1370094791666</v>
      </c>
      <c r="P53" s="3">
        <f t="shared" si="16"/>
        <v>66.521404812499895</v>
      </c>
    </row>
    <row r="54" spans="1:16" ht="17.25" thickBot="1" x14ac:dyDescent="0.35">
      <c r="A54" s="4" t="s">
        <v>38</v>
      </c>
      <c r="B54" s="8">
        <f t="shared" si="15"/>
        <v>55555.6</v>
      </c>
      <c r="C54" s="1">
        <v>6600</v>
      </c>
      <c r="D54" s="6">
        <f t="shared" si="10"/>
        <v>192.82422833333331</v>
      </c>
      <c r="E54" s="7">
        <f t="shared" si="4"/>
        <v>1553.9342283333333</v>
      </c>
      <c r="F54" s="8">
        <v>1361.11</v>
      </c>
      <c r="G54" s="8">
        <f t="shared" si="8"/>
        <v>5046.0657716666665</v>
      </c>
      <c r="H54" s="1">
        <v>1440</v>
      </c>
      <c r="I54" s="1">
        <v>600</v>
      </c>
      <c r="J54" s="1">
        <v>5000</v>
      </c>
      <c r="K54" s="1">
        <v>440</v>
      </c>
      <c r="L54" s="8">
        <f t="shared" si="5"/>
        <v>1326.0657716666665</v>
      </c>
      <c r="M54" s="8">
        <v>5000</v>
      </c>
      <c r="N54" s="8">
        <f t="shared" si="6"/>
        <v>46.065771666666478</v>
      </c>
      <c r="O54" s="2">
        <f t="shared" si="11"/>
        <v>1489.0036208333331</v>
      </c>
      <c r="P54" s="3">
        <f t="shared" si="16"/>
        <v>64.930607500000178</v>
      </c>
    </row>
    <row r="55" spans="1:16" ht="17.25" thickBot="1" x14ac:dyDescent="0.35">
      <c r="A55" s="4" t="s">
        <v>39</v>
      </c>
      <c r="B55" s="8">
        <f t="shared" si="15"/>
        <v>54194.49</v>
      </c>
      <c r="C55" s="1">
        <v>6600</v>
      </c>
      <c r="D55" s="6">
        <f t="shared" si="10"/>
        <v>188.10004237500002</v>
      </c>
      <c r="E55" s="7">
        <f t="shared" si="4"/>
        <v>1549.2100423749998</v>
      </c>
      <c r="F55" s="8">
        <v>1361.11</v>
      </c>
      <c r="G55" s="8">
        <f t="shared" si="8"/>
        <v>5050.7899576250002</v>
      </c>
      <c r="H55" s="1">
        <v>1440</v>
      </c>
      <c r="I55" s="1">
        <v>600</v>
      </c>
      <c r="J55" s="1">
        <v>5000</v>
      </c>
      <c r="K55" s="1">
        <v>440</v>
      </c>
      <c r="L55" s="8">
        <f t="shared" si="5"/>
        <v>1330.7899576250002</v>
      </c>
      <c r="M55" s="8">
        <v>5000</v>
      </c>
      <c r="N55" s="8">
        <f t="shared" si="6"/>
        <v>50.78995762500017</v>
      </c>
      <c r="O55" s="2">
        <f t="shared" si="11"/>
        <v>1485.8702321874998</v>
      </c>
      <c r="P55" s="3">
        <f t="shared" si="16"/>
        <v>63.339810187500007</v>
      </c>
    </row>
    <row r="56" spans="1:16" ht="17.25" thickBot="1" x14ac:dyDescent="0.35">
      <c r="A56" s="4" t="s">
        <v>80</v>
      </c>
      <c r="B56" s="8">
        <v>14194.49</v>
      </c>
      <c r="C56" s="1"/>
      <c r="D56" s="6"/>
      <c r="E56" s="7"/>
      <c r="F56" s="8"/>
      <c r="G56" s="8"/>
      <c r="H56" s="1"/>
      <c r="I56" s="1"/>
      <c r="J56" s="1"/>
      <c r="K56" s="1"/>
      <c r="L56" s="8"/>
      <c r="M56" s="8"/>
      <c r="N56" s="8"/>
      <c r="O56" s="2"/>
      <c r="P56" s="3"/>
    </row>
    <row r="57" spans="1:16" ht="17.25" thickBot="1" x14ac:dyDescent="0.35">
      <c r="A57" s="4" t="s">
        <v>40</v>
      </c>
      <c r="B57" s="8">
        <v>14194.49</v>
      </c>
      <c r="C57" s="1">
        <v>6600</v>
      </c>
      <c r="D57" s="6">
        <f t="shared" si="10"/>
        <v>49.266709041666672</v>
      </c>
      <c r="E57" s="7">
        <f t="shared" si="4"/>
        <v>1410.3767090416666</v>
      </c>
      <c r="F57" s="8">
        <v>1361.11</v>
      </c>
      <c r="G57" s="8">
        <f t="shared" si="8"/>
        <v>5189.6232909583332</v>
      </c>
      <c r="H57" s="1">
        <v>1440</v>
      </c>
      <c r="I57" s="1">
        <v>600</v>
      </c>
      <c r="J57" s="1">
        <v>5000</v>
      </c>
      <c r="K57" s="1">
        <v>440</v>
      </c>
      <c r="L57" s="8">
        <f t="shared" si="5"/>
        <v>1469.6232909583332</v>
      </c>
      <c r="M57" s="8">
        <v>5000</v>
      </c>
      <c r="N57" s="8">
        <f t="shared" si="6"/>
        <v>189.6232909583332</v>
      </c>
      <c r="O57" s="2">
        <f t="shared" si="11"/>
        <v>1393.7868988541666</v>
      </c>
      <c r="P57" s="3">
        <f t="shared" si="16"/>
        <v>16.589810187500007</v>
      </c>
    </row>
    <row r="58" spans="1:16" ht="17.25" thickBot="1" x14ac:dyDescent="0.35">
      <c r="A58" s="4" t="s">
        <v>48</v>
      </c>
      <c r="B58" s="8">
        <f t="shared" si="15"/>
        <v>12833.38</v>
      </c>
      <c r="C58" s="1">
        <v>6600</v>
      </c>
      <c r="D58" s="6">
        <f t="shared" si="10"/>
        <v>44.542523083333329</v>
      </c>
      <c r="E58" s="7">
        <f t="shared" si="4"/>
        <v>1405.6525230833333</v>
      </c>
      <c r="F58" s="8">
        <v>1361.11</v>
      </c>
      <c r="G58" s="8">
        <f t="shared" si="8"/>
        <v>5194.3474769166669</v>
      </c>
      <c r="H58" s="1">
        <v>1440</v>
      </c>
      <c r="I58" s="1">
        <v>600</v>
      </c>
      <c r="J58" s="1">
        <v>5000</v>
      </c>
      <c r="K58" s="1">
        <v>440</v>
      </c>
      <c r="L58" s="8">
        <f t="shared" si="5"/>
        <v>1474.3474769166669</v>
      </c>
      <c r="M58" s="8">
        <v>5000</v>
      </c>
      <c r="N58" s="8">
        <f t="shared" si="6"/>
        <v>194.34747691666689</v>
      </c>
      <c r="O58" s="2">
        <f t="shared" si="11"/>
        <v>1390.6535102083333</v>
      </c>
      <c r="P58" s="3">
        <f t="shared" si="16"/>
        <v>14.999012875000062</v>
      </c>
    </row>
    <row r="59" spans="1:16" ht="17.25" thickBot="1" x14ac:dyDescent="0.35">
      <c r="A59" s="4" t="s">
        <v>45</v>
      </c>
      <c r="B59" s="8">
        <f>B58-F58</f>
        <v>11472.269999999999</v>
      </c>
      <c r="C59" s="1">
        <v>6600</v>
      </c>
      <c r="D59" s="6">
        <f t="shared" si="10"/>
        <v>39.818337124999992</v>
      </c>
      <c r="E59" s="7">
        <f t="shared" si="4"/>
        <v>1400.9283371249999</v>
      </c>
      <c r="F59" s="8">
        <v>1361.11</v>
      </c>
      <c r="G59" s="8">
        <f t="shared" si="8"/>
        <v>5199.0716628749997</v>
      </c>
      <c r="H59" s="1">
        <v>1440</v>
      </c>
      <c r="I59" s="1">
        <v>600</v>
      </c>
      <c r="J59" s="1">
        <v>5000</v>
      </c>
      <c r="K59" s="1">
        <v>440</v>
      </c>
      <c r="L59" s="8">
        <f t="shared" si="5"/>
        <v>1479.0716628749997</v>
      </c>
      <c r="M59" s="8">
        <v>5000</v>
      </c>
      <c r="N59" s="8">
        <f t="shared" si="6"/>
        <v>199.07166287499967</v>
      </c>
      <c r="O59" s="2">
        <f t="shared" si="11"/>
        <v>1387.5201215625</v>
      </c>
      <c r="P59" s="3">
        <f t="shared" si="16"/>
        <v>13.40821556249989</v>
      </c>
    </row>
    <row r="60" spans="1:16" ht="17.25" thickBot="1" x14ac:dyDescent="0.35">
      <c r="A60" s="4" t="s">
        <v>46</v>
      </c>
      <c r="B60" s="8">
        <f t="shared" si="15"/>
        <v>10111.159999999998</v>
      </c>
      <c r="C60" s="1">
        <v>6600</v>
      </c>
      <c r="D60" s="6">
        <f t="shared" si="10"/>
        <v>35.094151166666656</v>
      </c>
      <c r="E60" s="7">
        <f t="shared" si="4"/>
        <v>1396.2041511666666</v>
      </c>
      <c r="F60" s="8">
        <v>1361.11</v>
      </c>
      <c r="G60" s="8">
        <f t="shared" si="8"/>
        <v>5203.7958488333334</v>
      </c>
      <c r="H60" s="1">
        <v>1440</v>
      </c>
      <c r="I60" s="1">
        <v>600</v>
      </c>
      <c r="J60" s="1">
        <v>5000</v>
      </c>
      <c r="K60" s="1">
        <v>440</v>
      </c>
      <c r="L60" s="8">
        <f t="shared" si="5"/>
        <v>1483.7958488333334</v>
      </c>
      <c r="M60" s="8">
        <v>5000</v>
      </c>
      <c r="N60" s="8">
        <f t="shared" si="6"/>
        <v>203.79584883333337</v>
      </c>
      <c r="O60" s="2">
        <f t="shared" si="11"/>
        <v>1384.3867329166665</v>
      </c>
      <c r="P60" s="3">
        <f t="shared" si="16"/>
        <v>11.817418250000173</v>
      </c>
    </row>
    <row r="61" spans="1:16" ht="17.25" thickBot="1" x14ac:dyDescent="0.35">
      <c r="A61" s="4" t="s">
        <v>47</v>
      </c>
      <c r="B61" s="8">
        <f t="shared" si="15"/>
        <v>8750.0499999999975</v>
      </c>
      <c r="C61" s="1">
        <v>6600</v>
      </c>
      <c r="D61" s="6">
        <f t="shared" si="10"/>
        <v>30.369965208333326</v>
      </c>
      <c r="E61" s="7">
        <f t="shared" si="4"/>
        <v>1391.4799652083332</v>
      </c>
      <c r="F61" s="8">
        <v>1361.11</v>
      </c>
      <c r="G61" s="8">
        <f t="shared" si="8"/>
        <v>5208.5200347916671</v>
      </c>
      <c r="H61" s="1">
        <v>1440</v>
      </c>
      <c r="I61" s="1">
        <v>600</v>
      </c>
      <c r="J61" s="1">
        <v>5000</v>
      </c>
      <c r="K61" s="1">
        <v>440</v>
      </c>
      <c r="L61" s="8">
        <f t="shared" si="5"/>
        <v>1488.5200347916671</v>
      </c>
      <c r="M61" s="8">
        <v>5000</v>
      </c>
      <c r="N61" s="8">
        <f t="shared" si="6"/>
        <v>208.52003479166706</v>
      </c>
      <c r="O61" s="2">
        <f t="shared" si="11"/>
        <v>1381.2533442708332</v>
      </c>
      <c r="P61" s="3">
        <f t="shared" si="16"/>
        <v>10.226620937500002</v>
      </c>
    </row>
    <row r="62" spans="1:16" ht="17.25" thickBot="1" x14ac:dyDescent="0.35">
      <c r="A62" s="4" t="s">
        <v>77</v>
      </c>
      <c r="B62" s="8">
        <f t="shared" si="15"/>
        <v>7388.9399999999978</v>
      </c>
      <c r="C62" s="1">
        <v>6600</v>
      </c>
      <c r="D62" s="6">
        <f t="shared" si="10"/>
        <v>25.645779249999993</v>
      </c>
      <c r="E62" s="7">
        <f t="shared" si="4"/>
        <v>1386.7557792499999</v>
      </c>
      <c r="F62" s="8">
        <v>1361.11</v>
      </c>
      <c r="G62" s="8">
        <f t="shared" si="8"/>
        <v>5213.2442207499998</v>
      </c>
      <c r="H62" s="1">
        <v>1440</v>
      </c>
      <c r="I62" s="1">
        <v>600</v>
      </c>
      <c r="J62" s="1">
        <v>5000</v>
      </c>
      <c r="K62" s="1">
        <v>440</v>
      </c>
      <c r="L62" s="8">
        <f t="shared" si="5"/>
        <v>1493.2442207499998</v>
      </c>
      <c r="M62" s="8">
        <v>5000</v>
      </c>
      <c r="N62" s="8">
        <f t="shared" si="6"/>
        <v>213.24422074999984</v>
      </c>
      <c r="O62" s="2">
        <f t="shared" si="11"/>
        <v>1378.1199556249999</v>
      </c>
      <c r="P62" s="3">
        <f t="shared" si="16"/>
        <v>8.6358236250000573</v>
      </c>
    </row>
    <row r="63" spans="1:16" ht="17.25" thickBot="1" x14ac:dyDescent="0.35">
      <c r="A63" s="4" t="s">
        <v>78</v>
      </c>
      <c r="B63" s="8">
        <f t="shared" si="15"/>
        <v>6027.8299999999981</v>
      </c>
      <c r="C63" s="1">
        <v>6600</v>
      </c>
      <c r="D63" s="6">
        <f t="shared" si="10"/>
        <v>20.921593291666657</v>
      </c>
      <c r="E63" s="7">
        <f t="shared" si="4"/>
        <v>1382.0315932916665</v>
      </c>
      <c r="F63" s="8">
        <v>1361.11</v>
      </c>
      <c r="G63" s="8">
        <f t="shared" si="8"/>
        <v>5217.9684067083335</v>
      </c>
      <c r="H63" s="1">
        <v>1440</v>
      </c>
      <c r="I63" s="1">
        <v>600</v>
      </c>
      <c r="J63" s="1">
        <v>5000</v>
      </c>
      <c r="K63" s="1">
        <v>440</v>
      </c>
      <c r="L63" s="8">
        <f t="shared" si="5"/>
        <v>1497.9684067083335</v>
      </c>
      <c r="M63" s="8">
        <v>5000</v>
      </c>
      <c r="N63" s="8">
        <f t="shared" si="6"/>
        <v>217.96840670833353</v>
      </c>
      <c r="O63" s="2">
        <f t="shared" si="11"/>
        <v>1374.9865669791666</v>
      </c>
      <c r="P63" s="3">
        <f t="shared" si="16"/>
        <v>7.0450263124998855</v>
      </c>
    </row>
    <row r="64" spans="1:16" ht="17.25" thickBot="1" x14ac:dyDescent="0.35">
      <c r="A64" s="4" t="s">
        <v>81</v>
      </c>
      <c r="B64" s="8">
        <f t="shared" ref="B64:B67" si="17">B63-F63</f>
        <v>4666.7199999999984</v>
      </c>
      <c r="C64" s="1">
        <v>6600</v>
      </c>
      <c r="D64" s="6">
        <f t="shared" ref="D64:D67" si="18">B64*0.049*0.85/12</f>
        <v>16.197407333333327</v>
      </c>
      <c r="E64" s="7">
        <f t="shared" ref="E64:E67" si="19">F64+B64*0.049*0.85/12</f>
        <v>1377.3074073333332</v>
      </c>
      <c r="F64" s="8">
        <v>1361.11</v>
      </c>
      <c r="G64" s="8">
        <f t="shared" ref="G64:G67" si="20">C64-E64</f>
        <v>5222.6925926666663</v>
      </c>
      <c r="H64" s="1">
        <v>1440</v>
      </c>
      <c r="I64" s="1">
        <v>600</v>
      </c>
      <c r="J64" s="1">
        <v>5000</v>
      </c>
      <c r="K64" s="1">
        <v>440</v>
      </c>
      <c r="L64" s="8">
        <f t="shared" ref="L64:L67" si="21">G64+H64-I64-J64+K64</f>
        <v>1502.6925926666663</v>
      </c>
      <c r="M64" s="8">
        <v>5000</v>
      </c>
      <c r="N64" s="8">
        <f t="shared" ref="N64:N67" si="22">G64-M64</f>
        <v>222.69259266666631</v>
      </c>
      <c r="O64" s="2">
        <f t="shared" ref="O64:O67" si="23">F64+B64*0.0325*0.85/12</f>
        <v>1371.8531783333333</v>
      </c>
      <c r="P64" s="3">
        <f t="shared" ref="P64:P67" si="24">E64-O64</f>
        <v>5.4542289999999412</v>
      </c>
    </row>
    <row r="65" spans="1:16" ht="17.25" thickBot="1" x14ac:dyDescent="0.35">
      <c r="A65" s="4" t="s">
        <v>82</v>
      </c>
      <c r="B65" s="8">
        <f t="shared" si="17"/>
        <v>3305.6099999999988</v>
      </c>
      <c r="C65" s="1">
        <v>6600</v>
      </c>
      <c r="D65" s="6">
        <f t="shared" si="18"/>
        <v>11.473221374999996</v>
      </c>
      <c r="E65" s="7">
        <f t="shared" si="19"/>
        <v>1372.583221375</v>
      </c>
      <c r="F65" s="8">
        <v>1361.11</v>
      </c>
      <c r="G65" s="8">
        <f t="shared" si="20"/>
        <v>5227.416778625</v>
      </c>
      <c r="H65" s="1">
        <v>1440</v>
      </c>
      <c r="I65" s="1">
        <v>600</v>
      </c>
      <c r="J65" s="1">
        <v>5000</v>
      </c>
      <c r="K65" s="1">
        <v>440</v>
      </c>
      <c r="L65" s="8">
        <f t="shared" si="21"/>
        <v>1507.416778625</v>
      </c>
      <c r="M65" s="8">
        <v>5000</v>
      </c>
      <c r="N65" s="8">
        <f t="shared" si="22"/>
        <v>227.41677862500001</v>
      </c>
      <c r="O65" s="2">
        <f t="shared" si="23"/>
        <v>1368.7197896875</v>
      </c>
      <c r="P65" s="3">
        <f t="shared" si="24"/>
        <v>3.8634316874999968</v>
      </c>
    </row>
    <row r="66" spans="1:16" ht="17.25" thickBot="1" x14ac:dyDescent="0.35">
      <c r="A66" s="4" t="s">
        <v>83</v>
      </c>
      <c r="B66" s="8">
        <f t="shared" si="17"/>
        <v>1944.4999999999989</v>
      </c>
      <c r="C66" s="1">
        <v>6600</v>
      </c>
      <c r="D66" s="6">
        <f t="shared" si="18"/>
        <v>6.7490354166666622</v>
      </c>
      <c r="E66" s="7">
        <f t="shared" si="19"/>
        <v>1367.8590354166665</v>
      </c>
      <c r="F66" s="8">
        <v>1361.11</v>
      </c>
      <c r="G66" s="8">
        <f t="shared" si="20"/>
        <v>5232.1409645833337</v>
      </c>
      <c r="H66" s="1">
        <v>1440</v>
      </c>
      <c r="I66" s="1">
        <v>600</v>
      </c>
      <c r="J66" s="1">
        <v>5000</v>
      </c>
      <c r="K66" s="1">
        <v>440</v>
      </c>
      <c r="L66" s="8">
        <f t="shared" si="21"/>
        <v>1512.1409645833337</v>
      </c>
      <c r="M66" s="8">
        <v>5000</v>
      </c>
      <c r="N66" s="8">
        <f t="shared" si="22"/>
        <v>232.1409645833337</v>
      </c>
      <c r="O66" s="2">
        <f t="shared" si="23"/>
        <v>1365.5864010416665</v>
      </c>
      <c r="P66" s="3">
        <f t="shared" si="24"/>
        <v>2.2726343750000524</v>
      </c>
    </row>
    <row r="67" spans="1:16" ht="17.25" thickBot="1" x14ac:dyDescent="0.35">
      <c r="A67" s="4" t="s">
        <v>84</v>
      </c>
      <c r="B67" s="8">
        <f t="shared" si="17"/>
        <v>583.38999999999896</v>
      </c>
      <c r="C67" s="1">
        <v>6600</v>
      </c>
      <c r="D67" s="6">
        <f t="shared" si="18"/>
        <v>2.0248494583333296</v>
      </c>
      <c r="E67" s="7">
        <f t="shared" si="19"/>
        <v>1363.1348494583333</v>
      </c>
      <c r="F67" s="8">
        <v>1361.11</v>
      </c>
      <c r="G67" s="8">
        <f t="shared" si="20"/>
        <v>5236.8651505416665</v>
      </c>
      <c r="H67" s="1">
        <v>1440</v>
      </c>
      <c r="I67" s="1">
        <v>600</v>
      </c>
      <c r="J67" s="1">
        <v>5000</v>
      </c>
      <c r="K67" s="1">
        <v>440</v>
      </c>
      <c r="L67" s="8">
        <f t="shared" si="21"/>
        <v>1516.8651505416665</v>
      </c>
      <c r="M67" s="8">
        <v>5000</v>
      </c>
      <c r="N67" s="8">
        <f t="shared" si="22"/>
        <v>236.86515054166648</v>
      </c>
      <c r="O67" s="2">
        <f t="shared" si="23"/>
        <v>1362.4530123958332</v>
      </c>
      <c r="P67" s="3">
        <f t="shared" si="24"/>
        <v>0.681837062500108</v>
      </c>
    </row>
    <row r="68" spans="1:16" x14ac:dyDescent="0.15">
      <c r="D68" s="21">
        <f>SUM(D3:D67)</f>
        <v>41539.903122731477</v>
      </c>
    </row>
  </sheetData>
  <mergeCells count="1">
    <mergeCell ref="A1:H1"/>
  </mergeCells>
  <phoneticPr fontId="1" type="noConversion"/>
  <hyperlinks>
    <hyperlink ref="A1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4" sqref="B4"/>
    </sheetView>
  </sheetViews>
  <sheetFormatPr defaultRowHeight="16.5" x14ac:dyDescent="0.3"/>
  <cols>
    <col min="1" max="2" width="12.5" style="23" bestFit="1" customWidth="1"/>
    <col min="3" max="3" width="10.625" style="23" bestFit="1" customWidth="1"/>
    <col min="4" max="4" width="9" style="23"/>
    <col min="5" max="5" width="10.75" style="23" bestFit="1" customWidth="1"/>
    <col min="6" max="6" width="9" style="23"/>
    <col min="7" max="7" width="13.125" style="23" customWidth="1"/>
    <col min="8" max="12" width="9" style="23"/>
    <col min="13" max="13" width="11.5" style="23" customWidth="1"/>
    <col min="14" max="16384" width="9" style="23"/>
  </cols>
  <sheetData>
    <row r="1" spans="1:13" s="1" customFormat="1" x14ac:dyDescent="0.3">
      <c r="A1" s="4" t="s">
        <v>50</v>
      </c>
      <c r="B1" s="5" t="s">
        <v>49</v>
      </c>
      <c r="D1" s="1" t="s">
        <v>1</v>
      </c>
      <c r="E1" s="1" t="s">
        <v>0</v>
      </c>
      <c r="F1" s="1" t="s">
        <v>2</v>
      </c>
      <c r="G1" s="1" t="s">
        <v>51</v>
      </c>
      <c r="H1" s="1" t="s">
        <v>42</v>
      </c>
      <c r="I1" s="1" t="s">
        <v>41</v>
      </c>
      <c r="J1" s="1" t="s">
        <v>43</v>
      </c>
      <c r="K1" s="1" t="s">
        <v>89</v>
      </c>
      <c r="L1" s="1" t="s">
        <v>44</v>
      </c>
      <c r="M1" s="1" t="s">
        <v>52</v>
      </c>
    </row>
    <row r="2" spans="1:13" s="16" customFormat="1" ht="17.25" thickBot="1" x14ac:dyDescent="0.35">
      <c r="A2" s="14" t="s">
        <v>72</v>
      </c>
      <c r="B2" s="8">
        <v>320628.24</v>
      </c>
      <c r="C2" s="1">
        <v>10400</v>
      </c>
      <c r="D2" s="17">
        <f t="shared" ref="D2:D6" si="0">B2*0.049*0.85/12</f>
        <v>1112.8471830000001</v>
      </c>
      <c r="E2" s="17">
        <f t="shared" ref="E2:E6" si="1">F2+B2*0.049*0.85/12</f>
        <v>2072.8171830000001</v>
      </c>
      <c r="F2" s="8">
        <v>959.97</v>
      </c>
      <c r="G2" s="15">
        <f t="shared" ref="G2:G6" si="2">C2-E2</f>
        <v>8327.1828170000008</v>
      </c>
      <c r="H2" s="1">
        <v>1080</v>
      </c>
      <c r="I2" s="16">
        <v>1000</v>
      </c>
      <c r="J2" s="16">
        <v>4000</v>
      </c>
      <c r="K2" s="16">
        <v>1750</v>
      </c>
      <c r="L2" s="16">
        <v>440</v>
      </c>
      <c r="M2" s="15">
        <f>G2+H2-I2-J2-K2+L2</f>
        <v>3097.1828170000008</v>
      </c>
    </row>
    <row r="3" spans="1:13" s="1" customFormat="1" ht="17.25" thickBot="1" x14ac:dyDescent="0.35">
      <c r="A3" s="4" t="s">
        <v>24</v>
      </c>
      <c r="B3" s="8">
        <f t="shared" ref="B3:B6" si="3">B2-F2</f>
        <v>319668.27</v>
      </c>
      <c r="C3" s="1">
        <v>12400</v>
      </c>
      <c r="D3" s="6">
        <f t="shared" si="0"/>
        <v>1109.515287125</v>
      </c>
      <c r="E3" s="7">
        <f t="shared" si="1"/>
        <v>2069.485287125</v>
      </c>
      <c r="F3" s="8">
        <v>959.97</v>
      </c>
      <c r="G3" s="8">
        <f t="shared" si="2"/>
        <v>10330.514712875</v>
      </c>
      <c r="H3" s="1">
        <v>1080</v>
      </c>
      <c r="I3" s="16">
        <v>1000</v>
      </c>
      <c r="J3" s="1">
        <v>7000</v>
      </c>
      <c r="K3" s="16">
        <v>1750</v>
      </c>
      <c r="L3" s="1">
        <v>440</v>
      </c>
      <c r="M3" s="15">
        <f>G3+H3-I3-J3-K3+L3</f>
        <v>2100.5147128749995</v>
      </c>
    </row>
    <row r="4" spans="1:13" ht="17.25" thickBot="1" x14ac:dyDescent="0.35">
      <c r="A4" s="4" t="s">
        <v>90</v>
      </c>
      <c r="B4" s="8">
        <f t="shared" si="3"/>
        <v>318708.30000000005</v>
      </c>
      <c r="C4" s="1">
        <v>12400</v>
      </c>
      <c r="D4" s="6">
        <f t="shared" si="0"/>
        <v>1106.1833912500001</v>
      </c>
      <c r="E4" s="7">
        <f t="shared" si="1"/>
        <v>2066.1533912499999</v>
      </c>
      <c r="F4" s="8">
        <v>959.97</v>
      </c>
      <c r="G4" s="8">
        <f t="shared" si="2"/>
        <v>10333.84660875</v>
      </c>
      <c r="H4" s="1">
        <v>1080</v>
      </c>
      <c r="I4" s="16">
        <v>1000</v>
      </c>
      <c r="J4" s="1">
        <v>7000</v>
      </c>
      <c r="K4" s="16">
        <v>1750</v>
      </c>
      <c r="L4" s="1">
        <v>440</v>
      </c>
      <c r="M4" s="15">
        <f t="shared" ref="M4:M6" si="4">G4+H4-I4-J4-K4+L4</f>
        <v>2103.8466087500001</v>
      </c>
    </row>
    <row r="5" spans="1:13" ht="17.25" thickBot="1" x14ac:dyDescent="0.35">
      <c r="A5" s="4" t="s">
        <v>25</v>
      </c>
      <c r="B5" s="8">
        <f t="shared" si="3"/>
        <v>317748.33000000007</v>
      </c>
      <c r="C5" s="1">
        <v>12400</v>
      </c>
      <c r="D5" s="6">
        <f t="shared" si="0"/>
        <v>1102.8514953750002</v>
      </c>
      <c r="E5" s="7">
        <f t="shared" si="1"/>
        <v>2062.8214953750003</v>
      </c>
      <c r="F5" s="8">
        <v>959.97</v>
      </c>
      <c r="G5" s="8">
        <f t="shared" si="2"/>
        <v>10337.178504625001</v>
      </c>
      <c r="H5" s="1">
        <v>1080</v>
      </c>
      <c r="I5" s="16">
        <v>1000</v>
      </c>
      <c r="J5" s="1">
        <v>7000</v>
      </c>
      <c r="K5" s="16">
        <v>1750</v>
      </c>
      <c r="L5" s="1">
        <v>440</v>
      </c>
      <c r="M5" s="15">
        <f t="shared" si="4"/>
        <v>2107.1785046250006</v>
      </c>
    </row>
    <row r="6" spans="1:13" ht="17.25" thickBot="1" x14ac:dyDescent="0.35">
      <c r="A6" s="4" t="s">
        <v>26</v>
      </c>
      <c r="B6" s="8">
        <f t="shared" si="3"/>
        <v>316788.3600000001</v>
      </c>
      <c r="C6" s="1">
        <v>12400</v>
      </c>
      <c r="D6" s="6">
        <f t="shared" si="0"/>
        <v>1099.5195995000004</v>
      </c>
      <c r="E6" s="7">
        <f t="shared" si="1"/>
        <v>2059.4895995000006</v>
      </c>
      <c r="F6" s="8">
        <v>959.97</v>
      </c>
      <c r="G6" s="8">
        <f t="shared" si="2"/>
        <v>10340.510400499999</v>
      </c>
      <c r="H6" s="1">
        <v>1080</v>
      </c>
      <c r="I6" s="16">
        <v>1000</v>
      </c>
      <c r="J6" s="1">
        <v>7000</v>
      </c>
      <c r="K6" s="16">
        <v>1750</v>
      </c>
      <c r="L6" s="1">
        <v>440</v>
      </c>
      <c r="M6" s="15">
        <f t="shared" si="4"/>
        <v>2110.5104004999994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20160314</vt:lpstr>
      <vt:lpstr>20171214</vt:lpstr>
      <vt:lpstr>20181214</vt:lpstr>
      <vt:lpstr>20191214</vt:lpstr>
      <vt:lpstr>SF</vt:lpstr>
      <vt:lpstr>5Per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2018-08-06T10:30:58Z</dcterms:modified>
</cp:coreProperties>
</file>