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\edu\UWEC_DS\DS875\capstone-recycling-classification\"/>
    </mc:Choice>
  </mc:AlternateContent>
  <xr:revisionPtr revIDLastSave="0" documentId="8_{35E62B5B-3F5F-46DF-8B59-63658EAFACDF}" xr6:coauthVersionLast="47" xr6:coauthVersionMax="47" xr10:uidLastSave="{00000000-0000-0000-0000-000000000000}"/>
  <bookViews>
    <workbookView xWindow="-120" yWindow="-120" windowWidth="29040" windowHeight="15840" activeTab="4" xr2:uid="{C9058288-1CE9-436A-801D-7481F22265C2}"/>
  </bookViews>
  <sheets>
    <sheet name="misclassification" sheetId="1" r:id="rId1"/>
    <sheet name="top models" sheetId="3" r:id="rId2"/>
    <sheet name="performance" sheetId="4" r:id="rId3"/>
    <sheet name="prediction timing" sheetId="8" r:id="rId4"/>
    <sheet name="best model" sheetId="9" r:id="rId5"/>
    <sheet name="hyperparameters" sheetId="5" r:id="rId6"/>
    <sheet name="specs" sheetId="6" r:id="rId7"/>
    <sheet name="hyperparameter search spac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9" l="1"/>
  <c r="D18" i="8"/>
  <c r="D11" i="8"/>
  <c r="E11" i="8"/>
  <c r="F11" i="8"/>
  <c r="C11" i="8"/>
  <c r="D10" i="8"/>
  <c r="E10" i="8"/>
  <c r="F10" i="8"/>
  <c r="C10" i="8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3" i="3"/>
  <c r="D26" i="1"/>
  <c r="D27" i="1"/>
  <c r="C27" i="1"/>
  <c r="C26" i="1"/>
  <c r="D8" i="1"/>
  <c r="E8" i="1"/>
  <c r="F8" i="1"/>
  <c r="G8" i="1"/>
  <c r="H8" i="1"/>
  <c r="C8" i="1"/>
  <c r="J3" i="1"/>
  <c r="F16" i="1" s="1"/>
  <c r="J4" i="1"/>
  <c r="F17" i="1" s="1"/>
  <c r="J5" i="1"/>
  <c r="D18" i="1" s="1"/>
  <c r="J6" i="1"/>
  <c r="D19" i="1" s="1"/>
  <c r="J7" i="1"/>
  <c r="C20" i="1" s="1"/>
  <c r="J2" i="1"/>
  <c r="H15" i="1" s="1"/>
  <c r="F20" i="1" l="1"/>
  <c r="H16" i="1"/>
  <c r="E20" i="1"/>
  <c r="G16" i="1"/>
  <c r="D20" i="1"/>
  <c r="D15" i="1"/>
  <c r="E16" i="1"/>
  <c r="F19" i="1"/>
  <c r="C16" i="1"/>
  <c r="C19" i="1"/>
  <c r="G18" i="1"/>
  <c r="C18" i="1"/>
  <c r="H19" i="1"/>
  <c r="F15" i="1"/>
  <c r="G15" i="1"/>
  <c r="E15" i="1"/>
  <c r="G20" i="1"/>
  <c r="E19" i="1"/>
  <c r="H17" i="1"/>
  <c r="D17" i="1"/>
  <c r="D22" i="1" s="1"/>
  <c r="E18" i="1"/>
  <c r="G17" i="1"/>
  <c r="C17" i="1"/>
  <c r="H18" i="1"/>
  <c r="J17" i="1" l="1"/>
  <c r="J20" i="1"/>
  <c r="J15" i="1"/>
  <c r="J16" i="1"/>
  <c r="J19" i="1"/>
  <c r="J18" i="1"/>
  <c r="F22" i="1"/>
  <c r="E22" i="1"/>
  <c r="H22" i="1"/>
  <c r="G22" i="1"/>
  <c r="C22" i="1"/>
</calcChain>
</file>

<file path=xl/sharedStrings.xml><?xml version="1.0" encoding="utf-8"?>
<sst xmlns="http://schemas.openxmlformats.org/spreadsheetml/2006/main" count="457" uniqueCount="85">
  <si>
    <t>cardboard</t>
  </si>
  <si>
    <t>glass</t>
  </si>
  <si>
    <t>metal</t>
  </si>
  <si>
    <t>paper</t>
  </si>
  <si>
    <t>plastic</t>
  </si>
  <si>
    <t>trash</t>
  </si>
  <si>
    <t>predicted label</t>
  </si>
  <si>
    <t>N/A</t>
  </si>
  <si>
    <t>TOTAL</t>
  </si>
  <si>
    <t>Misclassification Rate</t>
  </si>
  <si>
    <t>x</t>
  </si>
  <si>
    <t>vgg16</t>
  </si>
  <si>
    <t>random_search</t>
  </si>
  <si>
    <t>hyperband</t>
  </si>
  <si>
    <t>resnet50</t>
  </si>
  <si>
    <t>densenet121</t>
  </si>
  <si>
    <t>Model Type</t>
  </si>
  <si>
    <t>Accuracy</t>
  </si>
  <si>
    <t>Loss</t>
  </si>
  <si>
    <t>basecnn</t>
  </si>
  <si>
    <t>Preprocess Rescale</t>
  </si>
  <si>
    <t>Preprocess Random Flip</t>
  </si>
  <si>
    <t>Batch Norm</t>
  </si>
  <si>
    <t>Dense Units</t>
  </si>
  <si>
    <t>Dropout Rate</t>
  </si>
  <si>
    <t>Learning Rate</t>
  </si>
  <si>
    <t>Programming Language</t>
  </si>
  <si>
    <t>Python 3.7.13</t>
  </si>
  <si>
    <t>Compute Platform</t>
  </si>
  <si>
    <t>Google Colaboratory Pro</t>
  </si>
  <si>
    <t>RAM</t>
  </si>
  <si>
    <t>27.3 GB</t>
  </si>
  <si>
    <t>Hardware Accelerator</t>
  </si>
  <si>
    <t>GPU / High-RAM</t>
  </si>
  <si>
    <t>Operating System</t>
  </si>
  <si>
    <t>Linux/Ubuntu 18.04 (x86_64)</t>
  </si>
  <si>
    <t>CUDA Version</t>
  </si>
  <si>
    <t>11.2 </t>
  </si>
  <si>
    <t>Python Libraries</t>
  </si>
  <si>
    <t>HyperParameter</t>
  </si>
  <si>
    <t>Values</t>
  </si>
  <si>
    <t>string</t>
  </si>
  <si>
    <t>basecnn, vgg16, densenet121, resnet50</t>
  </si>
  <si>
    <t>boolean</t>
  </si>
  <si>
    <t>true/false</t>
  </si>
  <si>
    <t>Batch Normalization</t>
  </si>
  <si>
    <t>integer</t>
  </si>
  <si>
    <t>32, 64, 96, 128, 160, 192, 224, 256</t>
  </si>
  <si>
    <t>float</t>
  </si>
  <si>
    <t>0.0, 0.1, 0.2, 0.3, 0.4, 0.5</t>
  </si>
  <si>
    <t>0.01, 0.005, 0.001, 0.0005, 0.0001</t>
  </si>
  <si>
    <t>Name</t>
  </si>
  <si>
    <t>Value</t>
  </si>
  <si>
    <t>tensorflow, tersorboard, keras, keras-tuner, numpy, matplotlib</t>
  </si>
  <si>
    <t>Datatype</t>
  </si>
  <si>
    <t>Rescale</t>
  </si>
  <si>
    <t>Random Flip</t>
  </si>
  <si>
    <t>Rank</t>
  </si>
  <si>
    <t>Tuner Type</t>
  </si>
  <si>
    <t>Val. Acc.</t>
  </si>
  <si>
    <t>Evaluation Duration*</t>
  </si>
  <si>
    <t>Training Duration*</t>
  </si>
  <si>
    <t>00:20</t>
  </si>
  <si>
    <t>00:23</t>
  </si>
  <si>
    <t>00:11</t>
  </si>
  <si>
    <t>00:15</t>
  </si>
  <si>
    <t>03:23</t>
  </si>
  <si>
    <t>09:39</t>
  </si>
  <si>
    <t>05:23</t>
  </si>
  <si>
    <t>04:09</t>
  </si>
  <si>
    <t>cardboard4.jpg</t>
  </si>
  <si>
    <t>glass32.jpg</t>
  </si>
  <si>
    <t>metal4.jpg</t>
  </si>
  <si>
    <t>paper2.jpg</t>
  </si>
  <si>
    <t>plastic4.jpg</t>
  </si>
  <si>
    <t>trash131.jpg</t>
  </si>
  <si>
    <t>Test Image</t>
  </si>
  <si>
    <t>ResNet50</t>
  </si>
  <si>
    <t>DenseNet121</t>
  </si>
  <si>
    <t>Vgg16</t>
  </si>
  <si>
    <t>Base CNN</t>
  </si>
  <si>
    <t>Mean</t>
  </si>
  <si>
    <t>* Note: Values are in minutes:seconds format</t>
  </si>
  <si>
    <t>Est. Items per Minute</t>
  </si>
  <si>
    <t>Hyperparameter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</si>
</sst>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"/>
    <numFmt numFmtId="170" formatCode="0.0000"/>
    <numFmt numFmtId="17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sz val="11"/>
      <color theme="0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indexed="64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double">
        <color theme="2" tint="-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5" fillId="0" borderId="0" xfId="1" applyNumberFormat="1" applyFont="1"/>
    <xf numFmtId="0" fontId="3" fillId="0" borderId="2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0" fontId="2" fillId="0" borderId="4" xfId="1" applyNumberFormat="1" applyFont="1" applyBorder="1"/>
    <xf numFmtId="10" fontId="2" fillId="0" borderId="3" xfId="1" applyNumberFormat="1" applyFont="1" applyBorder="1"/>
    <xf numFmtId="10" fontId="2" fillId="0" borderId="5" xfId="1" applyNumberFormat="1" applyFont="1" applyBorder="1"/>
    <xf numFmtId="10" fontId="2" fillId="0" borderId="1" xfId="1" applyNumberFormat="1" applyFont="1" applyBorder="1"/>
    <xf numFmtId="10" fontId="2" fillId="0" borderId="7" xfId="1" applyNumberFormat="1" applyFont="1" applyBorder="1"/>
    <xf numFmtId="10" fontId="5" fillId="0" borderId="1" xfId="1" applyNumberFormat="1" applyFont="1" applyBorder="1" applyAlignment="1">
      <alignment horizontal="right"/>
    </xf>
    <xf numFmtId="10" fontId="5" fillId="0" borderId="9" xfId="1" applyNumberFormat="1" applyFont="1" applyBorder="1" applyAlignment="1">
      <alignment horizontal="right"/>
    </xf>
    <xf numFmtId="10" fontId="2" fillId="0" borderId="9" xfId="1" applyNumberFormat="1" applyFont="1" applyBorder="1"/>
    <xf numFmtId="10" fontId="2" fillId="0" borderId="10" xfId="1" applyNumberFormat="1" applyFont="1" applyBorder="1"/>
    <xf numFmtId="10" fontId="6" fillId="0" borderId="6" xfId="1" applyNumberFormat="1" applyFont="1" applyBorder="1"/>
    <xf numFmtId="0" fontId="3" fillId="0" borderId="11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10" fontId="2" fillId="0" borderId="12" xfId="1" applyNumberFormat="1" applyFont="1" applyBorder="1"/>
    <xf numFmtId="10" fontId="2" fillId="0" borderId="13" xfId="1" applyNumberFormat="1" applyFont="1" applyBorder="1"/>
    <xf numFmtId="10" fontId="5" fillId="0" borderId="12" xfId="1" applyNumberFormat="1" applyFont="1" applyBorder="1" applyAlignment="1">
      <alignment horizontal="right"/>
    </xf>
    <xf numFmtId="0" fontId="3" fillId="0" borderId="12" xfId="0" applyFont="1" applyBorder="1" applyAlignment="1">
      <alignment horizontal="center"/>
    </xf>
    <xf numFmtId="10" fontId="6" fillId="0" borderId="12" xfId="1" applyNumberFormat="1" applyFont="1" applyBorder="1"/>
    <xf numFmtId="10" fontId="6" fillId="0" borderId="8" xfId="1" applyNumberFormat="1" applyFont="1" applyBorder="1"/>
    <xf numFmtId="10" fontId="6" fillId="0" borderId="13" xfId="1" applyNumberFormat="1" applyFont="1" applyBorder="1"/>
    <xf numFmtId="10" fontId="5" fillId="0" borderId="13" xfId="1" applyNumberFormat="1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2" fillId="0" borderId="14" xfId="1" applyNumberFormat="1" applyFont="1" applyBorder="1"/>
    <xf numFmtId="0" fontId="2" fillId="0" borderId="0" xfId="0" applyFont="1" applyAlignment="1">
      <alignment horizontal="center"/>
    </xf>
    <xf numFmtId="0" fontId="0" fillId="0" borderId="10" xfId="0" applyBorder="1"/>
    <xf numFmtId="0" fontId="0" fillId="0" borderId="0" xfId="0" applyBorder="1"/>
    <xf numFmtId="10" fontId="0" fillId="0" borderId="0" xfId="0" applyNumberFormat="1"/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0" fontId="2" fillId="0" borderId="0" xfId="1" applyNumberFormat="1" applyFont="1" applyBorder="1"/>
    <xf numFmtId="10" fontId="5" fillId="0" borderId="0" xfId="1" applyNumberFormat="1" applyFont="1" applyBorder="1" applyAlignment="1">
      <alignment horizontal="right"/>
    </xf>
    <xf numFmtId="10" fontId="7" fillId="0" borderId="0" xfId="0" applyNumberFormat="1" applyFont="1"/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/>
    <xf numFmtId="0" fontId="7" fillId="0" borderId="0" xfId="0" applyFont="1" applyBorder="1"/>
    <xf numFmtId="0" fontId="7" fillId="0" borderId="10" xfId="0" applyFont="1" applyBorder="1"/>
    <xf numFmtId="170" fontId="0" fillId="0" borderId="0" xfId="0" applyNumberFormat="1"/>
    <xf numFmtId="170" fontId="7" fillId="0" borderId="0" xfId="0" applyNumberFormat="1" applyFont="1"/>
    <xf numFmtId="170" fontId="7" fillId="0" borderId="10" xfId="0" applyNumberFormat="1" applyFont="1" applyBorder="1"/>
    <xf numFmtId="0" fontId="7" fillId="0" borderId="10" xfId="0" applyFont="1" applyBorder="1" applyAlignment="1">
      <alignment horizontal="left"/>
    </xf>
    <xf numFmtId="170" fontId="7" fillId="0" borderId="10" xfId="0" applyNumberFormat="1" applyFont="1" applyBorder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right"/>
    </xf>
    <xf numFmtId="0" fontId="7" fillId="0" borderId="15" xfId="0" applyFont="1" applyBorder="1"/>
    <xf numFmtId="170" fontId="7" fillId="0" borderId="15" xfId="0" applyNumberFormat="1" applyFont="1" applyBorder="1"/>
    <xf numFmtId="0" fontId="4" fillId="0" borderId="0" xfId="0" applyFont="1"/>
    <xf numFmtId="49" fontId="4" fillId="0" borderId="0" xfId="0" applyNumberFormat="1" applyFont="1" applyAlignment="1">
      <alignment horizontal="right"/>
    </xf>
    <xf numFmtId="0" fontId="7" fillId="0" borderId="0" xfId="0" applyFont="1" applyFill="1" applyBorder="1"/>
    <xf numFmtId="1" fontId="7" fillId="0" borderId="0" xfId="0" applyNumberFormat="1" applyFont="1"/>
    <xf numFmtId="170" fontId="7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left"/>
    </xf>
    <xf numFmtId="175" fontId="7" fillId="0" borderId="0" xfId="0" applyNumberFormat="1" applyFont="1" applyBorder="1" applyAlignment="1">
      <alignment horizontal="left"/>
    </xf>
    <xf numFmtId="169" fontId="7" fillId="0" borderId="0" xfId="0" applyNumberFormat="1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14</xdr:row>
      <xdr:rowOff>76200</xdr:rowOff>
    </xdr:from>
    <xdr:to>
      <xdr:col>0</xdr:col>
      <xdr:colOff>561975</xdr:colOff>
      <xdr:row>18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A4DBAB8-0FA7-4426-9636-AF5C9CF98C34}"/>
            </a:ext>
          </a:extLst>
        </xdr:cNvPr>
        <xdr:cNvSpPr txBox="1"/>
      </xdr:nvSpPr>
      <xdr:spPr>
        <a:xfrm rot="16200000">
          <a:off x="47625" y="2428875"/>
          <a:ext cx="771525" cy="2571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true label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CDF3-EC1E-4D69-81F8-8454EA423CB4}">
  <dimension ref="A1:K28"/>
  <sheetViews>
    <sheetView showGridLines="0" topLeftCell="A7" workbookViewId="0">
      <selection activeCell="C27" sqref="C27"/>
    </sheetView>
  </sheetViews>
  <sheetFormatPr defaultRowHeight="15" x14ac:dyDescent="0.25"/>
  <cols>
    <col min="2" max="2" width="11.42578125" customWidth="1"/>
    <col min="3" max="3" width="13.42578125" customWidth="1"/>
    <col min="4" max="4" width="10.85546875" customWidth="1"/>
    <col min="5" max="5" width="12.42578125" customWidth="1"/>
    <col min="6" max="6" width="12.28515625" customWidth="1"/>
    <col min="7" max="8" width="12.42578125" customWidth="1"/>
    <col min="9" max="9" width="6.5703125" customWidth="1"/>
  </cols>
  <sheetData>
    <row r="1" spans="1:10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10" x14ac:dyDescent="0.25">
      <c r="B2" t="s">
        <v>0</v>
      </c>
      <c r="C2">
        <v>72</v>
      </c>
      <c r="D2">
        <v>0</v>
      </c>
      <c r="E2">
        <v>0</v>
      </c>
      <c r="F2">
        <v>7</v>
      </c>
      <c r="G2">
        <v>2</v>
      </c>
      <c r="H2">
        <v>0</v>
      </c>
      <c r="J2">
        <f>SUM(C2:H2)</f>
        <v>81</v>
      </c>
    </row>
    <row r="3" spans="1:10" x14ac:dyDescent="0.25">
      <c r="B3" t="s">
        <v>1</v>
      </c>
      <c r="C3">
        <v>0</v>
      </c>
      <c r="D3">
        <v>86</v>
      </c>
      <c r="E3">
        <v>6</v>
      </c>
      <c r="F3">
        <v>1</v>
      </c>
      <c r="G3">
        <v>8</v>
      </c>
      <c r="H3">
        <v>0</v>
      </c>
      <c r="J3">
        <f t="shared" ref="J3:J7" si="0">SUM(C3:H3)</f>
        <v>101</v>
      </c>
    </row>
    <row r="4" spans="1:10" x14ac:dyDescent="0.25">
      <c r="B4" t="s">
        <v>2</v>
      </c>
      <c r="C4">
        <v>0</v>
      </c>
      <c r="D4">
        <v>3</v>
      </c>
      <c r="E4">
        <v>74</v>
      </c>
      <c r="F4">
        <v>2</v>
      </c>
      <c r="G4">
        <v>3</v>
      </c>
      <c r="H4">
        <v>0</v>
      </c>
      <c r="J4">
        <f t="shared" si="0"/>
        <v>82</v>
      </c>
    </row>
    <row r="5" spans="1:10" x14ac:dyDescent="0.25">
      <c r="B5" t="s">
        <v>3</v>
      </c>
      <c r="C5">
        <v>4</v>
      </c>
      <c r="D5">
        <v>1</v>
      </c>
      <c r="E5">
        <v>0</v>
      </c>
      <c r="F5">
        <v>104</v>
      </c>
      <c r="G5">
        <v>6</v>
      </c>
      <c r="H5">
        <v>4</v>
      </c>
      <c r="J5">
        <f t="shared" si="0"/>
        <v>119</v>
      </c>
    </row>
    <row r="6" spans="1:10" x14ac:dyDescent="0.25">
      <c r="B6" t="s">
        <v>4</v>
      </c>
      <c r="C6">
        <v>0</v>
      </c>
      <c r="D6">
        <v>6</v>
      </c>
      <c r="E6">
        <v>5</v>
      </c>
      <c r="F6">
        <v>4</v>
      </c>
      <c r="G6">
        <v>82</v>
      </c>
      <c r="H6">
        <v>0</v>
      </c>
      <c r="J6">
        <f t="shared" si="0"/>
        <v>97</v>
      </c>
    </row>
    <row r="7" spans="1:10" x14ac:dyDescent="0.25">
      <c r="B7" t="s">
        <v>5</v>
      </c>
      <c r="C7">
        <v>2</v>
      </c>
      <c r="D7">
        <v>0</v>
      </c>
      <c r="E7">
        <v>0</v>
      </c>
      <c r="F7">
        <v>4</v>
      </c>
      <c r="G7">
        <v>2</v>
      </c>
      <c r="H7">
        <v>20</v>
      </c>
      <c r="J7">
        <f t="shared" si="0"/>
        <v>28</v>
      </c>
    </row>
    <row r="8" spans="1:10" x14ac:dyDescent="0.25">
      <c r="C8">
        <f>SUM(C2:C7)</f>
        <v>78</v>
      </c>
      <c r="D8">
        <f t="shared" ref="D8:H8" si="1">SUM(D2:D7)</f>
        <v>96</v>
      </c>
      <c r="E8">
        <f t="shared" si="1"/>
        <v>85</v>
      </c>
      <c r="F8">
        <f t="shared" si="1"/>
        <v>122</v>
      </c>
      <c r="G8">
        <f t="shared" si="1"/>
        <v>103</v>
      </c>
      <c r="H8">
        <f t="shared" si="1"/>
        <v>24</v>
      </c>
    </row>
    <row r="10" spans="1:10" ht="15.75" x14ac:dyDescent="0.25">
      <c r="C10" s="4" t="s">
        <v>9</v>
      </c>
      <c r="D10" s="4"/>
      <c r="E10" s="4"/>
      <c r="F10" s="4"/>
      <c r="G10" s="4"/>
      <c r="H10" s="4"/>
      <c r="I10" s="35"/>
    </row>
    <row r="12" spans="1:10" x14ac:dyDescent="0.25">
      <c r="B12" s="33"/>
      <c r="C12" s="3" t="s">
        <v>6</v>
      </c>
      <c r="D12" s="3"/>
      <c r="E12" s="3"/>
      <c r="F12" s="3"/>
      <c r="G12" s="3"/>
      <c r="H12" s="3"/>
      <c r="I12" s="31"/>
    </row>
    <row r="13" spans="1:10" x14ac:dyDescent="0.25">
      <c r="B13" s="32"/>
      <c r="C13" s="31"/>
      <c r="D13" s="31"/>
      <c r="E13" s="31"/>
      <c r="F13" s="31"/>
      <c r="G13" s="31"/>
      <c r="H13" s="31"/>
      <c r="I13" s="31"/>
    </row>
    <row r="14" spans="1:10" x14ac:dyDescent="0.25">
      <c r="B14" s="19"/>
      <c r="C14" s="28" t="s">
        <v>0</v>
      </c>
      <c r="D14" s="29" t="s">
        <v>1</v>
      </c>
      <c r="E14" s="23" t="s">
        <v>2</v>
      </c>
      <c r="F14" s="29" t="s">
        <v>3</v>
      </c>
      <c r="G14" s="29" t="s">
        <v>4</v>
      </c>
      <c r="H14" s="29" t="s">
        <v>5</v>
      </c>
      <c r="I14" s="36"/>
      <c r="J14" s="40" t="s">
        <v>8</v>
      </c>
    </row>
    <row r="15" spans="1:10" ht="15.75" x14ac:dyDescent="0.25">
      <c r="A15" s="1"/>
      <c r="B15" s="6" t="s">
        <v>0</v>
      </c>
      <c r="C15" s="14" t="s">
        <v>7</v>
      </c>
      <c r="D15" s="11">
        <f>D2/$J$2</f>
        <v>0</v>
      </c>
      <c r="E15" s="20">
        <f>E2/$J$2</f>
        <v>0</v>
      </c>
      <c r="F15" s="25">
        <f>F2/$J$2</f>
        <v>8.6419753086419748E-2</v>
      </c>
      <c r="G15" s="8">
        <f>G2/$J$2</f>
        <v>2.4691358024691357E-2</v>
      </c>
      <c r="H15" s="20">
        <f>H2/$J$2</f>
        <v>0</v>
      </c>
      <c r="I15" s="37"/>
      <c r="J15" s="39">
        <f>SUM(C15:H15)</f>
        <v>0.1111111111111111</v>
      </c>
    </row>
    <row r="16" spans="1:10" ht="15.75" x14ac:dyDescent="0.25">
      <c r="A16" s="1"/>
      <c r="B16" s="7" t="s">
        <v>1</v>
      </c>
      <c r="C16" s="15">
        <f>C3/$J3</f>
        <v>0</v>
      </c>
      <c r="D16" s="13" t="s">
        <v>7</v>
      </c>
      <c r="E16" s="20">
        <f>E3/$J3</f>
        <v>5.9405940594059403E-2</v>
      </c>
      <c r="F16" s="20">
        <f>F3/$J3</f>
        <v>9.9009900990099011E-3</v>
      </c>
      <c r="G16" s="24">
        <f>G3/$J3</f>
        <v>7.9207920792079209E-2</v>
      </c>
      <c r="H16" s="21">
        <f>H3/$J3</f>
        <v>0</v>
      </c>
      <c r="I16" s="37"/>
      <c r="J16" s="39">
        <f t="shared" ref="J16:J20" si="2">SUM(C16:H16)</f>
        <v>0.14851485148514851</v>
      </c>
    </row>
    <row r="17" spans="1:11" ht="15.75" x14ac:dyDescent="0.25">
      <c r="A17" s="1"/>
      <c r="B17" s="18" t="s">
        <v>2</v>
      </c>
      <c r="C17" s="16">
        <f>C4/$J4</f>
        <v>0</v>
      </c>
      <c r="D17" s="10">
        <f>D4/$J4</f>
        <v>3.6585365853658534E-2</v>
      </c>
      <c r="E17" s="27" t="s">
        <v>7</v>
      </c>
      <c r="F17" s="21">
        <f>F4/$J4</f>
        <v>2.4390243902439025E-2</v>
      </c>
      <c r="G17" s="21">
        <f>G4/$J4</f>
        <v>3.6585365853658534E-2</v>
      </c>
      <c r="H17" s="20">
        <f>H4/$J4</f>
        <v>0</v>
      </c>
      <c r="I17" s="37"/>
      <c r="J17" s="39">
        <f t="shared" si="2"/>
        <v>9.7560975609756101E-2</v>
      </c>
    </row>
    <row r="18" spans="1:11" ht="15.75" x14ac:dyDescent="0.25">
      <c r="A18" s="1"/>
      <c r="B18" s="6" t="s">
        <v>3</v>
      </c>
      <c r="C18" s="12">
        <f>C5/$J5</f>
        <v>3.3613445378151259E-2</v>
      </c>
      <c r="D18" s="11">
        <f>D5/$J5</f>
        <v>8.4033613445378148E-3</v>
      </c>
      <c r="E18" s="20">
        <f>E5/$J5</f>
        <v>0</v>
      </c>
      <c r="F18" s="22" t="s">
        <v>7</v>
      </c>
      <c r="G18" s="20">
        <f>G5/$J5</f>
        <v>5.0420168067226892E-2</v>
      </c>
      <c r="H18" s="30">
        <f>H5/$J5</f>
        <v>3.3613445378151259E-2</v>
      </c>
      <c r="I18" s="37"/>
      <c r="J18" s="39">
        <f t="shared" si="2"/>
        <v>0.12605042016806722</v>
      </c>
    </row>
    <row r="19" spans="1:11" ht="15.75" x14ac:dyDescent="0.25">
      <c r="A19" s="1"/>
      <c r="B19" s="7" t="s">
        <v>4</v>
      </c>
      <c r="C19" s="16">
        <f>C6/$J6</f>
        <v>0</v>
      </c>
      <c r="D19" s="10">
        <f>D6/$J6</f>
        <v>6.1855670103092786E-2</v>
      </c>
      <c r="E19" s="21">
        <f>E6/$J6</f>
        <v>5.1546391752577317E-2</v>
      </c>
      <c r="F19" s="21">
        <f>F6/$J6</f>
        <v>4.1237113402061855E-2</v>
      </c>
      <c r="G19" s="27" t="s">
        <v>7</v>
      </c>
      <c r="H19" s="11">
        <f>H6/$J6</f>
        <v>0</v>
      </c>
      <c r="I19" s="37"/>
      <c r="J19" s="39">
        <f t="shared" si="2"/>
        <v>0.15463917525773196</v>
      </c>
    </row>
    <row r="20" spans="1:11" ht="15.75" x14ac:dyDescent="0.25">
      <c r="A20" s="1"/>
      <c r="B20" s="7" t="s">
        <v>5</v>
      </c>
      <c r="C20" s="17">
        <f>C7/$J7</f>
        <v>7.1428571428571425E-2</v>
      </c>
      <c r="D20" s="9">
        <f>D7/$J7</f>
        <v>0</v>
      </c>
      <c r="E20" s="21">
        <f>E7/$J7</f>
        <v>0</v>
      </c>
      <c r="F20" s="26">
        <f>F7/$J7</f>
        <v>0.14285714285714285</v>
      </c>
      <c r="G20" s="24">
        <f>G7/$J7</f>
        <v>7.1428571428571425E-2</v>
      </c>
      <c r="H20" s="13" t="s">
        <v>7</v>
      </c>
      <c r="I20" s="38"/>
      <c r="J20" s="39">
        <f t="shared" si="2"/>
        <v>0.2857142857142857</v>
      </c>
    </row>
    <row r="21" spans="1:11" x14ac:dyDescent="0.25">
      <c r="A21" s="1"/>
    </row>
    <row r="22" spans="1:11" x14ac:dyDescent="0.25">
      <c r="A22" s="1"/>
      <c r="B22" s="2" t="s">
        <v>8</v>
      </c>
      <c r="C22" s="5">
        <f>SUM(C16:C20)</f>
        <v>0.10504201680672268</v>
      </c>
      <c r="D22" s="5">
        <f t="shared" ref="D22:H22" si="3">SUM(D16:D20)</f>
        <v>0.10684439730128914</v>
      </c>
      <c r="E22" s="5">
        <f t="shared" si="3"/>
        <v>0.11095233234663672</v>
      </c>
      <c r="F22" s="5">
        <f t="shared" si="3"/>
        <v>0.21838549026065363</v>
      </c>
      <c r="G22" s="5">
        <f t="shared" si="3"/>
        <v>0.23764202614153604</v>
      </c>
      <c r="H22" s="5">
        <f t="shared" si="3"/>
        <v>3.3613445378151259E-2</v>
      </c>
      <c r="I22" s="5"/>
      <c r="K22" s="34"/>
    </row>
    <row r="23" spans="1:11" x14ac:dyDescent="0.25">
      <c r="A23" s="1"/>
      <c r="B23" s="1"/>
    </row>
    <row r="24" spans="1:11" x14ac:dyDescent="0.25">
      <c r="A24" s="1"/>
      <c r="B24" s="1"/>
    </row>
    <row r="26" spans="1:11" x14ac:dyDescent="0.25">
      <c r="C26">
        <f>41/30</f>
        <v>1.3666666666666667</v>
      </c>
      <c r="D26">
        <f>(0.36666666*60)/100</f>
        <v>0.21999999599999998</v>
      </c>
    </row>
    <row r="27" spans="1:11" x14ac:dyDescent="0.25">
      <c r="C27">
        <f>104/50</f>
        <v>2.08</v>
      </c>
      <c r="D27">
        <f>(0.08*60)/100</f>
        <v>4.8000000000000001E-2</v>
      </c>
      <c r="F27">
        <v>0.08</v>
      </c>
      <c r="G27" t="s">
        <v>10</v>
      </c>
    </row>
    <row r="28" spans="1:11" x14ac:dyDescent="0.25">
      <c r="F28">
        <v>100</v>
      </c>
      <c r="G28">
        <v>60</v>
      </c>
    </row>
  </sheetData>
  <mergeCells count="2">
    <mergeCell ref="C12:H12"/>
    <mergeCell ref="C10:H10"/>
  </mergeCells>
  <conditionalFormatting sqref="C15:I20">
    <cfRule type="colorScale" priority="1">
      <colorScale>
        <cfvo type="min"/>
        <cfvo type="percentile" val="50"/>
        <cfvo type="max"/>
        <color theme="0" tint="-4.9989318521683403E-2"/>
        <color theme="4" tint="0.39997558519241921"/>
        <color rgb="FF002060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AF0F4-E326-44C9-8E6B-C592694B7F23}">
  <dimension ref="B2:K162"/>
  <sheetViews>
    <sheetView showGridLines="0" workbookViewId="0">
      <selection activeCell="N23" sqref="N23"/>
    </sheetView>
  </sheetViews>
  <sheetFormatPr defaultRowHeight="15" x14ac:dyDescent="0.25"/>
  <cols>
    <col min="2" max="2" width="5.42578125" customWidth="1"/>
    <col min="3" max="3" width="15.140625" customWidth="1"/>
    <col min="4" max="4" width="11" style="41" customWidth="1"/>
    <col min="5" max="5" width="14.140625" style="41" customWidth="1"/>
    <col min="6" max="6" width="13.5703125" style="41" customWidth="1"/>
    <col min="7" max="7" width="12.28515625" customWidth="1"/>
    <col min="8" max="8" width="13.85546875" customWidth="1"/>
    <col min="9" max="9" width="14.28515625" customWidth="1"/>
    <col min="10" max="10" width="15.5703125" customWidth="1"/>
    <col min="11" max="11" width="9.28515625" style="45" bestFit="1" customWidth="1"/>
  </cols>
  <sheetData>
    <row r="2" spans="2:11" ht="15.75" x14ac:dyDescent="0.25">
      <c r="B2" s="48" t="s">
        <v>57</v>
      </c>
      <c r="C2" s="48" t="s">
        <v>16</v>
      </c>
      <c r="D2" s="48" t="s">
        <v>55</v>
      </c>
      <c r="E2" s="48" t="s">
        <v>56</v>
      </c>
      <c r="F2" s="48" t="s">
        <v>22</v>
      </c>
      <c r="G2" s="48" t="s">
        <v>23</v>
      </c>
      <c r="H2" s="48" t="s">
        <v>24</v>
      </c>
      <c r="I2" s="48" t="s">
        <v>25</v>
      </c>
      <c r="J2" s="48" t="s">
        <v>58</v>
      </c>
      <c r="K2" s="49" t="s">
        <v>59</v>
      </c>
    </row>
    <row r="3" spans="2:11" ht="15.75" x14ac:dyDescent="0.25">
      <c r="B3" s="42">
        <f>RANK(K3,$K$3:$K$162,0)</f>
        <v>1</v>
      </c>
      <c r="C3" s="42" t="s">
        <v>15</v>
      </c>
      <c r="D3" s="50" t="b">
        <v>1</v>
      </c>
      <c r="E3" s="50" t="b">
        <v>1</v>
      </c>
      <c r="F3" s="50" t="b">
        <v>1</v>
      </c>
      <c r="G3" s="42">
        <v>224</v>
      </c>
      <c r="H3" s="42">
        <v>0.1</v>
      </c>
      <c r="I3" s="42">
        <v>1E-3</v>
      </c>
      <c r="J3" s="42" t="s">
        <v>12</v>
      </c>
      <c r="K3" s="46">
        <v>0.89322900000000005</v>
      </c>
    </row>
    <row r="4" spans="2:11" ht="15.75" x14ac:dyDescent="0.25">
      <c r="B4" s="42">
        <f t="shared" ref="B4:B67" si="0">RANK(K4,$K$3:$K$162,0)</f>
        <v>2</v>
      </c>
      <c r="C4" s="42" t="s">
        <v>14</v>
      </c>
      <c r="D4" s="50" t="b">
        <v>0</v>
      </c>
      <c r="E4" s="50" t="b">
        <v>1</v>
      </c>
      <c r="F4" s="50" t="b">
        <v>0</v>
      </c>
      <c r="G4" s="42">
        <v>64</v>
      </c>
      <c r="H4" s="42">
        <v>0.1</v>
      </c>
      <c r="I4" s="42">
        <v>1E-3</v>
      </c>
      <c r="J4" s="42" t="s">
        <v>12</v>
      </c>
      <c r="K4" s="46">
        <v>0.875</v>
      </c>
    </row>
    <row r="5" spans="2:11" ht="15.75" x14ac:dyDescent="0.25">
      <c r="B5" s="42">
        <f t="shared" si="0"/>
        <v>2</v>
      </c>
      <c r="C5" s="42" t="s">
        <v>14</v>
      </c>
      <c r="D5" s="50" t="b">
        <v>0</v>
      </c>
      <c r="E5" s="50" t="b">
        <v>1</v>
      </c>
      <c r="F5" s="50" t="b">
        <v>1</v>
      </c>
      <c r="G5" s="42">
        <v>224</v>
      </c>
      <c r="H5" s="42">
        <v>0.5</v>
      </c>
      <c r="I5" s="42">
        <v>5.0000000000000001E-3</v>
      </c>
      <c r="J5" s="42" t="s">
        <v>12</v>
      </c>
      <c r="K5" s="46">
        <v>0.875</v>
      </c>
    </row>
    <row r="6" spans="2:11" ht="15.75" x14ac:dyDescent="0.25">
      <c r="B6" s="42">
        <f t="shared" si="0"/>
        <v>2</v>
      </c>
      <c r="C6" s="42" t="s">
        <v>15</v>
      </c>
      <c r="D6" s="50" t="b">
        <v>1</v>
      </c>
      <c r="E6" s="50" t="b">
        <v>1</v>
      </c>
      <c r="F6" s="50" t="b">
        <v>1</v>
      </c>
      <c r="G6" s="42">
        <v>160</v>
      </c>
      <c r="H6" s="42">
        <v>0.4</v>
      </c>
      <c r="I6" s="42">
        <v>1E-3</v>
      </c>
      <c r="J6" s="42" t="s">
        <v>13</v>
      </c>
      <c r="K6" s="46">
        <v>0.875</v>
      </c>
    </row>
    <row r="7" spans="2:11" ht="15.75" x14ac:dyDescent="0.25">
      <c r="B7" s="42">
        <f t="shared" si="0"/>
        <v>5</v>
      </c>
      <c r="C7" s="42" t="s">
        <v>14</v>
      </c>
      <c r="D7" s="50" t="b">
        <v>0</v>
      </c>
      <c r="E7" s="50" t="b">
        <v>1</v>
      </c>
      <c r="F7" s="50" t="b">
        <v>0</v>
      </c>
      <c r="G7" s="42">
        <v>96</v>
      </c>
      <c r="H7" s="42">
        <v>0.3</v>
      </c>
      <c r="I7" s="42">
        <v>5.0000000000000001E-4</v>
      </c>
      <c r="J7" s="42" t="s">
        <v>12</v>
      </c>
      <c r="K7" s="46">
        <v>0.86979200000000001</v>
      </c>
    </row>
    <row r="8" spans="2:11" ht="15.75" x14ac:dyDescent="0.25">
      <c r="B8" s="42">
        <f t="shared" si="0"/>
        <v>5</v>
      </c>
      <c r="C8" s="42" t="s">
        <v>15</v>
      </c>
      <c r="D8" s="50" t="b">
        <v>1</v>
      </c>
      <c r="E8" s="50" t="b">
        <v>0</v>
      </c>
      <c r="F8" s="50" t="b">
        <v>0</v>
      </c>
      <c r="G8" s="42">
        <v>160</v>
      </c>
      <c r="H8" s="42">
        <v>0.5</v>
      </c>
      <c r="I8" s="42">
        <v>1E-3</v>
      </c>
      <c r="J8" s="42" t="s">
        <v>12</v>
      </c>
      <c r="K8" s="46">
        <v>0.86979200000000001</v>
      </c>
    </row>
    <row r="9" spans="2:11" ht="15.75" x14ac:dyDescent="0.25">
      <c r="B9" s="42">
        <f t="shared" si="0"/>
        <v>5</v>
      </c>
      <c r="C9" s="42" t="s">
        <v>15</v>
      </c>
      <c r="D9" s="50" t="b">
        <v>1</v>
      </c>
      <c r="E9" s="50" t="b">
        <v>1</v>
      </c>
      <c r="F9" s="50" t="b">
        <v>0</v>
      </c>
      <c r="G9" s="42">
        <v>256</v>
      </c>
      <c r="H9" s="42">
        <v>0.1</v>
      </c>
      <c r="I9" s="42">
        <v>5.0000000000000001E-3</v>
      </c>
      <c r="J9" s="42" t="s">
        <v>12</v>
      </c>
      <c r="K9" s="46">
        <v>0.86979200000000001</v>
      </c>
    </row>
    <row r="10" spans="2:11" ht="15.75" x14ac:dyDescent="0.25">
      <c r="B10" s="42">
        <f t="shared" si="0"/>
        <v>8</v>
      </c>
      <c r="C10" s="42" t="s">
        <v>14</v>
      </c>
      <c r="D10" s="50" t="b">
        <v>0</v>
      </c>
      <c r="E10" s="50" t="b">
        <v>0</v>
      </c>
      <c r="F10" s="50" t="b">
        <v>1</v>
      </c>
      <c r="G10" s="42">
        <v>128</v>
      </c>
      <c r="H10" s="42">
        <v>0.4</v>
      </c>
      <c r="I10" s="42">
        <v>0.01</v>
      </c>
      <c r="J10" s="42" t="s">
        <v>12</v>
      </c>
      <c r="K10" s="46">
        <v>0.86718799999999996</v>
      </c>
    </row>
    <row r="11" spans="2:11" ht="15.75" x14ac:dyDescent="0.25">
      <c r="B11" s="42">
        <f t="shared" si="0"/>
        <v>9</v>
      </c>
      <c r="C11" s="42" t="s">
        <v>14</v>
      </c>
      <c r="D11" s="50" t="b">
        <v>0</v>
      </c>
      <c r="E11" s="50" t="b">
        <v>1</v>
      </c>
      <c r="F11" s="50" t="b">
        <v>1</v>
      </c>
      <c r="G11" s="42">
        <v>192</v>
      </c>
      <c r="H11" s="42">
        <v>0.1</v>
      </c>
      <c r="I11" s="42">
        <v>0.01</v>
      </c>
      <c r="J11" s="42" t="s">
        <v>12</v>
      </c>
      <c r="K11" s="46">
        <v>0.86458299999999999</v>
      </c>
    </row>
    <row r="12" spans="2:11" ht="15.75" x14ac:dyDescent="0.25">
      <c r="B12" s="42">
        <f t="shared" si="0"/>
        <v>9</v>
      </c>
      <c r="C12" s="42" t="s">
        <v>14</v>
      </c>
      <c r="D12" s="50" t="b">
        <v>0</v>
      </c>
      <c r="E12" s="50" t="b">
        <v>1</v>
      </c>
      <c r="F12" s="50" t="b">
        <v>1</v>
      </c>
      <c r="G12" s="42">
        <v>256</v>
      </c>
      <c r="H12" s="42">
        <v>0.3</v>
      </c>
      <c r="I12" s="42">
        <v>5.0000000000000001E-3</v>
      </c>
      <c r="J12" s="42" t="s">
        <v>12</v>
      </c>
      <c r="K12" s="46">
        <v>0.86458299999999999</v>
      </c>
    </row>
    <row r="13" spans="2:11" ht="15.75" x14ac:dyDescent="0.25">
      <c r="B13" s="42">
        <f t="shared" si="0"/>
        <v>9</v>
      </c>
      <c r="C13" s="42" t="s">
        <v>15</v>
      </c>
      <c r="D13" s="50" t="b">
        <v>1</v>
      </c>
      <c r="E13" s="50" t="b">
        <v>1</v>
      </c>
      <c r="F13" s="50" t="b">
        <v>1</v>
      </c>
      <c r="G13" s="42">
        <v>192</v>
      </c>
      <c r="H13" s="42">
        <v>0.3</v>
      </c>
      <c r="I13" s="42">
        <v>5.0000000000000001E-3</v>
      </c>
      <c r="J13" s="42" t="s">
        <v>12</v>
      </c>
      <c r="K13" s="46">
        <v>0.86458299999999999</v>
      </c>
    </row>
    <row r="14" spans="2:11" ht="15.75" x14ac:dyDescent="0.25">
      <c r="B14" s="42">
        <f t="shared" si="0"/>
        <v>9</v>
      </c>
      <c r="C14" s="42" t="s">
        <v>15</v>
      </c>
      <c r="D14" s="50" t="b">
        <v>1</v>
      </c>
      <c r="E14" s="50" t="b">
        <v>0</v>
      </c>
      <c r="F14" s="50" t="b">
        <v>1</v>
      </c>
      <c r="G14" s="42">
        <v>224</v>
      </c>
      <c r="H14" s="42">
        <v>0.5</v>
      </c>
      <c r="I14" s="42">
        <v>1E-3</v>
      </c>
      <c r="J14" s="42" t="s">
        <v>12</v>
      </c>
      <c r="K14" s="46">
        <v>0.86458299999999999</v>
      </c>
    </row>
    <row r="15" spans="2:11" ht="15.75" x14ac:dyDescent="0.25">
      <c r="B15" s="42">
        <f t="shared" si="0"/>
        <v>9</v>
      </c>
      <c r="C15" s="42" t="s">
        <v>15</v>
      </c>
      <c r="D15" s="50" t="b">
        <v>1</v>
      </c>
      <c r="E15" s="50" t="b">
        <v>1</v>
      </c>
      <c r="F15" s="50" t="b">
        <v>0</v>
      </c>
      <c r="G15" s="42">
        <v>256</v>
      </c>
      <c r="H15" s="42">
        <v>0.2</v>
      </c>
      <c r="I15" s="42">
        <v>1E-3</v>
      </c>
      <c r="J15" s="42" t="s">
        <v>12</v>
      </c>
      <c r="K15" s="46">
        <v>0.86458299999999999</v>
      </c>
    </row>
    <row r="16" spans="2:11" ht="15.75" x14ac:dyDescent="0.25">
      <c r="B16" s="42">
        <f t="shared" si="0"/>
        <v>14</v>
      </c>
      <c r="C16" s="42" t="s">
        <v>15</v>
      </c>
      <c r="D16" s="50" t="b">
        <v>1</v>
      </c>
      <c r="E16" s="50" t="b">
        <v>0</v>
      </c>
      <c r="F16" s="50" t="b">
        <v>1</v>
      </c>
      <c r="G16" s="42">
        <v>160</v>
      </c>
      <c r="H16" s="42">
        <v>0.2</v>
      </c>
      <c r="I16" s="42">
        <v>5.0000000000000001E-3</v>
      </c>
      <c r="J16" s="42" t="s">
        <v>12</v>
      </c>
      <c r="K16" s="46">
        <v>0.86197900000000005</v>
      </c>
    </row>
    <row r="17" spans="2:11" ht="15.75" x14ac:dyDescent="0.25">
      <c r="B17" s="42">
        <f t="shared" si="0"/>
        <v>14</v>
      </c>
      <c r="C17" s="42" t="s">
        <v>15</v>
      </c>
      <c r="D17" s="50" t="b">
        <v>1</v>
      </c>
      <c r="E17" s="50" t="b">
        <v>0</v>
      </c>
      <c r="F17" s="50" t="b">
        <v>0</v>
      </c>
      <c r="G17" s="42">
        <v>224</v>
      </c>
      <c r="H17" s="42">
        <v>0.4</v>
      </c>
      <c r="I17" s="42">
        <v>5.0000000000000001E-3</v>
      </c>
      <c r="J17" s="42" t="s">
        <v>12</v>
      </c>
      <c r="K17" s="46">
        <v>0.86197900000000005</v>
      </c>
    </row>
    <row r="18" spans="2:11" ht="15.75" x14ac:dyDescent="0.25">
      <c r="B18" s="42">
        <f t="shared" si="0"/>
        <v>16</v>
      </c>
      <c r="C18" s="42" t="s">
        <v>15</v>
      </c>
      <c r="D18" s="50" t="b">
        <v>1</v>
      </c>
      <c r="E18" s="50" t="b">
        <v>0</v>
      </c>
      <c r="F18" s="50" t="b">
        <v>0</v>
      </c>
      <c r="G18" s="42">
        <v>160</v>
      </c>
      <c r="H18" s="42">
        <v>0.2</v>
      </c>
      <c r="I18" s="42">
        <v>1E-3</v>
      </c>
      <c r="J18" s="42" t="s">
        <v>13</v>
      </c>
      <c r="K18" s="46">
        <v>0.859375</v>
      </c>
    </row>
    <row r="19" spans="2:11" ht="15.75" x14ac:dyDescent="0.25">
      <c r="B19" s="42">
        <f t="shared" si="0"/>
        <v>16</v>
      </c>
      <c r="C19" s="42" t="s">
        <v>15</v>
      </c>
      <c r="D19" s="50" t="b">
        <v>1</v>
      </c>
      <c r="E19" s="50" t="b">
        <v>1</v>
      </c>
      <c r="F19" s="50" t="b">
        <v>1</v>
      </c>
      <c r="G19" s="42">
        <v>256</v>
      </c>
      <c r="H19" s="42">
        <v>0.4</v>
      </c>
      <c r="I19" s="42">
        <v>0.01</v>
      </c>
      <c r="J19" s="42" t="s">
        <v>12</v>
      </c>
      <c r="K19" s="46">
        <v>0.859375</v>
      </c>
    </row>
    <row r="20" spans="2:11" ht="15.75" x14ac:dyDescent="0.25">
      <c r="B20" s="42">
        <f t="shared" si="0"/>
        <v>18</v>
      </c>
      <c r="C20" s="42" t="s">
        <v>14</v>
      </c>
      <c r="D20" s="50" t="b">
        <v>0</v>
      </c>
      <c r="E20" s="50" t="b">
        <v>1</v>
      </c>
      <c r="F20" s="50" t="b">
        <v>1</v>
      </c>
      <c r="G20" s="42">
        <v>192</v>
      </c>
      <c r="H20" s="42">
        <v>0</v>
      </c>
      <c r="I20" s="42">
        <v>5.0000000000000001E-3</v>
      </c>
      <c r="J20" s="42" t="s">
        <v>13</v>
      </c>
      <c r="K20" s="46">
        <v>0.85677099999999995</v>
      </c>
    </row>
    <row r="21" spans="2:11" ht="15.75" x14ac:dyDescent="0.25">
      <c r="B21" s="42">
        <f t="shared" si="0"/>
        <v>18</v>
      </c>
      <c r="C21" s="42" t="s">
        <v>15</v>
      </c>
      <c r="D21" s="50" t="b">
        <v>1</v>
      </c>
      <c r="E21" s="50" t="b">
        <v>1</v>
      </c>
      <c r="F21" s="50" t="b">
        <v>0</v>
      </c>
      <c r="G21" s="42">
        <v>128</v>
      </c>
      <c r="H21" s="42">
        <v>0.3</v>
      </c>
      <c r="I21" s="42">
        <v>0.01</v>
      </c>
      <c r="J21" s="42" t="s">
        <v>12</v>
      </c>
      <c r="K21" s="46">
        <v>0.85677099999999995</v>
      </c>
    </row>
    <row r="22" spans="2:11" ht="15.75" x14ac:dyDescent="0.25">
      <c r="B22" s="42">
        <f t="shared" si="0"/>
        <v>20</v>
      </c>
      <c r="C22" s="42" t="s">
        <v>14</v>
      </c>
      <c r="D22" s="50" t="b">
        <v>0</v>
      </c>
      <c r="E22" s="50" t="b">
        <v>0</v>
      </c>
      <c r="F22" s="50" t="b">
        <v>1</v>
      </c>
      <c r="G22" s="42">
        <v>64</v>
      </c>
      <c r="H22" s="42">
        <v>0.5</v>
      </c>
      <c r="I22" s="42">
        <v>0.01</v>
      </c>
      <c r="J22" s="42" t="s">
        <v>12</v>
      </c>
      <c r="K22" s="46">
        <v>0.85416700000000001</v>
      </c>
    </row>
    <row r="23" spans="2:11" ht="15.75" x14ac:dyDescent="0.25">
      <c r="B23" s="42">
        <f t="shared" si="0"/>
        <v>20</v>
      </c>
      <c r="C23" s="42" t="s">
        <v>14</v>
      </c>
      <c r="D23" s="50" t="b">
        <v>0</v>
      </c>
      <c r="E23" s="50" t="b">
        <v>1</v>
      </c>
      <c r="F23" s="50" t="b">
        <v>0</v>
      </c>
      <c r="G23" s="42">
        <v>128</v>
      </c>
      <c r="H23" s="42">
        <v>0.1</v>
      </c>
      <c r="I23" s="42">
        <v>5.0000000000000001E-3</v>
      </c>
      <c r="J23" s="42" t="s">
        <v>12</v>
      </c>
      <c r="K23" s="46">
        <v>0.85416700000000001</v>
      </c>
    </row>
    <row r="24" spans="2:11" ht="15.75" x14ac:dyDescent="0.25">
      <c r="B24" s="42">
        <f t="shared" si="0"/>
        <v>20</v>
      </c>
      <c r="C24" s="42" t="s">
        <v>14</v>
      </c>
      <c r="D24" s="50" t="b">
        <v>0</v>
      </c>
      <c r="E24" s="50" t="b">
        <v>1</v>
      </c>
      <c r="F24" s="50" t="b">
        <v>0</v>
      </c>
      <c r="G24" s="42">
        <v>160</v>
      </c>
      <c r="H24" s="42">
        <v>0.3</v>
      </c>
      <c r="I24" s="42">
        <v>0.01</v>
      </c>
      <c r="J24" s="42" t="s">
        <v>12</v>
      </c>
      <c r="K24" s="46">
        <v>0.85416700000000001</v>
      </c>
    </row>
    <row r="25" spans="2:11" ht="15.75" x14ac:dyDescent="0.25">
      <c r="B25" s="42">
        <f t="shared" si="0"/>
        <v>20</v>
      </c>
      <c r="C25" s="42" t="s">
        <v>14</v>
      </c>
      <c r="D25" s="50" t="b">
        <v>0</v>
      </c>
      <c r="E25" s="50" t="b">
        <v>0</v>
      </c>
      <c r="F25" s="50" t="b">
        <v>1</v>
      </c>
      <c r="G25" s="42">
        <v>224</v>
      </c>
      <c r="H25" s="42">
        <v>0.2</v>
      </c>
      <c r="I25" s="42">
        <v>1E-3</v>
      </c>
      <c r="J25" s="42" t="s">
        <v>12</v>
      </c>
      <c r="K25" s="46">
        <v>0.85416700000000001</v>
      </c>
    </row>
    <row r="26" spans="2:11" ht="15.75" x14ac:dyDescent="0.25">
      <c r="B26" s="42">
        <f t="shared" si="0"/>
        <v>20</v>
      </c>
      <c r="C26" s="42" t="s">
        <v>14</v>
      </c>
      <c r="D26" s="50" t="b">
        <v>0</v>
      </c>
      <c r="E26" s="50" t="b">
        <v>1</v>
      </c>
      <c r="F26" s="50" t="b">
        <v>0</v>
      </c>
      <c r="G26" s="42">
        <v>192</v>
      </c>
      <c r="H26" s="42">
        <v>0.2</v>
      </c>
      <c r="I26" s="42">
        <v>1E-3</v>
      </c>
      <c r="J26" s="42" t="s">
        <v>12</v>
      </c>
      <c r="K26" s="46">
        <v>0.85416700000000001</v>
      </c>
    </row>
    <row r="27" spans="2:11" ht="15.75" x14ac:dyDescent="0.25">
      <c r="B27" s="42">
        <f t="shared" si="0"/>
        <v>20</v>
      </c>
      <c r="C27" s="42" t="s">
        <v>14</v>
      </c>
      <c r="D27" s="50" t="b">
        <v>0</v>
      </c>
      <c r="E27" s="50" t="b">
        <v>0</v>
      </c>
      <c r="F27" s="50" t="b">
        <v>1</v>
      </c>
      <c r="G27" s="42">
        <v>32</v>
      </c>
      <c r="H27" s="42">
        <v>0.2</v>
      </c>
      <c r="I27" s="42">
        <v>0.01</v>
      </c>
      <c r="J27" s="42" t="s">
        <v>12</v>
      </c>
      <c r="K27" s="46">
        <v>0.85416700000000001</v>
      </c>
    </row>
    <row r="28" spans="2:11" ht="15.75" x14ac:dyDescent="0.25">
      <c r="B28" s="42">
        <f t="shared" si="0"/>
        <v>20</v>
      </c>
      <c r="C28" s="42" t="s">
        <v>15</v>
      </c>
      <c r="D28" s="50" t="b">
        <v>1</v>
      </c>
      <c r="E28" s="50" t="b">
        <v>1</v>
      </c>
      <c r="F28" s="50" t="b">
        <v>1</v>
      </c>
      <c r="G28" s="42">
        <v>192</v>
      </c>
      <c r="H28" s="42">
        <v>0.3</v>
      </c>
      <c r="I28" s="42">
        <v>0.01</v>
      </c>
      <c r="J28" s="42" t="s">
        <v>12</v>
      </c>
      <c r="K28" s="46">
        <v>0.85416700000000001</v>
      </c>
    </row>
    <row r="29" spans="2:11" ht="15.75" x14ac:dyDescent="0.25">
      <c r="B29" s="42">
        <f t="shared" si="0"/>
        <v>20</v>
      </c>
      <c r="C29" s="42" t="s">
        <v>15</v>
      </c>
      <c r="D29" s="50" t="b">
        <v>1</v>
      </c>
      <c r="E29" s="50" t="b">
        <v>1</v>
      </c>
      <c r="F29" s="50" t="b">
        <v>0</v>
      </c>
      <c r="G29" s="42">
        <v>224</v>
      </c>
      <c r="H29" s="42">
        <v>0.5</v>
      </c>
      <c r="I29" s="42">
        <v>1E-3</v>
      </c>
      <c r="J29" s="42" t="s">
        <v>12</v>
      </c>
      <c r="K29" s="46">
        <v>0.85416700000000001</v>
      </c>
    </row>
    <row r="30" spans="2:11" ht="15.75" x14ac:dyDescent="0.25">
      <c r="B30" s="42">
        <f t="shared" si="0"/>
        <v>28</v>
      </c>
      <c r="C30" s="42" t="s">
        <v>14</v>
      </c>
      <c r="D30" s="50" t="b">
        <v>0</v>
      </c>
      <c r="E30" s="50" t="b">
        <v>1</v>
      </c>
      <c r="F30" s="50" t="b">
        <v>0</v>
      </c>
      <c r="G30" s="42">
        <v>160</v>
      </c>
      <c r="H30" s="42">
        <v>0.1</v>
      </c>
      <c r="I30" s="42">
        <v>0.01</v>
      </c>
      <c r="J30" s="42" t="s">
        <v>12</v>
      </c>
      <c r="K30" s="46">
        <v>0.85156200000000004</v>
      </c>
    </row>
    <row r="31" spans="2:11" ht="15.75" x14ac:dyDescent="0.25">
      <c r="B31" s="42">
        <f t="shared" si="0"/>
        <v>28</v>
      </c>
      <c r="C31" s="42" t="s">
        <v>14</v>
      </c>
      <c r="D31" s="50" t="b">
        <v>0</v>
      </c>
      <c r="E31" s="50" t="b">
        <v>0</v>
      </c>
      <c r="F31" s="50" t="b">
        <v>0</v>
      </c>
      <c r="G31" s="42">
        <v>224</v>
      </c>
      <c r="H31" s="42">
        <v>0.4</v>
      </c>
      <c r="I31" s="42">
        <v>1E-3</v>
      </c>
      <c r="J31" s="42" t="s">
        <v>13</v>
      </c>
      <c r="K31" s="46">
        <v>0.85156200000000004</v>
      </c>
    </row>
    <row r="32" spans="2:11" ht="15.75" x14ac:dyDescent="0.25">
      <c r="B32" s="42">
        <f t="shared" si="0"/>
        <v>30</v>
      </c>
      <c r="C32" s="42" t="s">
        <v>14</v>
      </c>
      <c r="D32" s="50" t="b">
        <v>0</v>
      </c>
      <c r="E32" s="50" t="b">
        <v>1</v>
      </c>
      <c r="F32" s="50" t="b">
        <v>0</v>
      </c>
      <c r="G32" s="42">
        <v>160</v>
      </c>
      <c r="H32" s="42">
        <v>0</v>
      </c>
      <c r="I32" s="42">
        <v>1E-3</v>
      </c>
      <c r="J32" s="42" t="s">
        <v>12</v>
      </c>
      <c r="K32" s="46">
        <v>0.84895799999999999</v>
      </c>
    </row>
    <row r="33" spans="2:11" ht="15.75" x14ac:dyDescent="0.25">
      <c r="B33" s="42">
        <f t="shared" si="0"/>
        <v>30</v>
      </c>
      <c r="C33" s="42" t="s">
        <v>14</v>
      </c>
      <c r="D33" s="50" t="b">
        <v>0</v>
      </c>
      <c r="E33" s="50" t="b">
        <v>0</v>
      </c>
      <c r="F33" s="50" t="b">
        <v>1</v>
      </c>
      <c r="G33" s="42">
        <v>96</v>
      </c>
      <c r="H33" s="42">
        <v>0.1</v>
      </c>
      <c r="I33" s="42">
        <v>0.01</v>
      </c>
      <c r="J33" s="42" t="s">
        <v>12</v>
      </c>
      <c r="K33" s="46">
        <v>0.84895799999999999</v>
      </c>
    </row>
    <row r="34" spans="2:11" ht="15.75" x14ac:dyDescent="0.25">
      <c r="B34" s="42">
        <f t="shared" si="0"/>
        <v>30</v>
      </c>
      <c r="C34" s="42" t="s">
        <v>14</v>
      </c>
      <c r="D34" s="50" t="b">
        <v>0</v>
      </c>
      <c r="E34" s="50" t="b">
        <v>1</v>
      </c>
      <c r="F34" s="50" t="b">
        <v>1</v>
      </c>
      <c r="G34" s="42">
        <v>256</v>
      </c>
      <c r="H34" s="42">
        <v>0.2</v>
      </c>
      <c r="I34" s="42">
        <v>0.01</v>
      </c>
      <c r="J34" s="42" t="s">
        <v>13</v>
      </c>
      <c r="K34" s="46">
        <v>0.84895799999999999</v>
      </c>
    </row>
    <row r="35" spans="2:11" ht="15.75" x14ac:dyDescent="0.25">
      <c r="B35" s="42">
        <f t="shared" si="0"/>
        <v>30</v>
      </c>
      <c r="C35" s="42" t="s">
        <v>15</v>
      </c>
      <c r="D35" s="50" t="b">
        <v>1</v>
      </c>
      <c r="E35" s="50" t="b">
        <v>0</v>
      </c>
      <c r="F35" s="50" t="b">
        <v>1</v>
      </c>
      <c r="G35" s="42">
        <v>224</v>
      </c>
      <c r="H35" s="42">
        <v>0.4</v>
      </c>
      <c r="I35" s="42">
        <v>5.0000000000000001E-4</v>
      </c>
      <c r="J35" s="42" t="s">
        <v>12</v>
      </c>
      <c r="K35" s="46">
        <v>0.84895799999999999</v>
      </c>
    </row>
    <row r="36" spans="2:11" ht="15.75" x14ac:dyDescent="0.25">
      <c r="B36" s="42">
        <f t="shared" si="0"/>
        <v>30</v>
      </c>
      <c r="C36" s="42" t="s">
        <v>15</v>
      </c>
      <c r="D36" s="50" t="b">
        <v>1</v>
      </c>
      <c r="E36" s="50" t="b">
        <v>1</v>
      </c>
      <c r="F36" s="50" t="b">
        <v>0</v>
      </c>
      <c r="G36" s="42">
        <v>64</v>
      </c>
      <c r="H36" s="42">
        <v>0.2</v>
      </c>
      <c r="I36" s="42">
        <v>1E-3</v>
      </c>
      <c r="J36" s="42" t="s">
        <v>12</v>
      </c>
      <c r="K36" s="46">
        <v>0.84895799999999999</v>
      </c>
    </row>
    <row r="37" spans="2:11" ht="15.75" x14ac:dyDescent="0.25">
      <c r="B37" s="42">
        <f t="shared" si="0"/>
        <v>35</v>
      </c>
      <c r="C37" s="42" t="s">
        <v>14</v>
      </c>
      <c r="D37" s="50" t="b">
        <v>0</v>
      </c>
      <c r="E37" s="50" t="b">
        <v>0</v>
      </c>
      <c r="F37" s="50" t="b">
        <v>1</v>
      </c>
      <c r="G37" s="42">
        <v>224</v>
      </c>
      <c r="H37" s="42">
        <v>0.5</v>
      </c>
      <c r="I37" s="42">
        <v>0.01</v>
      </c>
      <c r="J37" s="42" t="s">
        <v>13</v>
      </c>
      <c r="K37" s="46">
        <v>0.84635400000000005</v>
      </c>
    </row>
    <row r="38" spans="2:11" ht="15.75" x14ac:dyDescent="0.25">
      <c r="B38" s="42">
        <f t="shared" si="0"/>
        <v>35</v>
      </c>
      <c r="C38" s="42" t="s">
        <v>14</v>
      </c>
      <c r="D38" s="50" t="b">
        <v>0</v>
      </c>
      <c r="E38" s="50" t="b">
        <v>1</v>
      </c>
      <c r="F38" s="50" t="b">
        <v>0</v>
      </c>
      <c r="G38" s="42">
        <v>256</v>
      </c>
      <c r="H38" s="42">
        <v>0.4</v>
      </c>
      <c r="I38" s="42">
        <v>0.01</v>
      </c>
      <c r="J38" s="42" t="s">
        <v>12</v>
      </c>
      <c r="K38" s="46">
        <v>0.84635400000000005</v>
      </c>
    </row>
    <row r="39" spans="2:11" ht="15.75" x14ac:dyDescent="0.25">
      <c r="B39" s="42">
        <f t="shared" si="0"/>
        <v>35</v>
      </c>
      <c r="C39" s="42" t="s">
        <v>14</v>
      </c>
      <c r="D39" s="50" t="b">
        <v>0</v>
      </c>
      <c r="E39" s="50" t="b">
        <v>0</v>
      </c>
      <c r="F39" s="50" t="b">
        <v>0</v>
      </c>
      <c r="G39" s="42">
        <v>128</v>
      </c>
      <c r="H39" s="42">
        <v>0.1</v>
      </c>
      <c r="I39" s="42">
        <v>1E-3</v>
      </c>
      <c r="J39" s="42" t="s">
        <v>12</v>
      </c>
      <c r="K39" s="46">
        <v>0.84635400000000005</v>
      </c>
    </row>
    <row r="40" spans="2:11" ht="15.75" x14ac:dyDescent="0.25">
      <c r="B40" s="42">
        <f t="shared" si="0"/>
        <v>35</v>
      </c>
      <c r="C40" s="42" t="s">
        <v>15</v>
      </c>
      <c r="D40" s="50" t="b">
        <v>1</v>
      </c>
      <c r="E40" s="50" t="b">
        <v>0</v>
      </c>
      <c r="F40" s="50" t="b">
        <v>0</v>
      </c>
      <c r="G40" s="42">
        <v>192</v>
      </c>
      <c r="H40" s="42">
        <v>0.1</v>
      </c>
      <c r="I40" s="42">
        <v>5.0000000000000001E-4</v>
      </c>
      <c r="J40" s="42" t="s">
        <v>12</v>
      </c>
      <c r="K40" s="46">
        <v>0.84635400000000005</v>
      </c>
    </row>
    <row r="41" spans="2:11" ht="15.75" x14ac:dyDescent="0.25">
      <c r="B41" s="42">
        <f t="shared" si="0"/>
        <v>35</v>
      </c>
      <c r="C41" s="42" t="s">
        <v>15</v>
      </c>
      <c r="D41" s="50" t="b">
        <v>1</v>
      </c>
      <c r="E41" s="50" t="b">
        <v>0</v>
      </c>
      <c r="F41" s="50" t="b">
        <v>0</v>
      </c>
      <c r="G41" s="42">
        <v>256</v>
      </c>
      <c r="H41" s="42">
        <v>0.4</v>
      </c>
      <c r="I41" s="42">
        <v>1E-3</v>
      </c>
      <c r="J41" s="42" t="s">
        <v>12</v>
      </c>
      <c r="K41" s="46">
        <v>0.84635400000000005</v>
      </c>
    </row>
    <row r="42" spans="2:11" ht="15.75" x14ac:dyDescent="0.25">
      <c r="B42" s="42">
        <f t="shared" si="0"/>
        <v>40</v>
      </c>
      <c r="C42" s="42" t="s">
        <v>15</v>
      </c>
      <c r="D42" s="50" t="b">
        <v>1</v>
      </c>
      <c r="E42" s="50" t="b">
        <v>1</v>
      </c>
      <c r="F42" s="50" t="b">
        <v>0</v>
      </c>
      <c r="G42" s="42">
        <v>192</v>
      </c>
      <c r="H42" s="42">
        <v>0.5</v>
      </c>
      <c r="I42" s="42">
        <v>5.0000000000000001E-3</v>
      </c>
      <c r="J42" s="42" t="s">
        <v>12</v>
      </c>
      <c r="K42" s="46">
        <v>0.84375</v>
      </c>
    </row>
    <row r="43" spans="2:11" ht="15.75" x14ac:dyDescent="0.25">
      <c r="B43" s="42">
        <f t="shared" si="0"/>
        <v>40</v>
      </c>
      <c r="C43" s="42" t="s">
        <v>15</v>
      </c>
      <c r="D43" s="50" t="b">
        <v>1</v>
      </c>
      <c r="E43" s="50" t="b">
        <v>0</v>
      </c>
      <c r="F43" s="50" t="b">
        <v>0</v>
      </c>
      <c r="G43" s="42">
        <v>128</v>
      </c>
      <c r="H43" s="42">
        <v>0.1</v>
      </c>
      <c r="I43" s="42">
        <v>0.01</v>
      </c>
      <c r="J43" s="42" t="s">
        <v>12</v>
      </c>
      <c r="K43" s="46">
        <v>0.84375</v>
      </c>
    </row>
    <row r="44" spans="2:11" ht="15.75" x14ac:dyDescent="0.25">
      <c r="B44" s="42">
        <f t="shared" si="0"/>
        <v>42</v>
      </c>
      <c r="C44" s="42" t="s">
        <v>14</v>
      </c>
      <c r="D44" s="50" t="b">
        <v>0</v>
      </c>
      <c r="E44" s="50" t="b">
        <v>1</v>
      </c>
      <c r="F44" s="50" t="b">
        <v>1</v>
      </c>
      <c r="G44" s="42">
        <v>192</v>
      </c>
      <c r="H44" s="42">
        <v>0</v>
      </c>
      <c r="I44" s="42">
        <v>5.0000000000000001E-3</v>
      </c>
      <c r="J44" s="42" t="s">
        <v>13</v>
      </c>
      <c r="K44" s="46">
        <v>0.84114599999999995</v>
      </c>
    </row>
    <row r="45" spans="2:11" ht="15.75" x14ac:dyDescent="0.25">
      <c r="B45" s="42">
        <f t="shared" si="0"/>
        <v>42</v>
      </c>
      <c r="C45" s="42" t="s">
        <v>15</v>
      </c>
      <c r="D45" s="50" t="b">
        <v>1</v>
      </c>
      <c r="E45" s="50" t="b">
        <v>0</v>
      </c>
      <c r="F45" s="50" t="b">
        <v>1</v>
      </c>
      <c r="G45" s="42">
        <v>64</v>
      </c>
      <c r="H45" s="42">
        <v>0.3</v>
      </c>
      <c r="I45" s="42">
        <v>1E-3</v>
      </c>
      <c r="J45" s="42" t="s">
        <v>12</v>
      </c>
      <c r="K45" s="46">
        <v>0.84114599999999995</v>
      </c>
    </row>
    <row r="46" spans="2:11" ht="15.75" x14ac:dyDescent="0.25">
      <c r="B46" s="42">
        <f t="shared" si="0"/>
        <v>42</v>
      </c>
      <c r="C46" s="42" t="s">
        <v>15</v>
      </c>
      <c r="D46" s="50" t="b">
        <v>1</v>
      </c>
      <c r="E46" s="50" t="b">
        <v>1</v>
      </c>
      <c r="F46" s="50" t="b">
        <v>0</v>
      </c>
      <c r="G46" s="42">
        <v>96</v>
      </c>
      <c r="H46" s="42">
        <v>0.2</v>
      </c>
      <c r="I46" s="42">
        <v>0.01</v>
      </c>
      <c r="J46" s="42" t="s">
        <v>12</v>
      </c>
      <c r="K46" s="46">
        <v>0.84114599999999995</v>
      </c>
    </row>
    <row r="47" spans="2:11" ht="15.75" x14ac:dyDescent="0.25">
      <c r="B47" s="42">
        <f t="shared" si="0"/>
        <v>42</v>
      </c>
      <c r="C47" s="42" t="s">
        <v>15</v>
      </c>
      <c r="D47" s="50" t="b">
        <v>1</v>
      </c>
      <c r="E47" s="50" t="b">
        <v>1</v>
      </c>
      <c r="F47" s="50" t="b">
        <v>1</v>
      </c>
      <c r="G47" s="42">
        <v>224</v>
      </c>
      <c r="H47" s="42">
        <v>0.4</v>
      </c>
      <c r="I47" s="42">
        <v>1E-3</v>
      </c>
      <c r="J47" s="42" t="s">
        <v>13</v>
      </c>
      <c r="K47" s="46">
        <v>0.84114599999999995</v>
      </c>
    </row>
    <row r="48" spans="2:11" ht="15.75" x14ac:dyDescent="0.25">
      <c r="B48" s="42">
        <f t="shared" si="0"/>
        <v>46</v>
      </c>
      <c r="C48" s="42" t="s">
        <v>14</v>
      </c>
      <c r="D48" s="50" t="b">
        <v>0</v>
      </c>
      <c r="E48" s="50" t="b">
        <v>0</v>
      </c>
      <c r="F48" s="50" t="b">
        <v>0</v>
      </c>
      <c r="G48" s="42">
        <v>128</v>
      </c>
      <c r="H48" s="42">
        <v>0.1</v>
      </c>
      <c r="I48" s="42">
        <v>0.01</v>
      </c>
      <c r="J48" s="42" t="s">
        <v>12</v>
      </c>
      <c r="K48" s="46">
        <v>0.83854200000000001</v>
      </c>
    </row>
    <row r="49" spans="2:11" ht="15.75" x14ac:dyDescent="0.25">
      <c r="B49" s="42">
        <f t="shared" si="0"/>
        <v>46</v>
      </c>
      <c r="C49" s="42" t="s">
        <v>14</v>
      </c>
      <c r="D49" s="50" t="b">
        <v>0</v>
      </c>
      <c r="E49" s="50" t="b">
        <v>0</v>
      </c>
      <c r="F49" s="50" t="b">
        <v>1</v>
      </c>
      <c r="G49" s="42">
        <v>96</v>
      </c>
      <c r="H49" s="42">
        <v>0.2</v>
      </c>
      <c r="I49" s="42">
        <v>0.01</v>
      </c>
      <c r="J49" s="42" t="s">
        <v>13</v>
      </c>
      <c r="K49" s="46">
        <v>0.83854200000000001</v>
      </c>
    </row>
    <row r="50" spans="2:11" ht="15.75" x14ac:dyDescent="0.25">
      <c r="B50" s="42">
        <f t="shared" si="0"/>
        <v>48</v>
      </c>
      <c r="C50" s="42" t="s">
        <v>14</v>
      </c>
      <c r="D50" s="50" t="b">
        <v>0</v>
      </c>
      <c r="E50" s="50" t="b">
        <v>0</v>
      </c>
      <c r="F50" s="50" t="b">
        <v>0</v>
      </c>
      <c r="G50" s="42">
        <v>192</v>
      </c>
      <c r="H50" s="42">
        <v>0.3</v>
      </c>
      <c r="I50" s="42">
        <v>0.01</v>
      </c>
      <c r="J50" s="42" t="s">
        <v>12</v>
      </c>
      <c r="K50" s="46">
        <v>0.83593799999999996</v>
      </c>
    </row>
    <row r="51" spans="2:11" ht="15.75" x14ac:dyDescent="0.25">
      <c r="B51" s="42">
        <f t="shared" si="0"/>
        <v>48</v>
      </c>
      <c r="C51" s="42" t="s">
        <v>15</v>
      </c>
      <c r="D51" s="50" t="b">
        <v>1</v>
      </c>
      <c r="E51" s="50" t="b">
        <v>1</v>
      </c>
      <c r="F51" s="50" t="b">
        <v>1</v>
      </c>
      <c r="G51" s="42">
        <v>224</v>
      </c>
      <c r="H51" s="42">
        <v>0.4</v>
      </c>
      <c r="I51" s="42">
        <v>1E-3</v>
      </c>
      <c r="J51" s="42" t="s">
        <v>13</v>
      </c>
      <c r="K51" s="46">
        <v>0.83593799999999996</v>
      </c>
    </row>
    <row r="52" spans="2:11" ht="15.75" x14ac:dyDescent="0.25">
      <c r="B52" s="42">
        <f t="shared" si="0"/>
        <v>48</v>
      </c>
      <c r="C52" s="42" t="s">
        <v>15</v>
      </c>
      <c r="D52" s="50" t="b">
        <v>1</v>
      </c>
      <c r="E52" s="50" t="b">
        <v>1</v>
      </c>
      <c r="F52" s="50" t="b">
        <v>1</v>
      </c>
      <c r="G52" s="42">
        <v>64</v>
      </c>
      <c r="H52" s="42">
        <v>0.1</v>
      </c>
      <c r="I52" s="42">
        <v>5.0000000000000001E-4</v>
      </c>
      <c r="J52" s="42" t="s">
        <v>13</v>
      </c>
      <c r="K52" s="46">
        <v>0.83593799999999996</v>
      </c>
    </row>
    <row r="53" spans="2:11" ht="15.75" x14ac:dyDescent="0.25">
      <c r="B53" s="42">
        <f t="shared" si="0"/>
        <v>51</v>
      </c>
      <c r="C53" s="42" t="s">
        <v>11</v>
      </c>
      <c r="D53" s="50" t="b">
        <v>0</v>
      </c>
      <c r="E53" s="50" t="b">
        <v>1</v>
      </c>
      <c r="F53" s="50" t="b">
        <v>1</v>
      </c>
      <c r="G53" s="42">
        <v>160</v>
      </c>
      <c r="H53" s="42">
        <v>0.3</v>
      </c>
      <c r="I53" s="42">
        <v>1E-3</v>
      </c>
      <c r="J53" s="42" t="s">
        <v>12</v>
      </c>
      <c r="K53" s="46">
        <v>0.83333299999999999</v>
      </c>
    </row>
    <row r="54" spans="2:11" ht="15.75" x14ac:dyDescent="0.25">
      <c r="B54" s="42">
        <f t="shared" si="0"/>
        <v>51</v>
      </c>
      <c r="C54" s="42" t="s">
        <v>14</v>
      </c>
      <c r="D54" s="50" t="b">
        <v>0</v>
      </c>
      <c r="E54" s="50" t="b">
        <v>0</v>
      </c>
      <c r="F54" s="50" t="b">
        <v>1</v>
      </c>
      <c r="G54" s="42">
        <v>96</v>
      </c>
      <c r="H54" s="42">
        <v>0.2</v>
      </c>
      <c r="I54" s="42">
        <v>0.01</v>
      </c>
      <c r="J54" s="42" t="s">
        <v>13</v>
      </c>
      <c r="K54" s="46">
        <v>0.83333299999999999</v>
      </c>
    </row>
    <row r="55" spans="2:11" ht="15.75" x14ac:dyDescent="0.25">
      <c r="B55" s="42">
        <f t="shared" si="0"/>
        <v>53</v>
      </c>
      <c r="C55" s="42" t="s">
        <v>14</v>
      </c>
      <c r="D55" s="50" t="b">
        <v>0</v>
      </c>
      <c r="E55" s="50" t="b">
        <v>0</v>
      </c>
      <c r="F55" s="50" t="b">
        <v>0</v>
      </c>
      <c r="G55" s="42">
        <v>256</v>
      </c>
      <c r="H55" s="42">
        <v>0</v>
      </c>
      <c r="I55" s="42">
        <v>0.01</v>
      </c>
      <c r="J55" s="42" t="s">
        <v>12</v>
      </c>
      <c r="K55" s="46">
        <v>0.83072900000000005</v>
      </c>
    </row>
    <row r="56" spans="2:11" ht="15.75" x14ac:dyDescent="0.25">
      <c r="B56" s="42">
        <f t="shared" si="0"/>
        <v>53</v>
      </c>
      <c r="C56" s="42" t="s">
        <v>15</v>
      </c>
      <c r="D56" s="50" t="b">
        <v>1</v>
      </c>
      <c r="E56" s="50" t="b">
        <v>0</v>
      </c>
      <c r="F56" s="50" t="b">
        <v>0</v>
      </c>
      <c r="G56" s="42">
        <v>192</v>
      </c>
      <c r="H56" s="42">
        <v>0</v>
      </c>
      <c r="I56" s="42">
        <v>1E-3</v>
      </c>
      <c r="J56" s="42" t="s">
        <v>13</v>
      </c>
      <c r="K56" s="46">
        <v>0.83072900000000005</v>
      </c>
    </row>
    <row r="57" spans="2:11" ht="15.75" x14ac:dyDescent="0.25">
      <c r="B57" s="42">
        <f t="shared" si="0"/>
        <v>55</v>
      </c>
      <c r="C57" s="42" t="s">
        <v>15</v>
      </c>
      <c r="D57" s="50" t="b">
        <v>1</v>
      </c>
      <c r="E57" s="50" t="b">
        <v>1</v>
      </c>
      <c r="F57" s="50" t="b">
        <v>0</v>
      </c>
      <c r="G57" s="42">
        <v>64</v>
      </c>
      <c r="H57" s="42">
        <v>0.2</v>
      </c>
      <c r="I57" s="42">
        <v>0.01</v>
      </c>
      <c r="J57" s="42" t="s">
        <v>13</v>
      </c>
      <c r="K57" s="46">
        <v>0.828125</v>
      </c>
    </row>
    <row r="58" spans="2:11" ht="15.75" x14ac:dyDescent="0.25">
      <c r="B58" s="42">
        <f t="shared" si="0"/>
        <v>56</v>
      </c>
      <c r="C58" s="42" t="s">
        <v>14</v>
      </c>
      <c r="D58" s="50" t="b">
        <v>0</v>
      </c>
      <c r="E58" s="50" t="b">
        <v>1</v>
      </c>
      <c r="F58" s="50" t="b">
        <v>1</v>
      </c>
      <c r="G58" s="42">
        <v>256</v>
      </c>
      <c r="H58" s="42">
        <v>0.2</v>
      </c>
      <c r="I58" s="42">
        <v>0.01</v>
      </c>
      <c r="J58" s="42" t="s">
        <v>13</v>
      </c>
      <c r="K58" s="46">
        <v>0.82552099999999995</v>
      </c>
    </row>
    <row r="59" spans="2:11" ht="15.75" x14ac:dyDescent="0.25">
      <c r="B59" s="42">
        <f t="shared" si="0"/>
        <v>56</v>
      </c>
      <c r="C59" s="42" t="s">
        <v>14</v>
      </c>
      <c r="D59" s="50" t="b">
        <v>0</v>
      </c>
      <c r="E59" s="50" t="b">
        <v>0</v>
      </c>
      <c r="F59" s="50" t="b">
        <v>1</v>
      </c>
      <c r="G59" s="42">
        <v>96</v>
      </c>
      <c r="H59" s="42">
        <v>0.1</v>
      </c>
      <c r="I59" s="42">
        <v>5.0000000000000001E-4</v>
      </c>
      <c r="J59" s="42" t="s">
        <v>13</v>
      </c>
      <c r="K59" s="46">
        <v>0.82552099999999995</v>
      </c>
    </row>
    <row r="60" spans="2:11" ht="15.75" x14ac:dyDescent="0.25">
      <c r="B60" s="42">
        <f t="shared" si="0"/>
        <v>58</v>
      </c>
      <c r="C60" s="42" t="s">
        <v>11</v>
      </c>
      <c r="D60" s="50" t="b">
        <v>0</v>
      </c>
      <c r="E60" s="50" t="b">
        <v>1</v>
      </c>
      <c r="F60" s="50" t="b">
        <v>1</v>
      </c>
      <c r="G60" s="42">
        <v>192</v>
      </c>
      <c r="H60" s="42">
        <v>0.1</v>
      </c>
      <c r="I60" s="42">
        <v>1E-3</v>
      </c>
      <c r="J60" s="42" t="s">
        <v>13</v>
      </c>
      <c r="K60" s="46">
        <v>0.82291700000000001</v>
      </c>
    </row>
    <row r="61" spans="2:11" ht="15.75" x14ac:dyDescent="0.25">
      <c r="B61" s="42">
        <f t="shared" si="0"/>
        <v>59</v>
      </c>
      <c r="C61" s="42" t="s">
        <v>14</v>
      </c>
      <c r="D61" s="50" t="b">
        <v>0</v>
      </c>
      <c r="E61" s="50" t="b">
        <v>0</v>
      </c>
      <c r="F61" s="50" t="b">
        <v>0</v>
      </c>
      <c r="G61" s="42">
        <v>224</v>
      </c>
      <c r="H61" s="42">
        <v>0.4</v>
      </c>
      <c r="I61" s="42">
        <v>1E-3</v>
      </c>
      <c r="J61" s="42" t="s">
        <v>13</v>
      </c>
      <c r="K61" s="46">
        <v>0.81510400000000005</v>
      </c>
    </row>
    <row r="62" spans="2:11" ht="15.75" x14ac:dyDescent="0.25">
      <c r="B62" s="42">
        <f t="shared" si="0"/>
        <v>60</v>
      </c>
      <c r="C62" s="42" t="s">
        <v>11</v>
      </c>
      <c r="D62" s="50" t="b">
        <v>0</v>
      </c>
      <c r="E62" s="50" t="b">
        <v>1</v>
      </c>
      <c r="F62" s="50" t="b">
        <v>1</v>
      </c>
      <c r="G62" s="42">
        <v>192</v>
      </c>
      <c r="H62" s="42">
        <v>0</v>
      </c>
      <c r="I62" s="42">
        <v>1E-4</v>
      </c>
      <c r="J62" s="42" t="s">
        <v>12</v>
      </c>
      <c r="K62" s="46">
        <v>0.8125</v>
      </c>
    </row>
    <row r="63" spans="2:11" ht="15.75" x14ac:dyDescent="0.25">
      <c r="B63" s="42">
        <f t="shared" si="0"/>
        <v>60</v>
      </c>
      <c r="C63" s="42" t="s">
        <v>11</v>
      </c>
      <c r="D63" s="50" t="b">
        <v>0</v>
      </c>
      <c r="E63" s="50" t="b">
        <v>0</v>
      </c>
      <c r="F63" s="50" t="b">
        <v>1</v>
      </c>
      <c r="G63" s="42">
        <v>160</v>
      </c>
      <c r="H63" s="42">
        <v>0.4</v>
      </c>
      <c r="I63" s="42">
        <v>0.01</v>
      </c>
      <c r="J63" s="42" t="s">
        <v>12</v>
      </c>
      <c r="K63" s="46">
        <v>0.8125</v>
      </c>
    </row>
    <row r="64" spans="2:11" ht="15.75" x14ac:dyDescent="0.25">
      <c r="B64" s="42">
        <f t="shared" si="0"/>
        <v>60</v>
      </c>
      <c r="C64" s="42" t="s">
        <v>14</v>
      </c>
      <c r="D64" s="50" t="b">
        <v>0</v>
      </c>
      <c r="E64" s="50" t="b">
        <v>0</v>
      </c>
      <c r="F64" s="50" t="b">
        <v>1</v>
      </c>
      <c r="G64" s="42">
        <v>128</v>
      </c>
      <c r="H64" s="42">
        <v>0.3</v>
      </c>
      <c r="I64" s="42">
        <v>1E-4</v>
      </c>
      <c r="J64" s="42" t="s">
        <v>13</v>
      </c>
      <c r="K64" s="46">
        <v>0.8125</v>
      </c>
    </row>
    <row r="65" spans="2:11" ht="15.75" x14ac:dyDescent="0.25">
      <c r="B65" s="42">
        <f t="shared" si="0"/>
        <v>63</v>
      </c>
      <c r="C65" s="42" t="s">
        <v>14</v>
      </c>
      <c r="D65" s="50" t="b">
        <v>0</v>
      </c>
      <c r="E65" s="50" t="b">
        <v>0</v>
      </c>
      <c r="F65" s="50" t="b">
        <v>1</v>
      </c>
      <c r="G65" s="42">
        <v>64</v>
      </c>
      <c r="H65" s="42">
        <v>0</v>
      </c>
      <c r="I65" s="42">
        <v>0.01</v>
      </c>
      <c r="J65" s="42" t="s">
        <v>13</v>
      </c>
      <c r="K65" s="46">
        <v>0.80989599999999995</v>
      </c>
    </row>
    <row r="66" spans="2:11" ht="15.75" x14ac:dyDescent="0.25">
      <c r="B66" s="42">
        <f t="shared" si="0"/>
        <v>64</v>
      </c>
      <c r="C66" s="42" t="s">
        <v>14</v>
      </c>
      <c r="D66" s="50" t="b">
        <v>0</v>
      </c>
      <c r="E66" s="50" t="b">
        <v>0</v>
      </c>
      <c r="F66" s="50" t="b">
        <v>1</v>
      </c>
      <c r="G66" s="42">
        <v>224</v>
      </c>
      <c r="H66" s="42">
        <v>0.5</v>
      </c>
      <c r="I66" s="42">
        <v>1E-3</v>
      </c>
      <c r="J66" s="42" t="s">
        <v>13</v>
      </c>
      <c r="K66" s="46">
        <v>0.80468799999999996</v>
      </c>
    </row>
    <row r="67" spans="2:11" ht="15.75" x14ac:dyDescent="0.25">
      <c r="B67" s="42">
        <f t="shared" si="0"/>
        <v>65</v>
      </c>
      <c r="C67" s="42" t="s">
        <v>11</v>
      </c>
      <c r="D67" s="50" t="b">
        <v>0</v>
      </c>
      <c r="E67" s="50" t="b">
        <v>1</v>
      </c>
      <c r="F67" s="50" t="b">
        <v>1</v>
      </c>
      <c r="G67" s="42">
        <v>256</v>
      </c>
      <c r="H67" s="42">
        <v>0.2</v>
      </c>
      <c r="I67" s="42">
        <v>0.01</v>
      </c>
      <c r="J67" s="42" t="s">
        <v>12</v>
      </c>
      <c r="K67" s="46">
        <v>0.80208299999999999</v>
      </c>
    </row>
    <row r="68" spans="2:11" ht="15.75" x14ac:dyDescent="0.25">
      <c r="B68" s="42">
        <f t="shared" ref="B68:B131" si="1">RANK(K68,$K$3:$K$162,0)</f>
        <v>65</v>
      </c>
      <c r="C68" s="42" t="s">
        <v>11</v>
      </c>
      <c r="D68" s="50" t="b">
        <v>0</v>
      </c>
      <c r="E68" s="50" t="b">
        <v>1</v>
      </c>
      <c r="F68" s="50" t="b">
        <v>1</v>
      </c>
      <c r="G68" s="42">
        <v>160</v>
      </c>
      <c r="H68" s="42">
        <v>0</v>
      </c>
      <c r="I68" s="42">
        <v>1E-3</v>
      </c>
      <c r="J68" s="42" t="s">
        <v>12</v>
      </c>
      <c r="K68" s="46">
        <v>0.80208299999999999</v>
      </c>
    </row>
    <row r="69" spans="2:11" ht="15.75" x14ac:dyDescent="0.25">
      <c r="B69" s="42">
        <f t="shared" si="1"/>
        <v>65</v>
      </c>
      <c r="C69" s="42" t="s">
        <v>14</v>
      </c>
      <c r="D69" s="50" t="b">
        <v>0</v>
      </c>
      <c r="E69" s="50" t="b">
        <v>0</v>
      </c>
      <c r="F69" s="50" t="b">
        <v>1</v>
      </c>
      <c r="G69" s="42">
        <v>96</v>
      </c>
      <c r="H69" s="42">
        <v>0.2</v>
      </c>
      <c r="I69" s="42">
        <v>0.01</v>
      </c>
      <c r="J69" s="42" t="s">
        <v>13</v>
      </c>
      <c r="K69" s="46">
        <v>0.80208299999999999</v>
      </c>
    </row>
    <row r="70" spans="2:11" ht="15.75" x14ac:dyDescent="0.25">
      <c r="B70" s="42">
        <f t="shared" si="1"/>
        <v>65</v>
      </c>
      <c r="C70" s="42" t="s">
        <v>14</v>
      </c>
      <c r="D70" s="50" t="b">
        <v>0</v>
      </c>
      <c r="E70" s="50" t="b">
        <v>0</v>
      </c>
      <c r="F70" s="50" t="b">
        <v>1</v>
      </c>
      <c r="G70" s="42">
        <v>224</v>
      </c>
      <c r="H70" s="42">
        <v>0.5</v>
      </c>
      <c r="I70" s="42">
        <v>1E-3</v>
      </c>
      <c r="J70" s="42" t="s">
        <v>13</v>
      </c>
      <c r="K70" s="46">
        <v>0.80208299999999999</v>
      </c>
    </row>
    <row r="71" spans="2:11" ht="15.75" x14ac:dyDescent="0.25">
      <c r="B71" s="42">
        <f t="shared" si="1"/>
        <v>69</v>
      </c>
      <c r="C71" s="42" t="s">
        <v>11</v>
      </c>
      <c r="D71" s="50" t="b">
        <v>0</v>
      </c>
      <c r="E71" s="50" t="b">
        <v>0</v>
      </c>
      <c r="F71" s="50" t="b">
        <v>1</v>
      </c>
      <c r="G71" s="42">
        <v>256</v>
      </c>
      <c r="H71" s="42">
        <v>0.4</v>
      </c>
      <c r="I71" s="42">
        <v>0.01</v>
      </c>
      <c r="J71" s="42" t="s">
        <v>13</v>
      </c>
      <c r="K71" s="46">
        <v>0.79947900000000005</v>
      </c>
    </row>
    <row r="72" spans="2:11" ht="15.75" x14ac:dyDescent="0.25">
      <c r="B72" s="42">
        <f t="shared" si="1"/>
        <v>69</v>
      </c>
      <c r="C72" s="42" t="s">
        <v>14</v>
      </c>
      <c r="D72" s="50" t="b">
        <v>0</v>
      </c>
      <c r="E72" s="50" t="b">
        <v>0</v>
      </c>
      <c r="F72" s="50" t="b">
        <v>0</v>
      </c>
      <c r="G72" s="42">
        <v>224</v>
      </c>
      <c r="H72" s="42">
        <v>0.4</v>
      </c>
      <c r="I72" s="42">
        <v>1E-3</v>
      </c>
      <c r="J72" s="42" t="s">
        <v>13</v>
      </c>
      <c r="K72" s="46">
        <v>0.79947900000000005</v>
      </c>
    </row>
    <row r="73" spans="2:11" ht="15.75" x14ac:dyDescent="0.25">
      <c r="B73" s="42">
        <f t="shared" si="1"/>
        <v>71</v>
      </c>
      <c r="C73" s="42" t="s">
        <v>15</v>
      </c>
      <c r="D73" s="50" t="b">
        <v>1</v>
      </c>
      <c r="E73" s="50" t="b">
        <v>1</v>
      </c>
      <c r="F73" s="50" t="b">
        <v>1</v>
      </c>
      <c r="G73" s="42">
        <v>64</v>
      </c>
      <c r="H73" s="42">
        <v>0.1</v>
      </c>
      <c r="I73" s="42">
        <v>5.0000000000000001E-4</v>
      </c>
      <c r="J73" s="42" t="s">
        <v>13</v>
      </c>
      <c r="K73" s="46">
        <v>0.796875</v>
      </c>
    </row>
    <row r="74" spans="2:11" ht="15.75" x14ac:dyDescent="0.25">
      <c r="B74" s="42">
        <f t="shared" si="1"/>
        <v>72</v>
      </c>
      <c r="C74" s="42" t="s">
        <v>11</v>
      </c>
      <c r="D74" s="50" t="b">
        <v>0</v>
      </c>
      <c r="E74" s="50" t="b">
        <v>1</v>
      </c>
      <c r="F74" s="50" t="b">
        <v>0</v>
      </c>
      <c r="G74" s="42">
        <v>160</v>
      </c>
      <c r="H74" s="42">
        <v>0.1</v>
      </c>
      <c r="I74" s="42">
        <v>5.0000000000000001E-4</v>
      </c>
      <c r="J74" s="42" t="s">
        <v>12</v>
      </c>
      <c r="K74" s="46">
        <v>0.79427099999999995</v>
      </c>
    </row>
    <row r="75" spans="2:11" ht="15.75" x14ac:dyDescent="0.25">
      <c r="B75" s="42">
        <f t="shared" si="1"/>
        <v>72</v>
      </c>
      <c r="C75" s="42" t="s">
        <v>15</v>
      </c>
      <c r="D75" s="50" t="b">
        <v>1</v>
      </c>
      <c r="E75" s="50" t="b">
        <v>0</v>
      </c>
      <c r="F75" s="50" t="b">
        <v>0</v>
      </c>
      <c r="G75" s="42">
        <v>192</v>
      </c>
      <c r="H75" s="42">
        <v>0</v>
      </c>
      <c r="I75" s="42">
        <v>1E-3</v>
      </c>
      <c r="J75" s="42" t="s">
        <v>13</v>
      </c>
      <c r="K75" s="46">
        <v>0.79427099999999995</v>
      </c>
    </row>
    <row r="76" spans="2:11" ht="15.75" x14ac:dyDescent="0.25">
      <c r="B76" s="42">
        <f t="shared" si="1"/>
        <v>74</v>
      </c>
      <c r="C76" s="42" t="s">
        <v>14</v>
      </c>
      <c r="D76" s="50" t="b">
        <v>0</v>
      </c>
      <c r="E76" s="50" t="b">
        <v>0</v>
      </c>
      <c r="F76" s="50" t="b">
        <v>1</v>
      </c>
      <c r="G76" s="42">
        <v>64</v>
      </c>
      <c r="H76" s="42">
        <v>0</v>
      </c>
      <c r="I76" s="42">
        <v>0.01</v>
      </c>
      <c r="J76" s="42" t="s">
        <v>13</v>
      </c>
      <c r="K76" s="46">
        <v>0.79166700000000001</v>
      </c>
    </row>
    <row r="77" spans="2:11" ht="15.75" x14ac:dyDescent="0.25">
      <c r="B77" s="42">
        <f t="shared" si="1"/>
        <v>75</v>
      </c>
      <c r="C77" s="42" t="s">
        <v>11</v>
      </c>
      <c r="D77" s="50" t="b">
        <v>0</v>
      </c>
      <c r="E77" s="50" t="b">
        <v>1</v>
      </c>
      <c r="F77" s="50" t="b">
        <v>1</v>
      </c>
      <c r="G77" s="42">
        <v>128</v>
      </c>
      <c r="H77" s="42">
        <v>0.4</v>
      </c>
      <c r="I77" s="42">
        <v>5.0000000000000001E-4</v>
      </c>
      <c r="J77" s="42" t="s">
        <v>12</v>
      </c>
      <c r="K77" s="46">
        <v>0.78906200000000004</v>
      </c>
    </row>
    <row r="78" spans="2:11" ht="15.75" x14ac:dyDescent="0.25">
      <c r="B78" s="42">
        <f t="shared" si="1"/>
        <v>75</v>
      </c>
      <c r="C78" s="42" t="s">
        <v>11</v>
      </c>
      <c r="D78" s="50" t="b">
        <v>0</v>
      </c>
      <c r="E78" s="50" t="b">
        <v>0</v>
      </c>
      <c r="F78" s="50" t="b">
        <v>1</v>
      </c>
      <c r="G78" s="42">
        <v>64</v>
      </c>
      <c r="H78" s="42">
        <v>0.5</v>
      </c>
      <c r="I78" s="42">
        <v>5.0000000000000001E-3</v>
      </c>
      <c r="J78" s="42" t="s">
        <v>12</v>
      </c>
      <c r="K78" s="46">
        <v>0.78906200000000004</v>
      </c>
    </row>
    <row r="79" spans="2:11" ht="15.75" x14ac:dyDescent="0.25">
      <c r="B79" s="42">
        <f t="shared" si="1"/>
        <v>77</v>
      </c>
      <c r="C79" s="42" t="s">
        <v>15</v>
      </c>
      <c r="D79" s="50" t="b">
        <v>1</v>
      </c>
      <c r="E79" s="50" t="b">
        <v>0</v>
      </c>
      <c r="F79" s="50" t="b">
        <v>0</v>
      </c>
      <c r="G79" s="42">
        <v>160</v>
      </c>
      <c r="H79" s="42">
        <v>0.2</v>
      </c>
      <c r="I79" s="42">
        <v>1E-3</v>
      </c>
      <c r="J79" s="42" t="s">
        <v>13</v>
      </c>
      <c r="K79" s="46">
        <v>0.78385400000000005</v>
      </c>
    </row>
    <row r="80" spans="2:11" ht="15.75" x14ac:dyDescent="0.25">
      <c r="B80" s="42">
        <f t="shared" si="1"/>
        <v>78</v>
      </c>
      <c r="C80" s="42" t="s">
        <v>11</v>
      </c>
      <c r="D80" s="50" t="b">
        <v>0</v>
      </c>
      <c r="E80" s="50" t="b">
        <v>1</v>
      </c>
      <c r="F80" s="50" t="b">
        <v>0</v>
      </c>
      <c r="G80" s="42">
        <v>160</v>
      </c>
      <c r="H80" s="42">
        <v>0.3</v>
      </c>
      <c r="I80" s="42">
        <v>1E-3</v>
      </c>
      <c r="J80" s="42" t="s">
        <v>12</v>
      </c>
      <c r="K80" s="46">
        <v>0.77864599999999995</v>
      </c>
    </row>
    <row r="81" spans="2:11" ht="15.75" x14ac:dyDescent="0.25">
      <c r="B81" s="42">
        <f t="shared" si="1"/>
        <v>79</v>
      </c>
      <c r="C81" s="42" t="s">
        <v>11</v>
      </c>
      <c r="D81" s="50" t="b">
        <v>1</v>
      </c>
      <c r="E81" s="50" t="b">
        <v>0</v>
      </c>
      <c r="F81" s="50" t="b">
        <v>0</v>
      </c>
      <c r="G81" s="42">
        <v>224</v>
      </c>
      <c r="H81" s="42">
        <v>0.1</v>
      </c>
      <c r="I81" s="42">
        <v>5.0000000000000001E-4</v>
      </c>
      <c r="J81" s="42" t="s">
        <v>12</v>
      </c>
      <c r="K81" s="46">
        <v>0.77604200000000001</v>
      </c>
    </row>
    <row r="82" spans="2:11" ht="15.75" x14ac:dyDescent="0.25">
      <c r="B82" s="42">
        <f t="shared" si="1"/>
        <v>79</v>
      </c>
      <c r="C82" s="42" t="s">
        <v>11</v>
      </c>
      <c r="D82" s="50" t="b">
        <v>1</v>
      </c>
      <c r="E82" s="50" t="b">
        <v>0</v>
      </c>
      <c r="F82" s="50" t="b">
        <v>0</v>
      </c>
      <c r="G82" s="42">
        <v>224</v>
      </c>
      <c r="H82" s="42">
        <v>0.2</v>
      </c>
      <c r="I82" s="42">
        <v>1E-4</v>
      </c>
      <c r="J82" s="42" t="s">
        <v>12</v>
      </c>
      <c r="K82" s="46">
        <v>0.77604200000000001</v>
      </c>
    </row>
    <row r="83" spans="2:11" ht="15.75" x14ac:dyDescent="0.25">
      <c r="B83" s="42">
        <f t="shared" si="1"/>
        <v>81</v>
      </c>
      <c r="C83" s="42" t="s">
        <v>11</v>
      </c>
      <c r="D83" s="50" t="b">
        <v>1</v>
      </c>
      <c r="E83" s="50" t="b">
        <v>0</v>
      </c>
      <c r="F83" s="50" t="b">
        <v>1</v>
      </c>
      <c r="G83" s="42">
        <v>128</v>
      </c>
      <c r="H83" s="42">
        <v>0.1</v>
      </c>
      <c r="I83" s="42">
        <v>5.0000000000000001E-4</v>
      </c>
      <c r="J83" s="42" t="s">
        <v>12</v>
      </c>
      <c r="K83" s="46">
        <v>0.77343799999999996</v>
      </c>
    </row>
    <row r="84" spans="2:11" ht="15.75" x14ac:dyDescent="0.25">
      <c r="B84" s="42">
        <f t="shared" si="1"/>
        <v>81</v>
      </c>
      <c r="C84" s="42" t="s">
        <v>14</v>
      </c>
      <c r="D84" s="50" t="b">
        <v>0</v>
      </c>
      <c r="E84" s="50" t="b">
        <v>1</v>
      </c>
      <c r="F84" s="50" t="b">
        <v>1</v>
      </c>
      <c r="G84" s="42">
        <v>192</v>
      </c>
      <c r="H84" s="42">
        <v>0.4</v>
      </c>
      <c r="I84" s="42">
        <v>1E-4</v>
      </c>
      <c r="J84" s="42" t="s">
        <v>13</v>
      </c>
      <c r="K84" s="46">
        <v>0.77343799999999996</v>
      </c>
    </row>
    <row r="85" spans="2:11" ht="15.75" x14ac:dyDescent="0.25">
      <c r="B85" s="42">
        <f t="shared" si="1"/>
        <v>81</v>
      </c>
      <c r="C85" s="42" t="s">
        <v>15</v>
      </c>
      <c r="D85" s="50" t="b">
        <v>1</v>
      </c>
      <c r="E85" s="50" t="b">
        <v>0</v>
      </c>
      <c r="F85" s="50" t="b">
        <v>0</v>
      </c>
      <c r="G85" s="42">
        <v>160</v>
      </c>
      <c r="H85" s="42">
        <v>0.1</v>
      </c>
      <c r="I85" s="42">
        <v>0.01</v>
      </c>
      <c r="J85" s="42" t="s">
        <v>13</v>
      </c>
      <c r="K85" s="46">
        <v>0.77343799999999996</v>
      </c>
    </row>
    <row r="86" spans="2:11" ht="15.75" x14ac:dyDescent="0.25">
      <c r="B86" s="42">
        <f t="shared" si="1"/>
        <v>84</v>
      </c>
      <c r="C86" s="42" t="s">
        <v>11</v>
      </c>
      <c r="D86" s="50" t="b">
        <v>0</v>
      </c>
      <c r="E86" s="50" t="b">
        <v>0</v>
      </c>
      <c r="F86" s="50" t="b">
        <v>1</v>
      </c>
      <c r="G86" s="42">
        <v>224</v>
      </c>
      <c r="H86" s="42">
        <v>0.1</v>
      </c>
      <c r="I86" s="42">
        <v>1E-4</v>
      </c>
      <c r="J86" s="42" t="s">
        <v>13</v>
      </c>
      <c r="K86" s="46">
        <v>0.77083299999999999</v>
      </c>
    </row>
    <row r="87" spans="2:11" ht="15.75" x14ac:dyDescent="0.25">
      <c r="B87" s="42">
        <f t="shared" si="1"/>
        <v>85</v>
      </c>
      <c r="C87" s="42" t="s">
        <v>15</v>
      </c>
      <c r="D87" s="50" t="b">
        <v>1</v>
      </c>
      <c r="E87" s="50" t="b">
        <v>0</v>
      </c>
      <c r="F87" s="50" t="b">
        <v>0</v>
      </c>
      <c r="G87" s="42">
        <v>192</v>
      </c>
      <c r="H87" s="42">
        <v>0</v>
      </c>
      <c r="I87" s="42">
        <v>1E-3</v>
      </c>
      <c r="J87" s="42" t="s">
        <v>13</v>
      </c>
      <c r="K87" s="46">
        <v>0.76822900000000005</v>
      </c>
    </row>
    <row r="88" spans="2:11" ht="15.75" x14ac:dyDescent="0.25">
      <c r="B88" s="42">
        <f t="shared" si="1"/>
        <v>86</v>
      </c>
      <c r="C88" s="42" t="s">
        <v>14</v>
      </c>
      <c r="D88" s="50" t="b">
        <v>0</v>
      </c>
      <c r="E88" s="50" t="b">
        <v>0</v>
      </c>
      <c r="F88" s="50" t="b">
        <v>0</v>
      </c>
      <c r="G88" s="42">
        <v>128</v>
      </c>
      <c r="H88" s="42">
        <v>0.1</v>
      </c>
      <c r="I88" s="42">
        <v>5.0000000000000001E-4</v>
      </c>
      <c r="J88" s="42" t="s">
        <v>13</v>
      </c>
      <c r="K88" s="46">
        <v>0.765625</v>
      </c>
    </row>
    <row r="89" spans="2:11" ht="15.75" x14ac:dyDescent="0.25">
      <c r="B89" s="42">
        <f t="shared" si="1"/>
        <v>87</v>
      </c>
      <c r="C89" s="42" t="s">
        <v>11</v>
      </c>
      <c r="D89" s="50" t="b">
        <v>0</v>
      </c>
      <c r="E89" s="50" t="b">
        <v>0</v>
      </c>
      <c r="F89" s="50" t="b">
        <v>1</v>
      </c>
      <c r="G89" s="42">
        <v>224</v>
      </c>
      <c r="H89" s="42">
        <v>0.1</v>
      </c>
      <c r="I89" s="42">
        <v>1E-4</v>
      </c>
      <c r="J89" s="42" t="s">
        <v>13</v>
      </c>
      <c r="K89" s="46">
        <v>0.76302099999999995</v>
      </c>
    </row>
    <row r="90" spans="2:11" ht="15.75" x14ac:dyDescent="0.25">
      <c r="B90" s="42">
        <f t="shared" si="1"/>
        <v>88</v>
      </c>
      <c r="C90" s="42" t="s">
        <v>11</v>
      </c>
      <c r="D90" s="50" t="b">
        <v>0</v>
      </c>
      <c r="E90" s="50" t="b">
        <v>1</v>
      </c>
      <c r="F90" s="50" t="b">
        <v>0</v>
      </c>
      <c r="G90" s="42">
        <v>192</v>
      </c>
      <c r="H90" s="42">
        <v>0.4</v>
      </c>
      <c r="I90" s="42">
        <v>1E-3</v>
      </c>
      <c r="J90" s="42" t="s">
        <v>12</v>
      </c>
      <c r="K90" s="46">
        <v>0.76041700000000001</v>
      </c>
    </row>
    <row r="91" spans="2:11" ht="15.75" x14ac:dyDescent="0.25">
      <c r="B91" s="42">
        <f t="shared" si="1"/>
        <v>88</v>
      </c>
      <c r="C91" s="42" t="s">
        <v>11</v>
      </c>
      <c r="D91" s="50" t="b">
        <v>1</v>
      </c>
      <c r="E91" s="50" t="b">
        <v>0</v>
      </c>
      <c r="F91" s="50" t="b">
        <v>1</v>
      </c>
      <c r="G91" s="42">
        <v>224</v>
      </c>
      <c r="H91" s="42">
        <v>0.5</v>
      </c>
      <c r="I91" s="42">
        <v>1E-3</v>
      </c>
      <c r="J91" s="42" t="s">
        <v>12</v>
      </c>
      <c r="K91" s="46">
        <v>0.76041700000000001</v>
      </c>
    </row>
    <row r="92" spans="2:11" ht="15.75" x14ac:dyDescent="0.25">
      <c r="B92" s="42">
        <f t="shared" si="1"/>
        <v>88</v>
      </c>
      <c r="C92" s="42" t="s">
        <v>15</v>
      </c>
      <c r="D92" s="50" t="b">
        <v>1</v>
      </c>
      <c r="E92" s="50" t="b">
        <v>0</v>
      </c>
      <c r="F92" s="50" t="b">
        <v>0</v>
      </c>
      <c r="G92" s="42">
        <v>160</v>
      </c>
      <c r="H92" s="42">
        <v>0.2</v>
      </c>
      <c r="I92" s="42">
        <v>1E-3</v>
      </c>
      <c r="J92" s="42" t="s">
        <v>13</v>
      </c>
      <c r="K92" s="46">
        <v>0.76041700000000001</v>
      </c>
    </row>
    <row r="93" spans="2:11" ht="15.75" x14ac:dyDescent="0.25">
      <c r="B93" s="42">
        <f t="shared" si="1"/>
        <v>91</v>
      </c>
      <c r="C93" s="42" t="s">
        <v>11</v>
      </c>
      <c r="D93" s="50" t="b">
        <v>1</v>
      </c>
      <c r="E93" s="50" t="b">
        <v>0</v>
      </c>
      <c r="F93" s="50" t="b">
        <v>0</v>
      </c>
      <c r="G93" s="42">
        <v>160</v>
      </c>
      <c r="H93" s="42">
        <v>0.2</v>
      </c>
      <c r="I93" s="42">
        <v>5.0000000000000001E-3</v>
      </c>
      <c r="J93" s="42" t="s">
        <v>12</v>
      </c>
      <c r="K93" s="46">
        <v>0.75781200000000004</v>
      </c>
    </row>
    <row r="94" spans="2:11" ht="15.75" x14ac:dyDescent="0.25">
      <c r="B94" s="42">
        <f t="shared" si="1"/>
        <v>91</v>
      </c>
      <c r="C94" s="42" t="s">
        <v>11</v>
      </c>
      <c r="D94" s="50" t="b">
        <v>0</v>
      </c>
      <c r="E94" s="50" t="b">
        <v>1</v>
      </c>
      <c r="F94" s="50" t="b">
        <v>0</v>
      </c>
      <c r="G94" s="42">
        <v>160</v>
      </c>
      <c r="H94" s="42">
        <v>0.4</v>
      </c>
      <c r="I94" s="42">
        <v>1E-3</v>
      </c>
      <c r="J94" s="42" t="s">
        <v>12</v>
      </c>
      <c r="K94" s="46">
        <v>0.75781200000000004</v>
      </c>
    </row>
    <row r="95" spans="2:11" ht="15.75" x14ac:dyDescent="0.25">
      <c r="B95" s="42">
        <f t="shared" si="1"/>
        <v>91</v>
      </c>
      <c r="C95" s="42" t="s">
        <v>11</v>
      </c>
      <c r="D95" s="50" t="b">
        <v>1</v>
      </c>
      <c r="E95" s="50" t="b">
        <v>0</v>
      </c>
      <c r="F95" s="50" t="b">
        <v>0</v>
      </c>
      <c r="G95" s="42">
        <v>96</v>
      </c>
      <c r="H95" s="42">
        <v>0.3</v>
      </c>
      <c r="I95" s="42">
        <v>1E-3</v>
      </c>
      <c r="J95" s="42" t="s">
        <v>12</v>
      </c>
      <c r="K95" s="46">
        <v>0.75781200000000004</v>
      </c>
    </row>
    <row r="96" spans="2:11" ht="15.75" x14ac:dyDescent="0.25">
      <c r="B96" s="42">
        <f t="shared" si="1"/>
        <v>91</v>
      </c>
      <c r="C96" s="42" t="s">
        <v>11</v>
      </c>
      <c r="D96" s="50" t="b">
        <v>0</v>
      </c>
      <c r="E96" s="50" t="b">
        <v>1</v>
      </c>
      <c r="F96" s="50" t="b">
        <v>0</v>
      </c>
      <c r="G96" s="42">
        <v>256</v>
      </c>
      <c r="H96" s="42">
        <v>0</v>
      </c>
      <c r="I96" s="42">
        <v>1E-4</v>
      </c>
      <c r="J96" s="42" t="s">
        <v>13</v>
      </c>
      <c r="K96" s="46">
        <v>0.75781200000000004</v>
      </c>
    </row>
    <row r="97" spans="2:11" ht="15.75" x14ac:dyDescent="0.25">
      <c r="B97" s="42">
        <f t="shared" si="1"/>
        <v>95</v>
      </c>
      <c r="C97" s="42" t="s">
        <v>11</v>
      </c>
      <c r="D97" s="50" t="b">
        <v>1</v>
      </c>
      <c r="E97" s="50" t="b">
        <v>1</v>
      </c>
      <c r="F97" s="50" t="b">
        <v>0</v>
      </c>
      <c r="G97" s="42">
        <v>224</v>
      </c>
      <c r="H97" s="42">
        <v>0.3</v>
      </c>
      <c r="I97" s="42">
        <v>5.0000000000000001E-4</v>
      </c>
      <c r="J97" s="42" t="s">
        <v>12</v>
      </c>
      <c r="K97" s="46">
        <v>0.75520799999999999</v>
      </c>
    </row>
    <row r="98" spans="2:11" ht="15.75" x14ac:dyDescent="0.25">
      <c r="B98" s="42">
        <f t="shared" si="1"/>
        <v>95</v>
      </c>
      <c r="C98" s="42" t="s">
        <v>11</v>
      </c>
      <c r="D98" s="50" t="b">
        <v>1</v>
      </c>
      <c r="E98" s="50" t="b">
        <v>1</v>
      </c>
      <c r="F98" s="50" t="b">
        <v>0</v>
      </c>
      <c r="G98" s="42">
        <v>224</v>
      </c>
      <c r="H98" s="42">
        <v>0.1</v>
      </c>
      <c r="I98" s="42">
        <v>1E-4</v>
      </c>
      <c r="J98" s="42" t="s">
        <v>12</v>
      </c>
      <c r="K98" s="46">
        <v>0.75520799999999999</v>
      </c>
    </row>
    <row r="99" spans="2:11" ht="15.75" x14ac:dyDescent="0.25">
      <c r="B99" s="42">
        <f t="shared" si="1"/>
        <v>95</v>
      </c>
      <c r="C99" s="42" t="s">
        <v>11</v>
      </c>
      <c r="D99" s="50" t="b">
        <v>1</v>
      </c>
      <c r="E99" s="50" t="b">
        <v>0</v>
      </c>
      <c r="F99" s="50" t="b">
        <v>0</v>
      </c>
      <c r="G99" s="42">
        <v>224</v>
      </c>
      <c r="H99" s="42">
        <v>0.5</v>
      </c>
      <c r="I99" s="42">
        <v>1E-3</v>
      </c>
      <c r="J99" s="42" t="s">
        <v>12</v>
      </c>
      <c r="K99" s="46">
        <v>0.75520799999999999</v>
      </c>
    </row>
    <row r="100" spans="2:11" ht="15.75" x14ac:dyDescent="0.25">
      <c r="B100" s="42">
        <f t="shared" si="1"/>
        <v>95</v>
      </c>
      <c r="C100" s="42" t="s">
        <v>15</v>
      </c>
      <c r="D100" s="50" t="b">
        <v>1</v>
      </c>
      <c r="E100" s="50" t="b">
        <v>0</v>
      </c>
      <c r="F100" s="50" t="b">
        <v>1</v>
      </c>
      <c r="G100" s="42">
        <v>224</v>
      </c>
      <c r="H100" s="42">
        <v>0.5</v>
      </c>
      <c r="I100" s="42">
        <v>5.0000000000000001E-4</v>
      </c>
      <c r="J100" s="42" t="s">
        <v>13</v>
      </c>
      <c r="K100" s="46">
        <v>0.75520799999999999</v>
      </c>
    </row>
    <row r="101" spans="2:11" ht="15.75" x14ac:dyDescent="0.25">
      <c r="B101" s="42">
        <f t="shared" si="1"/>
        <v>99</v>
      </c>
      <c r="C101" s="42" t="s">
        <v>11</v>
      </c>
      <c r="D101" s="50" t="b">
        <v>0</v>
      </c>
      <c r="E101" s="50" t="b">
        <v>1</v>
      </c>
      <c r="F101" s="50" t="b">
        <v>0</v>
      </c>
      <c r="G101" s="42">
        <v>224</v>
      </c>
      <c r="H101" s="42">
        <v>0.4</v>
      </c>
      <c r="I101" s="42">
        <v>5.0000000000000001E-4</v>
      </c>
      <c r="J101" s="42" t="s">
        <v>13</v>
      </c>
      <c r="K101" s="46">
        <v>0.75260400000000005</v>
      </c>
    </row>
    <row r="102" spans="2:11" ht="15.75" x14ac:dyDescent="0.25">
      <c r="B102" s="42">
        <f t="shared" si="1"/>
        <v>100</v>
      </c>
      <c r="C102" s="42" t="s">
        <v>11</v>
      </c>
      <c r="D102" s="50" t="b">
        <v>1</v>
      </c>
      <c r="E102" s="50" t="b">
        <v>0</v>
      </c>
      <c r="F102" s="50" t="b">
        <v>0</v>
      </c>
      <c r="G102" s="42">
        <v>192</v>
      </c>
      <c r="H102" s="42">
        <v>0.3</v>
      </c>
      <c r="I102" s="42">
        <v>1E-4</v>
      </c>
      <c r="J102" s="42" t="s">
        <v>13</v>
      </c>
      <c r="K102" s="46">
        <v>0.75</v>
      </c>
    </row>
    <row r="103" spans="2:11" ht="15.75" x14ac:dyDescent="0.25">
      <c r="B103" s="42">
        <f t="shared" si="1"/>
        <v>101</v>
      </c>
      <c r="C103" s="42" t="s">
        <v>11</v>
      </c>
      <c r="D103" s="50" t="b">
        <v>0</v>
      </c>
      <c r="E103" s="50" t="b">
        <v>1</v>
      </c>
      <c r="F103" s="50" t="b">
        <v>0</v>
      </c>
      <c r="G103" s="42">
        <v>224</v>
      </c>
      <c r="H103" s="42">
        <v>0.4</v>
      </c>
      <c r="I103" s="42">
        <v>5.0000000000000001E-4</v>
      </c>
      <c r="J103" s="42" t="s">
        <v>13</v>
      </c>
      <c r="K103" s="46">
        <v>0.74739599999999995</v>
      </c>
    </row>
    <row r="104" spans="2:11" ht="15.75" x14ac:dyDescent="0.25">
      <c r="B104" s="42">
        <f t="shared" si="1"/>
        <v>102</v>
      </c>
      <c r="C104" s="42" t="s">
        <v>11</v>
      </c>
      <c r="D104" s="50" t="b">
        <v>0</v>
      </c>
      <c r="E104" s="50" t="b">
        <v>0</v>
      </c>
      <c r="F104" s="50" t="b">
        <v>0</v>
      </c>
      <c r="G104" s="42">
        <v>96</v>
      </c>
      <c r="H104" s="42">
        <v>0.4</v>
      </c>
      <c r="I104" s="42">
        <v>1E-4</v>
      </c>
      <c r="J104" s="42" t="s">
        <v>13</v>
      </c>
      <c r="K104" s="46">
        <v>0.74218799999999996</v>
      </c>
    </row>
    <row r="105" spans="2:11" ht="15.75" x14ac:dyDescent="0.25">
      <c r="B105" s="42">
        <f t="shared" si="1"/>
        <v>102</v>
      </c>
      <c r="C105" s="42" t="s">
        <v>11</v>
      </c>
      <c r="D105" s="50" t="b">
        <v>1</v>
      </c>
      <c r="E105" s="50" t="b">
        <v>1</v>
      </c>
      <c r="F105" s="50" t="b">
        <v>0</v>
      </c>
      <c r="G105" s="42">
        <v>192</v>
      </c>
      <c r="H105" s="42">
        <v>0.1</v>
      </c>
      <c r="I105" s="42">
        <v>1E-3</v>
      </c>
      <c r="J105" s="42" t="s">
        <v>13</v>
      </c>
      <c r="K105" s="46">
        <v>0.74218799999999996</v>
      </c>
    </row>
    <row r="106" spans="2:11" ht="15.75" x14ac:dyDescent="0.25">
      <c r="B106" s="42">
        <f t="shared" si="1"/>
        <v>104</v>
      </c>
      <c r="C106" s="42" t="s">
        <v>11</v>
      </c>
      <c r="D106" s="50" t="b">
        <v>0</v>
      </c>
      <c r="E106" s="50" t="b">
        <v>0</v>
      </c>
      <c r="F106" s="50" t="b">
        <v>0</v>
      </c>
      <c r="G106" s="42">
        <v>96</v>
      </c>
      <c r="H106" s="42">
        <v>0.5</v>
      </c>
      <c r="I106" s="42">
        <v>5.0000000000000001E-4</v>
      </c>
      <c r="J106" s="42" t="s">
        <v>13</v>
      </c>
      <c r="K106" s="46">
        <v>0.72135400000000005</v>
      </c>
    </row>
    <row r="107" spans="2:11" ht="15.75" x14ac:dyDescent="0.25">
      <c r="B107" s="42">
        <f t="shared" si="1"/>
        <v>104</v>
      </c>
      <c r="C107" s="42" t="s">
        <v>15</v>
      </c>
      <c r="D107" s="50" t="b">
        <v>1</v>
      </c>
      <c r="E107" s="50" t="b">
        <v>1</v>
      </c>
      <c r="F107" s="50" t="b">
        <v>0</v>
      </c>
      <c r="G107" s="42">
        <v>256</v>
      </c>
      <c r="H107" s="42">
        <v>0.3</v>
      </c>
      <c r="I107" s="42">
        <v>1E-4</v>
      </c>
      <c r="J107" s="42" t="s">
        <v>13</v>
      </c>
      <c r="K107" s="46">
        <v>0.72135400000000005</v>
      </c>
    </row>
    <row r="108" spans="2:11" ht="15.75" x14ac:dyDescent="0.25">
      <c r="B108" s="42">
        <f t="shared" si="1"/>
        <v>106</v>
      </c>
      <c r="C108" s="42" t="s">
        <v>15</v>
      </c>
      <c r="D108" s="50" t="b">
        <v>1</v>
      </c>
      <c r="E108" s="50" t="b">
        <v>0</v>
      </c>
      <c r="F108" s="50" t="b">
        <v>0</v>
      </c>
      <c r="G108" s="42">
        <v>160</v>
      </c>
      <c r="H108" s="42">
        <v>0.1</v>
      </c>
      <c r="I108" s="42">
        <v>0.01</v>
      </c>
      <c r="J108" s="42" t="s">
        <v>13</v>
      </c>
      <c r="K108" s="46">
        <v>0.71354200000000001</v>
      </c>
    </row>
    <row r="109" spans="2:11" ht="15.75" x14ac:dyDescent="0.25">
      <c r="B109" s="42">
        <f t="shared" si="1"/>
        <v>107</v>
      </c>
      <c r="C109" s="42" t="s">
        <v>11</v>
      </c>
      <c r="D109" s="50" t="b">
        <v>1</v>
      </c>
      <c r="E109" s="50" t="b">
        <v>0</v>
      </c>
      <c r="F109" s="50" t="b">
        <v>0</v>
      </c>
      <c r="G109" s="42">
        <v>192</v>
      </c>
      <c r="H109" s="42">
        <v>0.3</v>
      </c>
      <c r="I109" s="42">
        <v>1E-4</v>
      </c>
      <c r="J109" s="42" t="s">
        <v>13</v>
      </c>
      <c r="K109" s="46">
        <v>0.71093799999999996</v>
      </c>
    </row>
    <row r="110" spans="2:11" ht="15.75" x14ac:dyDescent="0.25">
      <c r="B110" s="42">
        <f t="shared" si="1"/>
        <v>107</v>
      </c>
      <c r="C110" s="42" t="s">
        <v>15</v>
      </c>
      <c r="D110" s="50" t="b">
        <v>1</v>
      </c>
      <c r="E110" s="50" t="b">
        <v>0</v>
      </c>
      <c r="F110" s="50" t="b">
        <v>1</v>
      </c>
      <c r="G110" s="42">
        <v>224</v>
      </c>
      <c r="H110" s="42">
        <v>0.5</v>
      </c>
      <c r="I110" s="42">
        <v>5.0000000000000001E-4</v>
      </c>
      <c r="J110" s="42" t="s">
        <v>13</v>
      </c>
      <c r="K110" s="46">
        <v>0.71093799999999996</v>
      </c>
    </row>
    <row r="111" spans="2:11" ht="15.75" x14ac:dyDescent="0.25">
      <c r="B111" s="42">
        <f t="shared" si="1"/>
        <v>109</v>
      </c>
      <c r="C111" s="42" t="s">
        <v>11</v>
      </c>
      <c r="D111" s="50" t="b">
        <v>1</v>
      </c>
      <c r="E111" s="50" t="b">
        <v>1</v>
      </c>
      <c r="F111" s="50" t="b">
        <v>0</v>
      </c>
      <c r="G111" s="42">
        <v>192</v>
      </c>
      <c r="H111" s="42">
        <v>0.1</v>
      </c>
      <c r="I111" s="42">
        <v>1E-3</v>
      </c>
      <c r="J111" s="42" t="s">
        <v>13</v>
      </c>
      <c r="K111" s="46">
        <v>0.69010400000000005</v>
      </c>
    </row>
    <row r="112" spans="2:11" ht="15.75" x14ac:dyDescent="0.25">
      <c r="B112" s="42">
        <f t="shared" si="1"/>
        <v>110</v>
      </c>
      <c r="C112" s="42" t="s">
        <v>14</v>
      </c>
      <c r="D112" s="50" t="b">
        <v>0</v>
      </c>
      <c r="E112" s="50" t="b">
        <v>0</v>
      </c>
      <c r="F112" s="50" t="b">
        <v>0</v>
      </c>
      <c r="G112" s="42">
        <v>160</v>
      </c>
      <c r="H112" s="42">
        <v>0.3</v>
      </c>
      <c r="I112" s="42">
        <v>1E-4</v>
      </c>
      <c r="J112" s="42" t="s">
        <v>13</v>
      </c>
      <c r="K112" s="46">
        <v>0.6875</v>
      </c>
    </row>
    <row r="113" spans="2:11" ht="15.75" x14ac:dyDescent="0.25">
      <c r="B113" s="42">
        <f t="shared" si="1"/>
        <v>111</v>
      </c>
      <c r="C113" s="42" t="s">
        <v>15</v>
      </c>
      <c r="D113" s="50" t="b">
        <v>0</v>
      </c>
      <c r="E113" s="50" t="b">
        <v>0</v>
      </c>
      <c r="F113" s="50" t="b">
        <v>0</v>
      </c>
      <c r="G113" s="42">
        <v>64</v>
      </c>
      <c r="H113" s="42">
        <v>0.1</v>
      </c>
      <c r="I113" s="42">
        <v>1E-3</v>
      </c>
      <c r="J113" s="42" t="s">
        <v>13</v>
      </c>
      <c r="K113" s="46">
        <v>0.68229200000000001</v>
      </c>
    </row>
    <row r="114" spans="2:11" ht="15.75" x14ac:dyDescent="0.25">
      <c r="B114" s="42">
        <f t="shared" si="1"/>
        <v>111</v>
      </c>
      <c r="C114" s="42" t="s">
        <v>15</v>
      </c>
      <c r="D114" s="50" t="b">
        <v>0</v>
      </c>
      <c r="E114" s="50" t="b">
        <v>1</v>
      </c>
      <c r="F114" s="50" t="b">
        <v>0</v>
      </c>
      <c r="G114" s="42">
        <v>224</v>
      </c>
      <c r="H114" s="42">
        <v>0.3</v>
      </c>
      <c r="I114" s="42">
        <v>0.01</v>
      </c>
      <c r="J114" s="42" t="s">
        <v>13</v>
      </c>
      <c r="K114" s="46">
        <v>0.68229200000000001</v>
      </c>
    </row>
    <row r="115" spans="2:11" ht="15.75" x14ac:dyDescent="0.25">
      <c r="B115" s="42">
        <f t="shared" si="1"/>
        <v>113</v>
      </c>
      <c r="C115" s="42" t="s">
        <v>11</v>
      </c>
      <c r="D115" s="50" t="b">
        <v>1</v>
      </c>
      <c r="E115" s="50" t="b">
        <v>0</v>
      </c>
      <c r="F115" s="50" t="b">
        <v>0</v>
      </c>
      <c r="G115" s="42">
        <v>224</v>
      </c>
      <c r="H115" s="42">
        <v>0.4</v>
      </c>
      <c r="I115" s="42">
        <v>1E-3</v>
      </c>
      <c r="J115" s="42" t="s">
        <v>13</v>
      </c>
      <c r="K115" s="46">
        <v>0.67968799999999996</v>
      </c>
    </row>
    <row r="116" spans="2:11" ht="15.75" x14ac:dyDescent="0.25">
      <c r="B116" s="42">
        <f t="shared" si="1"/>
        <v>114</v>
      </c>
      <c r="C116" s="42" t="s">
        <v>15</v>
      </c>
      <c r="D116" s="50" t="b">
        <v>1</v>
      </c>
      <c r="E116" s="50" t="b">
        <v>1</v>
      </c>
      <c r="F116" s="50" t="b">
        <v>0</v>
      </c>
      <c r="G116" s="42">
        <v>224</v>
      </c>
      <c r="H116" s="42">
        <v>0.3</v>
      </c>
      <c r="I116" s="42">
        <v>1E-4</v>
      </c>
      <c r="J116" s="42" t="s">
        <v>13</v>
      </c>
      <c r="K116" s="46">
        <v>0.67708299999999999</v>
      </c>
    </row>
    <row r="117" spans="2:11" ht="15.75" x14ac:dyDescent="0.25">
      <c r="B117" s="42">
        <f t="shared" si="1"/>
        <v>115</v>
      </c>
      <c r="C117" s="42" t="s">
        <v>11</v>
      </c>
      <c r="D117" s="50" t="b">
        <v>1</v>
      </c>
      <c r="E117" s="50" t="b">
        <v>0</v>
      </c>
      <c r="F117" s="50" t="b">
        <v>0</v>
      </c>
      <c r="G117" s="42">
        <v>192</v>
      </c>
      <c r="H117" s="42">
        <v>0.3</v>
      </c>
      <c r="I117" s="42">
        <v>1E-4</v>
      </c>
      <c r="J117" s="42" t="s">
        <v>13</v>
      </c>
      <c r="K117" s="46">
        <v>0.66666700000000001</v>
      </c>
    </row>
    <row r="118" spans="2:11" ht="15.75" x14ac:dyDescent="0.25">
      <c r="B118" s="42">
        <f t="shared" si="1"/>
        <v>116</v>
      </c>
      <c r="C118" s="42" t="s">
        <v>11</v>
      </c>
      <c r="D118" s="50" t="b">
        <v>1</v>
      </c>
      <c r="E118" s="50" t="b">
        <v>1</v>
      </c>
      <c r="F118" s="50" t="b">
        <v>0</v>
      </c>
      <c r="G118" s="42">
        <v>128</v>
      </c>
      <c r="H118" s="42">
        <v>0</v>
      </c>
      <c r="I118" s="42">
        <v>1E-3</v>
      </c>
      <c r="J118" s="42" t="s">
        <v>13</v>
      </c>
      <c r="K118" s="46">
        <v>0.65885400000000005</v>
      </c>
    </row>
    <row r="119" spans="2:11" ht="15.75" x14ac:dyDescent="0.25">
      <c r="B119" s="42">
        <f t="shared" si="1"/>
        <v>119</v>
      </c>
      <c r="C119" s="42" t="s">
        <v>11</v>
      </c>
      <c r="D119" s="50" t="b">
        <v>1</v>
      </c>
      <c r="E119" s="50" t="b">
        <v>1</v>
      </c>
      <c r="F119" s="50" t="b">
        <v>0</v>
      </c>
      <c r="G119" s="42">
        <v>192</v>
      </c>
      <c r="H119" s="42">
        <v>0.1</v>
      </c>
      <c r="I119" s="42">
        <v>1E-3</v>
      </c>
      <c r="J119" s="42" t="s">
        <v>13</v>
      </c>
      <c r="K119" s="46">
        <v>0.64322900000000005</v>
      </c>
    </row>
    <row r="120" spans="2:11" ht="15.75" x14ac:dyDescent="0.25">
      <c r="B120" s="42">
        <f t="shared" si="1"/>
        <v>119</v>
      </c>
      <c r="C120" s="42" t="s">
        <v>11</v>
      </c>
      <c r="D120" s="50" t="b">
        <v>0</v>
      </c>
      <c r="E120" s="50" t="b">
        <v>1</v>
      </c>
      <c r="F120" s="50" t="b">
        <v>0</v>
      </c>
      <c r="G120" s="42">
        <v>64</v>
      </c>
      <c r="H120" s="42">
        <v>0.1</v>
      </c>
      <c r="I120" s="42">
        <v>1E-4</v>
      </c>
      <c r="J120" s="42" t="s">
        <v>13</v>
      </c>
      <c r="K120" s="46">
        <v>0.64322900000000005</v>
      </c>
    </row>
    <row r="121" spans="2:11" ht="15.75" x14ac:dyDescent="0.25">
      <c r="B121" s="42">
        <f t="shared" si="1"/>
        <v>121</v>
      </c>
      <c r="C121" s="42" t="s">
        <v>11</v>
      </c>
      <c r="D121" s="50" t="b">
        <v>1</v>
      </c>
      <c r="E121" s="50" t="b">
        <v>1</v>
      </c>
      <c r="F121" s="50" t="b">
        <v>0</v>
      </c>
      <c r="G121" s="42">
        <v>128</v>
      </c>
      <c r="H121" s="42">
        <v>0</v>
      </c>
      <c r="I121" s="42">
        <v>1E-3</v>
      </c>
      <c r="J121" s="42" t="s">
        <v>13</v>
      </c>
      <c r="K121" s="46">
        <v>0.640625</v>
      </c>
    </row>
    <row r="122" spans="2:11" ht="15.75" x14ac:dyDescent="0.25">
      <c r="B122" s="42">
        <f t="shared" si="1"/>
        <v>122</v>
      </c>
      <c r="C122" s="42" t="s">
        <v>11</v>
      </c>
      <c r="D122" s="50" t="b">
        <v>1</v>
      </c>
      <c r="E122" s="50" t="b">
        <v>0</v>
      </c>
      <c r="F122" s="50" t="b">
        <v>0</v>
      </c>
      <c r="G122" s="42">
        <v>224</v>
      </c>
      <c r="H122" s="42">
        <v>0.4</v>
      </c>
      <c r="I122" s="42">
        <v>1E-3</v>
      </c>
      <c r="J122" s="42" t="s">
        <v>13</v>
      </c>
      <c r="K122" s="46">
        <v>0.63541700000000001</v>
      </c>
    </row>
    <row r="123" spans="2:11" ht="15.75" x14ac:dyDescent="0.25">
      <c r="B123" s="42">
        <f t="shared" si="1"/>
        <v>117</v>
      </c>
      <c r="C123" s="42" t="s">
        <v>19</v>
      </c>
      <c r="D123" s="50" t="b">
        <v>1</v>
      </c>
      <c r="E123" s="50" t="b">
        <v>1</v>
      </c>
      <c r="F123" s="50" t="b">
        <v>0</v>
      </c>
      <c r="G123" s="42">
        <v>96</v>
      </c>
      <c r="H123" s="42">
        <v>0.3</v>
      </c>
      <c r="I123" s="42">
        <v>5.0000000000000001E-4</v>
      </c>
      <c r="J123" s="42" t="s">
        <v>12</v>
      </c>
      <c r="K123" s="46">
        <v>0.65364599999999995</v>
      </c>
    </row>
    <row r="124" spans="2:11" ht="15.75" x14ac:dyDescent="0.25">
      <c r="B124" s="42">
        <f t="shared" si="1"/>
        <v>118</v>
      </c>
      <c r="C124" s="42" t="s">
        <v>19</v>
      </c>
      <c r="D124" s="50" t="b">
        <v>1</v>
      </c>
      <c r="E124" s="50" t="b">
        <v>1</v>
      </c>
      <c r="F124" s="50" t="b">
        <v>0</v>
      </c>
      <c r="G124" s="42">
        <v>128</v>
      </c>
      <c r="H124" s="42">
        <v>0.1</v>
      </c>
      <c r="I124" s="42">
        <v>5.0000000000000001E-4</v>
      </c>
      <c r="J124" s="42" t="s">
        <v>12</v>
      </c>
      <c r="K124" s="46">
        <v>0.64583299999999999</v>
      </c>
    </row>
    <row r="125" spans="2:11" ht="15.75" x14ac:dyDescent="0.25">
      <c r="B125" s="42">
        <f t="shared" si="1"/>
        <v>123</v>
      </c>
      <c r="C125" s="42" t="s">
        <v>19</v>
      </c>
      <c r="D125" s="50" t="b">
        <v>1</v>
      </c>
      <c r="E125" s="50" t="b">
        <v>1</v>
      </c>
      <c r="F125" s="50" t="b">
        <v>0</v>
      </c>
      <c r="G125" s="42">
        <v>160</v>
      </c>
      <c r="H125" s="42">
        <v>0.1</v>
      </c>
      <c r="I125" s="42">
        <v>1E-3</v>
      </c>
      <c r="J125" s="42" t="s">
        <v>12</v>
      </c>
      <c r="K125" s="46">
        <v>0.63020799999999999</v>
      </c>
    </row>
    <row r="126" spans="2:11" ht="15.75" x14ac:dyDescent="0.25">
      <c r="B126" s="42">
        <f t="shared" si="1"/>
        <v>124</v>
      </c>
      <c r="C126" s="42" t="s">
        <v>19</v>
      </c>
      <c r="D126" s="50" t="b">
        <v>1</v>
      </c>
      <c r="E126" s="50" t="b">
        <v>0</v>
      </c>
      <c r="F126" s="50" t="b">
        <v>0</v>
      </c>
      <c r="G126" s="42">
        <v>160</v>
      </c>
      <c r="H126" s="42">
        <v>0.3</v>
      </c>
      <c r="I126" s="42">
        <v>5.0000000000000001E-4</v>
      </c>
      <c r="J126" s="42" t="s">
        <v>12</v>
      </c>
      <c r="K126" s="46">
        <v>0.625</v>
      </c>
    </row>
    <row r="127" spans="2:11" ht="15.75" x14ac:dyDescent="0.25">
      <c r="B127" s="42">
        <f t="shared" si="1"/>
        <v>125</v>
      </c>
      <c r="C127" s="42" t="s">
        <v>19</v>
      </c>
      <c r="D127" s="50" t="b">
        <v>1</v>
      </c>
      <c r="E127" s="50" t="b">
        <v>0</v>
      </c>
      <c r="F127" s="50" t="b">
        <v>0</v>
      </c>
      <c r="G127" s="42">
        <v>256</v>
      </c>
      <c r="H127" s="42">
        <v>0</v>
      </c>
      <c r="I127" s="42">
        <v>5.0000000000000001E-4</v>
      </c>
      <c r="J127" s="42" t="s">
        <v>13</v>
      </c>
      <c r="K127" s="46">
        <v>0.61979200000000001</v>
      </c>
    </row>
    <row r="128" spans="2:11" ht="15.75" x14ac:dyDescent="0.25">
      <c r="B128" s="42">
        <f t="shared" si="1"/>
        <v>125</v>
      </c>
      <c r="C128" s="42" t="s">
        <v>19</v>
      </c>
      <c r="D128" s="50" t="b">
        <v>0</v>
      </c>
      <c r="E128" s="50" t="b">
        <v>0</v>
      </c>
      <c r="F128" s="50" t="b">
        <v>0</v>
      </c>
      <c r="G128" s="42">
        <v>256</v>
      </c>
      <c r="H128" s="42">
        <v>0.1</v>
      </c>
      <c r="I128" s="42">
        <v>1E-4</v>
      </c>
      <c r="J128" s="42" t="s">
        <v>12</v>
      </c>
      <c r="K128" s="46">
        <v>0.61979200000000001</v>
      </c>
    </row>
    <row r="129" spans="2:11" ht="15.75" x14ac:dyDescent="0.25">
      <c r="B129" s="42">
        <f t="shared" si="1"/>
        <v>127</v>
      </c>
      <c r="C129" s="42" t="s">
        <v>19</v>
      </c>
      <c r="D129" s="50" t="b">
        <v>1</v>
      </c>
      <c r="E129" s="50" t="b">
        <v>1</v>
      </c>
      <c r="F129" s="50" t="b">
        <v>0</v>
      </c>
      <c r="G129" s="42">
        <v>160</v>
      </c>
      <c r="H129" s="42">
        <v>0.1</v>
      </c>
      <c r="I129" s="42">
        <v>5.0000000000000001E-4</v>
      </c>
      <c r="J129" s="42" t="s">
        <v>12</v>
      </c>
      <c r="K129" s="46">
        <v>0.609375</v>
      </c>
    </row>
    <row r="130" spans="2:11" ht="15.75" x14ac:dyDescent="0.25">
      <c r="B130" s="42">
        <f t="shared" si="1"/>
        <v>127</v>
      </c>
      <c r="C130" s="42" t="s">
        <v>19</v>
      </c>
      <c r="D130" s="50" t="b">
        <v>1</v>
      </c>
      <c r="E130" s="50" t="b">
        <v>1</v>
      </c>
      <c r="F130" s="50" t="b">
        <v>0</v>
      </c>
      <c r="G130" s="42">
        <v>224</v>
      </c>
      <c r="H130" s="42">
        <v>0.2</v>
      </c>
      <c r="I130" s="42">
        <v>5.0000000000000001E-4</v>
      </c>
      <c r="J130" s="42" t="s">
        <v>13</v>
      </c>
      <c r="K130" s="46">
        <v>0.609375</v>
      </c>
    </row>
    <row r="131" spans="2:11" ht="15.75" x14ac:dyDescent="0.25">
      <c r="B131" s="42">
        <f t="shared" si="1"/>
        <v>129</v>
      </c>
      <c r="C131" s="42" t="s">
        <v>19</v>
      </c>
      <c r="D131" s="50" t="b">
        <v>0</v>
      </c>
      <c r="E131" s="50" t="b">
        <v>1</v>
      </c>
      <c r="F131" s="50" t="b">
        <v>0</v>
      </c>
      <c r="G131" s="42">
        <v>160</v>
      </c>
      <c r="H131" s="42">
        <v>0.1</v>
      </c>
      <c r="I131" s="42">
        <v>1E-4</v>
      </c>
      <c r="J131" s="42" t="s">
        <v>13</v>
      </c>
      <c r="K131" s="46">
        <v>0.59375</v>
      </c>
    </row>
    <row r="132" spans="2:11" ht="15.75" x14ac:dyDescent="0.25">
      <c r="B132" s="42">
        <f t="shared" ref="B132:B162" si="2">RANK(K132,$K$3:$K$162,0)</f>
        <v>130</v>
      </c>
      <c r="C132" s="42" t="s">
        <v>19</v>
      </c>
      <c r="D132" s="50" t="b">
        <v>0</v>
      </c>
      <c r="E132" s="50" t="b">
        <v>1</v>
      </c>
      <c r="F132" s="50" t="b">
        <v>1</v>
      </c>
      <c r="G132" s="42">
        <v>64</v>
      </c>
      <c r="H132" s="42">
        <v>0.2</v>
      </c>
      <c r="I132" s="42">
        <v>1E-4</v>
      </c>
      <c r="J132" s="42" t="s">
        <v>13</v>
      </c>
      <c r="K132" s="46">
        <v>0.58593799999999996</v>
      </c>
    </row>
    <row r="133" spans="2:11" ht="15.75" x14ac:dyDescent="0.25">
      <c r="B133" s="42">
        <f t="shared" si="2"/>
        <v>131</v>
      </c>
      <c r="C133" s="42" t="s">
        <v>19</v>
      </c>
      <c r="D133" s="50" t="b">
        <v>0</v>
      </c>
      <c r="E133" s="50" t="b">
        <v>0</v>
      </c>
      <c r="F133" s="50" t="b">
        <v>0</v>
      </c>
      <c r="G133" s="42">
        <v>224</v>
      </c>
      <c r="H133" s="42">
        <v>0.5</v>
      </c>
      <c r="I133" s="42">
        <v>1E-4</v>
      </c>
      <c r="J133" s="42" t="s">
        <v>12</v>
      </c>
      <c r="K133" s="46">
        <v>0.58333299999999999</v>
      </c>
    </row>
    <row r="134" spans="2:11" ht="15.75" x14ac:dyDescent="0.25">
      <c r="B134" s="42">
        <f t="shared" si="2"/>
        <v>132</v>
      </c>
      <c r="C134" s="42" t="s">
        <v>19</v>
      </c>
      <c r="D134" s="50" t="b">
        <v>1</v>
      </c>
      <c r="E134" s="50" t="b">
        <v>1</v>
      </c>
      <c r="F134" s="50" t="b">
        <v>1</v>
      </c>
      <c r="G134" s="42">
        <v>128</v>
      </c>
      <c r="H134" s="42">
        <v>0.4</v>
      </c>
      <c r="I134" s="42">
        <v>1E-4</v>
      </c>
      <c r="J134" s="42" t="s">
        <v>12</v>
      </c>
      <c r="K134" s="46">
        <v>0.58072900000000005</v>
      </c>
    </row>
    <row r="135" spans="2:11" ht="15.75" x14ac:dyDescent="0.25">
      <c r="B135" s="42">
        <f t="shared" si="2"/>
        <v>132</v>
      </c>
      <c r="C135" s="42" t="s">
        <v>19</v>
      </c>
      <c r="D135" s="50" t="b">
        <v>1</v>
      </c>
      <c r="E135" s="50" t="b">
        <v>1</v>
      </c>
      <c r="F135" s="50" t="b">
        <v>1</v>
      </c>
      <c r="G135" s="42">
        <v>128</v>
      </c>
      <c r="H135" s="42">
        <v>0.1</v>
      </c>
      <c r="I135" s="42">
        <v>1E-4</v>
      </c>
      <c r="J135" s="42" t="s">
        <v>12</v>
      </c>
      <c r="K135" s="46">
        <v>0.58072900000000005</v>
      </c>
    </row>
    <row r="136" spans="2:11" ht="15.75" x14ac:dyDescent="0.25">
      <c r="B136" s="42">
        <f t="shared" si="2"/>
        <v>132</v>
      </c>
      <c r="C136" s="42" t="s">
        <v>19</v>
      </c>
      <c r="D136" s="50" t="b">
        <v>1</v>
      </c>
      <c r="E136" s="50" t="b">
        <v>1</v>
      </c>
      <c r="F136" s="50" t="b">
        <v>0</v>
      </c>
      <c r="G136" s="42">
        <v>192</v>
      </c>
      <c r="H136" s="42">
        <v>0.3</v>
      </c>
      <c r="I136" s="42">
        <v>1E-3</v>
      </c>
      <c r="J136" s="42" t="s">
        <v>12</v>
      </c>
      <c r="K136" s="46">
        <v>0.58072900000000005</v>
      </c>
    </row>
    <row r="137" spans="2:11" ht="15.75" x14ac:dyDescent="0.25">
      <c r="B137" s="42">
        <f t="shared" si="2"/>
        <v>135</v>
      </c>
      <c r="C137" s="42" t="s">
        <v>19</v>
      </c>
      <c r="D137" s="50" t="b">
        <v>1</v>
      </c>
      <c r="E137" s="50" t="b">
        <v>0</v>
      </c>
      <c r="F137" s="50" t="b">
        <v>0</v>
      </c>
      <c r="G137" s="42">
        <v>128</v>
      </c>
      <c r="H137" s="42">
        <v>0.1</v>
      </c>
      <c r="I137" s="42">
        <v>1E-4</v>
      </c>
      <c r="J137" s="42" t="s">
        <v>12</v>
      </c>
      <c r="K137" s="46">
        <v>0.57291700000000001</v>
      </c>
    </row>
    <row r="138" spans="2:11" ht="15.75" x14ac:dyDescent="0.25">
      <c r="B138" s="42">
        <f t="shared" si="2"/>
        <v>136</v>
      </c>
      <c r="C138" s="42" t="s">
        <v>19</v>
      </c>
      <c r="D138" s="50" t="b">
        <v>0</v>
      </c>
      <c r="E138" s="50" t="b">
        <v>0</v>
      </c>
      <c r="F138" s="50" t="b">
        <v>1</v>
      </c>
      <c r="G138" s="42">
        <v>224</v>
      </c>
      <c r="H138" s="42">
        <v>0.2</v>
      </c>
      <c r="I138" s="42">
        <v>1E-3</v>
      </c>
      <c r="J138" s="42" t="s">
        <v>12</v>
      </c>
      <c r="K138" s="46">
        <v>0.55989599999999995</v>
      </c>
    </row>
    <row r="139" spans="2:11" ht="15.75" x14ac:dyDescent="0.25">
      <c r="B139" s="42">
        <f t="shared" si="2"/>
        <v>137</v>
      </c>
      <c r="C139" s="42" t="s">
        <v>19</v>
      </c>
      <c r="D139" s="50" t="b">
        <v>0</v>
      </c>
      <c r="E139" s="50" t="b">
        <v>0</v>
      </c>
      <c r="F139" s="50" t="b">
        <v>0</v>
      </c>
      <c r="G139" s="42">
        <v>224</v>
      </c>
      <c r="H139" s="42">
        <v>0.2</v>
      </c>
      <c r="I139" s="42">
        <v>5.0000000000000001E-4</v>
      </c>
      <c r="J139" s="42" t="s">
        <v>12</v>
      </c>
      <c r="K139" s="46">
        <v>0.55208299999999999</v>
      </c>
    </row>
    <row r="140" spans="2:11" ht="15.75" x14ac:dyDescent="0.25">
      <c r="B140" s="42">
        <f t="shared" si="2"/>
        <v>138</v>
      </c>
      <c r="C140" s="42" t="s">
        <v>19</v>
      </c>
      <c r="D140" s="50" t="b">
        <v>1</v>
      </c>
      <c r="E140" s="50" t="b">
        <v>0</v>
      </c>
      <c r="F140" s="50" t="b">
        <v>1</v>
      </c>
      <c r="G140" s="42">
        <v>224</v>
      </c>
      <c r="H140" s="42">
        <v>0.3</v>
      </c>
      <c r="I140" s="42">
        <v>1E-4</v>
      </c>
      <c r="J140" s="42" t="s">
        <v>12</v>
      </c>
      <c r="K140" s="46">
        <v>0.53906200000000004</v>
      </c>
    </row>
    <row r="141" spans="2:11" ht="15.75" x14ac:dyDescent="0.25">
      <c r="B141" s="42">
        <f t="shared" si="2"/>
        <v>139</v>
      </c>
      <c r="C141" s="42" t="s">
        <v>19</v>
      </c>
      <c r="D141" s="50" t="b">
        <v>0</v>
      </c>
      <c r="E141" s="50" t="b">
        <v>1</v>
      </c>
      <c r="F141" s="50" t="b">
        <v>0</v>
      </c>
      <c r="G141" s="42">
        <v>96</v>
      </c>
      <c r="H141" s="42">
        <v>0.3</v>
      </c>
      <c r="I141" s="42">
        <v>5.0000000000000001E-4</v>
      </c>
      <c r="J141" s="42" t="s">
        <v>12</v>
      </c>
      <c r="K141" s="46">
        <v>0.52864599999999995</v>
      </c>
    </row>
    <row r="142" spans="2:11" ht="15.75" x14ac:dyDescent="0.25">
      <c r="B142" s="42">
        <f t="shared" si="2"/>
        <v>140</v>
      </c>
      <c r="C142" s="42" t="s">
        <v>19</v>
      </c>
      <c r="D142" s="50" t="b">
        <v>0</v>
      </c>
      <c r="E142" s="50" t="b">
        <v>0</v>
      </c>
      <c r="F142" s="50" t="b">
        <v>1</v>
      </c>
      <c r="G142" s="42">
        <v>64</v>
      </c>
      <c r="H142" s="42">
        <v>0.3</v>
      </c>
      <c r="I142" s="42">
        <v>1E-3</v>
      </c>
      <c r="J142" s="42" t="s">
        <v>12</v>
      </c>
      <c r="K142" s="46">
        <v>0.52343799999999996</v>
      </c>
    </row>
    <row r="143" spans="2:11" ht="15.75" x14ac:dyDescent="0.25">
      <c r="B143" s="42">
        <f t="shared" si="2"/>
        <v>141</v>
      </c>
      <c r="C143" s="42" t="s">
        <v>19</v>
      </c>
      <c r="D143" s="50" t="b">
        <v>0</v>
      </c>
      <c r="E143" s="50" t="b">
        <v>1</v>
      </c>
      <c r="F143" s="50" t="b">
        <v>0</v>
      </c>
      <c r="G143" s="42">
        <v>192</v>
      </c>
      <c r="H143" s="42">
        <v>0.3</v>
      </c>
      <c r="I143" s="42">
        <v>5.0000000000000001E-4</v>
      </c>
      <c r="J143" s="42" t="s">
        <v>13</v>
      </c>
      <c r="K143" s="46">
        <v>0.52083299999999999</v>
      </c>
    </row>
    <row r="144" spans="2:11" ht="15.75" x14ac:dyDescent="0.25">
      <c r="B144" s="42">
        <f t="shared" si="2"/>
        <v>141</v>
      </c>
      <c r="C144" s="42" t="s">
        <v>19</v>
      </c>
      <c r="D144" s="50" t="b">
        <v>0</v>
      </c>
      <c r="E144" s="50" t="b">
        <v>1</v>
      </c>
      <c r="F144" s="50" t="b">
        <v>0</v>
      </c>
      <c r="G144" s="42">
        <v>64</v>
      </c>
      <c r="H144" s="42">
        <v>0</v>
      </c>
      <c r="I144" s="42">
        <v>5.0000000000000001E-4</v>
      </c>
      <c r="J144" s="42" t="s">
        <v>12</v>
      </c>
      <c r="K144" s="46">
        <v>0.52083299999999999</v>
      </c>
    </row>
    <row r="145" spans="2:11" ht="15.75" x14ac:dyDescent="0.25">
      <c r="B145" s="42">
        <f t="shared" si="2"/>
        <v>143</v>
      </c>
      <c r="C145" s="42" t="s">
        <v>19</v>
      </c>
      <c r="D145" s="50" t="b">
        <v>0</v>
      </c>
      <c r="E145" s="50" t="b">
        <v>1</v>
      </c>
      <c r="F145" s="50" t="b">
        <v>1</v>
      </c>
      <c r="G145" s="42">
        <v>64</v>
      </c>
      <c r="H145" s="42">
        <v>0.2</v>
      </c>
      <c r="I145" s="42">
        <v>1E-4</v>
      </c>
      <c r="J145" s="42" t="s">
        <v>13</v>
      </c>
      <c r="K145" s="46">
        <v>0.51822900000000005</v>
      </c>
    </row>
    <row r="146" spans="2:11" ht="15.75" x14ac:dyDescent="0.25">
      <c r="B146" s="42">
        <f t="shared" si="2"/>
        <v>144</v>
      </c>
      <c r="C146" s="42" t="s">
        <v>19</v>
      </c>
      <c r="D146" s="50" t="b">
        <v>1</v>
      </c>
      <c r="E146" s="50" t="b">
        <v>1</v>
      </c>
      <c r="F146" s="50" t="b">
        <v>0</v>
      </c>
      <c r="G146" s="42">
        <v>96</v>
      </c>
      <c r="H146" s="42">
        <v>0.1</v>
      </c>
      <c r="I146" s="42">
        <v>1E-4</v>
      </c>
      <c r="J146" s="42" t="s">
        <v>12</v>
      </c>
      <c r="K146" s="46">
        <v>0.515625</v>
      </c>
    </row>
    <row r="147" spans="2:11" ht="15.75" x14ac:dyDescent="0.25">
      <c r="B147" s="42">
        <f t="shared" si="2"/>
        <v>145</v>
      </c>
      <c r="C147" s="42" t="s">
        <v>19</v>
      </c>
      <c r="D147" s="50" t="b">
        <v>0</v>
      </c>
      <c r="E147" s="50" t="b">
        <v>0</v>
      </c>
      <c r="F147" s="50" t="b">
        <v>0</v>
      </c>
      <c r="G147" s="42">
        <v>96</v>
      </c>
      <c r="H147" s="42">
        <v>0.2</v>
      </c>
      <c r="I147" s="42">
        <v>5.0000000000000001E-4</v>
      </c>
      <c r="J147" s="42" t="s">
        <v>12</v>
      </c>
      <c r="K147" s="46">
        <v>0.49479200000000001</v>
      </c>
    </row>
    <row r="148" spans="2:11" ht="15.75" x14ac:dyDescent="0.25">
      <c r="B148" s="42">
        <f t="shared" si="2"/>
        <v>146</v>
      </c>
      <c r="C148" s="42" t="s">
        <v>19</v>
      </c>
      <c r="D148" s="50" t="b">
        <v>0</v>
      </c>
      <c r="E148" s="50" t="b">
        <v>1</v>
      </c>
      <c r="F148" s="50" t="b">
        <v>0</v>
      </c>
      <c r="G148" s="42">
        <v>192</v>
      </c>
      <c r="H148" s="42">
        <v>0.3</v>
      </c>
      <c r="I148" s="42">
        <v>5.0000000000000001E-4</v>
      </c>
      <c r="J148" s="42" t="s">
        <v>13</v>
      </c>
      <c r="K148" s="46">
        <v>0.47656199999999999</v>
      </c>
    </row>
    <row r="149" spans="2:11" ht="15.75" x14ac:dyDescent="0.25">
      <c r="B149" s="42">
        <f t="shared" si="2"/>
        <v>147</v>
      </c>
      <c r="C149" s="42" t="s">
        <v>19</v>
      </c>
      <c r="D149" s="50" t="b">
        <v>0</v>
      </c>
      <c r="E149" s="50" t="b">
        <v>1</v>
      </c>
      <c r="F149" s="50" t="b">
        <v>0</v>
      </c>
      <c r="G149" s="42">
        <v>96</v>
      </c>
      <c r="H149" s="42">
        <v>0.4</v>
      </c>
      <c r="I149" s="42">
        <v>1E-3</v>
      </c>
      <c r="J149" s="42" t="s">
        <v>12</v>
      </c>
      <c r="K149" s="46">
        <v>0.47395799999999999</v>
      </c>
    </row>
    <row r="150" spans="2:11" ht="15.75" x14ac:dyDescent="0.25">
      <c r="B150" s="42">
        <f t="shared" si="2"/>
        <v>148</v>
      </c>
      <c r="C150" s="42" t="s">
        <v>19</v>
      </c>
      <c r="D150" s="50" t="b">
        <v>1</v>
      </c>
      <c r="E150" s="50" t="b">
        <v>0</v>
      </c>
      <c r="F150" s="50" t="b">
        <v>0</v>
      </c>
      <c r="G150" s="42">
        <v>256</v>
      </c>
      <c r="H150" s="42">
        <v>0</v>
      </c>
      <c r="I150" s="42">
        <v>5.0000000000000001E-4</v>
      </c>
      <c r="J150" s="42" t="s">
        <v>13</v>
      </c>
      <c r="K150" s="46">
        <v>0.46354200000000001</v>
      </c>
    </row>
    <row r="151" spans="2:11" ht="15.75" x14ac:dyDescent="0.25">
      <c r="B151" s="42">
        <f t="shared" si="2"/>
        <v>149</v>
      </c>
      <c r="C151" s="42" t="s">
        <v>19</v>
      </c>
      <c r="D151" s="50" t="b">
        <v>1</v>
      </c>
      <c r="E151" s="50" t="b">
        <v>1</v>
      </c>
      <c r="F151" s="50" t="b">
        <v>0</v>
      </c>
      <c r="G151" s="42">
        <v>224</v>
      </c>
      <c r="H151" s="42">
        <v>0.2</v>
      </c>
      <c r="I151" s="42">
        <v>5.0000000000000001E-4</v>
      </c>
      <c r="J151" s="42" t="s">
        <v>13</v>
      </c>
      <c r="K151" s="46">
        <v>0.45833299999999999</v>
      </c>
    </row>
    <row r="152" spans="2:11" ht="15.75" x14ac:dyDescent="0.25">
      <c r="B152" s="42">
        <f t="shared" si="2"/>
        <v>150</v>
      </c>
      <c r="C152" s="42" t="s">
        <v>19</v>
      </c>
      <c r="D152" s="50" t="b">
        <v>1</v>
      </c>
      <c r="E152" s="50" t="b">
        <v>0</v>
      </c>
      <c r="F152" s="50" t="b">
        <v>0</v>
      </c>
      <c r="G152" s="42">
        <v>256</v>
      </c>
      <c r="H152" s="42">
        <v>0</v>
      </c>
      <c r="I152" s="42">
        <v>5.0000000000000001E-4</v>
      </c>
      <c r="J152" s="42" t="s">
        <v>13</v>
      </c>
      <c r="K152" s="46">
        <v>0.44270799999999999</v>
      </c>
    </row>
    <row r="153" spans="2:11" ht="15.75" x14ac:dyDescent="0.25">
      <c r="B153" s="42">
        <f t="shared" si="2"/>
        <v>151</v>
      </c>
      <c r="C153" s="42" t="s">
        <v>19</v>
      </c>
      <c r="D153" s="50" t="b">
        <v>1</v>
      </c>
      <c r="E153" s="50" t="b">
        <v>1</v>
      </c>
      <c r="F153" s="50" t="b">
        <v>1</v>
      </c>
      <c r="G153" s="42">
        <v>96</v>
      </c>
      <c r="H153" s="42">
        <v>0</v>
      </c>
      <c r="I153" s="42">
        <v>5.0000000000000001E-4</v>
      </c>
      <c r="J153" s="42" t="s">
        <v>13</v>
      </c>
      <c r="K153" s="46">
        <v>0.421875</v>
      </c>
    </row>
    <row r="154" spans="2:11" ht="15.75" x14ac:dyDescent="0.25">
      <c r="B154" s="42">
        <f t="shared" si="2"/>
        <v>151</v>
      </c>
      <c r="C154" s="42" t="s">
        <v>19</v>
      </c>
      <c r="D154" s="50" t="b">
        <v>0</v>
      </c>
      <c r="E154" s="50" t="b">
        <v>0</v>
      </c>
      <c r="F154" s="50" t="b">
        <v>0</v>
      </c>
      <c r="G154" s="42">
        <v>64</v>
      </c>
      <c r="H154" s="42">
        <v>0.3</v>
      </c>
      <c r="I154" s="42">
        <v>5.0000000000000001E-4</v>
      </c>
      <c r="J154" s="42" t="s">
        <v>13</v>
      </c>
      <c r="K154" s="46">
        <v>0.421875</v>
      </c>
    </row>
    <row r="155" spans="2:11" ht="15.75" x14ac:dyDescent="0.25">
      <c r="B155" s="42">
        <f t="shared" si="2"/>
        <v>151</v>
      </c>
      <c r="C155" s="42" t="s">
        <v>19</v>
      </c>
      <c r="D155" s="50" t="b">
        <v>0</v>
      </c>
      <c r="E155" s="50" t="b">
        <v>1</v>
      </c>
      <c r="F155" s="50" t="b">
        <v>1</v>
      </c>
      <c r="G155" s="42">
        <v>192</v>
      </c>
      <c r="H155" s="42">
        <v>0.1</v>
      </c>
      <c r="I155" s="42">
        <v>1E-4</v>
      </c>
      <c r="J155" s="42" t="s">
        <v>13</v>
      </c>
      <c r="K155" s="46">
        <v>0.421875</v>
      </c>
    </row>
    <row r="156" spans="2:11" ht="15.75" x14ac:dyDescent="0.25">
      <c r="B156" s="42">
        <f t="shared" si="2"/>
        <v>154</v>
      </c>
      <c r="C156" s="42" t="s">
        <v>19</v>
      </c>
      <c r="D156" s="50" t="b">
        <v>0</v>
      </c>
      <c r="E156" s="50" t="b">
        <v>1</v>
      </c>
      <c r="F156" s="50" t="b">
        <v>0</v>
      </c>
      <c r="G156" s="42">
        <v>192</v>
      </c>
      <c r="H156" s="42">
        <v>0.4</v>
      </c>
      <c r="I156" s="42">
        <v>5.0000000000000001E-4</v>
      </c>
      <c r="J156" s="42" t="s">
        <v>13</v>
      </c>
      <c r="K156" s="46">
        <v>0.393229</v>
      </c>
    </row>
    <row r="157" spans="2:11" ht="15.75" x14ac:dyDescent="0.25">
      <c r="B157" s="42">
        <f t="shared" si="2"/>
        <v>155</v>
      </c>
      <c r="C157" s="42" t="s">
        <v>19</v>
      </c>
      <c r="D157" s="50" t="b">
        <v>1</v>
      </c>
      <c r="E157" s="50" t="b">
        <v>1</v>
      </c>
      <c r="F157" s="50" t="b">
        <v>0</v>
      </c>
      <c r="G157" s="42">
        <v>224</v>
      </c>
      <c r="H157" s="42">
        <v>0.2</v>
      </c>
      <c r="I157" s="42">
        <v>5.0000000000000001E-4</v>
      </c>
      <c r="J157" s="42" t="s">
        <v>13</v>
      </c>
      <c r="K157" s="46">
        <v>0.359375</v>
      </c>
    </row>
    <row r="158" spans="2:11" ht="15.75" x14ac:dyDescent="0.25">
      <c r="B158" s="42">
        <f t="shared" si="2"/>
        <v>156</v>
      </c>
      <c r="C158" s="42" t="s">
        <v>19</v>
      </c>
      <c r="D158" s="50" t="b">
        <v>0</v>
      </c>
      <c r="E158" s="50" t="b">
        <v>1</v>
      </c>
      <c r="F158" s="50" t="b">
        <v>1</v>
      </c>
      <c r="G158" s="42">
        <v>192</v>
      </c>
      <c r="H158" s="42">
        <v>0.1</v>
      </c>
      <c r="I158" s="42">
        <v>1E-4</v>
      </c>
      <c r="J158" s="42" t="s">
        <v>13</v>
      </c>
      <c r="K158" s="46">
        <v>0.33593800000000001</v>
      </c>
    </row>
    <row r="159" spans="2:11" ht="15.75" x14ac:dyDescent="0.25">
      <c r="B159" s="42">
        <f t="shared" si="2"/>
        <v>157</v>
      </c>
      <c r="C159" s="42" t="s">
        <v>19</v>
      </c>
      <c r="D159" s="50" t="b">
        <v>0</v>
      </c>
      <c r="E159" s="50" t="b">
        <v>0</v>
      </c>
      <c r="F159" s="50" t="b">
        <v>0</v>
      </c>
      <c r="G159" s="42">
        <v>96</v>
      </c>
      <c r="H159" s="42">
        <v>0.4</v>
      </c>
      <c r="I159" s="42">
        <v>1E-4</v>
      </c>
      <c r="J159" s="42" t="s">
        <v>13</v>
      </c>
      <c r="K159" s="46">
        <v>0.330729</v>
      </c>
    </row>
    <row r="160" spans="2:11" ht="15.75" x14ac:dyDescent="0.25">
      <c r="B160" s="42">
        <f t="shared" si="2"/>
        <v>158</v>
      </c>
      <c r="C160" s="42" t="s">
        <v>19</v>
      </c>
      <c r="D160" s="50" t="b">
        <v>0</v>
      </c>
      <c r="E160" s="50" t="b">
        <v>0</v>
      </c>
      <c r="F160" s="50" t="b">
        <v>0</v>
      </c>
      <c r="G160" s="42">
        <v>64</v>
      </c>
      <c r="H160" s="42">
        <v>0.3</v>
      </c>
      <c r="I160" s="42">
        <v>5.0000000000000001E-4</v>
      </c>
      <c r="J160" s="42" t="s">
        <v>13</v>
      </c>
      <c r="K160" s="46">
        <v>0.32031199999999999</v>
      </c>
    </row>
    <row r="161" spans="2:11" ht="15.75" x14ac:dyDescent="0.25">
      <c r="B161" s="42">
        <f t="shared" si="2"/>
        <v>159</v>
      </c>
      <c r="C161" s="42" t="s">
        <v>19</v>
      </c>
      <c r="D161" s="50" t="b">
        <v>0</v>
      </c>
      <c r="E161" s="50" t="b">
        <v>1</v>
      </c>
      <c r="F161" s="50" t="b">
        <v>0</v>
      </c>
      <c r="G161" s="42">
        <v>96</v>
      </c>
      <c r="H161" s="42">
        <v>0.1</v>
      </c>
      <c r="I161" s="42">
        <v>5.0000000000000001E-4</v>
      </c>
      <c r="J161" s="42" t="s">
        <v>13</v>
      </c>
      <c r="K161" s="46">
        <v>0.29166700000000001</v>
      </c>
    </row>
    <row r="162" spans="2:11" ht="15.75" x14ac:dyDescent="0.25">
      <c r="B162" s="42">
        <f t="shared" si="2"/>
        <v>160</v>
      </c>
      <c r="C162" s="42" t="s">
        <v>19</v>
      </c>
      <c r="D162" s="50" t="b">
        <v>0</v>
      </c>
      <c r="E162" s="50" t="b">
        <v>0</v>
      </c>
      <c r="F162" s="50" t="b">
        <v>1</v>
      </c>
      <c r="G162" s="42">
        <v>192</v>
      </c>
      <c r="H162" s="42">
        <v>0.3</v>
      </c>
      <c r="I162" s="42">
        <v>5.0000000000000001E-4</v>
      </c>
      <c r="J162" s="42" t="s">
        <v>13</v>
      </c>
      <c r="K162" s="46">
        <v>0.28125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0700-ADFF-48A5-BB90-952E7788CFAC}">
  <dimension ref="B2:F8"/>
  <sheetViews>
    <sheetView showGridLines="0" workbookViewId="0">
      <selection activeCell="B12" sqref="B12"/>
    </sheetView>
  </sheetViews>
  <sheetFormatPr defaultRowHeight="15" x14ac:dyDescent="0.25"/>
  <cols>
    <col min="2" max="2" width="13.140625" customWidth="1"/>
    <col min="3" max="3" width="10.7109375" customWidth="1"/>
    <col min="4" max="4" width="10.42578125" customWidth="1"/>
    <col min="5" max="5" width="20.7109375" customWidth="1"/>
    <col min="6" max="6" width="18.28515625" customWidth="1"/>
  </cols>
  <sheetData>
    <row r="2" spans="2:6" ht="15.75" x14ac:dyDescent="0.25">
      <c r="B2" s="44" t="s">
        <v>16</v>
      </c>
      <c r="C2" s="44" t="s">
        <v>17</v>
      </c>
      <c r="D2" s="44" t="s">
        <v>18</v>
      </c>
      <c r="E2" s="44" t="s">
        <v>60</v>
      </c>
      <c r="F2" s="44" t="s">
        <v>61</v>
      </c>
    </row>
    <row r="3" spans="2:6" ht="15.75" x14ac:dyDescent="0.25">
      <c r="B3" s="42" t="s">
        <v>19</v>
      </c>
      <c r="C3" s="42">
        <v>0.66930000000000001</v>
      </c>
      <c r="D3" s="42">
        <v>1.1738999999999999</v>
      </c>
      <c r="E3" s="51" t="s">
        <v>65</v>
      </c>
      <c r="F3" s="51" t="s">
        <v>69</v>
      </c>
    </row>
    <row r="4" spans="2:6" ht="15.75" x14ac:dyDescent="0.25">
      <c r="B4" s="42" t="s">
        <v>11</v>
      </c>
      <c r="C4" s="42">
        <v>0.80120000000000002</v>
      </c>
      <c r="D4" s="42">
        <v>1.9548000000000001</v>
      </c>
      <c r="E4" s="51" t="s">
        <v>62</v>
      </c>
      <c r="F4" s="55" t="s">
        <v>66</v>
      </c>
    </row>
    <row r="5" spans="2:6" ht="15.75" x14ac:dyDescent="0.25">
      <c r="B5" s="42" t="s">
        <v>15</v>
      </c>
      <c r="C5" s="42">
        <v>0.84250000000000003</v>
      </c>
      <c r="D5" s="42">
        <v>0.3846</v>
      </c>
      <c r="E5" s="51" t="s">
        <v>63</v>
      </c>
      <c r="F5" s="51" t="s">
        <v>67</v>
      </c>
    </row>
    <row r="6" spans="2:6" ht="15.75" x14ac:dyDescent="0.25">
      <c r="B6" s="42" t="s">
        <v>14</v>
      </c>
      <c r="C6" s="54">
        <v>0.86219999999999997</v>
      </c>
      <c r="D6" s="54">
        <v>0.35870000000000002</v>
      </c>
      <c r="E6" s="55" t="s">
        <v>64</v>
      </c>
      <c r="F6" s="51" t="s">
        <v>68</v>
      </c>
    </row>
    <row r="7" spans="2:6" ht="15.75" x14ac:dyDescent="0.25">
      <c r="B7" s="42"/>
      <c r="C7" s="42"/>
      <c r="D7" s="42"/>
      <c r="E7" s="42"/>
      <c r="F7" s="42"/>
    </row>
    <row r="8" spans="2:6" ht="15.75" x14ac:dyDescent="0.25">
      <c r="B8" s="42" t="s">
        <v>82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26A1-E151-47FB-86C4-65FE8E9486DC}">
  <dimension ref="B3:G18"/>
  <sheetViews>
    <sheetView showGridLines="0" workbookViewId="0">
      <selection activeCell="B3" sqref="B3:C11"/>
    </sheetView>
  </sheetViews>
  <sheetFormatPr defaultRowHeight="15" x14ac:dyDescent="0.25"/>
  <cols>
    <col min="2" max="2" width="19.85546875" bestFit="1" customWidth="1"/>
    <col min="3" max="3" width="10.5703125" bestFit="1" customWidth="1"/>
    <col min="4" max="4" width="13.42578125" bestFit="1" customWidth="1"/>
    <col min="5" max="5" width="9.85546875" customWidth="1"/>
    <col min="6" max="6" width="11.28515625" customWidth="1"/>
  </cols>
  <sheetData>
    <row r="3" spans="2:7" ht="15.75" x14ac:dyDescent="0.25">
      <c r="B3" s="44" t="s">
        <v>76</v>
      </c>
      <c r="C3" s="44" t="s">
        <v>77</v>
      </c>
      <c r="D3" s="44" t="s">
        <v>78</v>
      </c>
      <c r="E3" s="44" t="s">
        <v>79</v>
      </c>
      <c r="F3" s="44" t="s">
        <v>80</v>
      </c>
      <c r="G3" s="56"/>
    </row>
    <row r="4" spans="2:7" ht="15.75" x14ac:dyDescent="0.25">
      <c r="B4" s="42" t="s">
        <v>70</v>
      </c>
      <c r="C4" s="46">
        <v>0.94499999999999995</v>
      </c>
      <c r="D4" s="46">
        <v>2.5842999999999998</v>
      </c>
      <c r="E4" s="46">
        <v>0.98309999999999997</v>
      </c>
      <c r="F4" s="46">
        <v>0.2606</v>
      </c>
    </row>
    <row r="5" spans="2:7" ht="15.75" x14ac:dyDescent="0.25">
      <c r="B5" s="42" t="s">
        <v>71</v>
      </c>
      <c r="C5" s="46">
        <v>6.3700000000000007E-2</v>
      </c>
      <c r="D5" s="46">
        <v>6.4699999999999994E-2</v>
      </c>
      <c r="E5" s="46">
        <v>5.4300000000000001E-2</v>
      </c>
      <c r="F5" s="46">
        <v>4.7199999999999999E-2</v>
      </c>
    </row>
    <row r="6" spans="2:7" ht="15.75" x14ac:dyDescent="0.25">
      <c r="B6" s="42" t="s">
        <v>72</v>
      </c>
      <c r="C6" s="46">
        <v>5.3699999999999998E-2</v>
      </c>
      <c r="D6" s="46">
        <v>6.5299999999999997E-2</v>
      </c>
      <c r="E6" s="46">
        <v>5.8400000000000001E-2</v>
      </c>
      <c r="F6" s="46">
        <v>4.6699999999999998E-2</v>
      </c>
    </row>
    <row r="7" spans="2:7" ht="15.75" x14ac:dyDescent="0.25">
      <c r="B7" s="42" t="s">
        <v>73</v>
      </c>
      <c r="C7" s="46">
        <v>5.5399999999999998E-2</v>
      </c>
      <c r="D7" s="46">
        <v>6.5799999999999997E-2</v>
      </c>
      <c r="E7" s="46">
        <v>6.1600000000000002E-2</v>
      </c>
      <c r="F7" s="46">
        <v>4.7300000000000002E-2</v>
      </c>
    </row>
    <row r="8" spans="2:7" ht="15.75" x14ac:dyDescent="0.25">
      <c r="B8" s="42" t="s">
        <v>74</v>
      </c>
      <c r="C8" s="46">
        <v>5.4600000000000003E-2</v>
      </c>
      <c r="D8" s="46">
        <v>6.6299999999999998E-2</v>
      </c>
      <c r="E8" s="46">
        <v>5.91E-2</v>
      </c>
      <c r="F8" s="46">
        <v>5.1200000000000002E-2</v>
      </c>
    </row>
    <row r="9" spans="2:7" ht="15.75" x14ac:dyDescent="0.25">
      <c r="B9" s="44" t="s">
        <v>75</v>
      </c>
      <c r="C9" s="47">
        <v>5.4899999999999997E-2</v>
      </c>
      <c r="D9" s="47">
        <v>6.5299999999999997E-2</v>
      </c>
      <c r="E9" s="47">
        <v>5.5E-2</v>
      </c>
      <c r="F9" s="47">
        <v>5.04E-2</v>
      </c>
    </row>
    <row r="10" spans="2:7" ht="16.5" thickBot="1" x14ac:dyDescent="0.3">
      <c r="B10" s="52" t="s">
        <v>81</v>
      </c>
      <c r="C10" s="53">
        <f>AVERAGE(C4:C9)</f>
        <v>0.20454999999999998</v>
      </c>
      <c r="D10" s="53">
        <f t="shared" ref="D10:F10" si="0">AVERAGE(D4:D9)</f>
        <v>0.48528333333333334</v>
      </c>
      <c r="E10" s="53">
        <f t="shared" si="0"/>
        <v>0.21191666666666664</v>
      </c>
      <c r="F10" s="53">
        <f t="shared" si="0"/>
        <v>8.3900000000000016E-2</v>
      </c>
    </row>
    <row r="11" spans="2:7" ht="16.5" thickTop="1" x14ac:dyDescent="0.25">
      <c r="B11" s="42" t="s">
        <v>83</v>
      </c>
      <c r="C11" s="57">
        <f>60/C10</f>
        <v>293.32681495966762</v>
      </c>
      <c r="D11" s="57">
        <f t="shared" ref="D11:F11" si="1">60/D10</f>
        <v>123.63911117216746</v>
      </c>
      <c r="E11" s="57">
        <f t="shared" si="1"/>
        <v>283.13016122689737</v>
      </c>
      <c r="F11" s="57">
        <f t="shared" si="1"/>
        <v>715.13706793802135</v>
      </c>
    </row>
    <row r="18" spans="4:4" x14ac:dyDescent="0.25">
      <c r="D18">
        <f>C11/D11</f>
        <v>2.372443575327956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410CA-D7C2-4731-9971-E9A237D607EE}">
  <dimension ref="B2:H22"/>
  <sheetViews>
    <sheetView showGridLines="0" tabSelected="1" workbookViewId="0">
      <selection activeCell="H23" sqref="H23"/>
    </sheetView>
  </sheetViews>
  <sheetFormatPr defaultRowHeight="15" x14ac:dyDescent="0.25"/>
  <cols>
    <col min="2" max="2" width="28.5703125" customWidth="1"/>
    <col min="3" max="3" width="15.140625" customWidth="1"/>
  </cols>
  <sheetData>
    <row r="2" spans="2:3" ht="15.75" x14ac:dyDescent="0.25">
      <c r="B2" s="44" t="s">
        <v>84</v>
      </c>
      <c r="C2" s="44" t="s">
        <v>52</v>
      </c>
    </row>
    <row r="3" spans="2:3" ht="15.75" x14ac:dyDescent="0.25">
      <c r="B3" s="42" t="s">
        <v>16</v>
      </c>
      <c r="C3" s="58" t="s">
        <v>77</v>
      </c>
    </row>
    <row r="4" spans="2:3" ht="15.75" x14ac:dyDescent="0.25">
      <c r="B4" s="42" t="s">
        <v>20</v>
      </c>
      <c r="C4" s="58" t="b">
        <v>0</v>
      </c>
    </row>
    <row r="5" spans="2:3" ht="15.75" x14ac:dyDescent="0.25">
      <c r="B5" s="42" t="s">
        <v>21</v>
      </c>
      <c r="C5" s="58" t="b">
        <v>1</v>
      </c>
    </row>
    <row r="6" spans="2:3" ht="15.75" x14ac:dyDescent="0.25">
      <c r="B6" s="42" t="s">
        <v>45</v>
      </c>
      <c r="C6" s="58" t="b">
        <v>0</v>
      </c>
    </row>
    <row r="7" spans="2:3" ht="15.75" x14ac:dyDescent="0.25">
      <c r="B7" s="42" t="s">
        <v>23</v>
      </c>
      <c r="C7" s="59">
        <v>64</v>
      </c>
    </row>
    <row r="8" spans="2:3" ht="15.75" x14ac:dyDescent="0.25">
      <c r="B8" s="43" t="s">
        <v>24</v>
      </c>
      <c r="C8" s="60">
        <v>0.1</v>
      </c>
    </row>
    <row r="9" spans="2:3" ht="15.75" x14ac:dyDescent="0.25">
      <c r="B9" s="43" t="s">
        <v>25</v>
      </c>
      <c r="C9" s="61">
        <v>1E-3</v>
      </c>
    </row>
    <row r="10" spans="2:3" ht="15.75" x14ac:dyDescent="0.25">
      <c r="B10" s="42"/>
      <c r="C10" s="57"/>
    </row>
    <row r="22" spans="8:8" x14ac:dyDescent="0.25">
      <c r="H22">
        <f>8012-6693</f>
        <v>1319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D92EE-200E-45B0-92CC-DD3ECBE75194}">
  <dimension ref="B2:H6"/>
  <sheetViews>
    <sheetView showGridLines="0" workbookViewId="0">
      <selection activeCell="M20" sqref="M20"/>
    </sheetView>
  </sheetViews>
  <sheetFormatPr defaultRowHeight="15" x14ac:dyDescent="0.25"/>
  <cols>
    <col min="2" max="2" width="13.42578125" customWidth="1"/>
    <col min="3" max="3" width="11.85546875" customWidth="1"/>
    <col min="4" max="4" width="13.28515625" customWidth="1"/>
    <col min="5" max="5" width="12.85546875" customWidth="1"/>
    <col min="6" max="6" width="12.140625" customWidth="1"/>
    <col min="7" max="7" width="14.28515625" customWidth="1"/>
    <col min="8" max="8" width="13.140625" bestFit="1" customWidth="1"/>
  </cols>
  <sheetData>
    <row r="2" spans="2:8" ht="15.75" x14ac:dyDescent="0.25">
      <c r="B2" s="44" t="s">
        <v>16</v>
      </c>
      <c r="C2" s="44" t="s">
        <v>55</v>
      </c>
      <c r="D2" s="44" t="s">
        <v>56</v>
      </c>
      <c r="E2" s="44" t="s">
        <v>22</v>
      </c>
      <c r="F2" s="44" t="s">
        <v>23</v>
      </c>
      <c r="G2" s="44" t="s">
        <v>24</v>
      </c>
      <c r="H2" s="44" t="s">
        <v>25</v>
      </c>
    </row>
    <row r="3" spans="2:8" ht="15.75" x14ac:dyDescent="0.25">
      <c r="B3" s="42" t="s">
        <v>19</v>
      </c>
      <c r="C3" s="50" t="b">
        <v>1</v>
      </c>
      <c r="D3" s="50" t="b">
        <v>1</v>
      </c>
      <c r="E3" s="50" t="b">
        <v>0</v>
      </c>
      <c r="F3" s="42">
        <v>96</v>
      </c>
      <c r="G3" s="42">
        <v>0.3</v>
      </c>
      <c r="H3" s="42">
        <v>5.0000000000000001E-4</v>
      </c>
    </row>
    <row r="4" spans="2:8" ht="15.75" x14ac:dyDescent="0.25">
      <c r="B4" s="42" t="s">
        <v>11</v>
      </c>
      <c r="C4" s="50" t="b">
        <v>0</v>
      </c>
      <c r="D4" s="50" t="b">
        <v>1</v>
      </c>
      <c r="E4" s="50" t="b">
        <v>1</v>
      </c>
      <c r="F4" s="42">
        <v>160</v>
      </c>
      <c r="G4" s="42">
        <v>0.3</v>
      </c>
      <c r="H4" s="42">
        <v>1E-3</v>
      </c>
    </row>
    <row r="5" spans="2:8" ht="15.75" x14ac:dyDescent="0.25">
      <c r="B5" s="42" t="s">
        <v>15</v>
      </c>
      <c r="C5" s="50" t="b">
        <v>1</v>
      </c>
      <c r="D5" s="50" t="b">
        <v>1</v>
      </c>
      <c r="E5" s="50" t="b">
        <v>1</v>
      </c>
      <c r="F5" s="42">
        <v>224</v>
      </c>
      <c r="G5" s="42">
        <v>0.1</v>
      </c>
      <c r="H5" s="42">
        <v>1E-3</v>
      </c>
    </row>
    <row r="6" spans="2:8" ht="15.75" x14ac:dyDescent="0.25">
      <c r="B6" s="42" t="s">
        <v>14</v>
      </c>
      <c r="C6" s="50" t="b">
        <v>0</v>
      </c>
      <c r="D6" s="50" t="b">
        <v>1</v>
      </c>
      <c r="E6" s="50" t="b">
        <v>0</v>
      </c>
      <c r="F6" s="42">
        <v>64</v>
      </c>
      <c r="G6" s="42">
        <v>0.1</v>
      </c>
      <c r="H6" s="42"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D37C9-37BC-49D9-9DD3-EF6BB6EEDF5E}">
  <dimension ref="B1:C9"/>
  <sheetViews>
    <sheetView showGridLines="0" workbookViewId="0">
      <selection activeCell="C18" sqref="C18"/>
    </sheetView>
  </sheetViews>
  <sheetFormatPr defaultRowHeight="15" x14ac:dyDescent="0.25"/>
  <cols>
    <col min="1" max="1" width="13.42578125" customWidth="1"/>
    <col min="2" max="2" width="22" bestFit="1" customWidth="1"/>
    <col min="3" max="3" width="57.42578125" customWidth="1"/>
  </cols>
  <sheetData>
    <row r="1" spans="2:3" ht="46.5" customHeight="1" x14ac:dyDescent="0.25"/>
    <row r="2" spans="2:3" ht="15.75" x14ac:dyDescent="0.25">
      <c r="B2" s="44" t="s">
        <v>51</v>
      </c>
      <c r="C2" s="44" t="s">
        <v>52</v>
      </c>
    </row>
    <row r="3" spans="2:3" ht="15.75" x14ac:dyDescent="0.25">
      <c r="B3" s="43" t="s">
        <v>26</v>
      </c>
      <c r="C3" s="43" t="s">
        <v>27</v>
      </c>
    </row>
    <row r="4" spans="2:3" ht="15.75" x14ac:dyDescent="0.25">
      <c r="B4" s="43" t="s">
        <v>28</v>
      </c>
      <c r="C4" s="43" t="s">
        <v>29</v>
      </c>
    </row>
    <row r="5" spans="2:3" ht="15.75" x14ac:dyDescent="0.25">
      <c r="B5" s="43" t="s">
        <v>30</v>
      </c>
      <c r="C5" s="43" t="s">
        <v>31</v>
      </c>
    </row>
    <row r="6" spans="2:3" ht="15.75" x14ac:dyDescent="0.25">
      <c r="B6" s="43" t="s">
        <v>32</v>
      </c>
      <c r="C6" s="43" t="s">
        <v>33</v>
      </c>
    </row>
    <row r="7" spans="2:3" ht="15.75" x14ac:dyDescent="0.25">
      <c r="B7" s="43" t="s">
        <v>34</v>
      </c>
      <c r="C7" s="43" t="s">
        <v>35</v>
      </c>
    </row>
    <row r="8" spans="2:3" ht="15.75" x14ac:dyDescent="0.25">
      <c r="B8" s="43" t="s">
        <v>36</v>
      </c>
      <c r="C8" s="43" t="s">
        <v>37</v>
      </c>
    </row>
    <row r="9" spans="2:3" ht="15.75" x14ac:dyDescent="0.25">
      <c r="B9" s="43" t="s">
        <v>38</v>
      </c>
      <c r="C9" s="43" t="s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89E5E-CD58-4278-9CFD-0DDC40DFA56A}">
  <dimension ref="B1:D9"/>
  <sheetViews>
    <sheetView showGridLines="0" workbookViewId="0">
      <selection activeCell="D8" sqref="D8"/>
    </sheetView>
  </sheetViews>
  <sheetFormatPr defaultRowHeight="15" x14ac:dyDescent="0.25"/>
  <cols>
    <col min="1" max="1" width="11.28515625" customWidth="1"/>
    <col min="2" max="2" width="22.5703125" bestFit="1" customWidth="1"/>
    <col min="3" max="3" width="11.140625" customWidth="1"/>
    <col min="4" max="4" width="37.7109375" customWidth="1"/>
  </cols>
  <sheetData>
    <row r="1" spans="2:4" ht="33.75" customHeight="1" x14ac:dyDescent="0.25"/>
    <row r="2" spans="2:4" ht="15.75" x14ac:dyDescent="0.25">
      <c r="B2" s="44" t="s">
        <v>39</v>
      </c>
      <c r="C2" s="44" t="s">
        <v>54</v>
      </c>
      <c r="D2" s="44" t="s">
        <v>40</v>
      </c>
    </row>
    <row r="3" spans="2:4" ht="15.75" x14ac:dyDescent="0.25">
      <c r="B3" s="42" t="s">
        <v>16</v>
      </c>
      <c r="C3" s="42" t="s">
        <v>41</v>
      </c>
      <c r="D3" s="42" t="s">
        <v>42</v>
      </c>
    </row>
    <row r="4" spans="2:4" ht="15.75" x14ac:dyDescent="0.25">
      <c r="B4" s="42" t="s">
        <v>20</v>
      </c>
      <c r="C4" s="42" t="s">
        <v>43</v>
      </c>
      <c r="D4" s="42" t="s">
        <v>44</v>
      </c>
    </row>
    <row r="5" spans="2:4" ht="15.75" x14ac:dyDescent="0.25">
      <c r="B5" s="42" t="s">
        <v>21</v>
      </c>
      <c r="C5" s="42" t="s">
        <v>43</v>
      </c>
      <c r="D5" s="42" t="s">
        <v>44</v>
      </c>
    </row>
    <row r="6" spans="2:4" ht="15.75" x14ac:dyDescent="0.25">
      <c r="B6" s="42" t="s">
        <v>45</v>
      </c>
      <c r="C6" s="42" t="s">
        <v>43</v>
      </c>
      <c r="D6" s="42" t="s">
        <v>44</v>
      </c>
    </row>
    <row r="7" spans="2:4" ht="15.75" x14ac:dyDescent="0.25">
      <c r="B7" s="42" t="s">
        <v>23</v>
      </c>
      <c r="C7" s="42" t="s">
        <v>46</v>
      </c>
      <c r="D7" s="42" t="s">
        <v>47</v>
      </c>
    </row>
    <row r="8" spans="2:4" ht="15.75" x14ac:dyDescent="0.25">
      <c r="B8" s="42" t="s">
        <v>24</v>
      </c>
      <c r="C8" s="42" t="s">
        <v>48</v>
      </c>
      <c r="D8" s="42" t="s">
        <v>49</v>
      </c>
    </row>
    <row r="9" spans="2:4" ht="15.75" x14ac:dyDescent="0.25">
      <c r="B9" s="42" t="s">
        <v>25</v>
      </c>
      <c r="C9" s="42" t="s">
        <v>48</v>
      </c>
      <c r="D9" s="4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misclassification</vt:lpstr>
      <vt:lpstr>top models</vt:lpstr>
      <vt:lpstr>performance</vt:lpstr>
      <vt:lpstr>prediction timing</vt:lpstr>
      <vt:lpstr>best model</vt:lpstr>
      <vt:lpstr>hyperparameters</vt:lpstr>
      <vt:lpstr>specs</vt:lpstr>
      <vt:lpstr>hyperparameter search space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klotz</dc:creator>
  <cp:lastModifiedBy>klotz</cp:lastModifiedBy>
  <dcterms:created xsi:type="dcterms:W3CDTF">2022-04-20T15:22:37Z</dcterms:created>
  <dcterms:modified xsi:type="dcterms:W3CDTF">2022-04-22T19:18:30Z</dcterms:modified>
</cp:coreProperties>
</file>