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autoCompressPictures="0"/>
  <mc:AlternateContent xmlns:mc="http://schemas.openxmlformats.org/markup-compatibility/2006">
    <mc:Choice Requires="x15">
      <x15ac:absPath xmlns:x15ac="http://schemas.microsoft.com/office/spreadsheetml/2010/11/ac" url="C:\Users\39329\Desktop\UNISA\MAGISTRALE\SECONDO\GPS\DOCUMENTAZIONE_PROGETTO\MANAGEMENT\REPORTS\"/>
    </mc:Choice>
  </mc:AlternateContent>
  <xr:revisionPtr revIDLastSave="0" documentId="8_{76F28929-FC5B-49A7-A3B4-53E31D5C2798}" xr6:coauthVersionLast="47" xr6:coauthVersionMax="47" xr10:uidLastSave="{00000000-0000-0000-0000-000000000000}"/>
  <bookViews>
    <workbookView xWindow="-108" yWindow="-108" windowWidth="23256" windowHeight="12456" tabRatio="581" activeTab="1" xr2:uid="{00000000-000D-0000-FFFF-FFFF00000000}"/>
  </bookViews>
  <sheets>
    <sheet name="definizioni" sheetId="1" r:id="rId1"/>
    <sheet name="tabella" sheetId="3" r:id="rId2"/>
    <sheet name="grafici" sheetId="4" r:id="rId3"/>
  </sheets>
  <definedNames>
    <definedName name="_xlnm.Print_Area" localSheetId="1">tabella!$A$1:$G$17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3" l="1"/>
  <c r="B5" i="3" l="1"/>
  <c r="B12" i="3" s="1"/>
  <c r="D7" i="3"/>
  <c r="C15" i="3"/>
  <c r="C12" i="3"/>
  <c r="C9" i="3"/>
  <c r="F7" i="3"/>
  <c r="E7" i="3"/>
  <c r="D6" i="3"/>
  <c r="C5" i="3"/>
  <c r="E6" i="3"/>
  <c r="F5" i="3"/>
  <c r="F9" i="3"/>
  <c r="E5" i="3"/>
  <c r="E9" i="3" s="1"/>
  <c r="F10" i="3"/>
  <c r="F12" i="3"/>
  <c r="F11" i="3"/>
  <c r="F16" i="3" s="1"/>
  <c r="F17" i="3" s="1"/>
  <c r="D5" i="3"/>
  <c r="D11" i="3"/>
  <c r="D14" i="3" s="1"/>
  <c r="D15" i="3" s="1"/>
  <c r="C10" i="3"/>
  <c r="E12" i="3"/>
  <c r="C11" i="3"/>
  <c r="C14" i="3"/>
  <c r="C13" i="3"/>
  <c r="C16" i="3"/>
  <c r="C17" i="3"/>
  <c r="F14" i="3" l="1"/>
  <c r="E16" i="3"/>
  <c r="E17" i="3" s="1"/>
  <c r="E10" i="3"/>
  <c r="E11" i="3"/>
  <c r="E14" i="3"/>
  <c r="E15" i="3" s="1"/>
  <c r="E13" i="3"/>
  <c r="D13" i="3"/>
  <c r="D12" i="3"/>
  <c r="D16" i="3" s="1"/>
  <c r="D17" i="3" s="1"/>
  <c r="D10" i="3"/>
  <c r="D9" i="3"/>
  <c r="B10" i="3"/>
  <c r="B11" i="3"/>
  <c r="B14" i="3" s="1"/>
  <c r="B9" i="3"/>
  <c r="F15" i="3" l="1"/>
  <c r="F13" i="3"/>
  <c r="B16" i="3"/>
  <c r="B17" i="3" s="1"/>
  <c r="B15" i="3"/>
  <c r="B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tc={D1AB6231-BE37-49C0-9C55-4BF60CF2B3A7}</author>
    <author>tc={89869D3A-8B88-4037-8987-580348598689}</author>
    <author>tc={5CE8A824-5900-4427-8415-82A6AD08944C}</author>
    <author>tc={867E4A6B-E03D-40BA-BDA9-8714E25C97D5}</author>
    <author>tc={5276F0EB-C8F0-4DAC-9279-B0EAEEC03199}</author>
    <author>tc={1ACC688F-60CA-44EA-83CC-1DFA2A483936}</author>
    <author>tc={E24F3EA4-7362-42A1-9E51-3A14D313826B}</author>
    <author>tc={8A1C29FD-365B-4EBC-8541-2D60257C0650}</author>
  </authors>
  <commentList>
    <comment ref="B6" authorId="0" shapeId="0" xr:uid="{D1AB6231-BE37-49C0-9C55-4BF60CF2B3A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1062 (costo effettivo RAD) + 476 (costo effettivo SDD)</t>
      </text>
    </comment>
    <comment ref="C6" authorId="1" shapeId="0" xr:uid="{89869D3A-8B88-4037-8987-58034859868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1538 (RAD+SDD)+ 290 (TCS) + 234 (ODD senza CI &amp; DP)</t>
      </text>
    </comment>
    <comment ref="D6" authorId="2" shapeId="0" xr:uid="{5CE8A824-5900-4427-8415-82A6AD08944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60: costo "Design Pattern"
40: costo "Class Interfaces"
500: costo Training
630: costi attuali fino al 03/01 Implem</t>
      </text>
    </comment>
    <comment ref="F6" authorId="3" shapeId="0" xr:uid="{867E4A6B-E03D-40BA-BDA9-8714E25C97D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649 --&gt; costi Testing e Manuali
140 --&gt; costi Implementazione</t>
      </text>
    </comment>
    <comment ref="C7" authorId="4" shapeId="0" xr:uid="{5276F0EB-C8F0-4DAC-9279-B0EAEEC031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1400+240+280 (senza contare il task dei DP)</t>
      </text>
    </comment>
    <comment ref="D7" authorId="5" shapeId="0" xr:uid="{1ACC688F-60CA-44EA-83CC-1DFA2A48393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160: costo "Design Pattern"
480: costo "Training"
580: costo Implementazione</t>
      </text>
    </comment>
    <comment ref="E7" authorId="6" shapeId="0" xr:uid="{E24F3EA4-7362-42A1-9E51-3A14D313826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1740=87*20 </t>
      </text>
    </comment>
    <comment ref="F7" authorId="7" shapeId="0" xr:uid="{8A1C29FD-365B-4EBC-8541-2D60257C065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140=costo chat-bot
880=costo testing
100=costo manuali</t>
      </text>
    </comment>
  </commentList>
</comments>
</file>

<file path=xl/sharedStrings.xml><?xml version="1.0" encoding="utf-8"?>
<sst xmlns="http://schemas.openxmlformats.org/spreadsheetml/2006/main" count="88" uniqueCount="84">
  <si>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</si>
  <si>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</si>
  <si>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</si>
  <si>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</si>
  <si>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</si>
  <si>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</si>
  <si>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</si>
  <si>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</si>
  <si>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</si>
  <si>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</si>
  <si>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</si>
  <si>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</si>
  <si>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</si>
  <si>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</si>
  <si>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</si>
  <si>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</si>
  <si>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</si>
  <si>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</si>
  <si>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</si>
  <si>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</si>
  <si>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</si>
  <si>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</si>
  <si>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</si>
  <si>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</si>
  <si>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</si>
  <si>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</si>
  <si>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</si>
  <si>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</si>
  <si>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</si>
  <si>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</si>
  <si>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</si>
  <si>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</si>
  <si>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</si>
  <si>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</si>
  <si>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</si>
  <si>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</si>
  <si>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</si>
  <si>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</si>
  <si>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</si>
  <si>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</si>
  <si>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</si>
  <si>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</si>
  <si>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</si>
  <si>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</si>
  <si>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</si>
  <si>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</si>
  <si>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</si>
  <si>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</si>
  <si>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</si>
  <si>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</si>
  <si>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</si>
  <si>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</si>
  <si>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</si>
  <si>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</si>
  <si>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</si>
  <si>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</si>
  <si>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</si>
  <si>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</si>
  <si>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</si>
  <si>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C11 - Report.it</t>
  </si>
  <si>
    <t>M1 - RAD/SDD</t>
  </si>
  <si>
    <t>M2 - TP&amp;TCS/ODD</t>
  </si>
  <si>
    <t>05/12/2022</t>
  </si>
  <si>
    <t>19/12/2022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</si>
  <si>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</si>
  <si>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</si>
  <si>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</si>
  <si>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</si>
  <si>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</si>
  <si>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</si>
  <si>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</si>
  <si>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</si>
  <si>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</si>
  <si>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</si>
  <si>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</si>
  <si>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</si>
  <si>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</si>
  <si>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</si>
  <si>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03/01/2023</t>
  </si>
  <si>
    <t>M3 - ODD/IMPLEMENTAZIONE</t>
  </si>
  <si>
    <t>M4 - IMPLEMENTAZIONE</t>
  </si>
  <si>
    <t>17/01/2023</t>
  </si>
  <si>
    <t>M5 - CONSEGNA</t>
  </si>
  <si>
    <t>27/01/2023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</si>
</sst>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21" x14ac:knownFonts="1">
    <font>
      <sz val="10"/>
      <name val="Arial"/>
    </font>
    <font>
      <sz val="10"/>
      <name val="Arial"/>
      <family val="2"/>
    </font>
    <font>
      <sz val="8"/>
      <name val="Arial"/>
      <family val="2"/>
    </font>
    <font>
      <b/>
      <sz val="11"/>
      <color theme="3"/>
      <name val="Calibri"/>
      <family val="2"/>
      <scheme val="minor"/>
    </font>
    <font>
      <b/>
      <sz val="11"/>
      <color rgb="FF3F3F3F"/>
      <name val="Calibri"/>
      <family val="2"/>
      <scheme val="minor"/>
    </font>
    <font>
      <sz val="8"/>
      <name val="Calibri"/>
      <family val="2"/>
      <scheme val="minor"/>
    </font>
    <font>
      <u/>
      <sz val="10"/>
      <color theme="10"/>
      <name val="Arial"/>
      <family val="2"/>
    </font>
    <font>
      <u/>
      <sz val="10"/>
      <color theme="11"/>
      <name val="Arial"/>
      <family val="2"/>
    </font>
    <font>
      <b/>
      <sz val="12"/>
      <name val="Century Gothic"/>
      <family val="2"/>
    </font>
    <font>
      <sz val="9"/>
      <name val="Century Gothic"/>
      <family val="2"/>
    </font>
    <font>
      <sz val="10"/>
      <name val="Century Gothic"/>
      <family val="2"/>
    </font>
    <font>
      <b/>
      <sz val="10"/>
      <color indexed="9"/>
      <name val="Century Gothic"/>
      <family val="2"/>
    </font>
    <font>
      <sz val="10"/>
      <color theme="0"/>
      <name val="Century Gothic"/>
      <family val="2"/>
    </font>
    <font>
      <sz val="8"/>
      <color rgb="FFC00000"/>
      <name val="Century Gothic"/>
      <family val="2"/>
    </font>
    <font>
      <b/>
      <sz val="14"/>
      <color theme="3"/>
      <name val="Century Gothic"/>
      <family val="2"/>
    </font>
    <font>
      <b/>
      <sz val="11"/>
      <color theme="3"/>
      <name val="Century Gothic"/>
      <family val="2"/>
    </font>
    <font>
      <b/>
      <sz val="11"/>
      <color rgb="FF3F3F3F"/>
      <name val="Century Gothic"/>
      <family val="2"/>
    </font>
    <font>
      <b/>
      <sz val="11"/>
      <color theme="4" tint="-0.249977111117893"/>
      <name val="Century Gothic"/>
      <family val="2"/>
    </font>
    <font>
      <b/>
      <sz val="14"/>
      <color theme="1"/>
      <name val="Century Gothic"/>
      <family val="2"/>
    </font>
    <font>
      <b/>
      <sz val="14"/>
      <color rgb="FFC00000"/>
      <name val="Century Gothic"/>
      <family val="2"/>
    </font>
    <font>
      <sz val="9"/>
      <color indexed="81"/>
      <name val="Tahoma"/>
      <charset val="1"/>
    </font>
  </fonts>
  <fills count="12">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rgb="FF0070C0"/>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5" borderId="17"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5" fillId="0" borderId="0" xfId="0" applyFont="1" applyProtection="1">
      <protection locked="0"/>
    </xf>
    <xf numFmtId="0" fontId="10" fillId="0" borderId="0" xfId="0" applyFont="1" applyAlignment="1">
      <alignment vertical="center" wrapText="1"/>
    </xf>
    <xf numFmtId="0" fontId="10" fillId="0" borderId="12" xfId="0" applyFont="1" applyBorder="1"/>
    <xf numFmtId="0" fontId="10" fillId="0" borderId="12" xfId="0" applyFont="1" applyBorder="1" applyAlignment="1">
      <alignment horizontal="center"/>
    </xf>
    <xf numFmtId="0" fontId="10" fillId="0" borderId="12" xfId="0" applyFont="1" applyBorder="1" applyAlignment="1">
      <alignment wrapText="1"/>
    </xf>
    <xf numFmtId="0" fontId="10" fillId="0" borderId="14" xfId="0" applyFont="1" applyBorder="1"/>
    <xf numFmtId="0" fontId="10" fillId="0" borderId="14" xfId="0" applyFont="1" applyBorder="1" applyAlignment="1">
      <alignment horizontal="center"/>
    </xf>
    <xf numFmtId="0" fontId="10" fillId="0" borderId="14" xfId="0" applyFont="1" applyBorder="1" applyAlignment="1">
      <alignment wrapText="1"/>
    </xf>
    <xf numFmtId="0" fontId="10" fillId="0" borderId="4" xfId="0" applyFont="1" applyBorder="1"/>
    <xf numFmtId="0" fontId="10" fillId="0" borderId="4" xfId="0" applyFont="1" applyBorder="1" applyAlignment="1">
      <alignment horizontal="center"/>
    </xf>
    <xf numFmtId="0" fontId="10" fillId="0" borderId="4" xfId="0" applyFont="1" applyBorder="1" applyAlignment="1">
      <alignment wrapText="1"/>
    </xf>
    <xf numFmtId="0" fontId="10" fillId="0" borderId="4" xfId="0" applyFont="1" applyBorder="1" applyAlignment="1">
      <alignment horizontal="center" vertical="center" wrapText="1"/>
    </xf>
    <xf numFmtId="0" fontId="10" fillId="0" borderId="15" xfId="0" applyFont="1" applyBorder="1"/>
    <xf numFmtId="0" fontId="10" fillId="0" borderId="15" xfId="0" applyFont="1" applyBorder="1" applyAlignment="1">
      <alignment horizontal="center"/>
    </xf>
    <xf numFmtId="0" fontId="10" fillId="0" borderId="15" xfId="0" applyFont="1" applyBorder="1" applyAlignment="1">
      <alignment wrapText="1"/>
    </xf>
    <xf numFmtId="0" fontId="10" fillId="0" borderId="16" xfId="0" applyFont="1" applyBorder="1"/>
    <xf numFmtId="0" fontId="10" fillId="0" borderId="16" xfId="0" applyFont="1" applyBorder="1" applyAlignment="1">
      <alignment horizontal="center"/>
    </xf>
    <xf numFmtId="0" fontId="10" fillId="0" borderId="16" xfId="0" applyFont="1" applyBorder="1" applyAlignment="1">
      <alignment wrapText="1"/>
    </xf>
    <xf numFmtId="0" fontId="10" fillId="0" borderId="16" xfId="0" applyFont="1" applyBorder="1" applyAlignment="1">
      <alignment horizontal="center" wrapText="1"/>
    </xf>
    <xf numFmtId="0" fontId="10" fillId="0" borderId="4" xfId="0" applyFont="1" applyBorder="1" applyAlignment="1">
      <alignment horizontal="center" wrapText="1"/>
    </xf>
    <xf numFmtId="0" fontId="10" fillId="0" borderId="13" xfId="0" applyFont="1" applyBorder="1"/>
    <xf numFmtId="0" fontId="10" fillId="0" borderId="13" xfId="0" applyFont="1" applyBorder="1" applyAlignment="1">
      <alignment horizontal="center"/>
    </xf>
    <xf numFmtId="0" fontId="10" fillId="0" borderId="13" xfId="0" applyFont="1" applyBorder="1" applyAlignment="1">
      <alignment wrapText="1"/>
    </xf>
    <xf numFmtId="0" fontId="10" fillId="0" borderId="13" xfId="0" applyFont="1" applyBorder="1" applyAlignment="1">
      <alignment horizontal="center" wrapText="1"/>
    </xf>
    <xf numFmtId="0" fontId="10" fillId="0" borderId="3" xfId="0" applyFont="1" applyBorder="1"/>
    <xf numFmtId="0" fontId="10" fillId="0" borderId="3" xfId="0" applyFont="1" applyBorder="1" applyAlignment="1">
      <alignment horizontal="center"/>
    </xf>
    <xf numFmtId="0" fontId="10" fillId="0" borderId="3" xfId="0" applyFont="1" applyBorder="1" applyAlignment="1">
      <alignment wrapText="1"/>
    </xf>
    <xf numFmtId="0" fontId="10" fillId="0" borderId="3" xfId="0" applyFont="1" applyBorder="1" applyAlignment="1">
      <alignment horizontal="center" wrapText="1"/>
    </xf>
    <xf numFmtId="0" fontId="10" fillId="7" borderId="16" xfId="0" applyFont="1" applyFill="1" applyBorder="1" applyAlignment="1">
      <alignment wrapText="1"/>
    </xf>
    <xf numFmtId="0" fontId="10" fillId="6" borderId="4" xfId="0" applyFont="1" applyFill="1" applyBorder="1" applyAlignment="1">
      <alignment wrapText="1"/>
    </xf>
    <xf numFmtId="0" fontId="10" fillId="8" borderId="4" xfId="0" applyFont="1" applyFill="1" applyBorder="1" applyAlignment="1">
      <alignment wrapText="1"/>
    </xf>
    <xf numFmtId="0" fontId="10" fillId="0" borderId="2" xfId="0" applyFont="1" applyBorder="1"/>
    <xf numFmtId="0" fontId="10" fillId="0" borderId="2" xfId="0" applyFont="1" applyBorder="1" applyAlignment="1">
      <alignment horizontal="center"/>
    </xf>
    <xf numFmtId="0" fontId="12" fillId="9" borderId="2" xfId="0" applyFont="1" applyFill="1" applyBorder="1" applyAlignment="1">
      <alignment wrapText="1"/>
    </xf>
    <xf numFmtId="0" fontId="11" fillId="10" borderId="10" xfId="0" applyFont="1" applyFill="1" applyBorder="1" applyAlignment="1">
      <alignment horizontal="center" vertical="center"/>
    </xf>
    <xf numFmtId="0" fontId="11" fillId="10" borderId="11" xfId="0" applyFont="1" applyFill="1" applyBorder="1" applyAlignment="1">
      <alignment horizontal="center" vertical="center"/>
    </xf>
    <xf numFmtId="0" fontId="11" fillId="10" borderId="9" xfId="0" applyFont="1" applyFill="1" applyBorder="1" applyAlignment="1">
      <alignment horizontal="center" vertical="center"/>
    </xf>
    <xf numFmtId="0" fontId="13" fillId="0" borderId="0" xfId="0" applyFont="1" applyAlignment="1" applyProtection="1">
      <alignment horizontal="center" vertical="center"/>
      <protection locked="0"/>
    </xf>
    <xf numFmtId="0" fontId="14" fillId="0" borderId="0" xfId="2" applyFont="1" applyBorder="1" applyAlignment="1" applyProtection="1">
      <alignment horizontal="center" wrapText="1"/>
      <protection locked="0"/>
    </xf>
    <xf numFmtId="0" fontId="15" fillId="0" borderId="5" xfId="2" applyFont="1" applyFill="1" applyBorder="1" applyAlignment="1" applyProtection="1">
      <alignment horizontal="left" wrapText="1"/>
      <protection locked="0"/>
    </xf>
    <xf numFmtId="165" fontId="15" fillId="0" borderId="1" xfId="2" applyNumberFormat="1" applyFont="1" applyBorder="1" applyAlignment="1" applyProtection="1">
      <alignment horizontal="right"/>
      <protection locked="0"/>
    </xf>
    <xf numFmtId="0" fontId="15" fillId="0" borderId="6" xfId="2" applyFont="1" applyFill="1" applyBorder="1" applyAlignment="1" applyProtection="1">
      <alignment horizontal="left" wrapText="1"/>
      <protection locked="0"/>
    </xf>
    <xf numFmtId="165" fontId="15" fillId="0" borderId="1" xfId="2" applyNumberFormat="1" applyFont="1" applyFill="1" applyBorder="1" applyAlignment="1" applyProtection="1">
      <alignment horizontal="right"/>
      <protection locked="0"/>
    </xf>
    <xf numFmtId="9" fontId="16" fillId="5" borderId="17" xfId="3" applyNumberFormat="1" applyFont="1" applyAlignment="1" applyProtection="1">
      <alignment horizontal="right"/>
      <protection locked="0"/>
    </xf>
    <xf numFmtId="164" fontId="15" fillId="0" borderId="6" xfId="2" applyNumberFormat="1" applyFont="1" applyFill="1" applyBorder="1" applyAlignment="1" applyProtection="1">
      <alignment horizontal="left" wrapText="1"/>
      <protection locked="0"/>
    </xf>
    <xf numFmtId="165" fontId="16" fillId="5" borderId="17" xfId="3" applyNumberFormat="1" applyFont="1" applyAlignment="1" applyProtection="1">
      <alignment horizontal="right"/>
    </xf>
    <xf numFmtId="2" fontId="15" fillId="0" borderId="6" xfId="2" applyNumberFormat="1" applyFont="1" applyFill="1" applyBorder="1" applyAlignment="1" applyProtection="1">
      <alignment horizontal="left" wrapText="1"/>
      <protection locked="0"/>
    </xf>
    <xf numFmtId="10" fontId="16" fillId="5" borderId="17" xfId="3" applyNumberFormat="1" applyFont="1" applyAlignment="1" applyProtection="1">
      <alignment horizontal="right"/>
    </xf>
    <xf numFmtId="2" fontId="15" fillId="0" borderId="7" xfId="2" applyNumberFormat="1" applyFont="1" applyFill="1" applyBorder="1" applyAlignment="1" applyProtection="1">
      <alignment horizontal="left" wrapText="1"/>
      <protection locked="0"/>
    </xf>
    <xf numFmtId="164" fontId="15" fillId="0" borderId="7" xfId="2" applyNumberFormat="1" applyFont="1" applyFill="1" applyBorder="1" applyAlignment="1" applyProtection="1">
      <alignment horizontal="left" wrapText="1"/>
      <protection locked="0"/>
    </xf>
    <xf numFmtId="2" fontId="15" fillId="0" borderId="0" xfId="2" applyNumberFormat="1" applyFont="1" applyFill="1" applyBorder="1" applyAlignment="1" applyProtection="1">
      <alignment horizontal="left" wrapText="1"/>
      <protection locked="0"/>
    </xf>
    <xf numFmtId="2" fontId="15" fillId="2" borderId="1" xfId="2" applyNumberFormat="1" applyFont="1" applyFill="1" applyBorder="1" applyAlignment="1" applyProtection="1">
      <alignment horizontal="center"/>
    </xf>
    <xf numFmtId="164" fontId="15" fillId="0" borderId="8" xfId="2" applyNumberFormat="1" applyFont="1" applyFill="1" applyBorder="1" applyAlignment="1" applyProtection="1">
      <alignment horizontal="left" vertical="center" wrapText="1"/>
      <protection locked="0"/>
    </xf>
    <xf numFmtId="164" fontId="15" fillId="6" borderId="1" xfId="2" applyNumberFormat="1" applyFont="1" applyFill="1" applyBorder="1" applyAlignment="1" applyProtection="1">
      <alignment horizontal="center" vertical="center"/>
    </xf>
    <xf numFmtId="164" fontId="15" fillId="4" borderId="1" xfId="2" applyNumberFormat="1" applyFont="1" applyFill="1" applyBorder="1" applyAlignment="1" applyProtection="1">
      <alignment horizontal="center" vertical="center"/>
    </xf>
    <xf numFmtId="164" fontId="15" fillId="3" borderId="1" xfId="2" applyNumberFormat="1" applyFont="1" applyFill="1" applyBorder="1" applyAlignment="1" applyProtection="1">
      <alignment horizontal="center" vertical="center"/>
    </xf>
    <xf numFmtId="14" fontId="17" fillId="11" borderId="1" xfId="2" applyNumberFormat="1" applyFont="1" applyFill="1" applyBorder="1" applyAlignment="1" applyProtection="1">
      <alignment horizontal="center"/>
      <protection locked="0"/>
    </xf>
    <xf numFmtId="0" fontId="19" fillId="0" borderId="0" xfId="0" applyFont="1" applyProtection="1">
      <protection locked="0"/>
    </xf>
    <xf numFmtId="14" fontId="15" fillId="0" borderId="16" xfId="2" applyNumberFormat="1" applyFont="1" applyFill="1" applyBorder="1" applyAlignment="1" applyProtection="1">
      <alignment horizontal="center"/>
      <protection locked="0"/>
    </xf>
    <xf numFmtId="0" fontId="9" fillId="0" borderId="0" xfId="0" applyFont="1" applyAlignment="1">
      <alignment horizontal="left" vertical="center" wrapText="1"/>
    </xf>
    <xf numFmtId="0" fontId="8" fillId="0" borderId="0" xfId="0" applyFont="1" applyAlignment="1" applyProtection="1">
      <alignment horizontal="left"/>
      <protection locked="0"/>
    </xf>
    <xf numFmtId="0" fontId="18"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5">
    <dxf>
      <font>
        <b/>
        <strike val="0"/>
        <outline val="0"/>
        <shadow val="0"/>
        <u val="none"/>
        <vertAlign val="baseline"/>
        <sz val="11"/>
        <color rgb="FF3F3F3F"/>
        <name val="Century Gothic"/>
        <family val="2"/>
        <scheme val="none"/>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entury Gothic"/>
        <family val="2"/>
        <scheme val="none"/>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entury Gothic"/>
        <family val="2"/>
        <scheme val="none"/>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entury Gothic"/>
        <family val="2"/>
        <scheme val="none"/>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entury Gothic"/>
        <family val="2"/>
        <scheme val="none"/>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entury Gothic"/>
        <family val="2"/>
        <scheme val="none"/>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entury Gothic"/>
        <family val="2"/>
        <scheme val="none"/>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entury Gothic"/>
        <family val="2"/>
        <scheme val="none"/>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tabella!$A$12</c:f>
              <c:strCache>
                <c:ptCount val="1"/>
                <c:pt idx="0">
                  <c:v>Schedule Performance Index (SPI)</c:v>
                </c:pt>
              </c:strCache>
            </c:strRef>
          </c:tx>
          <c:spPr>
            <a:ln w="25400" cap="rnd">
              <a:solidFill>
                <a:srgbClr val="000080"/>
              </a:solidFill>
              <a:prstDash val="solid"/>
              <a:round/>
            </a:ln>
          </c:spPr>
          <c:marker>
            <c:symbol val="diamond"/>
            <c:size val="5"/>
            <c:spPr>
              <a:solidFill>
                <a:srgbClr val="000080"/>
              </a:solidFill>
              <a:ln>
                <a:solidFill>
                  <a:srgbClr val="000080"/>
                </a:solidFill>
                <a:prstDash val="solid"/>
              </a:ln>
            </c:spPr>
          </c:marker>
          <c:cat>
            <c:multiLvlStrRef>
              <c:f>tabella!$B$3:$F$4</c:f>
              <c:multiLvlStrCache>
                <c:ptCount val="5"/>
                <c:lvl>
                  <c:pt idx="0">
                    <c:v>€ 6.000,00</c:v>
                  </c:pt>
                  <c:pt idx="1">
                    <c:v>€ 6.000,00</c:v>
                  </c:pt>
                  <c:pt idx="2">
                    <c:v>€ 6.000,00</c:v>
                  </c:pt>
                  <c:pt idx="3">
                    <c:v>€ 6.000,00</c:v>
                  </c:pt>
                  <c:pt idx="4">
                    <c:v>€ 6.000,00</c:v>
                  </c:pt>
                </c:lvl>
                <c:lvl>
                  <c:pt idx="0">
                    <c:v>05/12/2022</c:v>
                  </c:pt>
                  <c:pt idx="1">
                    <c:v>19/12/2022</c:v>
                  </c:pt>
                  <c:pt idx="2">
                    <c:v>03/01/2023</c:v>
                  </c:pt>
                  <c:pt idx="3">
                    <c:v>17/01/2023</c:v>
                  </c:pt>
                  <c:pt idx="4">
                    <c:v>27/01/2023</c:v>
                  </c:pt>
                </c:lvl>
              </c:multiLvlStrCache>
            </c:multiLvlStrRef>
          </c:cat>
          <c:val>
            <c:numRef>
              <c:f>tabella!$B$12:$F$12</c:f>
              <c:numCache>
                <c:formatCode>0.00%</c:formatCode>
                <c:ptCount val="5"/>
                <c:pt idx="0">
                  <c:v>0.99999857142857151</c:v>
                </c:pt>
                <c:pt idx="1">
                  <c:v>1</c:v>
                </c:pt>
                <c:pt idx="2">
                  <c:v>0.99999936305732495</c:v>
                </c:pt>
                <c:pt idx="3">
                  <c:v>0.99999959016393436</c:v>
                </c:pt>
                <c:pt idx="4">
                  <c:v>1</c:v>
                </c:pt>
              </c:numCache>
            </c:numRef>
          </c:val>
          <c:smooth val="0"/>
          <c:extLst>
            <c:ext xmlns:c16="http://schemas.microsoft.com/office/drawing/2014/chart" uri="{C3380CC4-5D6E-409C-BE32-E72D297353CC}">
              <c16:uniqueId val="{00000000-C10E-4A91-8402-7AF9501F9F27}"/>
            </c:ext>
          </c:extLst>
        </c:ser>
        <c:ser>
          <c:idx val="1"/>
          <c:order val="1"/>
          <c:tx>
            <c:strRef>
              <c:f>tabella!$A$11</c:f>
              <c:strCache>
                <c:ptCount val="1"/>
                <c:pt idx="0">
                  <c:v>Cost Performance Index (CPI)</c:v>
                </c:pt>
              </c:strCache>
            </c:strRef>
          </c:tx>
          <c:val>
            <c:numRef>
              <c:f>tabella!$B$11:$F$11</c:f>
              <c:numCache>
                <c:formatCode>0.00%</c:formatCode>
                <c:ptCount val="5"/>
                <c:pt idx="0">
                  <c:v>0.91027178153446042</c:v>
                </c:pt>
                <c:pt idx="1">
                  <c:v>0.93113482056256058</c:v>
                </c:pt>
                <c:pt idx="2">
                  <c:v>0.95382685297691383</c:v>
                </c:pt>
                <c:pt idx="3">
                  <c:v>0.9529384885764498</c:v>
                </c:pt>
                <c:pt idx="4">
                  <c:v>1.015228426395939</c:v>
                </c:pt>
              </c:numCache>
            </c:numRef>
          </c:val>
          <c:smooth val="0"/>
          <c:extLst>
            <c:ext xmlns:c16="http://schemas.microsoft.com/office/drawing/2014/chart" uri="{C3380CC4-5D6E-409C-BE32-E72D297353CC}">
              <c16:uniqueId val="{00000002-F158-4BD0-B798-1BD1D6D85B1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05/12/2022</c:v>
                </c:pt>
                <c:pt idx="1">
                  <c:v>19/12/2022</c:v>
                </c:pt>
                <c:pt idx="2">
                  <c:v>03/01/2023</c:v>
                </c:pt>
                <c:pt idx="3">
                  <c:v>17/01/2023</c:v>
                </c:pt>
                <c:pt idx="4">
                  <c:v>27/01/2023</c:v>
                </c:pt>
              </c:strCache>
            </c:strRef>
          </c:cat>
          <c:val>
            <c:numRef>
              <c:f>tabella!$B$4:$F$4</c:f>
              <c:numCache>
                <c:formatCode>"€"\ #,##0.00</c:formatCode>
                <c:ptCount val="5"/>
                <c:pt idx="0">
                  <c:v>6000</c:v>
                </c:pt>
                <c:pt idx="1">
                  <c:v>6000</c:v>
                </c:pt>
                <c:pt idx="2">
                  <c:v>6000</c:v>
                </c:pt>
                <c:pt idx="3">
                  <c:v>6000</c:v>
                </c:pt>
                <c:pt idx="4">
                  <c:v>6000</c:v>
                </c:pt>
              </c:numCache>
            </c:numRef>
          </c:val>
          <c:smooth val="0"/>
          <c:extLst>
            <c:ext xmlns:c16="http://schemas.microsoft.com/office/drawing/2014/chart" uri="{C3380CC4-5D6E-409C-BE32-E72D297353CC}">
              <c16:uniqueId val="{00000000-3896-4697-A0A6-5A2307679DFA}"/>
            </c:ext>
          </c:extLst>
        </c:ser>
        <c:ser>
          <c:idx val="1"/>
          <c:order val="1"/>
          <c:tx>
            <c:strRef>
              <c:f>tabella!$A$6</c:f>
              <c:strCache>
                <c:ptCount val="1"/>
                <c:pt idx="0">
                  <c:v>Actual Cost (AC)</c:v>
                </c:pt>
              </c:strCache>
            </c:strRef>
          </c:tx>
          <c:spPr>
            <a:ln w="254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05/12/2022</c:v>
                </c:pt>
                <c:pt idx="1">
                  <c:v>19/12/2022</c:v>
                </c:pt>
                <c:pt idx="2">
                  <c:v>03/01/2023</c:v>
                </c:pt>
                <c:pt idx="3">
                  <c:v>17/01/2023</c:v>
                </c:pt>
                <c:pt idx="4">
                  <c:v>27/01/2023</c:v>
                </c:pt>
              </c:strCache>
            </c:strRef>
          </c:cat>
          <c:val>
            <c:numRef>
              <c:f>tabella!$B$6:$F$6</c:f>
              <c:numCache>
                <c:formatCode>"€"\ #,##0.00</c:formatCode>
                <c:ptCount val="5"/>
                <c:pt idx="0">
                  <c:v>1538</c:v>
                </c:pt>
                <c:pt idx="1">
                  <c:v>2062</c:v>
                </c:pt>
                <c:pt idx="2">
                  <c:v>3292</c:v>
                </c:pt>
                <c:pt idx="3">
                  <c:v>5121</c:v>
                </c:pt>
                <c:pt idx="4">
                  <c:v>5910</c:v>
                </c:pt>
              </c:numCache>
            </c:numRef>
          </c:val>
          <c:smooth val="0"/>
          <c:extLst>
            <c:ext xmlns:c16="http://schemas.microsoft.com/office/drawing/2014/chart" uri="{C3380CC4-5D6E-409C-BE32-E72D297353CC}">
              <c16:uniqueId val="{00000001-3896-4697-A0A6-5A2307679DFA}"/>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05/12/2022</c:v>
                </c:pt>
                <c:pt idx="1">
                  <c:v>19/12/2022</c:v>
                </c:pt>
                <c:pt idx="2">
                  <c:v>03/01/2023</c:v>
                </c:pt>
                <c:pt idx="3">
                  <c:v>17/01/2023</c:v>
                </c:pt>
                <c:pt idx="4">
                  <c:v>27/01/2023</c:v>
                </c:pt>
              </c:strCache>
            </c:strRef>
          </c:cat>
          <c:val>
            <c:numRef>
              <c:f>tabella!$B$5:$F$5</c:f>
              <c:numCache>
                <c:formatCode>"€"\ #,##0.00</c:formatCode>
                <c:ptCount val="5"/>
                <c:pt idx="0">
                  <c:v>1399.998</c:v>
                </c:pt>
                <c:pt idx="1">
                  <c:v>1920</c:v>
                </c:pt>
                <c:pt idx="2">
                  <c:v>3139.9980000000005</c:v>
                </c:pt>
                <c:pt idx="3">
                  <c:v>4879.9979999999996</c:v>
                </c:pt>
                <c:pt idx="4">
                  <c:v>6000</c:v>
                </c:pt>
              </c:numCache>
            </c:numRef>
          </c:val>
          <c:smooth val="0"/>
          <c:extLst>
            <c:ext xmlns:c16="http://schemas.microsoft.com/office/drawing/2014/chart" uri="{C3380CC4-5D6E-409C-BE32-E72D297353CC}">
              <c16:uniqueId val="{00000002-3896-4697-A0A6-5A2307679DFA}"/>
            </c:ext>
          </c:extLst>
        </c:ser>
        <c:ser>
          <c:idx val="3"/>
          <c:order val="3"/>
          <c:tx>
            <c:strRef>
              <c:f>tabella!$A$7</c:f>
              <c:strCache>
                <c:ptCount val="1"/>
                <c:pt idx="0">
                  <c:v>Planned Value (PV)</c:v>
                </c:pt>
              </c:strCache>
            </c:strRef>
          </c:tx>
          <c:spPr>
            <a:ln w="25400">
              <a:solidFill>
                <a:srgbClr val="0000FF"/>
              </a:solidFill>
              <a:prstDash val="solid"/>
            </a:ln>
          </c:spPr>
          <c:marker>
            <c:symbol val="x"/>
            <c:size val="5"/>
            <c:spPr>
              <a:noFill/>
              <a:ln>
                <a:solidFill>
                  <a:srgbClr val="0000FF"/>
                </a:solidFill>
                <a:prstDash val="solid"/>
              </a:ln>
            </c:spPr>
          </c:marker>
          <c:cat>
            <c:strRef>
              <c:f>tabella!$B$3:$F$3</c:f>
              <c:strCache>
                <c:ptCount val="5"/>
                <c:pt idx="0">
                  <c:v>05/12/2022</c:v>
                </c:pt>
                <c:pt idx="1">
                  <c:v>19/12/2022</c:v>
                </c:pt>
                <c:pt idx="2">
                  <c:v>03/01/2023</c:v>
                </c:pt>
                <c:pt idx="3">
                  <c:v>17/01/2023</c:v>
                </c:pt>
                <c:pt idx="4">
                  <c:v>27/01/2023</c:v>
                </c:pt>
              </c:strCache>
            </c:strRef>
          </c:cat>
          <c:val>
            <c:numRef>
              <c:f>tabella!$B$7:$F$7</c:f>
              <c:numCache>
                <c:formatCode>"€"\ #,##0.00</c:formatCode>
                <c:ptCount val="5"/>
                <c:pt idx="0">
                  <c:v>1400</c:v>
                </c:pt>
                <c:pt idx="1">
                  <c:v>1920</c:v>
                </c:pt>
                <c:pt idx="2">
                  <c:v>3140</c:v>
                </c:pt>
                <c:pt idx="3">
                  <c:v>4880</c:v>
                </c:pt>
                <c:pt idx="4">
                  <c:v>6000</c:v>
                </c:pt>
              </c:numCache>
            </c:numRef>
          </c:val>
          <c:smooth val="0"/>
          <c:extLst>
            <c:ext xmlns:c16="http://schemas.microsoft.com/office/drawing/2014/chart" uri="{C3380CC4-5D6E-409C-BE32-E72D297353CC}">
              <c16:uniqueId val="{00000003-3896-4697-A0A6-5A2307679DFA}"/>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500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05/12/2022</c:v>
                </c:pt>
                <c:pt idx="1">
                  <c:v>19/12/2022</c:v>
                </c:pt>
                <c:pt idx="2">
                  <c:v>03/01/2023</c:v>
                </c:pt>
                <c:pt idx="3">
                  <c:v>17/01/2023</c:v>
                </c:pt>
                <c:pt idx="4">
                  <c:v>27/01/2023</c:v>
                </c:pt>
              </c:strCache>
            </c:strRef>
          </c:cat>
          <c:val>
            <c:numRef>
              <c:f>tabella!$B$9:$F$9</c:f>
              <c:numCache>
                <c:formatCode>"€"\ #,##0.00</c:formatCode>
                <c:ptCount val="5"/>
                <c:pt idx="0">
                  <c:v>-138.00199999999995</c:v>
                </c:pt>
                <c:pt idx="1">
                  <c:v>-142</c:v>
                </c:pt>
                <c:pt idx="2">
                  <c:v>-152.0019999999995</c:v>
                </c:pt>
                <c:pt idx="3">
                  <c:v>-241.00200000000041</c:v>
                </c:pt>
                <c:pt idx="4">
                  <c:v>90</c:v>
                </c:pt>
              </c:numCache>
            </c:numRef>
          </c:val>
          <c:smooth val="0"/>
          <c:extLst>
            <c:ext xmlns:c16="http://schemas.microsoft.com/office/drawing/2014/chart" uri="{C3380CC4-5D6E-409C-BE32-E72D297353CC}">
              <c16:uniqueId val="{00000000-8D18-4F7E-852F-9B10C974CA23}"/>
            </c:ext>
          </c:extLst>
        </c:ser>
        <c:ser>
          <c:idx val="1"/>
          <c:order val="1"/>
          <c:tx>
            <c:strRef>
              <c:f>tabella!$A$10</c:f>
              <c:strCache>
                <c:ptCount val="1"/>
                <c:pt idx="0">
                  <c:v>Schedule Variance (SV)</c:v>
                </c:pt>
              </c:strCache>
            </c:strRef>
          </c:tx>
          <c:cat>
            <c:strRef>
              <c:f>tabella!$B$3:$F$3</c:f>
              <c:strCache>
                <c:ptCount val="5"/>
                <c:pt idx="0">
                  <c:v>05/12/2022</c:v>
                </c:pt>
                <c:pt idx="1">
                  <c:v>19/12/2022</c:v>
                </c:pt>
                <c:pt idx="2">
                  <c:v>03/01/2023</c:v>
                </c:pt>
                <c:pt idx="3">
                  <c:v>17/01/2023</c:v>
                </c:pt>
                <c:pt idx="4">
                  <c:v>27/01/2023</c:v>
                </c:pt>
              </c:strCache>
            </c:strRef>
          </c:cat>
          <c:val>
            <c:numRef>
              <c:f>tabella!$B$10:$F$10</c:f>
              <c:numCache>
                <c:formatCode>"€"\ #,##0.00</c:formatCode>
                <c:ptCount val="5"/>
                <c:pt idx="0">
                  <c:v>-1.9999999999527063E-3</c:v>
                </c:pt>
                <c:pt idx="1">
                  <c:v>0</c:v>
                </c:pt>
                <c:pt idx="2">
                  <c:v>-1.9999999994979589E-3</c:v>
                </c:pt>
                <c:pt idx="3">
                  <c:v>-2.0000000004074536E-3</c:v>
                </c:pt>
                <c:pt idx="4">
                  <c:v>0</c:v>
                </c:pt>
              </c:numCache>
            </c:numRef>
          </c:val>
          <c:smooth val="0"/>
          <c:extLst>
            <c:ext xmlns:c16="http://schemas.microsoft.com/office/drawing/2014/chart" uri="{C3380CC4-5D6E-409C-BE32-E72D297353CC}">
              <c16:uniqueId val="{00000001-8D18-4F7E-852F-9B10C974CA23}"/>
            </c:ext>
          </c:extLst>
        </c:ser>
        <c:ser>
          <c:idx val="2"/>
          <c:order val="2"/>
          <c:tx>
            <c:strRef>
              <c:f>tabella!$A$15</c:f>
              <c:strCache>
                <c:ptCount val="1"/>
                <c:pt idx="0">
                  <c:v>Variance at Completion (VAC)</c:v>
                </c:pt>
              </c:strCache>
            </c:strRef>
          </c:tx>
          <c:cat>
            <c:strRef>
              <c:f>tabella!$B$3:$F$3</c:f>
              <c:strCache>
                <c:ptCount val="5"/>
                <c:pt idx="0">
                  <c:v>05/12/2022</c:v>
                </c:pt>
                <c:pt idx="1">
                  <c:v>19/12/2022</c:v>
                </c:pt>
                <c:pt idx="2">
                  <c:v>03/01/2023</c:v>
                </c:pt>
                <c:pt idx="3">
                  <c:v>17/01/2023</c:v>
                </c:pt>
                <c:pt idx="4">
                  <c:v>27/01/2023</c:v>
                </c:pt>
              </c:strCache>
            </c:strRef>
          </c:cat>
          <c:val>
            <c:numRef>
              <c:f>tabella!$B$15:$F$15</c:f>
              <c:numCache>
                <c:formatCode>"€"\ #,##0.00</c:formatCode>
                <c:ptCount val="5"/>
                <c:pt idx="0">
                  <c:v>-591.43798776855328</c:v>
                </c:pt>
                <c:pt idx="1">
                  <c:v>-443.75</c:v>
                </c:pt>
                <c:pt idx="2">
                  <c:v>-290.44986652857642</c:v>
                </c:pt>
                <c:pt idx="3">
                  <c:v>-296.31405586641722</c:v>
                </c:pt>
                <c:pt idx="4">
                  <c:v>90</c:v>
                </c:pt>
              </c:numCache>
            </c:numRef>
          </c:val>
          <c:smooth val="0"/>
          <c:extLst>
            <c:ext xmlns:c16="http://schemas.microsoft.com/office/drawing/2014/chart" uri="{C3380CC4-5D6E-409C-BE32-E72D297353CC}">
              <c16:uniqueId val="{00000002-8D18-4F7E-852F-9B10C974CA23}"/>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none"/>
        <c:minorTickMark val="none"/>
        <c:tickLblPos val="low"/>
        <c:spPr>
          <a:ln w="3175">
            <a:solidFill>
              <a:srgbClr val="000000"/>
            </a:solidFill>
            <a:prstDash val="solid"/>
          </a:ln>
          <a:effectLst>
            <a:outerShdw blurRad="50800" dist="50800" dir="5400000" algn="ctr" rotWithShape="0">
              <a:schemeClr val="bg2">
                <a:alpha val="0"/>
              </a:schemeClr>
            </a:outerShdw>
          </a:effectLst>
        </c:spPr>
        <c:txPr>
          <a:bodyPr rot="0" vert="horz" anchor="b" anchorCtr="1"/>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387428</xdr:colOff>
      <xdr:row>64</xdr:row>
      <xdr:rowOff>101650</xdr:rowOff>
    </xdr:from>
    <xdr:to>
      <xdr:col>19</xdr:col>
      <xdr:colOff>129694</xdr:colOff>
      <xdr:row>96</xdr:row>
      <xdr:rowOff>90443</xdr:rowOff>
    </xdr:to>
    <xdr:graphicFrame macro="">
      <xdr:nvGraphicFramePr>
        <xdr:cNvPr id="2"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CONCETTA SCHIAVONE" id="{83A56891-0623-453F-8BB8-21382CC1E506}" userId="MARIA CONCETTA SCHIAVONE" providerId="None"/>
  <person displayName="MARIA CONCETTA SCHIAVONE" id="{5C061D86-B13C-4856-882F-B5845AA5B0AC}" userId="S::m.schiavone29@studenti.unisa.it::63d4bf0b-40bc-4bbd-8642-0244b25b1d0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05/12/2022" dataDxfId="4" dataCellStyle="Titolo 4"/>
    <tableColumn id="3" xr3:uid="{00000000-0010-0000-0000-000003000000}" name="19/12/2022" dataDxfId="3" dataCellStyle="Titolo 4"/>
    <tableColumn id="4" xr3:uid="{00000000-0010-0000-0000-000004000000}" name="03/01/2023" dataDxfId="2" dataCellStyle="Titolo 4"/>
    <tableColumn id="7" xr3:uid="{00000000-0010-0000-0000-000007000000}" name="17/01/2023" dataDxfId="1" dataCellStyle="Titolo 4"/>
    <tableColumn id="6" xr3:uid="{EAB7FC19-02DF-46D5-8394-FAB8EC9A1641}" name="27/01/2023" dataDxfId="0" dataCellStyle="Output"/>
  </tableColumns>
  <tableStyleInfo name="TableStyleLight16"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 dT="2023-01-23T16:49:23.92" personId="{83A56891-0623-453F-8BB8-21382CC1E506}" id="{D1AB6231-BE37-49C0-9C55-4BF60CF2B3A7}">
    <text>1062 (costo effettivo RAD) + 476 (costo effettivo SDD)</text>
  </threadedComment>
  <threadedComment ref="C6" dT="2023-01-23T16:58:46.67" personId="{83A56891-0623-453F-8BB8-21382CC1E506}" id="{89869D3A-8B88-4037-8987-580348598689}">
    <text>1538 (RAD+SDD)+ 290 (TCS) + 234 (ODD senza CI &amp; DP)</text>
  </threadedComment>
  <threadedComment ref="D6" dT="2023-01-03T11:27:24.14" personId="{83A56891-0623-453F-8BB8-21382CC1E506}" id="{5CE8A824-5900-4427-8415-82A6AD08944C}">
    <text>60: costo "Design Pattern"
40: costo "Class Interfaces"
500: costo Training
630: costi attuali fino al 03/01 Implem</text>
  </threadedComment>
  <threadedComment ref="F6" dT="2023-02-09T10:50:38.07" personId="{5C061D86-B13C-4856-882F-B5845AA5B0AC}" id="{867E4A6B-E03D-40BA-BDA9-8714E25C97D5}">
    <text>649 --&gt; costi Testing e Manuali
140 --&gt; costi Implementazione</text>
  </threadedComment>
  <threadedComment ref="C7" dT="2023-01-21T18:43:41.83" personId="{83A56891-0623-453F-8BB8-21382CC1E506}" id="{5276F0EB-C8F0-4DAC-9279-B0EAEEC03199}">
    <text>1400+240+280 (senza contare il task dei DP)</text>
  </threadedComment>
  <threadedComment ref="D7" dT="2023-01-03T11:20:15.59" personId="{83A56891-0623-453F-8BB8-21382CC1E506}" id="{1ACC688F-60CA-44EA-83CC-1DFA2A483936}">
    <text>160: costo "Design Pattern"
480: costo "Training"
580: costo Implementazione</text>
  </threadedComment>
  <threadedComment ref="E7" dT="2023-01-17T16:04:38.18" personId="{83A56891-0623-453F-8BB8-21382CC1E506}" id="{E24F3EA4-7362-42A1-9E51-3A14D313826B}">
    <text xml:space="preserve">1740=87*20 </text>
  </threadedComment>
  <threadedComment ref="F7" dT="2023-01-23T17:35:46.54" personId="{83A56891-0623-453F-8BB8-21382CC1E506}" id="{8A1C29FD-365B-4EBC-8541-2D60257C0650}">
    <text>140=costo chat-bot
880=costo testing
100=costo manuali</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topLeftCell="A7" workbookViewId="0">
      <selection activeCell="J11" sqref="J11"/>
    </sheetView>
  </sheetViews>
  <sheetFormatPr defaultColWidth="8.88671875" defaultRowHeight="13.2" x14ac:dyDescent="0.25"/>
  <cols>
    <col min="1" max="1" width="27.88671875" bestFit="1" customWidth="1"/>
    <col min="2" max="2" width="7.6640625" style="1" bestFit="1" customWidth="1"/>
    <col min="3" max="3" width="52.44140625" customWidth="1"/>
    <col min="4" max="4" width="33.109375" style="1" customWidth="1"/>
  </cols>
  <sheetData>
    <row r="1" spans="1:5" ht="18.75" customHeight="1" x14ac:dyDescent="0.25">
      <c r="A1" s="66" t="s">
        <v>0</v>
      </c>
      <c r="B1" s="66"/>
      <c r="C1" s="66"/>
      <c r="D1" s="66"/>
    </row>
    <row r="2" spans="1:5" ht="38.25" customHeight="1" x14ac:dyDescent="0.25">
      <c r="A2" s="65" t="s">
        <v>1</v>
      </c>
      <c r="B2" s="65"/>
      <c r="C2" s="65"/>
      <c r="D2" s="65"/>
    </row>
    <row r="3" spans="1:5" x14ac:dyDescent="0.25">
      <c r="A3" s="7"/>
      <c r="B3" s="7"/>
      <c r="C3" s="7"/>
      <c r="D3" s="7"/>
    </row>
    <row r="4" spans="1:5" ht="18.45" customHeight="1" x14ac:dyDescent="0.25">
      <c r="A4" s="40" t="s">
        <v>2</v>
      </c>
      <c r="B4" s="41" t="s">
        <v>3</v>
      </c>
      <c r="C4" s="41" t="s">
        <v>4</v>
      </c>
      <c r="D4" s="42" t="s">
        <v>5</v>
      </c>
    </row>
    <row r="5" spans="1:5" x14ac:dyDescent="0.25">
      <c r="A5" s="8" t="s">
        <v>6</v>
      </c>
      <c r="B5" s="9" t="s">
        <v>7</v>
      </c>
      <c r="C5" s="10" t="s">
        <v>8</v>
      </c>
      <c r="D5" s="9" t="s">
        <v>9</v>
      </c>
    </row>
    <row r="6" spans="1:5" x14ac:dyDescent="0.25">
      <c r="A6" s="11" t="s">
        <v>10</v>
      </c>
      <c r="B6" s="12" t="s">
        <v>11</v>
      </c>
      <c r="C6" s="13" t="s">
        <v>12</v>
      </c>
      <c r="D6" s="12" t="s">
        <v>9</v>
      </c>
    </row>
    <row r="7" spans="1:5" ht="39.6" x14ac:dyDescent="0.25">
      <c r="A7" s="14" t="s">
        <v>13</v>
      </c>
      <c r="B7" s="15" t="s">
        <v>14</v>
      </c>
      <c r="C7" s="16" t="s">
        <v>15</v>
      </c>
      <c r="D7" s="17" t="s">
        <v>16</v>
      </c>
    </row>
    <row r="8" spans="1:5" ht="26.4" x14ac:dyDescent="0.25">
      <c r="A8" s="18" t="s">
        <v>17</v>
      </c>
      <c r="B8" s="19" t="s">
        <v>18</v>
      </c>
      <c r="C8" s="20" t="s">
        <v>19</v>
      </c>
      <c r="D8" s="19" t="s">
        <v>9</v>
      </c>
    </row>
    <row r="9" spans="1:5" ht="39.6" x14ac:dyDescent="0.25">
      <c r="A9" s="21" t="s">
        <v>20</v>
      </c>
      <c r="B9" s="22" t="s">
        <v>21</v>
      </c>
      <c r="C9" s="23" t="s">
        <v>22</v>
      </c>
      <c r="D9" s="24" t="s">
        <v>23</v>
      </c>
    </row>
    <row r="10" spans="1:5" ht="39.6" x14ac:dyDescent="0.25">
      <c r="A10" s="14" t="s">
        <v>24</v>
      </c>
      <c r="B10" s="15" t="s">
        <v>25</v>
      </c>
      <c r="C10" s="16" t="s">
        <v>26</v>
      </c>
      <c r="D10" s="25" t="s">
        <v>27</v>
      </c>
      <c r="E10" s="2"/>
    </row>
    <row r="11" spans="1:5" ht="39.6" x14ac:dyDescent="0.25">
      <c r="A11" s="21" t="s">
        <v>28</v>
      </c>
      <c r="B11" s="22" t="s">
        <v>29</v>
      </c>
      <c r="C11" s="23" t="s">
        <v>30</v>
      </c>
      <c r="D11" s="24" t="s">
        <v>31</v>
      </c>
    </row>
    <row r="12" spans="1:5" ht="26.4" x14ac:dyDescent="0.25">
      <c r="A12" s="14" t="s">
        <v>32</v>
      </c>
      <c r="B12" s="15" t="s">
        <v>33</v>
      </c>
      <c r="C12" s="16" t="s">
        <v>34</v>
      </c>
      <c r="D12" s="25" t="s">
        <v>35</v>
      </c>
    </row>
    <row r="13" spans="1:5" ht="39.6" x14ac:dyDescent="0.25">
      <c r="A13" s="26" t="s">
        <v>36</v>
      </c>
      <c r="B13" s="27" t="s">
        <v>37</v>
      </c>
      <c r="C13" s="28" t="s">
        <v>38</v>
      </c>
      <c r="D13" s="29" t="s">
        <v>39</v>
      </c>
    </row>
    <row r="14" spans="1:5" ht="39.6" x14ac:dyDescent="0.25">
      <c r="A14" s="30" t="s">
        <v>40</v>
      </c>
      <c r="B14" s="31" t="s">
        <v>41</v>
      </c>
      <c r="C14" s="32" t="s">
        <v>42</v>
      </c>
      <c r="D14" s="33" t="s">
        <v>43</v>
      </c>
    </row>
    <row r="15" spans="1:5" ht="39.6" x14ac:dyDescent="0.25">
      <c r="A15" s="21" t="s">
        <v>44</v>
      </c>
      <c r="B15" s="22" t="s">
        <v>45</v>
      </c>
      <c r="C15" s="23" t="s">
        <v>46</v>
      </c>
      <c r="D15" s="24" t="s">
        <v>47</v>
      </c>
    </row>
    <row r="16" spans="1:5" ht="52.8" x14ac:dyDescent="0.25">
      <c r="A16" s="14" t="s">
        <v>48</v>
      </c>
      <c r="B16" s="15"/>
      <c r="C16" s="16" t="s">
        <v>49</v>
      </c>
      <c r="D16" s="25" t="s">
        <v>50</v>
      </c>
    </row>
    <row r="17" spans="1:4" x14ac:dyDescent="0.25">
      <c r="A17" s="21"/>
      <c r="B17" s="22"/>
      <c r="C17" s="34" t="s">
        <v>51</v>
      </c>
      <c r="D17" s="22" t="s">
        <v>52</v>
      </c>
    </row>
    <row r="18" spans="1:4" x14ac:dyDescent="0.25">
      <c r="A18" s="14"/>
      <c r="B18" s="15"/>
      <c r="C18" s="35" t="s">
        <v>53</v>
      </c>
      <c r="D18" s="15" t="s">
        <v>54</v>
      </c>
    </row>
    <row r="19" spans="1:4" x14ac:dyDescent="0.25">
      <c r="A19" s="14"/>
      <c r="B19" s="15"/>
      <c r="C19" s="36" t="s">
        <v>55</v>
      </c>
      <c r="D19" s="15" t="s">
        <v>56</v>
      </c>
    </row>
    <row r="20" spans="1:4" x14ac:dyDescent="0.25">
      <c r="A20" s="37"/>
      <c r="B20" s="38"/>
      <c r="C20" s="39" t="s">
        <v>57</v>
      </c>
      <c r="D20" s="38"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H35"/>
  <sheetViews>
    <sheetView showGridLines="0" tabSelected="1" zoomScale="110" zoomScaleNormal="110" zoomScalePageLayoutView="125" workbookViewId="0">
      <pane xSplit="1" ySplit="3" topLeftCell="B4" activePane="bottomRight" state="frozen"/>
      <selection pane="topRight" activeCell="B1" sqref="B1"/>
      <selection pane="bottomLeft" activeCell="A5" sqref="A5"/>
      <selection pane="bottomRight" activeCell="B15" sqref="B15"/>
    </sheetView>
  </sheetViews>
  <sheetFormatPr defaultColWidth="8.88671875" defaultRowHeight="13.2" x14ac:dyDescent="0.25"/>
  <cols>
    <col min="1" max="1" width="39.6640625" style="4" customWidth="1"/>
    <col min="2" max="2" width="18.44140625" style="5" customWidth="1"/>
    <col min="3" max="3" width="19" style="3" customWidth="1"/>
    <col min="4" max="4" width="24.33203125" style="3" customWidth="1"/>
    <col min="5" max="6" width="24.5546875" style="3" customWidth="1"/>
    <col min="7" max="7" width="20" style="3" customWidth="1"/>
    <col min="8" max="8" width="19.33203125" style="3" customWidth="1"/>
    <col min="9" max="16384" width="8.88671875" style="3"/>
  </cols>
  <sheetData>
    <row r="1" spans="1:8" ht="17.399999999999999" x14ac:dyDescent="0.3">
      <c r="A1" s="67" t="s">
        <v>0</v>
      </c>
      <c r="B1" s="67"/>
      <c r="C1" s="67"/>
      <c r="D1" s="67"/>
      <c r="E1" s="67"/>
      <c r="F1" s="67"/>
      <c r="G1" s="67"/>
    </row>
    <row r="2" spans="1:8" ht="15.75" customHeight="1" x14ac:dyDescent="0.3">
      <c r="A2" s="63" t="s">
        <v>59</v>
      </c>
      <c r="B2" s="43" t="s">
        <v>60</v>
      </c>
      <c r="C2" s="43" t="s">
        <v>61</v>
      </c>
      <c r="D2" s="43" t="s">
        <v>79</v>
      </c>
      <c r="E2" s="43" t="s">
        <v>80</v>
      </c>
      <c r="F2" s="43" t="s">
        <v>82</v>
      </c>
      <c r="G2" s="43"/>
      <c r="H2" s="6"/>
    </row>
    <row r="3" spans="1:8" ht="17.399999999999999" x14ac:dyDescent="0.3">
      <c r="A3" s="44" t="s">
        <v>2</v>
      </c>
      <c r="B3" s="62" t="s">
        <v>62</v>
      </c>
      <c r="C3" s="62" t="s">
        <v>63</v>
      </c>
      <c r="D3" s="62" t="s">
        <v>78</v>
      </c>
      <c r="E3" s="62" t="s">
        <v>81</v>
      </c>
      <c r="F3" s="64" t="s">
        <v>83</v>
      </c>
    </row>
    <row r="4" spans="1:8" ht="13.8" x14ac:dyDescent="0.25">
      <c r="A4" s="45" t="s">
        <v>64</v>
      </c>
      <c r="B4" s="46">
        <v>6000</v>
      </c>
      <c r="C4" s="46">
        <v>6000</v>
      </c>
      <c r="D4" s="46">
        <v>6000</v>
      </c>
      <c r="E4" s="46">
        <v>6000</v>
      </c>
      <c r="F4" s="46">
        <v>6000</v>
      </c>
    </row>
    <row r="5" spans="1:8" ht="13.8" x14ac:dyDescent="0.25">
      <c r="A5" s="47" t="s">
        <v>65</v>
      </c>
      <c r="B5" s="46">
        <f>B8*B4</f>
        <v>1399.998</v>
      </c>
      <c r="C5" s="46">
        <f>C8*C4</f>
        <v>1920</v>
      </c>
      <c r="D5" s="46">
        <f>D8*D4</f>
        <v>3139.9980000000005</v>
      </c>
      <c r="E5" s="46">
        <f>E8*E4</f>
        <v>4879.9979999999996</v>
      </c>
      <c r="F5" s="46">
        <f>F8*F4</f>
        <v>6000</v>
      </c>
    </row>
    <row r="6" spans="1:8" ht="13.8" x14ac:dyDescent="0.25">
      <c r="A6" s="47" t="s">
        <v>66</v>
      </c>
      <c r="B6" s="46">
        <v>1538</v>
      </c>
      <c r="C6" s="46">
        <v>2062</v>
      </c>
      <c r="D6" s="46">
        <f>2062+60+40+500+630</f>
        <v>3292</v>
      </c>
      <c r="E6" s="48">
        <f>3292+1829</f>
        <v>5121</v>
      </c>
      <c r="F6" s="48">
        <f>5121+649+140</f>
        <v>5910</v>
      </c>
    </row>
    <row r="7" spans="1:8" ht="13.8" x14ac:dyDescent="0.25">
      <c r="A7" s="47" t="s">
        <v>67</v>
      </c>
      <c r="B7" s="46">
        <v>1400</v>
      </c>
      <c r="C7" s="46">
        <v>1920</v>
      </c>
      <c r="D7" s="46">
        <f>1920+160+480+580</f>
        <v>3140</v>
      </c>
      <c r="E7" s="46">
        <f>3140+1740</f>
        <v>4880</v>
      </c>
      <c r="F7" s="46">
        <f>4880+140+880+100</f>
        <v>6000</v>
      </c>
    </row>
    <row r="8" spans="1:8" ht="13.8" x14ac:dyDescent="0.25">
      <c r="A8" s="47" t="s">
        <v>68</v>
      </c>
      <c r="B8" s="49">
        <v>0.23333300000000001</v>
      </c>
      <c r="C8" s="49">
        <v>0.32</v>
      </c>
      <c r="D8" s="49">
        <v>0.52333300000000005</v>
      </c>
      <c r="E8" s="49">
        <v>0.81333299999999997</v>
      </c>
      <c r="F8" s="49">
        <v>1</v>
      </c>
    </row>
    <row r="9" spans="1:8" ht="13.8" x14ac:dyDescent="0.25">
      <c r="A9" s="50" t="s">
        <v>69</v>
      </c>
      <c r="B9" s="51">
        <f t="shared" ref="B9:E9" si="0">B5-B6</f>
        <v>-138.00199999999995</v>
      </c>
      <c r="C9" s="51">
        <f>C5-C6</f>
        <v>-142</v>
      </c>
      <c r="D9" s="51">
        <f t="shared" si="0"/>
        <v>-152.0019999999995</v>
      </c>
      <c r="E9" s="51">
        <f t="shared" si="0"/>
        <v>-241.00200000000041</v>
      </c>
      <c r="F9" s="51">
        <f t="shared" ref="F9" si="1">F5-F6</f>
        <v>90</v>
      </c>
    </row>
    <row r="10" spans="1:8" ht="13.8" x14ac:dyDescent="0.25">
      <c r="A10" s="50" t="s">
        <v>70</v>
      </c>
      <c r="B10" s="51">
        <f>B5-B7</f>
        <v>-1.9999999999527063E-3</v>
      </c>
      <c r="C10" s="51">
        <f>C5-C7</f>
        <v>0</v>
      </c>
      <c r="D10" s="51">
        <f t="shared" ref="D10" si="2">D5-D7</f>
        <v>-1.9999999994979589E-3</v>
      </c>
      <c r="E10" s="51">
        <f>E5-E7</f>
        <v>-2.0000000004074536E-3</v>
      </c>
      <c r="F10" s="51">
        <f t="shared" ref="F10" si="3">F5-F7</f>
        <v>0</v>
      </c>
    </row>
    <row r="11" spans="1:8" ht="13.8" x14ac:dyDescent="0.25">
      <c r="A11" s="52" t="s">
        <v>71</v>
      </c>
      <c r="B11" s="53">
        <f t="shared" ref="B11:E11" si="4">IF(B6,B5/B6,"")</f>
        <v>0.91027178153446042</v>
      </c>
      <c r="C11" s="53">
        <f t="shared" si="4"/>
        <v>0.93113482056256058</v>
      </c>
      <c r="D11" s="53">
        <f t="shared" si="4"/>
        <v>0.95382685297691383</v>
      </c>
      <c r="E11" s="53">
        <f t="shared" si="4"/>
        <v>0.9529384885764498</v>
      </c>
      <c r="F11" s="53">
        <f t="shared" ref="F11" si="5">IF(F6,F5/F6,"")</f>
        <v>1.015228426395939</v>
      </c>
    </row>
    <row r="12" spans="1:8" ht="12.75" customHeight="1" x14ac:dyDescent="0.25">
      <c r="A12" s="54" t="s">
        <v>72</v>
      </c>
      <c r="B12" s="53">
        <f>IF(B7,B5/B7,"")</f>
        <v>0.99999857142857151</v>
      </c>
      <c r="C12" s="53">
        <f>IF(C7,C5/C7,"")</f>
        <v>1</v>
      </c>
      <c r="D12" s="53">
        <f t="shared" ref="D12:E12" si="6">IF(D7,D5/D7,"")</f>
        <v>0.99999936305732495</v>
      </c>
      <c r="E12" s="53">
        <f t="shared" si="6"/>
        <v>0.99999959016393436</v>
      </c>
      <c r="F12" s="53">
        <f t="shared" ref="F12" si="7">IF(F7,F5/F7,"")</f>
        <v>1</v>
      </c>
    </row>
    <row r="13" spans="1:8" ht="13.8" x14ac:dyDescent="0.25">
      <c r="A13" s="55" t="s">
        <v>73</v>
      </c>
      <c r="B13" s="51">
        <f t="shared" ref="B13:E13" si="8">IF(B5,IF(B6,B14-B6,""),"")</f>
        <v>5053.4379877685533</v>
      </c>
      <c r="C13" s="51">
        <f t="shared" si="8"/>
        <v>4381.75</v>
      </c>
      <c r="D13" s="51">
        <f t="shared" si="8"/>
        <v>2998.4498665285764</v>
      </c>
      <c r="E13" s="51">
        <f t="shared" si="8"/>
        <v>1175.3140558664172</v>
      </c>
      <c r="F13" s="51">
        <f t="shared" ref="F13" si="9">IF(F5,IF(F6,F14-F6,""),"")</f>
        <v>0</v>
      </c>
    </row>
    <row r="14" spans="1:8" ht="13.8" x14ac:dyDescent="0.25">
      <c r="A14" s="55" t="s">
        <v>74</v>
      </c>
      <c r="B14" s="51">
        <f t="shared" ref="B14:E14" si="10">IF(B5,IF(B6,B4/B11,""),"")</f>
        <v>6591.4379877685533</v>
      </c>
      <c r="C14" s="51">
        <f t="shared" si="10"/>
        <v>6443.75</v>
      </c>
      <c r="D14" s="51">
        <f t="shared" si="10"/>
        <v>6290.4498665285764</v>
      </c>
      <c r="E14" s="51">
        <f t="shared" si="10"/>
        <v>6296.3140558664172</v>
      </c>
      <c r="F14" s="51">
        <f t="shared" ref="F14" si="11">IF(F5,IF(F6,F4/F11,""),"")</f>
        <v>5910</v>
      </c>
    </row>
    <row r="15" spans="1:8" ht="13.8" x14ac:dyDescent="0.25">
      <c r="A15" s="55" t="s">
        <v>75</v>
      </c>
      <c r="B15" s="51">
        <f t="shared" ref="B15:E15" si="12">IF(B5,IF(B6,B4-B14,""),"")</f>
        <v>-591.43798776855328</v>
      </c>
      <c r="C15" s="51">
        <f>IF(C5,IF(C6,C4-C14,""),"")</f>
        <v>-443.75</v>
      </c>
      <c r="D15" s="51">
        <f t="shared" si="12"/>
        <v>-290.44986652857642</v>
      </c>
      <c r="E15" s="51">
        <f t="shared" si="12"/>
        <v>-296.31405586641722</v>
      </c>
      <c r="F15" s="51">
        <f t="shared" ref="F15" si="13">IF(F5,IF(F6,F4-F14,""),"")</f>
        <v>90</v>
      </c>
    </row>
    <row r="16" spans="1:8" ht="13.8" x14ac:dyDescent="0.25">
      <c r="A16" s="56" t="s">
        <v>76</v>
      </c>
      <c r="B16" s="57">
        <f t="shared" ref="B16:E16" si="14">(B12+B11)/2</f>
        <v>0.95513517648151591</v>
      </c>
      <c r="C16" s="57">
        <f t="shared" si="14"/>
        <v>0.96556741028128035</v>
      </c>
      <c r="D16" s="57">
        <f t="shared" si="14"/>
        <v>0.97691310801711939</v>
      </c>
      <c r="E16" s="57">
        <f t="shared" si="14"/>
        <v>0.97646903937019203</v>
      </c>
      <c r="F16" s="57">
        <f t="shared" ref="F16" si="15">(F12+F11)/2</f>
        <v>1.0076142131979695</v>
      </c>
    </row>
    <row r="17" spans="1:6" ht="13.5" customHeight="1" x14ac:dyDescent="0.25">
      <c r="A17" s="58" t="s">
        <v>77</v>
      </c>
      <c r="B17" s="59" t="str">
        <f t="shared" ref="B17:E17" si="16">IF(B7,IF(B6,IF(B16&lt;0.65,"BLACK",IF(B16&lt;0.85,"RED",IF(B16&lt;1,"YELLOW","GREEN"))),""),"")</f>
        <v>YELLOW</v>
      </c>
      <c r="C17" s="60" t="str">
        <f t="shared" si="16"/>
        <v>YELLOW</v>
      </c>
      <c r="D17" s="60" t="str">
        <f t="shared" si="16"/>
        <v>YELLOW</v>
      </c>
      <c r="E17" s="61" t="str">
        <f t="shared" si="16"/>
        <v>YELLOW</v>
      </c>
      <c r="F17" s="61" t="str">
        <f t="shared" ref="F17" si="17">IF(F7,IF(F6,IF(F16&lt;0.65,"BLACK",IF(F16&lt;0.85,"RED",IF(F16&lt;1,"YELLOW","GREEN"))),""),"")</f>
        <v>GREEN</v>
      </c>
    </row>
    <row r="18" spans="1:6" x14ac:dyDescent="0.25">
      <c r="C18" s="5"/>
      <c r="D18" s="5"/>
      <c r="E18" s="5"/>
      <c r="F18" s="5"/>
    </row>
    <row r="19" spans="1:6" x14ac:dyDescent="0.25">
      <c r="C19" s="5"/>
      <c r="D19" s="5"/>
      <c r="E19" s="5"/>
      <c r="F19" s="5"/>
    </row>
    <row r="20" spans="1:6" x14ac:dyDescent="0.25">
      <c r="C20" s="5"/>
      <c r="D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G1"/>
  </mergeCells>
  <phoneticPr fontId="2" type="noConversion"/>
  <conditionalFormatting sqref="A17">
    <cfRule type="cellIs" dxfId="14" priority="1" stopIfTrue="1" operator="equal">
      <formula>"GREEN"</formula>
    </cfRule>
    <cfRule type="cellIs" dxfId="13" priority="2" stopIfTrue="1" operator="equal">
      <formula>"YELLOW"</formula>
    </cfRule>
    <cfRule type="cellIs" dxfId="12" priority="3" stopIfTrue="1" operator="equal">
      <formula>"RED"</formula>
    </cfRule>
  </conditionalFormatting>
  <conditionalFormatting sqref="B17:F17">
    <cfRule type="cellIs" dxfId="11" priority="4" stopIfTrue="1" operator="equal">
      <formula>"GREEN"</formula>
    </cfRule>
    <cfRule type="cellIs" dxfId="10" priority="5" stopIfTrue="1" operator="equal">
      <formula>"YELLOW"</formula>
    </cfRule>
    <cfRule type="cellIs" dxfId="9" priority="6" stopIfTrue="1" operator="equal">
      <formula>"RED"</formula>
    </cfRule>
  </conditionalFormatting>
  <dataValidations count="1">
    <dataValidation type="decimal" allowBlank="1" showInputMessage="1" showErrorMessage="1" error="Please enter a valid number." sqref="B4:F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ignoredErrors>
    <ignoredError sqref="D5" unlockedFormula="1"/>
  </ignoredErrors>
  <legacyDrawing r:id="rId2"/>
  <tableParts count="1">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zoomScale="85" zoomScaleNormal="85" zoomScalePageLayoutView="85" workbookViewId="0">
      <selection activeCell="V19" sqref="V19"/>
    </sheetView>
  </sheetViews>
  <sheetFormatPr defaultColWidth="8.886718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D6BB54714A87E44B6805EF88D52425B" ma:contentTypeVersion="10" ma:contentTypeDescription="Creare un nuovo documento." ma:contentTypeScope="" ma:versionID="f29f57affbbc4835a2ba6f1e3eff9c89">
  <xsd:schema xmlns:xsd="http://www.w3.org/2001/XMLSchema" xmlns:xs="http://www.w3.org/2001/XMLSchema" xmlns:p="http://schemas.microsoft.com/office/2006/metadata/properties" xmlns:ns2="a65ae7f0-2710-4003-b7fa-618684872d6b" xmlns:ns3="b8b568ea-dbf3-4dba-84d0-87559ad5801e" targetNamespace="http://schemas.microsoft.com/office/2006/metadata/properties" ma:root="true" ma:fieldsID="5480f745aeefe83bd9c1a51709168633" ns2:_="" ns3:_="">
    <xsd:import namespace="a65ae7f0-2710-4003-b7fa-618684872d6b"/>
    <xsd:import namespace="b8b568ea-dbf3-4dba-84d0-87559ad58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5ae7f0-2710-4003-b7fa-618684872d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15f82a6a-8e37-4253-84f4-d1f37f67418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b568ea-dbf3-4dba-84d0-87559ad5801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46ee7cc6-df77-4a15-98ea-f75f909a66bc}" ma:internalName="TaxCatchAll" ma:showField="CatchAllData" ma:web="b8b568ea-dbf3-4dba-84d0-87559ad58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TaxCatchAll xmlns="b8b568ea-dbf3-4dba-84d0-87559ad5801e" xsi:nil="true"/>
    <lcf76f155ced4ddcb4097134ff3c332f xmlns="a65ae7f0-2710-4003-b7fa-618684872d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B2E2A8F-9793-41F2-9E29-8B25A7226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5ae7f0-2710-4003-b7fa-618684872d6b"/>
    <ds:schemaRef ds:uri="b8b568ea-dbf3-4dba-84d0-87559ad58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5C132233-F222-492C-9D45-2E862E9A3BD7}">
  <ds:schemaRefs>
    <ds:schemaRef ds:uri="http://schemas.openxmlformats.org/package/2006/metadata/core-properties"/>
    <ds:schemaRef ds:uri="b8b568ea-dbf3-4dba-84d0-87559ad5801e"/>
    <ds:schemaRef ds:uri="http://purl.org/dc/terms/"/>
    <ds:schemaRef ds:uri="http://schemas.microsoft.com/office/infopath/2007/PartnerControls"/>
    <ds:schemaRef ds:uri="http://schemas.microsoft.com/office/2006/documentManagement/types"/>
    <ds:schemaRef ds:uri="http://schemas.microsoft.com/office/2006/metadata/properties"/>
    <ds:schemaRef ds:uri="http://purl.org/dc/elements/1.1/"/>
    <ds:schemaRef ds:uri="a65ae7f0-2710-4003-b7fa-618684872d6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earned value analysis</dc:title>
  <dc:subject>controllo del costo</dc:subject>
  <dc:creator>Angelo</dc:creator>
  <cp:keywords/>
  <dc:description/>
  <cp:lastModifiedBy>Maria Concetta Schiavone</cp:lastModifiedBy>
  <cp:revision/>
  <dcterms:created xsi:type="dcterms:W3CDTF">2004-04-27T16:32:13Z</dcterms:created>
  <dcterms:modified xsi:type="dcterms:W3CDTF">2023-02-11T17:50:58Z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0x010100AD6BB54714A87E44B6805EF88D52425B</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y fmtid="{D5CDD505-2E9C-101B-9397-08002B2CF9AE}" pid="42" name="WorkbookGuid">
    <vt:lpwstr>c5186c4c-0835-4346-b91e-077f191a9748</vt:lpwstr>
  </property>
  <property fmtid="{D5CDD505-2E9C-101B-9397-08002B2CF9AE}" pid="43" name="MediaServiceImageTags">
    <vt:lpwstr/>
  </property>
</Properties>
</file>