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391AD19-8F1D-4B26-941F-BE95F9B0CD7C}" xr6:coauthVersionLast="47" xr6:coauthVersionMax="47" xr10:uidLastSave="{00000000-0000-0000-0000-000000000000}"/>
  <bookViews>
    <workbookView xWindow="-108" yWindow="-108" windowWidth="23256" windowHeight="12576" xr2:uid="{9EEE2339-7E91-4BAD-8365-E5B62BA972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6" i="1"/>
  <c r="D27" i="1" s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7" i="1"/>
  <c r="D8" i="1"/>
  <c r="D6" i="1"/>
  <c r="C22" i="1"/>
  <c r="L17" i="1"/>
  <c r="L18" i="1"/>
  <c r="L19" i="1"/>
  <c r="L20" i="1"/>
  <c r="L21" i="1"/>
  <c r="L22" i="1"/>
  <c r="L23" i="1"/>
  <c r="L24" i="1"/>
  <c r="L25" i="1"/>
  <c r="L26" i="1"/>
  <c r="L27" i="1"/>
  <c r="L16" i="1"/>
  <c r="I17" i="1"/>
  <c r="I18" i="1"/>
  <c r="I19" i="1"/>
  <c r="I20" i="1"/>
  <c r="I21" i="1"/>
  <c r="I22" i="1"/>
  <c r="I23" i="1"/>
  <c r="I24" i="1"/>
  <c r="I25" i="1"/>
  <c r="I26" i="1"/>
  <c r="I27" i="1"/>
  <c r="I16" i="1"/>
  <c r="K28" i="1"/>
  <c r="H28" i="1"/>
  <c r="C17" i="1" s="1"/>
  <c r="C20" i="1" s="1"/>
  <c r="C21" i="1" s="1"/>
</calcChain>
</file>

<file path=xl/sharedStrings.xml><?xml version="1.0" encoding="utf-8"?>
<sst xmlns="http://schemas.openxmlformats.org/spreadsheetml/2006/main" count="14" uniqueCount="14">
  <si>
    <t>N.echzntillon</t>
  </si>
  <si>
    <t>N.defectueus</t>
  </si>
  <si>
    <t>N.echzntillon2</t>
  </si>
  <si>
    <t>N.defectueus3</t>
  </si>
  <si>
    <t>P.moyen</t>
  </si>
  <si>
    <t>alpha*p</t>
  </si>
  <si>
    <t>3*alpha*p</t>
  </si>
  <si>
    <t>pourcentage</t>
  </si>
  <si>
    <t>pourcentage2</t>
  </si>
  <si>
    <t>LCSP</t>
  </si>
  <si>
    <t>lCIP</t>
  </si>
  <si>
    <t>X</t>
  </si>
  <si>
    <t>LigneConstante</t>
  </si>
  <si>
    <t>LCPSP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</si>
</sst>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513388951080943E-2"/>
          <c:y val="2.7716680455603604E-2"/>
          <c:w val="0.88380796150481189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Feuil1!$D$5:$D$27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(Feuil1!$I$16:$I$27,Feuil1!$L$16:$L$27)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0.03</c:v>
                </c:pt>
                <c:pt idx="2">
                  <c:v>0.08</c:v>
                </c:pt>
                <c:pt idx="3">
                  <c:v>0.02</c:v>
                </c:pt>
                <c:pt idx="4">
                  <c:v>0.01</c:v>
                </c:pt>
                <c:pt idx="5">
                  <c:v>0.05</c:v>
                </c:pt>
                <c:pt idx="6">
                  <c:v>0.02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0.02</c:v>
                </c:pt>
                <c:pt idx="10">
                  <c:v>0.06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0.06</c:v>
                </c:pt>
                <c:pt idx="18">
                  <c:v>0.03</c:v>
                </c:pt>
                <c:pt idx="19">
                  <c:v>0.04</c:v>
                </c:pt>
                <c:pt idx="20">
                  <c:v>0.03</c:v>
                </c:pt>
                <c:pt idx="21">
                  <c:v>0.02</c:v>
                </c:pt>
                <c:pt idx="22">
                  <c:v>0.08</c:v>
                </c:pt>
                <c:pt idx="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E-47B7-B312-7E350142A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Feuil1!$D$5:$D$27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Feuil1!$E$5:$E$27</c:f>
              <c:numCache>
                <c:formatCode>General</c:formatCode>
                <c:ptCount val="23"/>
                <c:pt idx="0">
                  <c:v>4.3749999999999997E-2</c:v>
                </c:pt>
                <c:pt idx="1">
                  <c:v>4.3749999999999997E-2</c:v>
                </c:pt>
                <c:pt idx="2">
                  <c:v>4.3749999999999997E-2</c:v>
                </c:pt>
                <c:pt idx="3">
                  <c:v>4.3749999999999997E-2</c:v>
                </c:pt>
                <c:pt idx="4">
                  <c:v>4.3749999999999997E-2</c:v>
                </c:pt>
                <c:pt idx="5">
                  <c:v>4.3749999999999997E-2</c:v>
                </c:pt>
                <c:pt idx="6">
                  <c:v>4.3749999999999997E-2</c:v>
                </c:pt>
                <c:pt idx="7">
                  <c:v>4.3749999999999997E-2</c:v>
                </c:pt>
                <c:pt idx="8">
                  <c:v>4.3749999999999997E-2</c:v>
                </c:pt>
                <c:pt idx="9">
                  <c:v>4.3749999999999997E-2</c:v>
                </c:pt>
                <c:pt idx="10">
                  <c:v>4.3749999999999997E-2</c:v>
                </c:pt>
                <c:pt idx="11">
                  <c:v>4.3749999999999997E-2</c:v>
                </c:pt>
                <c:pt idx="12">
                  <c:v>4.3749999999999997E-2</c:v>
                </c:pt>
                <c:pt idx="13">
                  <c:v>4.3749999999999997E-2</c:v>
                </c:pt>
                <c:pt idx="14">
                  <c:v>4.3749999999999997E-2</c:v>
                </c:pt>
                <c:pt idx="15">
                  <c:v>4.3749999999999997E-2</c:v>
                </c:pt>
                <c:pt idx="16">
                  <c:v>4.3749999999999997E-2</c:v>
                </c:pt>
                <c:pt idx="17">
                  <c:v>4.3749999999999997E-2</c:v>
                </c:pt>
                <c:pt idx="18">
                  <c:v>4.3749999999999997E-2</c:v>
                </c:pt>
                <c:pt idx="19">
                  <c:v>4.3749999999999997E-2</c:v>
                </c:pt>
                <c:pt idx="20">
                  <c:v>4.3749999999999997E-2</c:v>
                </c:pt>
                <c:pt idx="21">
                  <c:v>4.3749999999999997E-2</c:v>
                </c:pt>
                <c:pt idx="22">
                  <c:v>4.3749999999999997E-2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E-47B7-B312-7E350142A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Feuil1!$F$5:$F$27</c:f>
              <c:numCache>
                <c:formatCode>General</c:formatCode>
                <c:ptCount val="23"/>
                <c:pt idx="0">
                  <c:v>0.10511150564482588</c:v>
                </c:pt>
                <c:pt idx="1">
                  <c:v>0.10511150564482588</c:v>
                </c:pt>
                <c:pt idx="2">
                  <c:v>0.10511150564482588</c:v>
                </c:pt>
                <c:pt idx="3">
                  <c:v>0.10511150564482588</c:v>
                </c:pt>
                <c:pt idx="4">
                  <c:v>0.10511150564482588</c:v>
                </c:pt>
                <c:pt idx="5">
                  <c:v>0.10511150564482588</c:v>
                </c:pt>
                <c:pt idx="6">
                  <c:v>0.10511150564482588</c:v>
                </c:pt>
                <c:pt idx="7">
                  <c:v>0.10511150564482588</c:v>
                </c:pt>
                <c:pt idx="8">
                  <c:v>0.10511150564482588</c:v>
                </c:pt>
                <c:pt idx="9">
                  <c:v>0.10511150564482588</c:v>
                </c:pt>
                <c:pt idx="10">
                  <c:v>0.10511150564482588</c:v>
                </c:pt>
                <c:pt idx="11">
                  <c:v>0.10511150564482588</c:v>
                </c:pt>
                <c:pt idx="12">
                  <c:v>0.10511150564482588</c:v>
                </c:pt>
                <c:pt idx="13">
                  <c:v>0.10511150564482588</c:v>
                </c:pt>
                <c:pt idx="14">
                  <c:v>0.10511150564482588</c:v>
                </c:pt>
                <c:pt idx="15">
                  <c:v>0.10511150564482588</c:v>
                </c:pt>
                <c:pt idx="16">
                  <c:v>0.10511150564482588</c:v>
                </c:pt>
                <c:pt idx="17">
                  <c:v>0.10511150564482588</c:v>
                </c:pt>
                <c:pt idx="18">
                  <c:v>0.10511150564482588</c:v>
                </c:pt>
                <c:pt idx="19">
                  <c:v>0.10511150564482588</c:v>
                </c:pt>
                <c:pt idx="20">
                  <c:v>0.10511150564482588</c:v>
                </c:pt>
                <c:pt idx="21">
                  <c:v>0.10511150564482588</c:v>
                </c:pt>
                <c:pt idx="22">
                  <c:v>0.10511150564482588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E-47B7-B312-7E350142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47824"/>
        <c:axId val="1227649648"/>
      </c:lineChart>
      <c:catAx>
        <c:axId val="4674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7649648"/>
        <c:crosses val="autoZero"/>
        <c:auto val="1"/>
        <c:lblAlgn val="ctr"/>
        <c:lblOffset val="100"/>
        <c:noMultiLvlLbl val="0"/>
      </c:catAx>
      <c:valAx>
        <c:axId val="1227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4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0</xdr:row>
      <xdr:rowOff>152400</xdr:rowOff>
    </xdr:from>
    <xdr:to>
      <xdr:col>13</xdr:col>
      <xdr:colOff>533400</xdr:colOff>
      <xdr:row>14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82A685-F8D3-4943-A807-64D0D96F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4B023-3823-48A4-87E8-7C3B3A098087}" name="Tableau1" displayName="Tableau1" ref="G15:L28" totalsRowCount="1">
  <autoFilter ref="G15:L27" xr:uid="{DA44B023-3823-48A4-87E8-7C3B3A098087}"/>
  <tableColumns count="6">
    <tableColumn id="1" xr3:uid="{CB58E909-8547-4DDC-BCD3-FD04F7D91B00}" name="N.echzntillon"/>
    <tableColumn id="2" xr3:uid="{FDA4D52A-2FC1-4262-B360-8DD1363D05AD}" name="N.defectueus" totalsRowFunction="custom">
      <totalsRowFormula>SUM(Tableau1[N.defectueus])</totalsRowFormula>
    </tableColumn>
    <tableColumn id="6" xr3:uid="{E2A44FE1-D7F0-4A9F-A977-44820334F72D}" name="pourcentage">
      <calculatedColumnFormula>Tableau1[[#This Row],[N.defectueus]]/100</calculatedColumnFormula>
    </tableColumn>
    <tableColumn id="3" xr3:uid="{073AFD75-CA71-425F-ABA7-26FC291D073D}" name="N.echzntillon2"/>
    <tableColumn id="4" xr3:uid="{40CB8C7F-A585-4C67-BE19-D3F815698798}" name="N.defectueus3" totalsRowFunction="custom">
      <totalsRowFormula>SUM(Tableau1[N.defectueus3])</totalsRowFormula>
    </tableColumn>
    <tableColumn id="7" xr3:uid="{431F4A4E-4027-4369-8376-4AB75BD1A1B3}" name="pourcentage2">
      <calculatedColumnFormula>Tableau1[[#This Row],[N.defectueus3]]/100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1624-B935-4E76-9524-7333669581A9}">
  <dimension ref="B4:L28"/>
  <sheetViews>
    <sheetView tabSelected="1" topLeftCell="D1" zoomScale="130" zoomScaleNormal="130" workbookViewId="0">
      <selection activeCell="N17" sqref="N17"/>
    </sheetView>
  </sheetViews>
  <sheetFormatPr baseColWidth="10" defaultRowHeight="14.4" x14ac:dyDescent="0.3"/>
  <cols>
    <col min="7" max="7" width="15.33203125" customWidth="1"/>
    <col min="8" max="9" width="15.44140625" customWidth="1"/>
    <col min="10" max="10" width="16.88671875" customWidth="1"/>
    <col min="11" max="12" width="15" customWidth="1"/>
  </cols>
  <sheetData>
    <row r="4" spans="4:12" ht="28.8" x14ac:dyDescent="0.3">
      <c r="D4" s="2" t="s">
        <v>11</v>
      </c>
      <c r="E4" s="2" t="s">
        <v>12</v>
      </c>
      <c r="F4" t="s">
        <v>13</v>
      </c>
    </row>
    <row r="5" spans="4:12" x14ac:dyDescent="0.3">
      <c r="D5" s="3">
        <v>1</v>
      </c>
      <c r="E5" s="1">
        <f>(Tableau1[[#Totals],[N.defectueus]]+Tableau1[[#Totals],[N.defectueus3]])/(24*100)</f>
        <v>4.3749999999999997E-2</v>
      </c>
      <c r="F5" s="1">
        <v>0.10511150564482588</v>
      </c>
    </row>
    <row r="6" spans="4:12" x14ac:dyDescent="0.3">
      <c r="D6" s="3">
        <f>D5+1</f>
        <v>2</v>
      </c>
      <c r="E6" s="1">
        <f>(Tableau1[[#Totals],[N.defectueus]]+Tableau1[[#Totals],[N.defectueus3]])/(24*100)</f>
        <v>4.3749999999999997E-2</v>
      </c>
      <c r="F6" s="1">
        <v>0.10511150564482588</v>
      </c>
    </row>
    <row r="7" spans="4:12" x14ac:dyDescent="0.3">
      <c r="D7" s="3">
        <f t="shared" ref="D7:D27" si="0">D6+1</f>
        <v>3</v>
      </c>
      <c r="E7" s="1">
        <f>(Tableau1[[#Totals],[N.defectueus]]+Tableau1[[#Totals],[N.defectueus3]])/(24*100)</f>
        <v>4.3749999999999997E-2</v>
      </c>
      <c r="F7" s="1">
        <v>0.10511150564482588</v>
      </c>
    </row>
    <row r="8" spans="4:12" x14ac:dyDescent="0.3">
      <c r="D8" s="3">
        <f t="shared" si="0"/>
        <v>4</v>
      </c>
      <c r="E8" s="1">
        <f>(Tableau1[[#Totals],[N.defectueus]]+Tableau1[[#Totals],[N.defectueus3]])/(24*100)</f>
        <v>4.3749999999999997E-2</v>
      </c>
      <c r="F8" s="1">
        <v>0.10511150564482588</v>
      </c>
    </row>
    <row r="9" spans="4:12" x14ac:dyDescent="0.3">
      <c r="D9" s="3">
        <f t="shared" si="0"/>
        <v>5</v>
      </c>
      <c r="E9" s="1">
        <f>(Tableau1[[#Totals],[N.defectueus]]+Tableau1[[#Totals],[N.defectueus3]])/(24*100)</f>
        <v>4.3749999999999997E-2</v>
      </c>
      <c r="F9" s="1">
        <v>0.10511150564482588</v>
      </c>
    </row>
    <row r="10" spans="4:12" x14ac:dyDescent="0.3">
      <c r="D10" s="3">
        <f t="shared" si="0"/>
        <v>6</v>
      </c>
      <c r="E10" s="1">
        <f>(Tableau1[[#Totals],[N.defectueus]]+Tableau1[[#Totals],[N.defectueus3]])/(24*100)</f>
        <v>4.3749999999999997E-2</v>
      </c>
      <c r="F10" s="1">
        <v>0.10511150564482588</v>
      </c>
    </row>
    <row r="11" spans="4:12" x14ac:dyDescent="0.3">
      <c r="D11" s="3">
        <f t="shared" si="0"/>
        <v>7</v>
      </c>
      <c r="E11" s="1">
        <f>(Tableau1[[#Totals],[N.defectueus]]+Tableau1[[#Totals],[N.defectueus3]])/(24*100)</f>
        <v>4.3749999999999997E-2</v>
      </c>
      <c r="F11" s="1">
        <v>0.10511150564482588</v>
      </c>
    </row>
    <row r="12" spans="4:12" x14ac:dyDescent="0.3">
      <c r="D12" s="3">
        <f t="shared" si="0"/>
        <v>8</v>
      </c>
      <c r="E12" s="1">
        <f>(Tableau1[[#Totals],[N.defectueus]]+Tableau1[[#Totals],[N.defectueus3]])/(24*100)</f>
        <v>4.3749999999999997E-2</v>
      </c>
      <c r="F12" s="1">
        <v>0.10511150564482588</v>
      </c>
    </row>
    <row r="13" spans="4:12" x14ac:dyDescent="0.3">
      <c r="D13" s="3">
        <f t="shared" si="0"/>
        <v>9</v>
      </c>
      <c r="E13" s="1">
        <f>(Tableau1[[#Totals],[N.defectueus]]+Tableau1[[#Totals],[N.defectueus3]])/(24*100)</f>
        <v>4.3749999999999997E-2</v>
      </c>
      <c r="F13" s="1">
        <v>0.10511150564482588</v>
      </c>
    </row>
    <row r="14" spans="4:12" x14ac:dyDescent="0.3">
      <c r="D14" s="3">
        <f t="shared" si="0"/>
        <v>10</v>
      </c>
      <c r="E14" s="1">
        <f>(Tableau1[[#Totals],[N.defectueus]]+Tableau1[[#Totals],[N.defectueus3]])/(24*100)</f>
        <v>4.3749999999999997E-2</v>
      </c>
      <c r="F14" s="1">
        <v>0.10511150564482588</v>
      </c>
    </row>
    <row r="15" spans="4:12" x14ac:dyDescent="0.3">
      <c r="D15" s="3">
        <f t="shared" si="0"/>
        <v>11</v>
      </c>
      <c r="E15" s="1">
        <f>(Tableau1[[#Totals],[N.defectueus]]+Tableau1[[#Totals],[N.defectueus3]])/(24*100)</f>
        <v>4.3749999999999997E-2</v>
      </c>
      <c r="F15" s="1">
        <v>0.10511150564482588</v>
      </c>
      <c r="G15" t="s">
        <v>0</v>
      </c>
      <c r="H15" t="s">
        <v>1</v>
      </c>
      <c r="I15" t="s">
        <v>7</v>
      </c>
      <c r="J15" t="s">
        <v>2</v>
      </c>
      <c r="K15" t="s">
        <v>3</v>
      </c>
      <c r="L15" t="s">
        <v>8</v>
      </c>
    </row>
    <row r="16" spans="4:12" x14ac:dyDescent="0.3">
      <c r="D16" s="3">
        <f t="shared" si="0"/>
        <v>12</v>
      </c>
      <c r="E16" s="1">
        <f>(Tableau1[[#Totals],[N.defectueus]]+Tableau1[[#Totals],[N.defectueus3]])/(24*100)</f>
        <v>4.3749999999999997E-2</v>
      </c>
      <c r="F16" s="1">
        <v>0.10511150564482588</v>
      </c>
      <c r="G16">
        <v>1</v>
      </c>
      <c r="H16">
        <v>7</v>
      </c>
      <c r="I16">
        <f>Tableau1[[#This Row],[N.defectueus]]/100</f>
        <v>7.0000000000000007E-2</v>
      </c>
      <c r="J16">
        <v>13</v>
      </c>
      <c r="K16">
        <v>3</v>
      </c>
      <c r="L16">
        <f>Tableau1[[#This Row],[N.defectueus3]]/100</f>
        <v>0.03</v>
      </c>
    </row>
    <row r="17" spans="2:12" x14ac:dyDescent="0.3">
      <c r="B17" s="1" t="s">
        <v>4</v>
      </c>
      <c r="C17" s="1">
        <f>(Tableau1[[#Totals],[N.defectueus]]+Tableau1[[#Totals],[N.defectueus3]])/(24*100)</f>
        <v>4.3749999999999997E-2</v>
      </c>
      <c r="D17" s="3">
        <f t="shared" si="0"/>
        <v>13</v>
      </c>
      <c r="E17" s="1">
        <f>(Tableau1[[#Totals],[N.defectueus]]+Tableau1[[#Totals],[N.defectueus3]])/(24*100)</f>
        <v>4.3749999999999997E-2</v>
      </c>
      <c r="F17" s="1">
        <v>0.10511150564482588</v>
      </c>
      <c r="G17">
        <v>2</v>
      </c>
      <c r="H17">
        <v>3</v>
      </c>
      <c r="I17">
        <f>Tableau1[[#This Row],[N.defectueus]]/100</f>
        <v>0.03</v>
      </c>
      <c r="J17">
        <v>14</v>
      </c>
      <c r="K17">
        <v>4</v>
      </c>
      <c r="L17">
        <f>Tableau1[[#This Row],[N.defectueus3]]/100</f>
        <v>0.04</v>
      </c>
    </row>
    <row r="18" spans="2:12" x14ac:dyDescent="0.3">
      <c r="D18" s="3">
        <f t="shared" si="0"/>
        <v>14</v>
      </c>
      <c r="E18" s="1">
        <f>(Tableau1[[#Totals],[N.defectueus]]+Tableau1[[#Totals],[N.defectueus3]])/(24*100)</f>
        <v>4.3749999999999997E-2</v>
      </c>
      <c r="F18" s="1">
        <v>0.10511150564482588</v>
      </c>
      <c r="G18">
        <v>3</v>
      </c>
      <c r="H18">
        <v>8</v>
      </c>
      <c r="I18">
        <f>Tableau1[[#This Row],[N.defectueus]]/100</f>
        <v>0.08</v>
      </c>
      <c r="J18">
        <v>15</v>
      </c>
      <c r="K18">
        <v>5</v>
      </c>
      <c r="L18">
        <f>Tableau1[[#This Row],[N.defectueus3]]/100</f>
        <v>0.05</v>
      </c>
    </row>
    <row r="19" spans="2:12" x14ac:dyDescent="0.3">
      <c r="D19" s="3">
        <f t="shared" si="0"/>
        <v>15</v>
      </c>
      <c r="E19" s="1">
        <f>(Tableau1[[#Totals],[N.defectueus]]+Tableau1[[#Totals],[N.defectueus3]])/(24*100)</f>
        <v>4.3749999999999997E-2</v>
      </c>
      <c r="F19" s="1">
        <v>0.10511150564482588</v>
      </c>
      <c r="G19">
        <v>4</v>
      </c>
      <c r="H19">
        <v>2</v>
      </c>
      <c r="I19">
        <f>Tableau1[[#This Row],[N.defectueus]]/100</f>
        <v>0.02</v>
      </c>
      <c r="J19">
        <v>16</v>
      </c>
      <c r="K19">
        <v>7</v>
      </c>
      <c r="L19">
        <f>Tableau1[[#This Row],[N.defectueus3]]/100</f>
        <v>7.0000000000000007E-2</v>
      </c>
    </row>
    <row r="20" spans="2:12" x14ac:dyDescent="0.3">
      <c r="B20" s="1" t="s">
        <v>5</v>
      </c>
      <c r="C20" s="1">
        <f>SQRT(C17*(1-C17)/(100))</f>
        <v>2.0453835214941964E-2</v>
      </c>
      <c r="D20" s="3">
        <f t="shared" si="0"/>
        <v>16</v>
      </c>
      <c r="E20" s="1">
        <f>(Tableau1[[#Totals],[N.defectueus]]+Tableau1[[#Totals],[N.defectueus3]])/(24*100)</f>
        <v>4.3749999999999997E-2</v>
      </c>
      <c r="F20" s="1">
        <v>0.10511150564482588</v>
      </c>
      <c r="G20">
        <v>5</v>
      </c>
      <c r="H20">
        <v>1</v>
      </c>
      <c r="I20">
        <f>Tableau1[[#This Row],[N.defectueus]]/100</f>
        <v>0.01</v>
      </c>
      <c r="J20">
        <v>17</v>
      </c>
      <c r="K20">
        <v>3</v>
      </c>
      <c r="L20">
        <f>Tableau1[[#This Row],[N.defectueus3]]/100</f>
        <v>0.03</v>
      </c>
    </row>
    <row r="21" spans="2:12" x14ac:dyDescent="0.3">
      <c r="B21" s="1" t="s">
        <v>6</v>
      </c>
      <c r="C21" s="1">
        <f>C20*3</f>
        <v>6.1361505644825891E-2</v>
      </c>
      <c r="D21" s="3">
        <f t="shared" si="0"/>
        <v>17</v>
      </c>
      <c r="E21" s="1">
        <f>(Tableau1[[#Totals],[N.defectueus]]+Tableau1[[#Totals],[N.defectueus3]])/(24*100)</f>
        <v>4.3749999999999997E-2</v>
      </c>
      <c r="F21" s="1">
        <v>0.10511150564482588</v>
      </c>
      <c r="G21">
        <v>6</v>
      </c>
      <c r="H21">
        <v>5</v>
      </c>
      <c r="I21">
        <f>Tableau1[[#This Row],[N.defectueus]]/100</f>
        <v>0.05</v>
      </c>
      <c r="J21">
        <v>18</v>
      </c>
      <c r="K21">
        <v>6</v>
      </c>
      <c r="L21">
        <f>Tableau1[[#This Row],[N.defectueus3]]/100</f>
        <v>0.06</v>
      </c>
    </row>
    <row r="22" spans="2:12" x14ac:dyDescent="0.3">
      <c r="B22" s="1" t="s">
        <v>9</v>
      </c>
      <c r="C22" s="1">
        <f>C17+C21</f>
        <v>0.10511150564482588</v>
      </c>
      <c r="D22" s="3">
        <f t="shared" si="0"/>
        <v>18</v>
      </c>
      <c r="E22" s="1">
        <f>(Tableau1[[#Totals],[N.defectueus]]+Tableau1[[#Totals],[N.defectueus3]])/(24*100)</f>
        <v>4.3749999999999997E-2</v>
      </c>
      <c r="F22" s="1">
        <v>0.10511150564482588</v>
      </c>
      <c r="G22">
        <v>7</v>
      </c>
      <c r="H22">
        <v>2</v>
      </c>
      <c r="I22">
        <f>Tableau1[[#This Row],[N.defectueus]]/100</f>
        <v>0.02</v>
      </c>
      <c r="J22">
        <v>19</v>
      </c>
      <c r="K22">
        <v>3</v>
      </c>
      <c r="L22">
        <f>Tableau1[[#This Row],[N.defectueus3]]/100</f>
        <v>0.03</v>
      </c>
    </row>
    <row r="23" spans="2:12" x14ac:dyDescent="0.3">
      <c r="B23" s="1" t="s">
        <v>10</v>
      </c>
      <c r="C23" s="1">
        <v>0</v>
      </c>
      <c r="D23" s="3">
        <f t="shared" si="0"/>
        <v>19</v>
      </c>
      <c r="E23" s="1">
        <f>(Tableau1[[#Totals],[N.defectueus]]+Tableau1[[#Totals],[N.defectueus3]])/(24*100)</f>
        <v>4.3749999999999997E-2</v>
      </c>
      <c r="F23" s="1">
        <v>0.10511150564482588</v>
      </c>
      <c r="G23">
        <v>8</v>
      </c>
      <c r="H23">
        <v>7</v>
      </c>
      <c r="I23">
        <f>Tableau1[[#This Row],[N.defectueus]]/100</f>
        <v>7.0000000000000007E-2</v>
      </c>
      <c r="J23">
        <v>20</v>
      </c>
      <c r="K23">
        <v>4</v>
      </c>
      <c r="L23">
        <f>Tableau1[[#This Row],[N.defectueus3]]/100</f>
        <v>0.04</v>
      </c>
    </row>
    <row r="24" spans="2:12" x14ac:dyDescent="0.3">
      <c r="D24" s="3">
        <f t="shared" si="0"/>
        <v>20</v>
      </c>
      <c r="E24" s="1">
        <f>(Tableau1[[#Totals],[N.defectueus]]+Tableau1[[#Totals],[N.defectueus3]])/(24*100)</f>
        <v>4.3749999999999997E-2</v>
      </c>
      <c r="F24" s="1">
        <v>0.10511150564482588</v>
      </c>
      <c r="G24">
        <v>9</v>
      </c>
      <c r="H24">
        <v>9</v>
      </c>
      <c r="I24">
        <f>Tableau1[[#This Row],[N.defectueus]]/100</f>
        <v>0.09</v>
      </c>
      <c r="J24">
        <v>21</v>
      </c>
      <c r="K24">
        <v>3</v>
      </c>
      <c r="L24">
        <f>Tableau1[[#This Row],[N.defectueus3]]/100</f>
        <v>0.03</v>
      </c>
    </row>
    <row r="25" spans="2:12" x14ac:dyDescent="0.3">
      <c r="D25" s="3">
        <f t="shared" si="0"/>
        <v>21</v>
      </c>
      <c r="E25" s="1">
        <f>(Tableau1[[#Totals],[N.defectueus]]+Tableau1[[#Totals],[N.defectueus3]])/(24*100)</f>
        <v>4.3749999999999997E-2</v>
      </c>
      <c r="F25" s="1">
        <v>0.10511150564482588</v>
      </c>
      <c r="G25">
        <v>10</v>
      </c>
      <c r="H25">
        <v>2</v>
      </c>
      <c r="I25">
        <f>Tableau1[[#This Row],[N.defectueus]]/100</f>
        <v>0.02</v>
      </c>
      <c r="J25">
        <v>22</v>
      </c>
      <c r="K25">
        <v>2</v>
      </c>
      <c r="L25">
        <f>Tableau1[[#This Row],[N.defectueus3]]/100</f>
        <v>0.02</v>
      </c>
    </row>
    <row r="26" spans="2:12" x14ac:dyDescent="0.3">
      <c r="D26" s="3">
        <f>D25+1</f>
        <v>22</v>
      </c>
      <c r="E26" s="1">
        <f>(Tableau1[[#Totals],[N.defectueus]]+Tableau1[[#Totals],[N.defectueus3]])/(24*100)</f>
        <v>4.3749999999999997E-2</v>
      </c>
      <c r="F26" s="1">
        <v>0.10511150564482588</v>
      </c>
      <c r="G26">
        <v>11</v>
      </c>
      <c r="H26">
        <v>6</v>
      </c>
      <c r="I26">
        <f>Tableau1[[#This Row],[N.defectueus]]/100</f>
        <v>0.06</v>
      </c>
      <c r="J26">
        <v>23</v>
      </c>
      <c r="K26">
        <v>8</v>
      </c>
      <c r="L26">
        <f>Tableau1[[#This Row],[N.defectueus3]]/100</f>
        <v>0.08</v>
      </c>
    </row>
    <row r="27" spans="2:12" x14ac:dyDescent="0.3">
      <c r="D27" s="3">
        <f t="shared" si="0"/>
        <v>23</v>
      </c>
      <c r="E27" s="1">
        <f>(Tableau1[[#Totals],[N.defectueus]]+Tableau1[[#Totals],[N.defectueus3]])/(24*100)</f>
        <v>4.3749999999999997E-2</v>
      </c>
      <c r="F27" s="1">
        <v>0.10511150564482588</v>
      </c>
      <c r="G27">
        <v>12</v>
      </c>
      <c r="H27">
        <v>4</v>
      </c>
      <c r="I27">
        <f>Tableau1[[#This Row],[N.defectueus]]/100</f>
        <v>0.04</v>
      </c>
      <c r="J27">
        <v>24</v>
      </c>
      <c r="K27">
        <v>1</v>
      </c>
      <c r="L27">
        <f>Tableau1[[#This Row],[N.defectueus3]]/100</f>
        <v>0.01</v>
      </c>
    </row>
    <row r="28" spans="2:12" x14ac:dyDescent="0.3">
      <c r="H28">
        <f>SUM(Tableau1[N.defectueus])</f>
        <v>56</v>
      </c>
      <c r="K28">
        <f>SUM(Tableau1[N.defectueus3])</f>
        <v>49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MOURABIT AMINE</dc:creator>
  <cp:lastModifiedBy>MOURABIT AMINE</cp:lastModifiedBy>
  <dcterms:created xsi:type="dcterms:W3CDTF">2025-08-20T17:09:47Z</dcterms:created>
  <dcterms:modified xsi:type="dcterms:W3CDTF">2025-08-20T17:57:44Z</dcterms:modified>
</cp:coreProperties>
</file>