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h.kachmar\Documents\Github\EAD-ASEB_EPA_LISS_Disease_Surveillance\Field_Data_Biological\Characteristics\"/>
    </mc:Choice>
  </mc:AlternateContent>
  <bookViews>
    <workbookView xWindow="0" yWindow="0" windowWidth="23040" windowHeight="9192"/>
  </bookViews>
  <sheets>
    <sheet name="Characteristic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C3" i="1"/>
  <c r="A3" i="1" s="1"/>
  <c r="B3" i="1"/>
  <c r="A2" i="1"/>
  <c r="K13" i="1"/>
  <c r="J8" i="1"/>
  <c r="K3" i="1"/>
  <c r="H2" i="1"/>
  <c r="J11" i="1"/>
  <c r="F3" i="1"/>
  <c r="F11" i="1"/>
  <c r="K4" i="1"/>
  <c r="J13" i="1"/>
  <c r="F8" i="1"/>
  <c r="K6" i="1"/>
  <c r="J3" i="1"/>
  <c r="G2" i="1"/>
  <c r="F13" i="1"/>
  <c r="K11" i="1"/>
  <c r="J6" i="1"/>
  <c r="I3" i="1"/>
  <c r="F2" i="1"/>
  <c r="F6" i="1"/>
  <c r="F9" i="1"/>
  <c r="K7" i="1"/>
  <c r="I4" i="1"/>
  <c r="J12" i="1"/>
  <c r="F7" i="1"/>
  <c r="K5" i="1"/>
  <c r="L2" i="1"/>
  <c r="F10" i="1"/>
  <c r="I2" i="1"/>
  <c r="K9" i="1"/>
  <c r="F12" i="1"/>
  <c r="K10" i="1"/>
  <c r="J5" i="1"/>
  <c r="K2" i="1"/>
  <c r="J10" i="1"/>
  <c r="F5" i="1"/>
  <c r="J2" i="1"/>
  <c r="K8" i="1"/>
  <c r="J9" i="1"/>
  <c r="J4" i="1"/>
  <c r="K12" i="1"/>
  <c r="J7" i="1"/>
  <c r="F4" i="1"/>
  <c r="C4" i="1" l="1"/>
  <c r="C5" i="1" l="1"/>
  <c r="A4" i="1"/>
  <c r="A5" i="1" l="1"/>
  <c r="C6" i="1"/>
  <c r="A6" i="1" l="1"/>
  <c r="C7" i="1"/>
  <c r="A7" i="1" l="1"/>
  <c r="C8" i="1"/>
  <c r="A8" i="1" l="1"/>
  <c r="C9" i="1"/>
  <c r="C10" i="1" l="1"/>
  <c r="A9" i="1"/>
  <c r="A10" i="1" l="1"/>
  <c r="C11" i="1"/>
  <c r="A11" i="1" l="1"/>
  <c r="C12" i="1"/>
  <c r="C13" i="1" l="1"/>
  <c r="A13" i="1" s="1"/>
  <c r="A12" i="1"/>
</calcChain>
</file>

<file path=xl/sharedStrings.xml><?xml version="1.0" encoding="utf-8"?>
<sst xmlns="http://schemas.openxmlformats.org/spreadsheetml/2006/main" count="16" uniqueCount="16">
  <si>
    <t>Field ID</t>
  </si>
  <si>
    <t>Date</t>
  </si>
  <si>
    <t>Site</t>
  </si>
  <si>
    <t>State</t>
  </si>
  <si>
    <t>Quadrat_size</t>
  </si>
  <si>
    <t>Quadrat</t>
  </si>
  <si>
    <t>Zone</t>
  </si>
  <si>
    <t>Region</t>
  </si>
  <si>
    <t>Percent_coverage</t>
  </si>
  <si>
    <t>Live_count</t>
  </si>
  <si>
    <t>Box_count</t>
  </si>
  <si>
    <t>Gaper_count</t>
  </si>
  <si>
    <t>Bed_height</t>
  </si>
  <si>
    <t>Rugosity</t>
  </si>
  <si>
    <t>GOLD</t>
  </si>
  <si>
    <t>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</si>
</sst>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\-yy"/>
  </numFmts>
  <fonts count="6">
    <font>
      <sz val="10"/>
      <color rgb="FF000000"/>
      <name val="Calibri"/>
      <scheme val="minor"/>
    </font>
    <font>
      <sz val="12"/>
      <color theme="1"/>
      <name val="Calibri"/>
      <scheme val="minor"/>
    </font>
    <font>
      <sz val="12"/>
      <color theme="1"/>
      <name val="Arial"/>
    </font>
    <font>
      <sz val="10"/>
      <color theme="1"/>
      <name val="Calibri"/>
      <scheme val="minor"/>
    </font>
    <font>
      <sz val="9"/>
      <color rgb="FF000000"/>
      <name val="&quot;Google Sans Mono&quot;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3" borderId="0" xfId="0" applyFont="1" applyFill="1"/>
    <xf numFmtId="0" fontId="1" fillId="3" borderId="0" xfId="0" applyFont="1" applyFill="1" applyAlignment="1">
      <alignment horizontal="center"/>
    </xf>
    <xf numFmtId="164" fontId="4" fillId="4" borderId="0" xfId="0" applyNumberFormat="1" applyFont="1" applyFill="1"/>
    <xf numFmtId="164" fontId="3" fillId="5" borderId="0" xfId="0" applyNumberFormat="1" applyFont="1" applyFill="1" applyAlignment="1"/>
    <xf numFmtId="0" fontId="3" fillId="5" borderId="0" xfId="0" applyFont="1" applyFill="1" applyAlignment="1"/>
    <xf numFmtId="0" fontId="5" fillId="0" borderId="0" xfId="0" applyFont="1" applyAlignment="1">
      <alignment horizontal="right"/>
    </xf>
    <xf numFmtId="0" fontId="3" fillId="4" borderId="0" xfId="0" applyFont="1" applyFill="1"/>
    <xf numFmtId="0" fontId="3" fillId="0" borderId="0" xfId="0" applyFont="1" applyAlignment="1"/>
    <xf numFmtId="164" fontId="3" fillId="4" borderId="0" xfId="0" applyNumberFormat="1" applyFont="1" applyFill="1" applyAlignment="1"/>
    <xf numFmtId="0" fontId="5" fillId="4" borderId="0" xfId="0" applyFont="1" applyFill="1" applyAlignment="1">
      <alignment horizontal="right"/>
    </xf>
    <xf numFmtId="0" fontId="3" fillId="4" borderId="0" xfId="0" applyFont="1" applyFill="1" applyAlignment="1"/>
    <xf numFmtId="164" fontId="4" fillId="3" borderId="0" xfId="0" applyNumberFormat="1" applyFont="1" applyFill="1"/>
    <xf numFmtId="164" fontId="3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h.kachmar/Downloads/1023GOLD_quadr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at 1"/>
      <sheetName val="Quadrat 2"/>
      <sheetName val="Quadrat 3"/>
      <sheetName val="Quadrat 4"/>
      <sheetName val="Quadrat 5"/>
      <sheetName val="Quadrat 6"/>
      <sheetName val="Quadrat 7"/>
      <sheetName val="Quadrat 8"/>
      <sheetName val="Quadrat 9"/>
      <sheetName val="Quadrat 10"/>
      <sheetName val="Quadrat 11"/>
      <sheetName val="Quadrat 12"/>
      <sheetName val="All Quadrats"/>
      <sheetName val="Characteristics"/>
      <sheetName val="Master_length"/>
      <sheetName val="Meta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abSelected="1" workbookViewId="0">
      <pane xSplit="1" topLeftCell="B1" activePane="topRight" state="frozen"/>
      <selection pane="topRight" activeCell="C2" sqref="C2"/>
    </sheetView>
  </sheetViews>
  <sheetFormatPr defaultColWidth="12.6640625" defaultRowHeight="15.75" customHeight="1"/>
  <cols>
    <col min="1" max="7" width="12.6640625" style="3"/>
    <col min="8" max="9" width="16.77734375" style="3" customWidth="1"/>
    <col min="10" max="11" width="12.6640625" style="3"/>
    <col min="12" max="12" width="17.44140625" style="3" customWidth="1"/>
    <col min="13" max="16384" width="12.6640625" style="3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5.75" customHeight="1">
      <c r="A2" s="6" t="str">
        <f t="shared" ref="A2:A13" si="0">IF(LEN(C2)=1,CONCATENATE(TEXT(MONTH(B2),"00"),RIGHT(YEAR(B2),2),C2,"_0"),CONCATENATE(TEXT(MONTH(B2),"00"),RIGHT(YEAR(B2),2),C2,))</f>
        <v>1023GOLD</v>
      </c>
      <c r="B2" s="7">
        <v>45215</v>
      </c>
      <c r="C2" s="8" t="s">
        <v>14</v>
      </c>
      <c r="D2" s="8" t="s">
        <v>15</v>
      </c>
      <c r="E2" s="9">
        <v>0.25</v>
      </c>
      <c r="F2" s="10">
        <f ca="1">IFERROR(__xludf.DUMMYFUNCTION("TRANSPOSE(SPLIT(JOIN("","", 'Quadrat 1'!A2, 'Quadrat 2'!A2, 'Quadrat 3'!A2,'Quadrat 4'!A2, 'Quadrat 5'!A2, 'Quadrat 6'!A2,'Quadrat 7'!A2, 'Quadrat 8'!A2, 'Quadrat 9'!A2,'Quadrat 10'!A2, 'Quadrat 11'!A2, 'Quadrat 12'!A2), "",""))"),1)</f>
        <v>1</v>
      </c>
      <c r="G2" s="10" t="str">
        <f ca="1">IFERROR(__xludf.DUMMYFUNCTION("TRANSPOSE(SPLIT(JOIN("","", 'Quadrat 1'!B2, 'Quadrat 2'!B2, 'Quadrat 3'!B2,'Quadrat 4'!B2, 'Quadrat 5'!B2, 'Quadrat 6'!B2,'Quadrat 7'!B2, 'Quadrat 8'!B2, 'Quadrat 9'!B2,'Quadrat 10'!B2, 'Quadrat 11'!B2, 'Quadrat 12'!B2), "",""))"),",,,,,,,,,,,")</f>
        <v>,,,,,,,,,,,</v>
      </c>
      <c r="H2" s="10" t="str">
        <f ca="1">IFERROR(__xludf.DUMMYFUNCTION("TRANSPOSE(SPLIT(JOIN("","", 'Quadrat 1'!C2, 'Quadrat 2'!C2, 'Quadrat 3'!C2,'Quadrat 4'!C2, 'Quadrat 5'!C2, 'Quadrat 6'!C2,'Quadrat 7'!C2, 'Quadrat 8'!C2, 'Quadrat 9'!C2,'Quadrat 10'!C2, 'Quadrat 11'!C2, 'Quadrat 12'!C2), "",""))"),",,,,,,,,,,,")</f>
        <v>,,,,,,,,,,,</v>
      </c>
      <c r="I2" s="10">
        <f ca="1">IFERROR(__xludf.DUMMYFUNCTION("TRANSPOSE(SPLIT(JOIN("","", 'Quadrat 1'!D2, 'Quadrat 2'!D2, 'Quadrat 3'!D2,'Quadrat 4'!D2, 'Quadrat 5'!D2, 'Quadrat 6'!D2,'Quadrat 7'!D2, 'Quadrat 8'!D2, 'Quadrat 9'!D2,'Quadrat 10'!D2, 'Quadrat 11'!D2, 'Quadrat 12'!D2), "",""))"),100)</f>
        <v>100</v>
      </c>
      <c r="J2" s="10">
        <f ca="1">IFERROR(__xludf.DUMMYFUNCTION("TRANSPOSE(SPLIT(JOIN("","", 'Quadrat 1'!M3, 'Quadrat 2'!M3, 'Quadrat 3'!M3,'Quadrat 4'!M3, 'Quadrat 5'!M3, 'Quadrat 6'!M3,'Quadrat 7'!M3, 'Quadrat 8'!M3, 'Quadrat 9'!M3,'Quadrat 10'!M3, 'Quadrat 11'!M3, 'Quadrat 12'!M3), "",""))"),20)</f>
        <v>20</v>
      </c>
      <c r="K2" s="10">
        <f ca="1">IFERROR(__xludf.DUMMYFUNCTION("TRANSPOSE(SPLIT(JOIN("","", 'Quadrat 1'!N3, 'Quadrat 2'!N3, 'Quadrat 3'!N3,'Quadrat 4'!N3, 'Quadrat 5'!N3, 'Quadrat 6'!N3,'Quadrat 7'!N3, 'Quadrat 8'!N3, 'Quadrat 9'!N3,'Quadrat 10'!N3, 'Quadrat 11'!N3, 'Quadrat 12'!N3), "",""))"),40)</f>
        <v>40</v>
      </c>
      <c r="L2" s="10" t="str">
        <f ca="1">IFERROR(__xludf.DUMMYFUNCTION("TRANSPOSE(SPLIT(JOIN("","", 'Quadrat 1'!O3, 'Quadrat 2'!O3, 'Quadrat 3'!O3,'Quadrat 4'!O3, 'Quadrat 5'!O3, 'Quadrat 6'!O3,'Quadrat 7'!O3, 'Quadrat 8'!O3, 'Quadrat 9'!O3,'Quadrat 10'!O3, 'Quadrat 11'!O3, 'Quadrat 12'!O3), "",""))"),",,,,,,,,,,,")</f>
        <v>,,,,,,,,,,,</v>
      </c>
      <c r="M2" s="11">
        <v>15</v>
      </c>
    </row>
    <row r="3" spans="1:29" ht="15.75" customHeight="1">
      <c r="A3" s="6" t="str">
        <f t="shared" si="0"/>
        <v>1023GOLD</v>
      </c>
      <c r="B3" s="12">
        <f t="shared" ref="B3:D13" si="1">B2</f>
        <v>45215</v>
      </c>
      <c r="C3" s="10" t="str">
        <f t="shared" si="1"/>
        <v>GOLD</v>
      </c>
      <c r="D3" s="10" t="str">
        <f t="shared" si="1"/>
        <v>NY</v>
      </c>
      <c r="E3" s="9">
        <v>0.25</v>
      </c>
      <c r="F3" s="13">
        <f ca="1">IFERROR(__xludf.DUMMYFUNCTION("""COMPUTED_VALUE"""),2)</f>
        <v>2</v>
      </c>
      <c r="G3" s="10"/>
      <c r="H3" s="14"/>
      <c r="I3" s="10">
        <f ca="1">IFERROR(__xludf.DUMMYFUNCTION("""COMPUTED_VALUE"""),100)</f>
        <v>100</v>
      </c>
      <c r="J3" s="10">
        <f ca="1">IFERROR(__xludf.DUMMYFUNCTION("""COMPUTED_VALUE"""),38)</f>
        <v>38</v>
      </c>
      <c r="K3" s="10">
        <f ca="1">IFERROR(__xludf.DUMMYFUNCTION("""COMPUTED_VALUE"""),76)</f>
        <v>76</v>
      </c>
      <c r="L3" s="10"/>
      <c r="M3" s="11">
        <v>30</v>
      </c>
    </row>
    <row r="4" spans="1:29" ht="15.75" customHeight="1">
      <c r="A4" s="6" t="str">
        <f t="shared" si="0"/>
        <v>1023GOLD</v>
      </c>
      <c r="B4" s="12">
        <f t="shared" si="1"/>
        <v>45215</v>
      </c>
      <c r="C4" s="10" t="str">
        <f t="shared" si="1"/>
        <v>GOLD</v>
      </c>
      <c r="D4" s="10" t="str">
        <f t="shared" si="1"/>
        <v>NY</v>
      </c>
      <c r="E4" s="9">
        <v>0.25</v>
      </c>
      <c r="F4" s="13">
        <f ca="1">IFERROR(__xludf.DUMMYFUNCTION("""COMPUTED_VALUE"""),3)</f>
        <v>3</v>
      </c>
      <c r="G4" s="14"/>
      <c r="H4" s="14"/>
      <c r="I4" s="10">
        <f ca="1">IFERROR(__xludf.DUMMYFUNCTION("""COMPUTED_VALUE"""),100)</f>
        <v>100</v>
      </c>
      <c r="J4" s="10">
        <f ca="1">IFERROR(__xludf.DUMMYFUNCTION("""COMPUTED_VALUE"""),60)</f>
        <v>60</v>
      </c>
      <c r="K4" s="10">
        <f ca="1">IFERROR(__xludf.DUMMYFUNCTION("""COMPUTED_VALUE"""),120)</f>
        <v>120</v>
      </c>
      <c r="L4" s="10">
        <f>'[1]Quadrat 1'!M5</f>
        <v>0</v>
      </c>
      <c r="M4" s="11">
        <v>30</v>
      </c>
    </row>
    <row r="5" spans="1:29" ht="15.75" customHeight="1">
      <c r="A5" s="6" t="str">
        <f t="shared" si="0"/>
        <v>1023GOLD</v>
      </c>
      <c r="B5" s="12">
        <f t="shared" si="1"/>
        <v>45215</v>
      </c>
      <c r="C5" s="10" t="str">
        <f t="shared" si="1"/>
        <v>GOLD</v>
      </c>
      <c r="D5" s="10" t="str">
        <f t="shared" si="1"/>
        <v>NY</v>
      </c>
      <c r="E5" s="9">
        <v>0.25</v>
      </c>
      <c r="F5" s="13">
        <f ca="1">IFERROR(__xludf.DUMMYFUNCTION("""COMPUTED_VALUE"""),4)</f>
        <v>4</v>
      </c>
      <c r="G5" s="10"/>
      <c r="H5" s="10"/>
      <c r="I5" s="10"/>
      <c r="J5" s="10">
        <f ca="1">IFERROR(__xludf.DUMMYFUNCTION("""COMPUTED_VALUE"""),0)</f>
        <v>0</v>
      </c>
      <c r="K5" s="10">
        <f ca="1">IFERROR(__xludf.DUMMYFUNCTION("""COMPUTED_VALUE"""),0)</f>
        <v>0</v>
      </c>
      <c r="L5" s="10"/>
    </row>
    <row r="6" spans="1:29" ht="15.75" customHeight="1">
      <c r="A6" s="6" t="str">
        <f t="shared" si="0"/>
        <v>1023GOLD</v>
      </c>
      <c r="B6" s="12">
        <f t="shared" si="1"/>
        <v>45215</v>
      </c>
      <c r="C6" s="10" t="str">
        <f t="shared" si="1"/>
        <v>GOLD</v>
      </c>
      <c r="D6" s="10" t="str">
        <f t="shared" si="1"/>
        <v>NY</v>
      </c>
      <c r="E6" s="9">
        <v>0.25</v>
      </c>
      <c r="F6" s="13">
        <f ca="1">IFERROR(__xludf.DUMMYFUNCTION("""COMPUTED_VALUE"""),5)</f>
        <v>5</v>
      </c>
      <c r="G6" s="10"/>
      <c r="H6" s="10"/>
      <c r="I6" s="10"/>
      <c r="J6" s="10">
        <f ca="1">IFERROR(__xludf.DUMMYFUNCTION("""COMPUTED_VALUE"""),0)</f>
        <v>0</v>
      </c>
      <c r="K6" s="10">
        <f ca="1">IFERROR(__xludf.DUMMYFUNCTION("""COMPUTED_VALUE"""),0)</f>
        <v>0</v>
      </c>
      <c r="L6" s="10"/>
    </row>
    <row r="7" spans="1:29" ht="15.75" customHeight="1">
      <c r="A7" s="6" t="str">
        <f t="shared" si="0"/>
        <v>1023GOLD</v>
      </c>
      <c r="B7" s="12">
        <f t="shared" si="1"/>
        <v>45215</v>
      </c>
      <c r="C7" s="10" t="str">
        <f t="shared" si="1"/>
        <v>GOLD</v>
      </c>
      <c r="D7" s="10" t="str">
        <f t="shared" si="1"/>
        <v>NY</v>
      </c>
      <c r="E7" s="9">
        <v>0.25</v>
      </c>
      <c r="F7" s="13">
        <f ca="1">IFERROR(__xludf.DUMMYFUNCTION("""COMPUTED_VALUE"""),6)</f>
        <v>6</v>
      </c>
      <c r="G7" s="10"/>
      <c r="H7" s="10"/>
      <c r="I7" s="10"/>
      <c r="J7" s="10">
        <f ca="1">IFERROR(__xludf.DUMMYFUNCTION("""COMPUTED_VALUE"""),0)</f>
        <v>0</v>
      </c>
      <c r="K7" s="10">
        <f ca="1">IFERROR(__xludf.DUMMYFUNCTION("""COMPUTED_VALUE"""),0)</f>
        <v>0</v>
      </c>
      <c r="L7" s="10"/>
    </row>
    <row r="8" spans="1:29" ht="15.75" customHeight="1">
      <c r="A8" s="6" t="str">
        <f t="shared" si="0"/>
        <v>1023GOLD</v>
      </c>
      <c r="B8" s="12">
        <f t="shared" si="1"/>
        <v>45215</v>
      </c>
      <c r="C8" s="10" t="str">
        <f t="shared" si="1"/>
        <v>GOLD</v>
      </c>
      <c r="D8" s="10" t="str">
        <f t="shared" si="1"/>
        <v>NY</v>
      </c>
      <c r="E8" s="9">
        <v>0.25</v>
      </c>
      <c r="F8" s="13">
        <f ca="1">IFERROR(__xludf.DUMMYFUNCTION("""COMPUTED_VALUE"""),7)</f>
        <v>7</v>
      </c>
      <c r="G8" s="10"/>
      <c r="H8" s="10"/>
      <c r="I8" s="10"/>
      <c r="J8" s="10">
        <f ca="1">IFERROR(__xludf.DUMMYFUNCTION("""COMPUTED_VALUE"""),0)</f>
        <v>0</v>
      </c>
      <c r="K8" s="10">
        <f ca="1">IFERROR(__xludf.DUMMYFUNCTION("""COMPUTED_VALUE"""),0)</f>
        <v>0</v>
      </c>
      <c r="L8" s="10"/>
    </row>
    <row r="9" spans="1:29" ht="15.75" customHeight="1">
      <c r="A9" s="6" t="str">
        <f t="shared" si="0"/>
        <v>1023GOLD</v>
      </c>
      <c r="B9" s="12">
        <f t="shared" si="1"/>
        <v>45215</v>
      </c>
      <c r="C9" s="10" t="str">
        <f t="shared" si="1"/>
        <v>GOLD</v>
      </c>
      <c r="D9" s="10" t="str">
        <f t="shared" si="1"/>
        <v>NY</v>
      </c>
      <c r="E9" s="9">
        <v>0.25</v>
      </c>
      <c r="F9" s="13">
        <f ca="1">IFERROR(__xludf.DUMMYFUNCTION("""COMPUTED_VALUE"""),8)</f>
        <v>8</v>
      </c>
      <c r="G9" s="10"/>
      <c r="H9" s="10"/>
      <c r="I9" s="10"/>
      <c r="J9" s="10">
        <f ca="1">IFERROR(__xludf.DUMMYFUNCTION("""COMPUTED_VALUE"""),0)</f>
        <v>0</v>
      </c>
      <c r="K9" s="10">
        <f ca="1">IFERROR(__xludf.DUMMYFUNCTION("""COMPUTED_VALUE"""),0)</f>
        <v>0</v>
      </c>
      <c r="L9" s="10"/>
    </row>
    <row r="10" spans="1:29" ht="15.75" customHeight="1">
      <c r="A10" s="6" t="str">
        <f t="shared" si="0"/>
        <v>1023GOLD</v>
      </c>
      <c r="B10" s="12">
        <f t="shared" si="1"/>
        <v>45215</v>
      </c>
      <c r="C10" s="10" t="str">
        <f t="shared" si="1"/>
        <v>GOLD</v>
      </c>
      <c r="D10" s="10" t="str">
        <f t="shared" si="1"/>
        <v>NY</v>
      </c>
      <c r="E10" s="9">
        <v>0.25</v>
      </c>
      <c r="F10" s="13">
        <f ca="1">IFERROR(__xludf.DUMMYFUNCTION("""COMPUTED_VALUE"""),9)</f>
        <v>9</v>
      </c>
      <c r="G10" s="10"/>
      <c r="H10" s="10"/>
      <c r="I10" s="10"/>
      <c r="J10" s="10">
        <f ca="1">IFERROR(__xludf.DUMMYFUNCTION("""COMPUTED_VALUE"""),0)</f>
        <v>0</v>
      </c>
      <c r="K10" s="10">
        <f ca="1">IFERROR(__xludf.DUMMYFUNCTION("""COMPUTED_VALUE"""),0)</f>
        <v>0</v>
      </c>
      <c r="L10" s="10"/>
    </row>
    <row r="11" spans="1:29" ht="15.75" customHeight="1">
      <c r="A11" s="6" t="str">
        <f t="shared" si="0"/>
        <v>1023GOLD</v>
      </c>
      <c r="B11" s="12">
        <f t="shared" si="1"/>
        <v>45215</v>
      </c>
      <c r="C11" s="10" t="str">
        <f t="shared" si="1"/>
        <v>GOLD</v>
      </c>
      <c r="D11" s="10" t="str">
        <f t="shared" si="1"/>
        <v>NY</v>
      </c>
      <c r="E11" s="9">
        <v>0.25</v>
      </c>
      <c r="F11" s="13">
        <f ca="1">IFERROR(__xludf.DUMMYFUNCTION("""COMPUTED_VALUE"""),10)</f>
        <v>10</v>
      </c>
      <c r="G11" s="10"/>
      <c r="H11" s="10"/>
      <c r="I11" s="10"/>
      <c r="J11" s="10">
        <f ca="1">IFERROR(__xludf.DUMMYFUNCTION("""COMPUTED_VALUE"""),0)</f>
        <v>0</v>
      </c>
      <c r="K11" s="10">
        <f ca="1">IFERROR(__xludf.DUMMYFUNCTION("""COMPUTED_VALUE"""),0)</f>
        <v>0</v>
      </c>
      <c r="L11" s="10"/>
    </row>
    <row r="12" spans="1:29" ht="15.75" customHeight="1">
      <c r="A12" s="6" t="str">
        <f t="shared" si="0"/>
        <v>1023GOLD</v>
      </c>
      <c r="B12" s="12">
        <f t="shared" si="1"/>
        <v>45215</v>
      </c>
      <c r="C12" s="10" t="str">
        <f t="shared" si="1"/>
        <v>GOLD</v>
      </c>
      <c r="D12" s="10" t="str">
        <f t="shared" si="1"/>
        <v>NY</v>
      </c>
      <c r="E12" s="9">
        <v>0.25</v>
      </c>
      <c r="F12" s="13">
        <f ca="1">IFERROR(__xludf.DUMMYFUNCTION("""COMPUTED_VALUE"""),11)</f>
        <v>11</v>
      </c>
      <c r="G12" s="10"/>
      <c r="H12" s="10"/>
      <c r="I12" s="10"/>
      <c r="J12" s="10">
        <f ca="1">IFERROR(__xludf.DUMMYFUNCTION("""COMPUTED_VALUE"""),0)</f>
        <v>0</v>
      </c>
      <c r="K12" s="10">
        <f ca="1">IFERROR(__xludf.DUMMYFUNCTION("""COMPUTED_VALUE"""),0)</f>
        <v>0</v>
      </c>
      <c r="L12" s="10"/>
    </row>
    <row r="13" spans="1:29" ht="15.75" customHeight="1">
      <c r="A13" s="6" t="str">
        <f t="shared" si="0"/>
        <v>1023GOLD</v>
      </c>
      <c r="B13" s="12">
        <f t="shared" si="1"/>
        <v>45215</v>
      </c>
      <c r="C13" s="10" t="str">
        <f t="shared" si="1"/>
        <v>GOLD</v>
      </c>
      <c r="D13" s="10" t="str">
        <f t="shared" si="1"/>
        <v>NY</v>
      </c>
      <c r="E13" s="9">
        <v>0.25</v>
      </c>
      <c r="F13" s="13">
        <f ca="1">IFERROR(__xludf.DUMMYFUNCTION("""COMPUTED_VALUE"""),12)</f>
        <v>12</v>
      </c>
      <c r="G13" s="10"/>
      <c r="H13" s="10"/>
      <c r="I13" s="10"/>
      <c r="J13" s="10">
        <f ca="1">IFERROR(__xludf.DUMMYFUNCTION("""COMPUTED_VALUE"""),0)</f>
        <v>0</v>
      </c>
      <c r="K13" s="10">
        <f ca="1">IFERROR(__xludf.DUMMYFUNCTION("""COMPUTED_VALUE"""),0)</f>
        <v>0</v>
      </c>
      <c r="L13" s="10"/>
    </row>
    <row r="14" spans="1:29" ht="15.75" customHeight="1">
      <c r="A14" s="15"/>
      <c r="B14" s="16"/>
      <c r="C14" s="4"/>
      <c r="D14" s="4"/>
      <c r="J14" s="4"/>
      <c r="K14" s="4"/>
      <c r="L14" s="4"/>
    </row>
    <row r="15" spans="1:29" ht="15.75" customHeight="1">
      <c r="A15" s="15"/>
      <c r="B15" s="16"/>
      <c r="C15" s="4"/>
      <c r="D15" s="4"/>
    </row>
    <row r="16" spans="1:29" ht="15.75" customHeight="1">
      <c r="A16" s="15"/>
      <c r="B16" s="16"/>
      <c r="C16" s="4"/>
      <c r="D16" s="4"/>
    </row>
    <row r="17" spans="1:29" ht="15.75" customHeight="1">
      <c r="A17" s="15"/>
      <c r="B17" s="16"/>
      <c r="C17" s="4"/>
      <c r="D17" s="4"/>
    </row>
    <row r="18" spans="1:29" ht="15.75" customHeight="1">
      <c r="A18" s="15"/>
      <c r="B18" s="16"/>
      <c r="C18" s="4"/>
      <c r="D18" s="4"/>
    </row>
    <row r="19" spans="1:29" ht="15.75" customHeight="1">
      <c r="A19" s="15"/>
      <c r="B19" s="16"/>
      <c r="C19" s="4"/>
      <c r="D19" s="4"/>
    </row>
    <row r="20" spans="1:29" ht="15.75" customHeight="1">
      <c r="A20" s="15"/>
      <c r="B20" s="16"/>
      <c r="C20" s="4"/>
      <c r="D20" s="4"/>
    </row>
    <row r="21" spans="1:29" ht="15.75" customHeight="1">
      <c r="A21" s="15"/>
      <c r="B21" s="16"/>
      <c r="C21" s="4"/>
      <c r="D21" s="4"/>
    </row>
    <row r="22" spans="1:29" ht="15.75" customHeight="1">
      <c r="A22" s="15"/>
      <c r="B22" s="16"/>
      <c r="C22" s="4"/>
      <c r="D22" s="4"/>
    </row>
    <row r="23" spans="1:29" ht="15.75" customHeight="1">
      <c r="A23" s="15"/>
      <c r="B23" s="16"/>
      <c r="C23" s="4"/>
      <c r="D23" s="4"/>
    </row>
    <row r="24" spans="1:29" ht="15.75" customHeight="1">
      <c r="A24" s="15"/>
      <c r="B24" s="16"/>
      <c r="C24" s="4"/>
      <c r="D24" s="4"/>
    </row>
    <row r="25" spans="1:29" ht="15.75" customHeight="1">
      <c r="A25" s="15"/>
      <c r="B25" s="16"/>
      <c r="C25" s="4"/>
      <c r="D25" s="4"/>
    </row>
    <row r="26" spans="1:29" ht="15.75" customHeight="1">
      <c r="A26" s="15"/>
      <c r="B26" s="16"/>
      <c r="C26" s="4"/>
      <c r="D26" s="4"/>
    </row>
    <row r="27" spans="1:29" ht="15.75" customHeight="1">
      <c r="A27" s="15"/>
      <c r="B27" s="16"/>
      <c r="C27" s="4"/>
      <c r="D27" s="4"/>
    </row>
    <row r="28" spans="1:29" ht="15.75" customHeight="1">
      <c r="A28" s="15"/>
      <c r="B28" s="16"/>
      <c r="C28" s="4"/>
      <c r="D28" s="4"/>
    </row>
    <row r="29" spans="1:29" ht="13.8">
      <c r="A29" s="15"/>
      <c r="B29" s="16"/>
      <c r="C29" s="4"/>
      <c r="D29" s="4"/>
    </row>
    <row r="30" spans="1:29" ht="13.8">
      <c r="A30" s="15"/>
      <c r="B30" s="16"/>
      <c r="C30" s="4"/>
      <c r="D30" s="4"/>
    </row>
    <row r="31" spans="1:29" ht="13.8">
      <c r="A31" s="15"/>
      <c r="B31" s="16"/>
      <c r="C31" s="4"/>
      <c r="D31" s="4"/>
    </row>
    <row r="32" spans="1:29" ht="13.8">
      <c r="A32" s="16"/>
      <c r="B32" s="16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3.8">
      <c r="A33" s="16"/>
      <c r="B33" s="1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3.8">
      <c r="A34" s="16"/>
      <c r="B34" s="1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3.8">
      <c r="A35" s="16"/>
      <c r="B35" s="1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3.8">
      <c r="A36" s="16"/>
      <c r="B36" s="1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3.8">
      <c r="A37" s="16"/>
      <c r="B37" s="1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3.8">
      <c r="A38" s="16"/>
      <c r="B38" s="1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3.8">
      <c r="A39" s="16"/>
      <c r="B39" s="1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3.8">
      <c r="A40" s="16"/>
      <c r="B40" s="1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3.8">
      <c r="A41" s="16"/>
      <c r="B41" s="1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3.8">
      <c r="A42" s="16"/>
      <c r="B42" s="1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3.8">
      <c r="A43" s="16"/>
      <c r="B43" s="1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3.8">
      <c r="A44" s="16"/>
      <c r="B44" s="1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3.8">
      <c r="A45" s="16"/>
      <c r="B45" s="1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3.8">
      <c r="A46" s="16"/>
      <c r="B46" s="1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3.8">
      <c r="A47" s="16"/>
      <c r="B47" s="1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3.8">
      <c r="A48" s="16"/>
      <c r="B48" s="1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3.8">
      <c r="A49" s="16"/>
      <c r="B49" s="1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3.8">
      <c r="A50" s="16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3.8">
      <c r="A51" s="16"/>
      <c r="B51" s="1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3.8">
      <c r="A52" s="16"/>
      <c r="B52" s="1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3.8">
      <c r="A53" s="16"/>
      <c r="B53" s="1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3.8">
      <c r="A54" s="16"/>
      <c r="B54" s="1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3.8">
      <c r="A55" s="16"/>
      <c r="B55" s="1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3.8">
      <c r="A56" s="16"/>
      <c r="B56" s="1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3.8">
      <c r="A57" s="16"/>
      <c r="B57" s="1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3.8">
      <c r="A58" s="16"/>
      <c r="B58" s="1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3.8">
      <c r="A59" s="16"/>
      <c r="B59" s="1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3.8">
      <c r="A60" s="16"/>
      <c r="B60" s="1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3.8">
      <c r="A61" s="16"/>
      <c r="B61" s="1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3.8">
      <c r="A62" s="16"/>
      <c r="B62" s="1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3.8">
      <c r="A63" s="16"/>
      <c r="B63" s="1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3.8">
      <c r="A64" s="16"/>
      <c r="B64" s="1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3.8">
      <c r="A65" s="16"/>
      <c r="B65" s="1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3.8">
      <c r="A66" s="16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3.8">
      <c r="A67" s="16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3.8">
      <c r="A68" s="16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3.8">
      <c r="A69" s="16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3.8">
      <c r="A70" s="16"/>
      <c r="B70" s="1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3.8">
      <c r="A71" s="16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3.8">
      <c r="A72" s="16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3.8">
      <c r="A73" s="16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3.8">
      <c r="A74" s="16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3.8">
      <c r="A75" s="16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3.8">
      <c r="A76" s="16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3.8">
      <c r="A77" s="16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3.8">
      <c r="A78" s="16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3.8">
      <c r="A79" s="16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3.8">
      <c r="A80" s="16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3.8">
      <c r="A81" s="16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3.8">
      <c r="A82" s="16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3.8">
      <c r="A83" s="16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3.8">
      <c r="A84" s="16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3.8">
      <c r="A85" s="16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3.8">
      <c r="A86" s="16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3.8">
      <c r="A87" s="16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3.8">
      <c r="A88" s="16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3.8">
      <c r="A89" s="16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3.8">
      <c r="A90" s="16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3.8">
      <c r="A91" s="16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3.8">
      <c r="A92" s="16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3.8">
      <c r="A93" s="16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3.8">
      <c r="A94" s="16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3.8">
      <c r="A95" s="16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3.8">
      <c r="A96" s="16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3.8">
      <c r="A97" s="16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3.8">
      <c r="A98" s="16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3.8">
      <c r="A99" s="16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3.8">
      <c r="A100" s="16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3.8">
      <c r="A101" s="16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3.8">
      <c r="A102" s="16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3.8">
      <c r="A103" s="16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3.8">
      <c r="A104" s="16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3.8">
      <c r="A105" s="16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3.8">
      <c r="A106" s="16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3.8">
      <c r="A107" s="16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3.8">
      <c r="A108" s="16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3.8">
      <c r="A109" s="16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3.8">
      <c r="A110" s="16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3.8">
      <c r="A111" s="16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3.8">
      <c r="A112" s="16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3.8">
      <c r="A113" s="16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3.8">
      <c r="A114" s="16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3.8">
      <c r="A115" s="16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3.8">
      <c r="A116" s="16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3.8">
      <c r="A117" s="16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3.8">
      <c r="A118" s="16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3.8">
      <c r="A119" s="16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3.8">
      <c r="A120" s="16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3.8">
      <c r="A121" s="16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3.8">
      <c r="A122" s="16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3.8">
      <c r="A123" s="16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3.8">
      <c r="A124" s="16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3.8">
      <c r="A125" s="16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3.8">
      <c r="A126" s="16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3.8">
      <c r="A127" s="16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3.8">
      <c r="A128" s="16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3.8">
      <c r="A129" s="16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3.8">
      <c r="A130" s="16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3.8">
      <c r="A131" s="16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3.8">
      <c r="A132" s="16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3.8">
      <c r="A133" s="16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3.8">
      <c r="A134" s="16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3.8">
      <c r="A135" s="16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3.8">
      <c r="A136" s="16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3.8">
      <c r="A137" s="16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3.8">
      <c r="A138" s="16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3.8">
      <c r="A139" s="16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3.8">
      <c r="A140" s="16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3.8">
      <c r="A141" s="16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3.8">
      <c r="A142" s="16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3.8">
      <c r="A143" s="16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3.8">
      <c r="A144" s="16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3.8">
      <c r="A145" s="16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3.8">
      <c r="A146" s="16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3.8">
      <c r="A147" s="16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3.8">
      <c r="A148" s="16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3.8">
      <c r="A149" s="16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3.8">
      <c r="A150" s="16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3.8">
      <c r="A151" s="16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3.8">
      <c r="A152" s="16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3.8">
      <c r="A153" s="16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3.8">
      <c r="A154" s="16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3.8">
      <c r="A155" s="16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3.8">
      <c r="A156" s="16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3.8">
      <c r="A157" s="16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3.8">
      <c r="A158" s="16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3.8">
      <c r="A159" s="16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3.8">
      <c r="A160" s="16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3.8">
      <c r="A161" s="16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3.8">
      <c r="A162" s="16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3.8">
      <c r="A163" s="16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3.8">
      <c r="A164" s="16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3.8">
      <c r="A165" s="16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3.8">
      <c r="A166" s="16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3.8">
      <c r="A167" s="16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3.8">
      <c r="A168" s="16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3.8">
      <c r="A169" s="16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3.8">
      <c r="A170" s="16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3.8">
      <c r="A171" s="16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3.8">
      <c r="A172" s="16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3.8">
      <c r="A173" s="16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3.8">
      <c r="A174" s="16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3.8">
      <c r="A175" s="16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3.8">
      <c r="A176" s="16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3.8">
      <c r="A177" s="16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3.8">
      <c r="A178" s="16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3.8">
      <c r="A179" s="16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3.8">
      <c r="A180" s="16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3.8">
      <c r="A181" s="16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3.8">
      <c r="A182" s="16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3.8">
      <c r="A183" s="16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3.8">
      <c r="A184" s="16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3.8">
      <c r="A185" s="16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3.8">
      <c r="A186" s="16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3.8">
      <c r="A187" s="16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3.8">
      <c r="A188" s="16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3.8">
      <c r="A189" s="16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3.8">
      <c r="A190" s="16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3.8">
      <c r="A191" s="16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3.8">
      <c r="A192" s="16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3.8">
      <c r="A193" s="16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3.8">
      <c r="A194" s="16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3.8">
      <c r="A195" s="16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3.8">
      <c r="A196" s="16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3.8">
      <c r="A197" s="16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3.8">
      <c r="A198" s="16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3.8">
      <c r="A199" s="16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3.8">
      <c r="A200" s="16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3.8">
      <c r="A201" s="16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3.8">
      <c r="A202" s="16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3.8">
      <c r="A203" s="16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3.8">
      <c r="A204" s="16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3.8">
      <c r="A205" s="16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3.8">
      <c r="A206" s="16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3.8">
      <c r="A207" s="16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3.8">
      <c r="A208" s="16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3.8">
      <c r="A209" s="16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3.8">
      <c r="A210" s="16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3.8">
      <c r="A211" s="16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3.8">
      <c r="A212" s="16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3.8">
      <c r="A213" s="16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3.8">
      <c r="A214" s="16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3.8">
      <c r="A215" s="16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3.8">
      <c r="A216" s="16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3.8">
      <c r="A217" s="16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3.8">
      <c r="A218" s="16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3.8">
      <c r="A219" s="16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3.8">
      <c r="A220" s="16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3.8">
      <c r="A221" s="16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3.8">
      <c r="A222" s="16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3.8">
      <c r="A223" s="16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3.8">
      <c r="A224" s="16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3.8">
      <c r="A225" s="16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3.8">
      <c r="A226" s="16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3.8">
      <c r="A227" s="16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3.8">
      <c r="A228" s="16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3.8">
      <c r="A229" s="16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3.8">
      <c r="A230" s="16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3.8">
      <c r="A231" s="16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3.8">
      <c r="A232" s="16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3.8">
      <c r="A233" s="16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3.8">
      <c r="A234" s="16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3.8">
      <c r="A235" s="16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3.8">
      <c r="A236" s="16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3.8">
      <c r="A237" s="16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3.8">
      <c r="A238" s="16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3.8">
      <c r="A239" s="16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3.8">
      <c r="A240" s="16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3.8">
      <c r="A241" s="16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3.8">
      <c r="A242" s="16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3.8">
      <c r="A243" s="16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3.8">
      <c r="A244" s="16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3.8">
      <c r="A245" s="16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3.8">
      <c r="A246" s="16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3.8">
      <c r="A247" s="16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3.8">
      <c r="A248" s="16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3.8">
      <c r="A249" s="16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3.8">
      <c r="A250" s="16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3.8">
      <c r="A251" s="16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3.8">
      <c r="A252" s="16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3.8">
      <c r="A253" s="16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3.8">
      <c r="A254" s="16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3.8">
      <c r="A255" s="16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3.8">
      <c r="A256" s="16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3.8">
      <c r="A257" s="16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3.8">
      <c r="A258" s="16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3.8">
      <c r="A259" s="16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3.8">
      <c r="A260" s="16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3.8">
      <c r="A261" s="16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3.8">
      <c r="A262" s="16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3.8">
      <c r="A263" s="16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3.8">
      <c r="A264" s="16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3.8">
      <c r="A265" s="16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3.8">
      <c r="A266" s="16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3.8">
      <c r="A267" s="16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3.8">
      <c r="A268" s="16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3.8">
      <c r="A269" s="16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3.8">
      <c r="A270" s="16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3.8">
      <c r="A271" s="16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3.8">
      <c r="A272" s="16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3.8">
      <c r="A273" s="16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3.8">
      <c r="A274" s="16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3.8">
      <c r="A275" s="16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3.8">
      <c r="A276" s="16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3.8">
      <c r="A277" s="16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3.8">
      <c r="A278" s="16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3.8">
      <c r="A279" s="16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3.8">
      <c r="A280" s="16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3.8">
      <c r="A281" s="16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3.8">
      <c r="A282" s="16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3.8">
      <c r="A283" s="16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3.8">
      <c r="A284" s="16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3.8">
      <c r="A285" s="16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3.8">
      <c r="A286" s="16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3.8">
      <c r="A287" s="16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3.8">
      <c r="A288" s="16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3.8">
      <c r="A289" s="16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3.8">
      <c r="A290" s="16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3.8">
      <c r="A291" s="16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3.8">
      <c r="A292" s="16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3.8">
      <c r="A293" s="16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3.8">
      <c r="A294" s="16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3.8">
      <c r="A295" s="16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3.8">
      <c r="A296" s="16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3.8">
      <c r="A297" s="16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3.8">
      <c r="A298" s="16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3.8">
      <c r="A299" s="16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3.8">
      <c r="A300" s="16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3.8">
      <c r="A301" s="16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3.8">
      <c r="A302" s="16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3.8">
      <c r="A303" s="16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3.8">
      <c r="A304" s="16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3.8">
      <c r="A305" s="16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3.8">
      <c r="A306" s="16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3.8">
      <c r="A307" s="16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3.8">
      <c r="A308" s="16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3.8">
      <c r="A309" s="16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3.8">
      <c r="A310" s="16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3.8">
      <c r="A311" s="16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3.8">
      <c r="A312" s="16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3.8">
      <c r="A313" s="16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3.8">
      <c r="A314" s="16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3.8">
      <c r="A315" s="16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3.8">
      <c r="A316" s="16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3.8">
      <c r="A317" s="16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3.8">
      <c r="A318" s="16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3.8">
      <c r="A319" s="16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3.8">
      <c r="A320" s="16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3.8">
      <c r="A321" s="16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3.8">
      <c r="A322" s="16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3.8">
      <c r="A323" s="16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3.8">
      <c r="A324" s="16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3.8">
      <c r="A325" s="16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3.8">
      <c r="A326" s="16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3.8">
      <c r="A327" s="16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3.8">
      <c r="A328" s="16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3.8">
      <c r="A329" s="16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3.8">
      <c r="A330" s="16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3.8">
      <c r="A331" s="16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3.8">
      <c r="A332" s="16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3.8">
      <c r="A333" s="16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3.8">
      <c r="A334" s="16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3.8">
      <c r="A335" s="16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3.8">
      <c r="A336" s="16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3.8">
      <c r="A337" s="16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3.8">
      <c r="A338" s="16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3.8">
      <c r="A339" s="16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3.8">
      <c r="A340" s="16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3.8">
      <c r="A341" s="16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3.8">
      <c r="A342" s="16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3.8">
      <c r="A343" s="16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3.8">
      <c r="A344" s="16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3.8">
      <c r="A345" s="16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3.8">
      <c r="A346" s="16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3.8">
      <c r="A347" s="16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3.8">
      <c r="A348" s="16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3.8">
      <c r="A349" s="16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3.8">
      <c r="A350" s="16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3.8">
      <c r="A351" s="16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3.8">
      <c r="A352" s="16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3.8">
      <c r="A353" s="16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3.8">
      <c r="A354" s="16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3.8">
      <c r="A355" s="16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3.8">
      <c r="A356" s="16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3.8">
      <c r="A357" s="16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3.8">
      <c r="A358" s="16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3.8">
      <c r="A359" s="16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3.8">
      <c r="A360" s="16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3.8">
      <c r="A361" s="16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3.8">
      <c r="A362" s="16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3.8">
      <c r="A363" s="16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3.8">
      <c r="A364" s="16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3.8">
      <c r="A365" s="16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3.8">
      <c r="A366" s="16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3.8">
      <c r="A367" s="16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3.8">
      <c r="A368" s="16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3.8">
      <c r="A369" s="16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3.8">
      <c r="A370" s="16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3.8">
      <c r="A371" s="16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3.8">
      <c r="A372" s="16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3.8">
      <c r="A373" s="16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3.8">
      <c r="A374" s="16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3.8">
      <c r="A375" s="16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3.8">
      <c r="A376" s="16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3.8">
      <c r="A377" s="16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3.8">
      <c r="A378" s="16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3.8">
      <c r="A379" s="16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3.8">
      <c r="A380" s="16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3.8">
      <c r="A381" s="16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3.8">
      <c r="A382" s="16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3.8">
      <c r="A383" s="16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3.8">
      <c r="A384" s="16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3.8">
      <c r="A385" s="16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3.8">
      <c r="A386" s="16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3.8">
      <c r="A387" s="16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3.8">
      <c r="A388" s="16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3.8">
      <c r="A389" s="16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3.8">
      <c r="A390" s="16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3.8">
      <c r="A391" s="16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3.8">
      <c r="A392" s="16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3.8">
      <c r="A393" s="16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3.8">
      <c r="A394" s="16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3.8">
      <c r="A395" s="16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3.8">
      <c r="A396" s="16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3.8">
      <c r="A397" s="16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3.8">
      <c r="A398" s="16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3.8">
      <c r="A399" s="16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3.8">
      <c r="A400" s="16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3.8">
      <c r="A401" s="16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3.8">
      <c r="A402" s="16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3.8">
      <c r="A403" s="16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3.8">
      <c r="A404" s="16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3.8">
      <c r="A405" s="16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3.8">
      <c r="A406" s="16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3.8">
      <c r="A407" s="16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3.8">
      <c r="A408" s="16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3.8">
      <c r="A409" s="16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3.8">
      <c r="A410" s="16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3.8">
      <c r="A411" s="16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3.8">
      <c r="A412" s="16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3.8">
      <c r="A413" s="16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3.8">
      <c r="A414" s="16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3.8">
      <c r="A415" s="16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3.8">
      <c r="A416" s="16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3.8">
      <c r="A417" s="16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3.8">
      <c r="A418" s="16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3.8">
      <c r="A419" s="16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3.8">
      <c r="A420" s="16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3.8">
      <c r="A421" s="16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3.8">
      <c r="A422" s="16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3.8">
      <c r="A423" s="16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3.8">
      <c r="A424" s="16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3.8">
      <c r="A425" s="16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3.8">
      <c r="A426" s="16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3.8">
      <c r="A427" s="16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3.8">
      <c r="A428" s="16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3.8">
      <c r="A429" s="16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3.8">
      <c r="A430" s="16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3.8">
      <c r="A431" s="16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3.8">
      <c r="A432" s="16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3.8">
      <c r="A433" s="16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3.8">
      <c r="A434" s="16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3.8">
      <c r="A435" s="16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3.8">
      <c r="A436" s="16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3.8">
      <c r="A437" s="16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3.8">
      <c r="A438" s="16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3.8">
      <c r="A439" s="16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3.8">
      <c r="A440" s="16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3.8">
      <c r="A441" s="16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3.8">
      <c r="A442" s="16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3.8">
      <c r="A443" s="16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3.8">
      <c r="A444" s="16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3.8">
      <c r="A445" s="16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3.8">
      <c r="A446" s="16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3.8">
      <c r="A447" s="16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3.8">
      <c r="A448" s="16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3.8">
      <c r="A449" s="16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3.8">
      <c r="A450" s="16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3.8">
      <c r="A451" s="16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3.8">
      <c r="A452" s="16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3.8">
      <c r="A453" s="16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3.8">
      <c r="A454" s="16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3.8">
      <c r="A455" s="16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3.8">
      <c r="A456" s="16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3.8">
      <c r="A457" s="16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3.8">
      <c r="A458" s="16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3.8">
      <c r="A459" s="16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3.8">
      <c r="A460" s="16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3.8">
      <c r="A461" s="16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3.8">
      <c r="A462" s="16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3.8">
      <c r="A463" s="16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3.8">
      <c r="A464" s="16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3.8">
      <c r="A465" s="16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3.8">
      <c r="A466" s="16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3.8">
      <c r="A467" s="16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3.8">
      <c r="A468" s="16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3.8">
      <c r="A469" s="16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3.8">
      <c r="A470" s="16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3.8">
      <c r="A471" s="16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3.8">
      <c r="A472" s="16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3.8">
      <c r="A473" s="16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3.8">
      <c r="A474" s="16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3.8">
      <c r="A475" s="16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3.8">
      <c r="A476" s="16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3.8">
      <c r="A477" s="16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3.8">
      <c r="A478" s="16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3.8">
      <c r="A479" s="16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3.8">
      <c r="A480" s="16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3.8">
      <c r="A481" s="16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3.8">
      <c r="A482" s="16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3.8">
      <c r="A483" s="16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3.8">
      <c r="A484" s="16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3.8">
      <c r="A485" s="16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3.8">
      <c r="A486" s="16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3.8">
      <c r="A487" s="16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3.8">
      <c r="A488" s="16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3.8">
      <c r="A489" s="16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3.8">
      <c r="A490" s="16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3.8">
      <c r="A491" s="16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3.8">
      <c r="A492" s="16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3.8">
      <c r="A493" s="16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3.8">
      <c r="A494" s="16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3.8">
      <c r="A495" s="16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3.8">
      <c r="A496" s="16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3.8">
      <c r="A497" s="16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3.8">
      <c r="A498" s="16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3.8">
      <c r="A499" s="16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3.8">
      <c r="A500" s="16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3.8">
      <c r="A501" s="16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3.8">
      <c r="A502" s="16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3.8">
      <c r="A503" s="16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3.8">
      <c r="A504" s="16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3.8">
      <c r="A505" s="16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3.8">
      <c r="A506" s="16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3.8">
      <c r="A507" s="16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3.8">
      <c r="A508" s="16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3.8">
      <c r="A509" s="16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3.8">
      <c r="A510" s="16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3.8">
      <c r="A511" s="16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3.8">
      <c r="A512" s="16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3.8">
      <c r="A513" s="16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3.8">
      <c r="A514" s="16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3.8">
      <c r="A515" s="16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3.8">
      <c r="A516" s="16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3.8">
      <c r="A517" s="16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3.8">
      <c r="A518" s="16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3.8">
      <c r="A519" s="16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3.8">
      <c r="A520" s="16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3.8">
      <c r="A521" s="16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3.8">
      <c r="A522" s="16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3.8">
      <c r="A523" s="16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3.8">
      <c r="A524" s="16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3.8">
      <c r="A525" s="16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3.8">
      <c r="A526" s="16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3.8">
      <c r="A527" s="16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3.8">
      <c r="A528" s="16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3.8">
      <c r="A529" s="16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3.8">
      <c r="A530" s="16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3.8">
      <c r="A531" s="16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3.8">
      <c r="A532" s="16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3.8">
      <c r="A533" s="16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3.8">
      <c r="A534" s="16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3.8">
      <c r="A535" s="16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3.8">
      <c r="A536" s="16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3.8">
      <c r="A537" s="16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3.8">
      <c r="A538" s="16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3.8">
      <c r="A539" s="16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3.8">
      <c r="A540" s="16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3.8">
      <c r="A541" s="16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3.8">
      <c r="A542" s="16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3.8">
      <c r="A543" s="16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3.8">
      <c r="A544" s="16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3.8">
      <c r="A545" s="16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3.8">
      <c r="A546" s="16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3.8">
      <c r="A547" s="16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3.8">
      <c r="A548" s="16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3.8">
      <c r="A549" s="16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3.8">
      <c r="A550" s="16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3.8">
      <c r="A551" s="16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3.8">
      <c r="A552" s="16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3.8">
      <c r="A553" s="16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3.8">
      <c r="A554" s="16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3.8">
      <c r="A555" s="16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3.8">
      <c r="A556" s="16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3.8">
      <c r="A557" s="16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3.8">
      <c r="A558" s="16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3.8">
      <c r="A559" s="16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3.8">
      <c r="A560" s="16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3.8">
      <c r="A561" s="16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3.8">
      <c r="A562" s="16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3.8">
      <c r="A563" s="16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3.8">
      <c r="A564" s="16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3.8">
      <c r="A565" s="16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3.8">
      <c r="A566" s="16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3.8">
      <c r="A567" s="16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3.8">
      <c r="A568" s="16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3.8">
      <c r="A569" s="16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3.8">
      <c r="A570" s="16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3.8">
      <c r="A571" s="16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3.8">
      <c r="A572" s="16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3.8">
      <c r="A573" s="16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3.8">
      <c r="A574" s="16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3.8">
      <c r="A575" s="16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3.8">
      <c r="A576" s="16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3.8">
      <c r="A577" s="16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3.8">
      <c r="A578" s="16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3.8">
      <c r="A579" s="16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3.8">
      <c r="A580" s="16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3.8">
      <c r="A581" s="16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3.8">
      <c r="A582" s="16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3.8">
      <c r="A583" s="16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3.8">
      <c r="A584" s="16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3.8">
      <c r="A585" s="16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3.8">
      <c r="A586" s="16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3.8">
      <c r="A587" s="16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3.8">
      <c r="A588" s="16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3.8">
      <c r="A589" s="16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3.8">
      <c r="A590" s="16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3.8">
      <c r="A591" s="16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3.8">
      <c r="A592" s="16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3.8">
      <c r="A593" s="16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3.8">
      <c r="A594" s="16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3.8">
      <c r="A595" s="16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3.8">
      <c r="A596" s="16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3.8">
      <c r="A597" s="16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3.8">
      <c r="A598" s="16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3.8">
      <c r="A599" s="16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3.8">
      <c r="A600" s="16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3.8">
      <c r="A601" s="16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3.8">
      <c r="A602" s="16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3.8">
      <c r="A603" s="16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3.8">
      <c r="A604" s="16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3.8">
      <c r="A605" s="16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3.8">
      <c r="A606" s="16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3.8">
      <c r="A607" s="16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3.8">
      <c r="A608" s="16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3.8">
      <c r="A609" s="16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3.8">
      <c r="A610" s="16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3.8">
      <c r="A611" s="16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3.8">
      <c r="A612" s="16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3.8">
      <c r="A613" s="16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3.8">
      <c r="A614" s="16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3.8">
      <c r="A615" s="16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3.8">
      <c r="A616" s="16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3.8">
      <c r="A617" s="16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3.8">
      <c r="A618" s="16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3.8">
      <c r="A619" s="16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3.8">
      <c r="A620" s="16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3.8">
      <c r="A621" s="16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3.8">
      <c r="A622" s="16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3.8">
      <c r="A623" s="16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3.8">
      <c r="A624" s="16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3.8">
      <c r="A625" s="16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3.8">
      <c r="A626" s="16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3.8">
      <c r="A627" s="16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3.8">
      <c r="A628" s="16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3.8">
      <c r="A629" s="16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3.8">
      <c r="A630" s="16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3.8">
      <c r="A631" s="16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3.8">
      <c r="A632" s="16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3.8">
      <c r="A633" s="16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3.8">
      <c r="A634" s="16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3.8">
      <c r="A635" s="16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3.8">
      <c r="A636" s="16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3.8">
      <c r="A637" s="16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3.8">
      <c r="A638" s="16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3.8">
      <c r="A639" s="16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3.8">
      <c r="A640" s="16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3.8">
      <c r="A641" s="16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3.8">
      <c r="A642" s="16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3.8">
      <c r="A643" s="16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3.8">
      <c r="A644" s="16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3.8">
      <c r="A645" s="16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3.8">
      <c r="A646" s="16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3.8">
      <c r="A647" s="16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3.8">
      <c r="A648" s="16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3.8">
      <c r="A649" s="16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3.8">
      <c r="A650" s="16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3.8">
      <c r="A651" s="16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3.8">
      <c r="A652" s="16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3.8">
      <c r="A653" s="16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3.8">
      <c r="A654" s="16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3.8">
      <c r="A655" s="16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3.8">
      <c r="A656" s="16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3.8">
      <c r="A657" s="16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3.8">
      <c r="A658" s="16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3.8">
      <c r="A659" s="16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3.8">
      <c r="A660" s="16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3.8">
      <c r="A661" s="16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3.8">
      <c r="A662" s="16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3.8">
      <c r="A663" s="16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3.8">
      <c r="A664" s="16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3.8">
      <c r="A665" s="16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3.8">
      <c r="A666" s="16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3.8">
      <c r="A667" s="16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3.8">
      <c r="A668" s="16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3.8">
      <c r="A669" s="16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3.8">
      <c r="A670" s="16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3.8">
      <c r="A671" s="16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3.8">
      <c r="A672" s="16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3.8">
      <c r="A673" s="16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3.8">
      <c r="A674" s="16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3.8">
      <c r="A675" s="16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3.8">
      <c r="A676" s="16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3.8">
      <c r="A677" s="16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3.8">
      <c r="A678" s="16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3.8">
      <c r="A679" s="16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3.8">
      <c r="A680" s="16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3.8">
      <c r="A681" s="16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3.8">
      <c r="A682" s="16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3.8">
      <c r="A683" s="16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3.8">
      <c r="A684" s="16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3.8">
      <c r="A685" s="16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3.8">
      <c r="A686" s="16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3.8">
      <c r="A687" s="16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3.8">
      <c r="A688" s="16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3.8">
      <c r="A689" s="16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3.8">
      <c r="A690" s="16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3.8">
      <c r="A691" s="16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3.8">
      <c r="A692" s="16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3.8">
      <c r="A693" s="16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3.8">
      <c r="A694" s="16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3.8">
      <c r="A695" s="16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3.8">
      <c r="A696" s="16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3.8">
      <c r="A697" s="16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3.8">
      <c r="A698" s="16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3.8">
      <c r="A699" s="16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3.8">
      <c r="A700" s="16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3.8">
      <c r="A701" s="16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3.8">
      <c r="A702" s="16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3.8">
      <c r="A703" s="16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3.8">
      <c r="A704" s="16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3.8">
      <c r="A705" s="16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3.8">
      <c r="A706" s="16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3.8">
      <c r="A707" s="16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3.8">
      <c r="A708" s="16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3.8">
      <c r="A709" s="16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3.8">
      <c r="A710" s="16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3.8">
      <c r="A711" s="16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3.8">
      <c r="A712" s="16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3.8">
      <c r="A713" s="16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3.8">
      <c r="A714" s="16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3.8">
      <c r="A715" s="16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3.8">
      <c r="A716" s="16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3.8">
      <c r="A717" s="16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3.8">
      <c r="A718" s="16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3.8">
      <c r="A719" s="16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3.8">
      <c r="A720" s="16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3.8">
      <c r="A721" s="16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3.8">
      <c r="A722" s="16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3.8">
      <c r="A723" s="16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3.8">
      <c r="A724" s="16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3.8">
      <c r="A725" s="16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3.8">
      <c r="A726" s="16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3.8">
      <c r="A727" s="16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3.8">
      <c r="A728" s="16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3.8">
      <c r="A729" s="16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3.8">
      <c r="A730" s="16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3.8">
      <c r="A731" s="16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3.8">
      <c r="A732" s="16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3.8">
      <c r="A733" s="16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3.8">
      <c r="A734" s="16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3.8">
      <c r="A735" s="16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3.8">
      <c r="A736" s="16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3.8">
      <c r="A737" s="16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3.8">
      <c r="A738" s="16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3.8">
      <c r="A739" s="16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3.8">
      <c r="A740" s="16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3.8">
      <c r="A741" s="16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3.8">
      <c r="A742" s="16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3.8">
      <c r="A743" s="16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3.8">
      <c r="A744" s="16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3.8">
      <c r="A745" s="16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3.8">
      <c r="A746" s="16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3.8">
      <c r="A747" s="16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3.8">
      <c r="A748" s="16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3.8">
      <c r="A749" s="16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3.8">
      <c r="A750" s="16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3.8">
      <c r="A751" s="16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3.8">
      <c r="A752" s="16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3.8">
      <c r="A753" s="16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3.8">
      <c r="A754" s="16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3.8">
      <c r="A755" s="16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3.8">
      <c r="A756" s="16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3.8">
      <c r="A757" s="16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3.8">
      <c r="A758" s="16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3.8">
      <c r="A759" s="16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3.8">
      <c r="A760" s="16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3.8">
      <c r="A761" s="16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3.8">
      <c r="A762" s="16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3.8">
      <c r="A763" s="16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3.8">
      <c r="A764" s="16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3.8">
      <c r="A765" s="16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3.8">
      <c r="A766" s="16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3.8">
      <c r="A767" s="16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3.8">
      <c r="A768" s="16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3.8">
      <c r="A769" s="16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3.8">
      <c r="A770" s="16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3.8">
      <c r="A771" s="16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3.8">
      <c r="A772" s="16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3.8">
      <c r="A773" s="16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3.8">
      <c r="A774" s="16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3.8">
      <c r="A775" s="16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3.8">
      <c r="A776" s="16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3.8">
      <c r="A777" s="16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3.8">
      <c r="A778" s="16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3.8">
      <c r="A779" s="16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3.8">
      <c r="A780" s="16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3.8">
      <c r="A781" s="16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3.8">
      <c r="A782" s="16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3.8">
      <c r="A783" s="16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3.8">
      <c r="A784" s="16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3.8">
      <c r="A785" s="16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3.8">
      <c r="A786" s="16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3.8">
      <c r="A787" s="16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3.8">
      <c r="A788" s="16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3.8">
      <c r="A789" s="16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3.8">
      <c r="A790" s="16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3.8">
      <c r="A791" s="16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3.8">
      <c r="A792" s="16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3.8">
      <c r="A793" s="16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3.8">
      <c r="A794" s="16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3.8">
      <c r="A795" s="16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3.8">
      <c r="A796" s="16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3.8">
      <c r="A797" s="16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3.8">
      <c r="A798" s="16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3.8">
      <c r="A799" s="16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3.8">
      <c r="A800" s="16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3.8">
      <c r="A801" s="16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3.8">
      <c r="A802" s="16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3.8">
      <c r="A803" s="16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3.8">
      <c r="A804" s="16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3.8">
      <c r="A805" s="16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3.8">
      <c r="A806" s="16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3.8">
      <c r="A807" s="16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3.8">
      <c r="A808" s="16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3.8">
      <c r="A809" s="16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3.8">
      <c r="A810" s="16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3.8">
      <c r="A811" s="16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3.8">
      <c r="A812" s="16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3.8">
      <c r="A813" s="16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3.8">
      <c r="A814" s="16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3.8">
      <c r="A815" s="16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3.8">
      <c r="A816" s="16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3.8">
      <c r="A817" s="16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3.8">
      <c r="A818" s="16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3.8">
      <c r="A819" s="16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3.8">
      <c r="A820" s="16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3.8">
      <c r="A821" s="16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3.8">
      <c r="A822" s="16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3.8">
      <c r="A823" s="16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3.8">
      <c r="A824" s="16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3.8">
      <c r="A825" s="16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3.8">
      <c r="A826" s="16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3.8">
      <c r="A827" s="16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3.8">
      <c r="A828" s="16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3.8">
      <c r="A829" s="16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3.8">
      <c r="A830" s="16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3.8">
      <c r="A831" s="16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3.8">
      <c r="A832" s="16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3.8">
      <c r="A833" s="16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3.8">
      <c r="A834" s="16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3.8">
      <c r="A835" s="16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3.8">
      <c r="A836" s="16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3.8">
      <c r="A837" s="16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3.8">
      <c r="A838" s="16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3.8">
      <c r="A839" s="16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3.8">
      <c r="A840" s="16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3.8">
      <c r="A841" s="16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3.8">
      <c r="A842" s="16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3.8">
      <c r="A843" s="16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3.8">
      <c r="A844" s="16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3.8">
      <c r="A845" s="16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3.8">
      <c r="A846" s="16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3.8">
      <c r="A847" s="16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3.8">
      <c r="A848" s="16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3.8">
      <c r="A849" s="16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3.8">
      <c r="A850" s="16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3.8">
      <c r="A851" s="16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3.8">
      <c r="A852" s="16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3.8">
      <c r="A853" s="16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3.8">
      <c r="A854" s="16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3.8">
      <c r="A855" s="16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3.8">
      <c r="A856" s="16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3.8">
      <c r="A857" s="16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3.8">
      <c r="A858" s="16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3.8">
      <c r="A859" s="16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3.8">
      <c r="A860" s="16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3.8">
      <c r="A861" s="16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3.8">
      <c r="A862" s="16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3.8">
      <c r="A863" s="16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3.8">
      <c r="A864" s="16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3.8">
      <c r="A865" s="16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3.8">
      <c r="A866" s="16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3.8">
      <c r="A867" s="16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3.8">
      <c r="A868" s="16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3.8">
      <c r="A869" s="16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3.8">
      <c r="A870" s="16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3.8">
      <c r="A871" s="16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3.8">
      <c r="A872" s="16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3.8">
      <c r="A873" s="16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3.8">
      <c r="A874" s="16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3.8">
      <c r="A875" s="16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3.8">
      <c r="A876" s="16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3.8">
      <c r="A877" s="16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3.8">
      <c r="A878" s="16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3.8">
      <c r="A879" s="16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3.8">
      <c r="A880" s="16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3.8">
      <c r="A881" s="16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3.8">
      <c r="A882" s="16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3.8">
      <c r="A883" s="16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3.8">
      <c r="A884" s="16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3.8">
      <c r="A885" s="16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3.8">
      <c r="A886" s="16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3.8">
      <c r="A887" s="16"/>
      <c r="B887" s="1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3.8">
      <c r="A888" s="16"/>
      <c r="B888" s="1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3.8">
      <c r="A889" s="16"/>
      <c r="B889" s="1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3.8">
      <c r="A890" s="16"/>
      <c r="B890" s="1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3.8">
      <c r="A891" s="16"/>
      <c r="B891" s="16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3.8">
      <c r="A892" s="16"/>
      <c r="B892" s="16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3.8">
      <c r="A893" s="16"/>
      <c r="B893" s="16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3.8">
      <c r="A894" s="16"/>
      <c r="B894" s="16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3.8">
      <c r="A895" s="16"/>
      <c r="B895" s="16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3.8">
      <c r="A896" s="16"/>
      <c r="B896" s="16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3.8">
      <c r="A897" s="16"/>
      <c r="B897" s="16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3.8">
      <c r="A898" s="16"/>
      <c r="B898" s="16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3.8">
      <c r="A899" s="16"/>
      <c r="B899" s="16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3.8">
      <c r="A900" s="16"/>
      <c r="B900" s="16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3.8">
      <c r="A901" s="16"/>
      <c r="B901" s="16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3.8">
      <c r="A902" s="16"/>
      <c r="B902" s="16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3.8">
      <c r="A903" s="16"/>
      <c r="B903" s="16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3.8">
      <c r="A904" s="16"/>
      <c r="B904" s="16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3.8">
      <c r="A905" s="16"/>
      <c r="B905" s="16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3.8">
      <c r="A906" s="16"/>
      <c r="B906" s="16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3.8">
      <c r="A907" s="16"/>
      <c r="B907" s="16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3.8">
      <c r="A908" s="16"/>
      <c r="B908" s="16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3.8">
      <c r="A909" s="16"/>
      <c r="B909" s="16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3.8">
      <c r="A910" s="16"/>
      <c r="B910" s="16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3.8">
      <c r="A911" s="16"/>
      <c r="B911" s="16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3.8">
      <c r="A912" s="16"/>
      <c r="B912" s="16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3.8">
      <c r="A913" s="16"/>
      <c r="B913" s="16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3.8">
      <c r="A914" s="16"/>
      <c r="B914" s="16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3.8">
      <c r="A915" s="16"/>
      <c r="B915" s="16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3.8">
      <c r="A916" s="16"/>
      <c r="B916" s="16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3.8">
      <c r="A917" s="16"/>
      <c r="B917" s="16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3.8">
      <c r="A918" s="16"/>
      <c r="B918" s="16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3.8">
      <c r="A919" s="16"/>
      <c r="B919" s="16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3.8">
      <c r="A920" s="16"/>
      <c r="B920" s="16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3.8">
      <c r="A921" s="16"/>
      <c r="B921" s="16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3.8">
      <c r="A922" s="16"/>
      <c r="B922" s="16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3.8">
      <c r="A923" s="16"/>
      <c r="B923" s="16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3.8">
      <c r="A924" s="16"/>
      <c r="B924" s="16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3.8">
      <c r="A925" s="16"/>
      <c r="B925" s="16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3.8">
      <c r="A926" s="16"/>
      <c r="B926" s="16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3.8">
      <c r="A927" s="16"/>
      <c r="B927" s="16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3.8">
      <c r="A928" s="16"/>
      <c r="B928" s="16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3.8">
      <c r="A929" s="16"/>
      <c r="B929" s="16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3.8">
      <c r="A930" s="16"/>
      <c r="B930" s="16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3.8">
      <c r="A931" s="16"/>
      <c r="B931" s="16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3.8">
      <c r="A932" s="16"/>
      <c r="B932" s="16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3.8">
      <c r="A933" s="16"/>
      <c r="B933" s="16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3.8">
      <c r="A934" s="16"/>
      <c r="B934" s="16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3.8">
      <c r="A935" s="16"/>
      <c r="B935" s="16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3.8">
      <c r="A936" s="16"/>
      <c r="B936" s="16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3.8">
      <c r="A937" s="16"/>
      <c r="B937" s="16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3.8">
      <c r="A938" s="16"/>
      <c r="B938" s="16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3.8">
      <c r="A939" s="16"/>
      <c r="B939" s="16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3.8">
      <c r="A940" s="16"/>
      <c r="B940" s="16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3.8">
      <c r="A941" s="16"/>
      <c r="B941" s="16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3.8">
      <c r="A942" s="16"/>
      <c r="B942" s="16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3.8">
      <c r="A943" s="16"/>
      <c r="B943" s="16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3.8">
      <c r="A944" s="16"/>
      <c r="B944" s="16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3.8">
      <c r="A945" s="16"/>
      <c r="B945" s="16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3.8">
      <c r="A946" s="16"/>
      <c r="B946" s="16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3.8">
      <c r="A947" s="16"/>
      <c r="B947" s="16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3.8">
      <c r="A948" s="16"/>
      <c r="B948" s="16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3.8">
      <c r="A949" s="16"/>
      <c r="B949" s="16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3.8">
      <c r="A950" s="16"/>
      <c r="B950" s="16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3.8">
      <c r="A951" s="16"/>
      <c r="B951" s="16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3.8">
      <c r="A952" s="16"/>
      <c r="B952" s="16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3.8">
      <c r="A953" s="16"/>
      <c r="B953" s="16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3.8">
      <c r="A954" s="16"/>
      <c r="B954" s="16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3.8">
      <c r="A955" s="16"/>
      <c r="B955" s="16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3.8">
      <c r="A956" s="16"/>
      <c r="B956" s="16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3.8">
      <c r="A957" s="16"/>
      <c r="B957" s="16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3.8">
      <c r="A958" s="16"/>
      <c r="B958" s="16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3.8">
      <c r="A959" s="16"/>
      <c r="B959" s="16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3.8">
      <c r="A960" s="16"/>
      <c r="B960" s="16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3.8">
      <c r="A961" s="16"/>
      <c r="B961" s="16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3.8">
      <c r="A962" s="16"/>
      <c r="B962" s="16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3.8">
      <c r="A963" s="16"/>
      <c r="B963" s="16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3.8">
      <c r="A964" s="16"/>
      <c r="B964" s="16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3.8">
      <c r="A965" s="16"/>
      <c r="B965" s="16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3.8">
      <c r="A966" s="16"/>
      <c r="B966" s="16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3.8">
      <c r="A967" s="16"/>
      <c r="B967" s="16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3.8">
      <c r="A968" s="16"/>
      <c r="B968" s="16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3.8">
      <c r="A969" s="16"/>
      <c r="B969" s="16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3.8">
      <c r="A970" s="16"/>
      <c r="B970" s="16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3.8">
      <c r="A971" s="16"/>
      <c r="B971" s="16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3.8">
      <c r="A972" s="16"/>
      <c r="B972" s="16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3.8">
      <c r="A973" s="16"/>
      <c r="B973" s="16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3.8">
      <c r="A974" s="16"/>
      <c r="B974" s="16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3.8">
      <c r="A975" s="16"/>
      <c r="B975" s="16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3.8">
      <c r="A976" s="16"/>
      <c r="B976" s="16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3.8">
      <c r="A977" s="16"/>
      <c r="B977" s="16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3.8">
      <c r="A978" s="16"/>
      <c r="B978" s="16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3.8">
      <c r="A979" s="16"/>
      <c r="B979" s="16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3.8">
      <c r="A980" s="16"/>
      <c r="B980" s="16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3.8">
      <c r="A981" s="16"/>
      <c r="B981" s="16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3.8">
      <c r="A982" s="16"/>
      <c r="B982" s="16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3.8">
      <c r="A983" s="16"/>
      <c r="B983" s="16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3.8">
      <c r="A984" s="16"/>
      <c r="B984" s="16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3.8">
      <c r="A985" s="16"/>
      <c r="B985" s="16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3.8">
      <c r="A986" s="16"/>
      <c r="B986" s="16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3.8">
      <c r="A987" s="16"/>
      <c r="B987" s="16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3.8">
      <c r="A988" s="16"/>
      <c r="B988" s="16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3.8">
      <c r="A989" s="16"/>
      <c r="B989" s="16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3.8">
      <c r="A990" s="16"/>
      <c r="B990" s="16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3.8">
      <c r="A991" s="16"/>
      <c r="B991" s="16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3.8">
      <c r="A992" s="16"/>
      <c r="B992" s="16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3.8">
      <c r="A993" s="16"/>
      <c r="B993" s="16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3.8">
      <c r="A994" s="16"/>
      <c r="B994" s="16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3.8">
      <c r="A995" s="16"/>
      <c r="B995" s="16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3.8">
      <c r="A996" s="16"/>
      <c r="B996" s="16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3.8">
      <c r="A997" s="16"/>
      <c r="B997" s="16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3.8">
      <c r="A998" s="16"/>
      <c r="B998" s="16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3.8">
      <c r="A999" s="16"/>
      <c r="B999" s="16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3.8">
      <c r="A1000" s="16"/>
      <c r="B1000" s="16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dataValidations count="3">
    <dataValidation type="list" allowBlank="1" showErrorMessage="1" sqref="E2:E13">
      <formula1>"1,0.5,.25"</formula1>
    </dataValidation>
    <dataValidation type="list" allowBlank="1" showErrorMessage="1" sqref="D2:D13">
      <formula1>"NY,CT"</formula1>
    </dataValidation>
    <dataValidation type="list" allowBlank="1" showErrorMessage="1" sqref="C2:C13">
      <formula1>"LAUR,GOLD,ASHC,FENC"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Characteristics</vt:lpstr>
    </vt:vector>
  </TitlesOfParts>
  <Company>NMFS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Kachmar</dc:creator>
  <cp:lastModifiedBy>Mariah Kachmar</cp:lastModifiedBy>
  <dcterms:created xsi:type="dcterms:W3CDTF">2023-11-17T14:29:50Z</dcterms:created>
  <dcterms:modified xsi:type="dcterms:W3CDTF">2023-11-17T14:30:07Z</dcterms:modified>
</cp:coreProperties>
</file>